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6120" tabRatio="686"/>
  </bookViews>
  <sheets>
    <sheet name="Information and version control" sheetId="16" r:id="rId1"/>
    <sheet name="Asset Risk Calculation" sheetId="11" r:id="rId2"/>
    <sheet name="Scenario 1" sheetId="8" r:id="rId3"/>
    <sheet name="Scenario 2" sheetId="9" r:id="rId4"/>
    <sheet name="Asset Info" sheetId="7" r:id="rId5"/>
    <sheet name="PoF Tx" sheetId="1" r:id="rId6"/>
    <sheet name="PoF Cables" sheetId="2" r:id="rId7"/>
    <sheet name="PoF OHL" sheetId="3" r:id="rId8"/>
    <sheet name="PoF SWGR" sheetId="4" r:id="rId9"/>
    <sheet name="Criticality" sheetId="5" r:id="rId10"/>
    <sheet name="Cost of recovery" sheetId="6" r:id="rId1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4" hidden="1">'Asset Info'!$A$1:$Q$100</definedName>
    <definedName name="_xlnm._FilterDatabase" localSheetId="1" hidden="1">'Asset Risk Calculation'!$A$1:$AI$100</definedName>
    <definedName name="_xlnm._FilterDatabase" localSheetId="2" hidden="1">'Scenario 1'!$A$2:$V$101</definedName>
    <definedName name="_xlnm._FilterDatabase" localSheetId="3" hidden="1">'Scenario 2'!$A$2:$U$101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K79" i="4" l="1"/>
  <c r="K73" i="4"/>
  <c r="K67" i="4"/>
  <c r="K61" i="4"/>
  <c r="K55" i="4"/>
  <c r="K49" i="4"/>
  <c r="K43" i="4"/>
  <c r="K37" i="4"/>
  <c r="K31" i="4"/>
  <c r="K25" i="4"/>
  <c r="K19" i="4"/>
  <c r="K13" i="4"/>
  <c r="K18" i="4"/>
  <c r="K7" i="4"/>
  <c r="K1" i="4"/>
  <c r="K81" i="3" l="1"/>
  <c r="K76" i="3"/>
  <c r="K71" i="3"/>
  <c r="K66" i="3"/>
  <c r="K61" i="3"/>
  <c r="K56" i="3"/>
  <c r="K51" i="3"/>
  <c r="K46" i="3"/>
  <c r="K41" i="3"/>
  <c r="K36" i="3"/>
  <c r="K31" i="3"/>
  <c r="K26" i="3"/>
  <c r="K21" i="3"/>
  <c r="K16" i="3"/>
  <c r="K11" i="3"/>
  <c r="K6" i="3"/>
  <c r="K1" i="3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K16" i="2"/>
  <c r="K11" i="2"/>
  <c r="K6" i="2"/>
  <c r="K1" i="2"/>
  <c r="A3" i="11"/>
  <c r="N3" i="11" s="1"/>
  <c r="C3" i="11"/>
  <c r="D3" i="11"/>
  <c r="E3" i="11"/>
  <c r="F3" i="11"/>
  <c r="G3" i="11"/>
  <c r="I3" i="11"/>
  <c r="J3" i="11"/>
  <c r="K3" i="11"/>
  <c r="T3" i="11" s="1"/>
  <c r="L3" i="11"/>
  <c r="O3" i="11"/>
  <c r="P3" i="11"/>
  <c r="A4" i="11"/>
  <c r="N4" i="11" s="1"/>
  <c r="C4" i="11"/>
  <c r="D4" i="11"/>
  <c r="E4" i="11"/>
  <c r="F4" i="11"/>
  <c r="G4" i="11"/>
  <c r="I4" i="11"/>
  <c r="J4" i="11"/>
  <c r="K4" i="11"/>
  <c r="T4" i="11" s="1"/>
  <c r="L4" i="11"/>
  <c r="O4" i="11"/>
  <c r="P4" i="11"/>
  <c r="A5" i="11"/>
  <c r="C5" i="11"/>
  <c r="D5" i="11"/>
  <c r="E5" i="11"/>
  <c r="F5" i="11"/>
  <c r="G5" i="11"/>
  <c r="I5" i="11"/>
  <c r="J5" i="11"/>
  <c r="K5" i="11"/>
  <c r="T5" i="11" s="1"/>
  <c r="L5" i="11"/>
  <c r="O5" i="11"/>
  <c r="P5" i="11"/>
  <c r="A6" i="11"/>
  <c r="N6" i="11" s="1"/>
  <c r="C6" i="11"/>
  <c r="D6" i="11"/>
  <c r="E6" i="11"/>
  <c r="F6" i="11"/>
  <c r="G6" i="11"/>
  <c r="I6" i="11"/>
  <c r="J6" i="11"/>
  <c r="K6" i="11"/>
  <c r="T6" i="11" s="1"/>
  <c r="L6" i="11"/>
  <c r="O6" i="11"/>
  <c r="P6" i="11"/>
  <c r="A7" i="11"/>
  <c r="N7" i="11" s="1"/>
  <c r="C7" i="11"/>
  <c r="D7" i="11"/>
  <c r="E7" i="11"/>
  <c r="F7" i="11"/>
  <c r="G7" i="11"/>
  <c r="I7" i="11"/>
  <c r="J7" i="11"/>
  <c r="K7" i="11"/>
  <c r="T7" i="11" s="1"/>
  <c r="L7" i="11"/>
  <c r="O7" i="11"/>
  <c r="P7" i="11"/>
  <c r="A8" i="11"/>
  <c r="N8" i="11" s="1"/>
  <c r="C8" i="11"/>
  <c r="D8" i="11"/>
  <c r="E8" i="11"/>
  <c r="F8" i="11"/>
  <c r="G8" i="11"/>
  <c r="I8" i="11"/>
  <c r="J8" i="11"/>
  <c r="K8" i="11"/>
  <c r="S8" i="11" s="1"/>
  <c r="L8" i="11"/>
  <c r="O8" i="11"/>
  <c r="P8" i="11"/>
  <c r="A9" i="11"/>
  <c r="C9" i="11"/>
  <c r="D9" i="11"/>
  <c r="E9" i="11"/>
  <c r="F9" i="11"/>
  <c r="G9" i="11"/>
  <c r="I9" i="11"/>
  <c r="J9" i="11"/>
  <c r="K9" i="11"/>
  <c r="S9" i="11" s="1"/>
  <c r="L9" i="11"/>
  <c r="O9" i="11"/>
  <c r="P9" i="11"/>
  <c r="A10" i="11"/>
  <c r="N10" i="11" s="1"/>
  <c r="C10" i="11"/>
  <c r="D10" i="11"/>
  <c r="E10" i="11"/>
  <c r="F10" i="11"/>
  <c r="G10" i="11"/>
  <c r="I10" i="11"/>
  <c r="J10" i="11"/>
  <c r="K10" i="11"/>
  <c r="S10" i="11" s="1"/>
  <c r="L10" i="11"/>
  <c r="O10" i="11"/>
  <c r="P10" i="11"/>
  <c r="A11" i="11"/>
  <c r="N11" i="11" s="1"/>
  <c r="C11" i="11"/>
  <c r="D11" i="11"/>
  <c r="E11" i="11"/>
  <c r="F11" i="11"/>
  <c r="G11" i="11"/>
  <c r="I11" i="11"/>
  <c r="J11" i="11"/>
  <c r="K11" i="11"/>
  <c r="S11" i="11" s="1"/>
  <c r="L11" i="11"/>
  <c r="O11" i="11"/>
  <c r="P11" i="11"/>
  <c r="A12" i="11"/>
  <c r="C12" i="11"/>
  <c r="D12" i="11"/>
  <c r="E12" i="11"/>
  <c r="F12" i="11"/>
  <c r="G12" i="11"/>
  <c r="I12" i="11"/>
  <c r="J12" i="11"/>
  <c r="K12" i="11"/>
  <c r="T12" i="11" s="1"/>
  <c r="L12" i="11"/>
  <c r="O12" i="11"/>
  <c r="P12" i="11"/>
  <c r="A13" i="11"/>
  <c r="C13" i="11"/>
  <c r="D13" i="11"/>
  <c r="E13" i="11"/>
  <c r="F13" i="11"/>
  <c r="G13" i="11"/>
  <c r="I13" i="11"/>
  <c r="J13" i="11"/>
  <c r="K13" i="11"/>
  <c r="T13" i="11" s="1"/>
  <c r="L13" i="11"/>
  <c r="O13" i="11"/>
  <c r="P13" i="11"/>
  <c r="A14" i="11"/>
  <c r="N14" i="11" s="1"/>
  <c r="C14" i="11"/>
  <c r="D14" i="11"/>
  <c r="E14" i="11"/>
  <c r="F14" i="11"/>
  <c r="G14" i="11"/>
  <c r="I14" i="11"/>
  <c r="J14" i="11"/>
  <c r="K14" i="11"/>
  <c r="T14" i="11" s="1"/>
  <c r="L14" i="11"/>
  <c r="O14" i="11"/>
  <c r="P14" i="11"/>
  <c r="A15" i="11"/>
  <c r="C15" i="11"/>
  <c r="D15" i="11"/>
  <c r="E15" i="11"/>
  <c r="F15" i="11"/>
  <c r="G15" i="11"/>
  <c r="I15" i="11"/>
  <c r="J15" i="11"/>
  <c r="K15" i="11"/>
  <c r="S15" i="11" s="1"/>
  <c r="L15" i="11"/>
  <c r="O15" i="11"/>
  <c r="P15" i="11"/>
  <c r="A16" i="11"/>
  <c r="C16" i="11"/>
  <c r="D16" i="11"/>
  <c r="E16" i="11"/>
  <c r="F16" i="11"/>
  <c r="G16" i="11"/>
  <c r="I16" i="11"/>
  <c r="J16" i="11"/>
  <c r="K16" i="11"/>
  <c r="T16" i="11" s="1"/>
  <c r="L16" i="11"/>
  <c r="O16" i="11"/>
  <c r="P16" i="11"/>
  <c r="A17" i="11"/>
  <c r="C17" i="11"/>
  <c r="D17" i="11"/>
  <c r="E17" i="11"/>
  <c r="F17" i="11"/>
  <c r="G17" i="11"/>
  <c r="I17" i="11"/>
  <c r="J17" i="11"/>
  <c r="K17" i="11"/>
  <c r="T17" i="11" s="1"/>
  <c r="L17" i="11"/>
  <c r="O17" i="11"/>
  <c r="P17" i="11"/>
  <c r="A18" i="11"/>
  <c r="C18" i="11"/>
  <c r="D18" i="11"/>
  <c r="E18" i="11"/>
  <c r="F18" i="11"/>
  <c r="G18" i="11"/>
  <c r="I18" i="11"/>
  <c r="J18" i="11"/>
  <c r="K18" i="11"/>
  <c r="T18" i="11" s="1"/>
  <c r="L18" i="11"/>
  <c r="O18" i="11"/>
  <c r="P18" i="11"/>
  <c r="A19" i="11"/>
  <c r="N19" i="11" s="1"/>
  <c r="C19" i="11"/>
  <c r="D19" i="11"/>
  <c r="E19" i="11"/>
  <c r="F19" i="11"/>
  <c r="G19" i="11"/>
  <c r="I19" i="11"/>
  <c r="J19" i="11"/>
  <c r="K19" i="11"/>
  <c r="T19" i="11" s="1"/>
  <c r="L19" i="11"/>
  <c r="O19" i="11"/>
  <c r="P19" i="11"/>
  <c r="A20" i="11"/>
  <c r="N20" i="11" s="1"/>
  <c r="C20" i="11"/>
  <c r="D20" i="11"/>
  <c r="E20" i="11"/>
  <c r="F20" i="11"/>
  <c r="G20" i="11"/>
  <c r="I20" i="11"/>
  <c r="J20" i="11"/>
  <c r="K20" i="11"/>
  <c r="T20" i="11" s="1"/>
  <c r="L20" i="11"/>
  <c r="O20" i="11"/>
  <c r="P20" i="11"/>
  <c r="A21" i="11"/>
  <c r="C21" i="11"/>
  <c r="D21" i="11"/>
  <c r="E21" i="11"/>
  <c r="F21" i="11"/>
  <c r="G21" i="11"/>
  <c r="I21" i="11"/>
  <c r="J21" i="11"/>
  <c r="K21" i="11"/>
  <c r="T21" i="11" s="1"/>
  <c r="L21" i="11"/>
  <c r="O21" i="11"/>
  <c r="P21" i="11"/>
  <c r="A22" i="11"/>
  <c r="N22" i="11" s="1"/>
  <c r="C22" i="11"/>
  <c r="D22" i="11"/>
  <c r="E22" i="11"/>
  <c r="F22" i="11"/>
  <c r="G22" i="11"/>
  <c r="I22" i="11"/>
  <c r="J22" i="11"/>
  <c r="K22" i="11"/>
  <c r="T22" i="11" s="1"/>
  <c r="L22" i="11"/>
  <c r="O22" i="11"/>
  <c r="P22" i="11"/>
  <c r="A23" i="11"/>
  <c r="N23" i="11" s="1"/>
  <c r="C23" i="11"/>
  <c r="D23" i="11"/>
  <c r="E23" i="11"/>
  <c r="F23" i="11"/>
  <c r="G23" i="11"/>
  <c r="I23" i="11"/>
  <c r="J23" i="11"/>
  <c r="K23" i="11"/>
  <c r="S23" i="11" s="1"/>
  <c r="L23" i="11"/>
  <c r="O23" i="11"/>
  <c r="P23" i="11"/>
  <c r="A24" i="11"/>
  <c r="N24" i="11" s="1"/>
  <c r="C24" i="11"/>
  <c r="D24" i="11"/>
  <c r="E24" i="11"/>
  <c r="F24" i="11"/>
  <c r="G24" i="11"/>
  <c r="I24" i="11"/>
  <c r="J24" i="11"/>
  <c r="K24" i="11"/>
  <c r="T24" i="11" s="1"/>
  <c r="L24" i="11"/>
  <c r="O24" i="11"/>
  <c r="P24" i="11"/>
  <c r="A25" i="11"/>
  <c r="C25" i="11"/>
  <c r="D25" i="11"/>
  <c r="E25" i="11"/>
  <c r="F25" i="11"/>
  <c r="G25" i="11"/>
  <c r="I25" i="11"/>
  <c r="J25" i="11"/>
  <c r="K25" i="11"/>
  <c r="T25" i="11" s="1"/>
  <c r="L25" i="11"/>
  <c r="O25" i="11"/>
  <c r="P25" i="11"/>
  <c r="A26" i="11"/>
  <c r="N26" i="11" s="1"/>
  <c r="C26" i="11"/>
  <c r="D26" i="11"/>
  <c r="E26" i="11"/>
  <c r="F26" i="11"/>
  <c r="G26" i="11"/>
  <c r="I26" i="11"/>
  <c r="J26" i="11"/>
  <c r="K26" i="11"/>
  <c r="T26" i="11" s="1"/>
  <c r="L26" i="11"/>
  <c r="O26" i="11"/>
  <c r="P26" i="11"/>
  <c r="A27" i="11"/>
  <c r="N27" i="11" s="1"/>
  <c r="C27" i="11"/>
  <c r="D27" i="11"/>
  <c r="E27" i="11"/>
  <c r="F27" i="11"/>
  <c r="G27" i="11"/>
  <c r="I27" i="11"/>
  <c r="J27" i="11"/>
  <c r="K27" i="11"/>
  <c r="L27" i="11"/>
  <c r="O27" i="11"/>
  <c r="P27" i="11"/>
  <c r="T27" i="11"/>
  <c r="A28" i="11"/>
  <c r="N28" i="11" s="1"/>
  <c r="C28" i="11"/>
  <c r="D28" i="11"/>
  <c r="E28" i="11"/>
  <c r="F28" i="11"/>
  <c r="G28" i="11"/>
  <c r="I28" i="11"/>
  <c r="J28" i="11"/>
  <c r="K28" i="11"/>
  <c r="T28" i="11" s="1"/>
  <c r="L28" i="11"/>
  <c r="O28" i="11"/>
  <c r="P28" i="11"/>
  <c r="A29" i="11"/>
  <c r="C29" i="11"/>
  <c r="D29" i="11"/>
  <c r="E29" i="11"/>
  <c r="F29" i="11"/>
  <c r="G29" i="11"/>
  <c r="I29" i="11"/>
  <c r="J29" i="11"/>
  <c r="K29" i="11"/>
  <c r="S29" i="11" s="1"/>
  <c r="L29" i="11"/>
  <c r="O29" i="11"/>
  <c r="P29" i="11"/>
  <c r="A30" i="11"/>
  <c r="N30" i="11" s="1"/>
  <c r="C30" i="11"/>
  <c r="D30" i="11"/>
  <c r="E30" i="11"/>
  <c r="F30" i="11"/>
  <c r="G30" i="11"/>
  <c r="I30" i="11"/>
  <c r="J30" i="11"/>
  <c r="K30" i="11"/>
  <c r="S30" i="11" s="1"/>
  <c r="L30" i="11"/>
  <c r="O30" i="11"/>
  <c r="P30" i="11"/>
  <c r="A31" i="11"/>
  <c r="C31" i="11"/>
  <c r="D31" i="11"/>
  <c r="E31" i="11"/>
  <c r="F31" i="11"/>
  <c r="G31" i="11"/>
  <c r="I31" i="11"/>
  <c r="J31" i="11"/>
  <c r="K31" i="11"/>
  <c r="S31" i="11" s="1"/>
  <c r="L31" i="11"/>
  <c r="O31" i="11"/>
  <c r="P31" i="11"/>
  <c r="A32" i="11"/>
  <c r="N32" i="11" s="1"/>
  <c r="C32" i="11"/>
  <c r="D32" i="11"/>
  <c r="E32" i="11"/>
  <c r="F32" i="11"/>
  <c r="G32" i="11"/>
  <c r="I32" i="11"/>
  <c r="J32" i="11"/>
  <c r="K32" i="11"/>
  <c r="T32" i="11" s="1"/>
  <c r="L32" i="11"/>
  <c r="O32" i="11"/>
  <c r="P32" i="11"/>
  <c r="A33" i="11"/>
  <c r="C33" i="11"/>
  <c r="D33" i="11"/>
  <c r="E33" i="11"/>
  <c r="F33" i="11"/>
  <c r="G33" i="11"/>
  <c r="I33" i="11"/>
  <c r="J33" i="11"/>
  <c r="K33" i="11"/>
  <c r="T33" i="11" s="1"/>
  <c r="L33" i="11"/>
  <c r="O33" i="11"/>
  <c r="P33" i="11"/>
  <c r="A34" i="11"/>
  <c r="N34" i="11" s="1"/>
  <c r="C34" i="11"/>
  <c r="D34" i="11"/>
  <c r="E34" i="11"/>
  <c r="F34" i="11"/>
  <c r="G34" i="11"/>
  <c r="I34" i="11"/>
  <c r="J34" i="11"/>
  <c r="K34" i="11"/>
  <c r="T34" i="11" s="1"/>
  <c r="L34" i="11"/>
  <c r="O34" i="11"/>
  <c r="P34" i="11"/>
  <c r="A35" i="11"/>
  <c r="N35" i="11" s="1"/>
  <c r="C35" i="11"/>
  <c r="D35" i="11"/>
  <c r="E35" i="11"/>
  <c r="F35" i="11"/>
  <c r="G35" i="11"/>
  <c r="I35" i="11"/>
  <c r="J35" i="11"/>
  <c r="K35" i="11"/>
  <c r="T35" i="11" s="1"/>
  <c r="L35" i="11"/>
  <c r="O35" i="11"/>
  <c r="P35" i="11"/>
  <c r="A36" i="11"/>
  <c r="N36" i="11" s="1"/>
  <c r="C36" i="11"/>
  <c r="D36" i="11"/>
  <c r="E36" i="11"/>
  <c r="F36" i="11"/>
  <c r="G36" i="11"/>
  <c r="I36" i="11"/>
  <c r="J36" i="11"/>
  <c r="K36" i="11"/>
  <c r="T36" i="11" s="1"/>
  <c r="L36" i="11"/>
  <c r="O36" i="11"/>
  <c r="P36" i="11"/>
  <c r="A37" i="11"/>
  <c r="C37" i="11"/>
  <c r="D37" i="11"/>
  <c r="E37" i="11"/>
  <c r="F37" i="11"/>
  <c r="G37" i="11"/>
  <c r="I37" i="11"/>
  <c r="J37" i="11"/>
  <c r="K37" i="11"/>
  <c r="T37" i="11" s="1"/>
  <c r="L37" i="11"/>
  <c r="O37" i="11"/>
  <c r="P37" i="11"/>
  <c r="A38" i="11"/>
  <c r="N38" i="11" s="1"/>
  <c r="C38" i="11"/>
  <c r="D38" i="11"/>
  <c r="E38" i="11"/>
  <c r="F38" i="11"/>
  <c r="G38" i="11"/>
  <c r="I38" i="11"/>
  <c r="J38" i="11"/>
  <c r="K38" i="11"/>
  <c r="T38" i="11" s="1"/>
  <c r="L38" i="11"/>
  <c r="O38" i="11"/>
  <c r="P38" i="11"/>
  <c r="A39" i="11"/>
  <c r="N39" i="11" s="1"/>
  <c r="C39" i="11"/>
  <c r="D39" i="11"/>
  <c r="E39" i="11"/>
  <c r="F39" i="11"/>
  <c r="G39" i="11"/>
  <c r="I39" i="11"/>
  <c r="J39" i="11"/>
  <c r="K39" i="11"/>
  <c r="S39" i="11" s="1"/>
  <c r="L39" i="11"/>
  <c r="O39" i="11"/>
  <c r="P39" i="11"/>
  <c r="A40" i="11"/>
  <c r="N40" i="11" s="1"/>
  <c r="C40" i="11"/>
  <c r="D40" i="11"/>
  <c r="E40" i="11"/>
  <c r="F40" i="11"/>
  <c r="G40" i="11"/>
  <c r="I40" i="11"/>
  <c r="J40" i="11"/>
  <c r="K40" i="11"/>
  <c r="T40" i="11" s="1"/>
  <c r="L40" i="11"/>
  <c r="O40" i="11"/>
  <c r="P40" i="11"/>
  <c r="A41" i="11"/>
  <c r="N41" i="11" s="1"/>
  <c r="C41" i="11"/>
  <c r="D41" i="11"/>
  <c r="E41" i="11"/>
  <c r="F41" i="11"/>
  <c r="G41" i="11"/>
  <c r="I41" i="11"/>
  <c r="J41" i="11"/>
  <c r="K41" i="11"/>
  <c r="T41" i="11" s="1"/>
  <c r="L41" i="11"/>
  <c r="O41" i="11"/>
  <c r="P41" i="11"/>
  <c r="A42" i="11"/>
  <c r="C42" i="11"/>
  <c r="D42" i="11"/>
  <c r="E42" i="11"/>
  <c r="F42" i="11"/>
  <c r="G42" i="11"/>
  <c r="I42" i="11"/>
  <c r="J42" i="11"/>
  <c r="K42" i="11"/>
  <c r="T42" i="11" s="1"/>
  <c r="L42" i="11"/>
  <c r="O42" i="11"/>
  <c r="A43" i="11"/>
  <c r="C43" i="11"/>
  <c r="D43" i="11"/>
  <c r="E43" i="11"/>
  <c r="F43" i="11"/>
  <c r="G43" i="11"/>
  <c r="I43" i="11"/>
  <c r="J43" i="11"/>
  <c r="K43" i="11"/>
  <c r="T43" i="11" s="1"/>
  <c r="L43" i="11"/>
  <c r="O43" i="11"/>
  <c r="A44" i="11"/>
  <c r="C44" i="11"/>
  <c r="D44" i="11"/>
  <c r="E44" i="11"/>
  <c r="F44" i="11"/>
  <c r="G44" i="11"/>
  <c r="I44" i="11"/>
  <c r="J44" i="11"/>
  <c r="K44" i="11"/>
  <c r="T44" i="11" s="1"/>
  <c r="L44" i="11"/>
  <c r="O44" i="11"/>
  <c r="A45" i="11"/>
  <c r="C45" i="11"/>
  <c r="D45" i="11"/>
  <c r="E45" i="11"/>
  <c r="F45" i="11"/>
  <c r="G45" i="11"/>
  <c r="I45" i="11"/>
  <c r="J45" i="11"/>
  <c r="K45" i="11"/>
  <c r="T45" i="11" s="1"/>
  <c r="L45" i="11"/>
  <c r="O45" i="11"/>
  <c r="A46" i="11"/>
  <c r="C46" i="11"/>
  <c r="D46" i="11"/>
  <c r="E46" i="11"/>
  <c r="F46" i="11"/>
  <c r="G46" i="11"/>
  <c r="I46" i="11"/>
  <c r="J46" i="11"/>
  <c r="K46" i="11"/>
  <c r="T46" i="11" s="1"/>
  <c r="L46" i="11"/>
  <c r="O46" i="11"/>
  <c r="A47" i="11"/>
  <c r="C47" i="11"/>
  <c r="D47" i="11"/>
  <c r="E47" i="11"/>
  <c r="F47" i="11"/>
  <c r="G47" i="11"/>
  <c r="I47" i="11"/>
  <c r="J47" i="11"/>
  <c r="K47" i="11"/>
  <c r="T47" i="11" s="1"/>
  <c r="L47" i="11"/>
  <c r="O47" i="11"/>
  <c r="A48" i="11"/>
  <c r="C48" i="11"/>
  <c r="D48" i="11"/>
  <c r="E48" i="11"/>
  <c r="F48" i="11"/>
  <c r="G48" i="11"/>
  <c r="I48" i="11"/>
  <c r="J48" i="11"/>
  <c r="K48" i="11"/>
  <c r="T48" i="11" s="1"/>
  <c r="L48" i="11"/>
  <c r="O48" i="11"/>
  <c r="A49" i="11"/>
  <c r="C49" i="11"/>
  <c r="D49" i="11"/>
  <c r="E49" i="11"/>
  <c r="F49" i="11"/>
  <c r="G49" i="11"/>
  <c r="I49" i="11"/>
  <c r="J49" i="11"/>
  <c r="K49" i="11"/>
  <c r="T49" i="11" s="1"/>
  <c r="L49" i="11"/>
  <c r="O49" i="11"/>
  <c r="A50" i="11"/>
  <c r="C50" i="11"/>
  <c r="D50" i="11"/>
  <c r="E50" i="11"/>
  <c r="F50" i="11"/>
  <c r="G50" i="11"/>
  <c r="I50" i="11"/>
  <c r="J50" i="11"/>
  <c r="K50" i="11"/>
  <c r="T50" i="11" s="1"/>
  <c r="L50" i="11"/>
  <c r="O50" i="11"/>
  <c r="A51" i="11"/>
  <c r="C51" i="11"/>
  <c r="D51" i="11"/>
  <c r="E51" i="11"/>
  <c r="F51" i="11"/>
  <c r="G51" i="11"/>
  <c r="I51" i="11"/>
  <c r="J51" i="11"/>
  <c r="K51" i="11"/>
  <c r="T51" i="11" s="1"/>
  <c r="L51" i="11"/>
  <c r="O51" i="11"/>
  <c r="A52" i="11"/>
  <c r="C52" i="11"/>
  <c r="D52" i="11"/>
  <c r="E52" i="11"/>
  <c r="F52" i="11"/>
  <c r="G52" i="11"/>
  <c r="I52" i="11"/>
  <c r="J52" i="11"/>
  <c r="K52" i="11"/>
  <c r="T52" i="11" s="1"/>
  <c r="L52" i="11"/>
  <c r="O52" i="11"/>
  <c r="A53" i="11"/>
  <c r="C53" i="11"/>
  <c r="D53" i="11"/>
  <c r="E53" i="11"/>
  <c r="F53" i="11"/>
  <c r="G53" i="11"/>
  <c r="I53" i="11"/>
  <c r="J53" i="11"/>
  <c r="K53" i="11"/>
  <c r="T53" i="11" s="1"/>
  <c r="L53" i="11"/>
  <c r="O53" i="11"/>
  <c r="A54" i="11"/>
  <c r="C54" i="11"/>
  <c r="D54" i="11"/>
  <c r="E54" i="11"/>
  <c r="F54" i="11"/>
  <c r="G54" i="11"/>
  <c r="I54" i="11"/>
  <c r="J54" i="11"/>
  <c r="K54" i="11"/>
  <c r="T54" i="11" s="1"/>
  <c r="L54" i="11"/>
  <c r="O54" i="11"/>
  <c r="A55" i="11"/>
  <c r="C55" i="11"/>
  <c r="D55" i="11"/>
  <c r="E55" i="11"/>
  <c r="F55" i="11"/>
  <c r="G55" i="11"/>
  <c r="I55" i="11"/>
  <c r="J55" i="11"/>
  <c r="K55" i="11"/>
  <c r="T55" i="11" s="1"/>
  <c r="L55" i="11"/>
  <c r="O55" i="11"/>
  <c r="A56" i="11"/>
  <c r="C56" i="11"/>
  <c r="D56" i="11"/>
  <c r="E56" i="11"/>
  <c r="F56" i="11"/>
  <c r="G56" i="11"/>
  <c r="I56" i="11"/>
  <c r="J56" i="11"/>
  <c r="K56" i="11"/>
  <c r="T56" i="11" s="1"/>
  <c r="L56" i="11"/>
  <c r="O56" i="11"/>
  <c r="A57" i="11"/>
  <c r="C57" i="11"/>
  <c r="D57" i="11"/>
  <c r="E57" i="11"/>
  <c r="F57" i="11"/>
  <c r="G57" i="11"/>
  <c r="I57" i="11"/>
  <c r="J57" i="11"/>
  <c r="K57" i="11"/>
  <c r="T57" i="11" s="1"/>
  <c r="L57" i="11"/>
  <c r="O57" i="11"/>
  <c r="A58" i="11"/>
  <c r="C58" i="11"/>
  <c r="D58" i="11"/>
  <c r="E58" i="11"/>
  <c r="F58" i="11"/>
  <c r="G58" i="11"/>
  <c r="I58" i="11"/>
  <c r="J58" i="11"/>
  <c r="K58" i="11"/>
  <c r="T58" i="11" s="1"/>
  <c r="L58" i="11"/>
  <c r="O58" i="11"/>
  <c r="A59" i="11"/>
  <c r="C59" i="11"/>
  <c r="D59" i="11"/>
  <c r="E59" i="11"/>
  <c r="F59" i="11"/>
  <c r="G59" i="11"/>
  <c r="I59" i="11"/>
  <c r="J59" i="11"/>
  <c r="K59" i="11"/>
  <c r="T59" i="11" s="1"/>
  <c r="L59" i="11"/>
  <c r="O59" i="11"/>
  <c r="A60" i="11"/>
  <c r="C60" i="11"/>
  <c r="D60" i="11"/>
  <c r="E60" i="11"/>
  <c r="F60" i="11"/>
  <c r="G60" i="11"/>
  <c r="I60" i="11"/>
  <c r="J60" i="11"/>
  <c r="K60" i="11"/>
  <c r="T60" i="11" s="1"/>
  <c r="L60" i="11"/>
  <c r="O60" i="11"/>
  <c r="A61" i="11"/>
  <c r="C61" i="11"/>
  <c r="D61" i="11"/>
  <c r="E61" i="11"/>
  <c r="F61" i="11"/>
  <c r="G61" i="11"/>
  <c r="I61" i="11"/>
  <c r="J61" i="11"/>
  <c r="K61" i="11"/>
  <c r="T61" i="11" s="1"/>
  <c r="L61" i="11"/>
  <c r="O61" i="11"/>
  <c r="A62" i="11"/>
  <c r="C62" i="11"/>
  <c r="D62" i="11"/>
  <c r="E62" i="11"/>
  <c r="F62" i="11"/>
  <c r="G62" i="11"/>
  <c r="I62" i="11"/>
  <c r="J62" i="11"/>
  <c r="K62" i="11"/>
  <c r="T62" i="11" s="1"/>
  <c r="L62" i="11"/>
  <c r="O62" i="11"/>
  <c r="A63" i="11"/>
  <c r="C63" i="11"/>
  <c r="D63" i="11"/>
  <c r="E63" i="11"/>
  <c r="F63" i="11"/>
  <c r="G63" i="11"/>
  <c r="I63" i="11"/>
  <c r="J63" i="11"/>
  <c r="K63" i="11"/>
  <c r="L63" i="11"/>
  <c r="O63" i="11"/>
  <c r="A64" i="11"/>
  <c r="C64" i="11"/>
  <c r="D64" i="11"/>
  <c r="E64" i="11"/>
  <c r="F64" i="11"/>
  <c r="G64" i="11"/>
  <c r="I64" i="11"/>
  <c r="J64" i="11"/>
  <c r="K64" i="11"/>
  <c r="L64" i="11"/>
  <c r="O64" i="11"/>
  <c r="A65" i="11"/>
  <c r="C65" i="11"/>
  <c r="D65" i="11"/>
  <c r="E65" i="11"/>
  <c r="F65" i="11"/>
  <c r="G65" i="11"/>
  <c r="I65" i="11"/>
  <c r="J65" i="11"/>
  <c r="K65" i="11"/>
  <c r="T65" i="11" s="1"/>
  <c r="L65" i="11"/>
  <c r="O65" i="11"/>
  <c r="A66" i="11"/>
  <c r="C66" i="11"/>
  <c r="D66" i="11"/>
  <c r="E66" i="11"/>
  <c r="F66" i="11"/>
  <c r="G66" i="11"/>
  <c r="I66" i="11"/>
  <c r="J66" i="11"/>
  <c r="K66" i="11"/>
  <c r="T66" i="11" s="1"/>
  <c r="L66" i="11"/>
  <c r="O66" i="11"/>
  <c r="A67" i="11"/>
  <c r="C67" i="11"/>
  <c r="D67" i="11"/>
  <c r="E67" i="11"/>
  <c r="F67" i="11"/>
  <c r="G67" i="11"/>
  <c r="I67" i="11"/>
  <c r="J67" i="11"/>
  <c r="K67" i="11"/>
  <c r="T67" i="11" s="1"/>
  <c r="L67" i="11"/>
  <c r="O67" i="11"/>
  <c r="A68" i="11"/>
  <c r="C68" i="11"/>
  <c r="D68" i="11"/>
  <c r="E68" i="11"/>
  <c r="F68" i="11"/>
  <c r="G68" i="11"/>
  <c r="I68" i="11"/>
  <c r="J68" i="11"/>
  <c r="K68" i="11"/>
  <c r="L68" i="11"/>
  <c r="O68" i="11"/>
  <c r="A69" i="11"/>
  <c r="C69" i="11"/>
  <c r="D69" i="11"/>
  <c r="E69" i="11"/>
  <c r="F69" i="11"/>
  <c r="G69" i="11"/>
  <c r="I69" i="11"/>
  <c r="J69" i="11"/>
  <c r="K69" i="11"/>
  <c r="L69" i="11"/>
  <c r="O69" i="11"/>
  <c r="A70" i="11"/>
  <c r="C70" i="11"/>
  <c r="D70" i="11"/>
  <c r="E70" i="11"/>
  <c r="F70" i="11"/>
  <c r="G70" i="11"/>
  <c r="I70" i="11"/>
  <c r="J70" i="11"/>
  <c r="K70" i="11"/>
  <c r="L70" i="11"/>
  <c r="O70" i="11"/>
  <c r="A71" i="11"/>
  <c r="C71" i="11"/>
  <c r="D71" i="11"/>
  <c r="E71" i="11"/>
  <c r="F71" i="11"/>
  <c r="G71" i="11"/>
  <c r="I71" i="11"/>
  <c r="J71" i="11"/>
  <c r="K71" i="11"/>
  <c r="L71" i="11"/>
  <c r="O71" i="11"/>
  <c r="A72" i="11"/>
  <c r="C72" i="11"/>
  <c r="D72" i="11"/>
  <c r="E72" i="11"/>
  <c r="F72" i="11"/>
  <c r="G72" i="11"/>
  <c r="I72" i="11"/>
  <c r="J72" i="11"/>
  <c r="K72" i="11"/>
  <c r="T72" i="11" s="1"/>
  <c r="L72" i="11"/>
  <c r="O72" i="11"/>
  <c r="A73" i="11"/>
  <c r="C73" i="11"/>
  <c r="D73" i="11"/>
  <c r="E73" i="11"/>
  <c r="F73" i="11"/>
  <c r="G73" i="11"/>
  <c r="I73" i="11"/>
  <c r="J73" i="11"/>
  <c r="K73" i="11"/>
  <c r="T73" i="11" s="1"/>
  <c r="L73" i="11"/>
  <c r="O73" i="11"/>
  <c r="A74" i="11"/>
  <c r="C74" i="11"/>
  <c r="D74" i="11"/>
  <c r="E74" i="11"/>
  <c r="F74" i="11"/>
  <c r="G74" i="11"/>
  <c r="I74" i="11"/>
  <c r="J74" i="11"/>
  <c r="K74" i="11"/>
  <c r="T74" i="11" s="1"/>
  <c r="L74" i="11"/>
  <c r="O74" i="11"/>
  <c r="A75" i="11"/>
  <c r="C75" i="11"/>
  <c r="D75" i="11"/>
  <c r="E75" i="11"/>
  <c r="F75" i="11"/>
  <c r="G75" i="11"/>
  <c r="I75" i="11"/>
  <c r="J75" i="11"/>
  <c r="K75" i="11"/>
  <c r="T75" i="11" s="1"/>
  <c r="L75" i="11"/>
  <c r="O75" i="11"/>
  <c r="A76" i="11"/>
  <c r="C76" i="11"/>
  <c r="D76" i="11"/>
  <c r="E76" i="11"/>
  <c r="F76" i="11"/>
  <c r="G76" i="11"/>
  <c r="I76" i="11"/>
  <c r="J76" i="11"/>
  <c r="K76" i="11"/>
  <c r="T76" i="11" s="1"/>
  <c r="L76" i="11"/>
  <c r="O76" i="11"/>
  <c r="A77" i="11"/>
  <c r="C77" i="11"/>
  <c r="D77" i="11"/>
  <c r="E77" i="11"/>
  <c r="F77" i="11"/>
  <c r="G77" i="11"/>
  <c r="I77" i="11"/>
  <c r="J77" i="11"/>
  <c r="K77" i="11"/>
  <c r="T77" i="11" s="1"/>
  <c r="L77" i="11"/>
  <c r="O77" i="11"/>
  <c r="A78" i="11"/>
  <c r="C78" i="11"/>
  <c r="D78" i="11"/>
  <c r="E78" i="11"/>
  <c r="F78" i="11"/>
  <c r="G78" i="11"/>
  <c r="I78" i="11"/>
  <c r="J78" i="11"/>
  <c r="K78" i="11"/>
  <c r="T78" i="11" s="1"/>
  <c r="L78" i="11"/>
  <c r="O78" i="11"/>
  <c r="A79" i="11"/>
  <c r="C79" i="11"/>
  <c r="D79" i="11"/>
  <c r="E79" i="11"/>
  <c r="F79" i="11"/>
  <c r="G79" i="11"/>
  <c r="I79" i="11"/>
  <c r="J79" i="11"/>
  <c r="K79" i="11"/>
  <c r="T79" i="11" s="1"/>
  <c r="L79" i="11"/>
  <c r="O79" i="11"/>
  <c r="A80" i="11"/>
  <c r="C80" i="11"/>
  <c r="D80" i="11"/>
  <c r="E80" i="11"/>
  <c r="F80" i="11"/>
  <c r="G80" i="11"/>
  <c r="I80" i="11"/>
  <c r="J80" i="11"/>
  <c r="K80" i="11"/>
  <c r="T80" i="11" s="1"/>
  <c r="L80" i="11"/>
  <c r="O80" i="11"/>
  <c r="A81" i="11"/>
  <c r="C81" i="11"/>
  <c r="D81" i="11"/>
  <c r="E81" i="11"/>
  <c r="F81" i="11"/>
  <c r="G81" i="11"/>
  <c r="I81" i="11"/>
  <c r="J81" i="11"/>
  <c r="K81" i="11"/>
  <c r="T81" i="11" s="1"/>
  <c r="L81" i="11"/>
  <c r="O81" i="11"/>
  <c r="A82" i="11"/>
  <c r="C82" i="11"/>
  <c r="D82" i="11"/>
  <c r="E82" i="11"/>
  <c r="F82" i="11"/>
  <c r="G82" i="11"/>
  <c r="I82" i="11"/>
  <c r="J82" i="11"/>
  <c r="K82" i="11"/>
  <c r="T82" i="11" s="1"/>
  <c r="L82" i="11"/>
  <c r="O82" i="11"/>
  <c r="A83" i="11"/>
  <c r="C83" i="11"/>
  <c r="D83" i="11"/>
  <c r="E83" i="11"/>
  <c r="F83" i="11"/>
  <c r="G83" i="11"/>
  <c r="I83" i="11"/>
  <c r="J83" i="11"/>
  <c r="K83" i="11"/>
  <c r="T83" i="11" s="1"/>
  <c r="L83" i="11"/>
  <c r="O83" i="11"/>
  <c r="A84" i="11"/>
  <c r="C84" i="11"/>
  <c r="D84" i="11"/>
  <c r="E84" i="11"/>
  <c r="F84" i="11"/>
  <c r="G84" i="11"/>
  <c r="I84" i="11"/>
  <c r="J84" i="11"/>
  <c r="K84" i="11"/>
  <c r="T84" i="11" s="1"/>
  <c r="L84" i="11"/>
  <c r="O84" i="11"/>
  <c r="A85" i="11"/>
  <c r="C85" i="11"/>
  <c r="D85" i="11"/>
  <c r="E85" i="11"/>
  <c r="F85" i="11"/>
  <c r="G85" i="11"/>
  <c r="I85" i="11"/>
  <c r="J85" i="11"/>
  <c r="K85" i="11"/>
  <c r="T85" i="11" s="1"/>
  <c r="L85" i="11"/>
  <c r="O85" i="11"/>
  <c r="A86" i="11"/>
  <c r="C86" i="11"/>
  <c r="D86" i="11"/>
  <c r="E86" i="11"/>
  <c r="F86" i="11"/>
  <c r="G86" i="11"/>
  <c r="I86" i="11"/>
  <c r="J86" i="11"/>
  <c r="K86" i="11"/>
  <c r="T86" i="11" s="1"/>
  <c r="L86" i="11"/>
  <c r="O86" i="11"/>
  <c r="A87" i="11"/>
  <c r="C87" i="11"/>
  <c r="D87" i="11"/>
  <c r="E87" i="11"/>
  <c r="F87" i="11"/>
  <c r="G87" i="11"/>
  <c r="I87" i="11"/>
  <c r="J87" i="11"/>
  <c r="K87" i="11"/>
  <c r="T87" i="11" s="1"/>
  <c r="L87" i="11"/>
  <c r="O87" i="11"/>
  <c r="A88" i="11"/>
  <c r="C88" i="11"/>
  <c r="D88" i="11"/>
  <c r="E88" i="11"/>
  <c r="F88" i="11"/>
  <c r="G88" i="11"/>
  <c r="I88" i="11"/>
  <c r="J88" i="11"/>
  <c r="K88" i="11"/>
  <c r="T88" i="11" s="1"/>
  <c r="L88" i="11"/>
  <c r="O88" i="11"/>
  <c r="A89" i="11"/>
  <c r="C89" i="11"/>
  <c r="D89" i="11"/>
  <c r="E89" i="11"/>
  <c r="F89" i="11"/>
  <c r="G89" i="11"/>
  <c r="I89" i="11"/>
  <c r="J89" i="11"/>
  <c r="K89" i="11"/>
  <c r="T89" i="11" s="1"/>
  <c r="L89" i="11"/>
  <c r="O89" i="11"/>
  <c r="A90" i="11"/>
  <c r="C90" i="11"/>
  <c r="D90" i="11"/>
  <c r="E90" i="11"/>
  <c r="F90" i="11"/>
  <c r="G90" i="11"/>
  <c r="I90" i="11"/>
  <c r="J90" i="11"/>
  <c r="K90" i="11"/>
  <c r="T90" i="11" s="1"/>
  <c r="L90" i="11"/>
  <c r="O90" i="11"/>
  <c r="P90" i="11"/>
  <c r="A91" i="11"/>
  <c r="C91" i="11"/>
  <c r="D91" i="11"/>
  <c r="E91" i="11"/>
  <c r="F91" i="11"/>
  <c r="G91" i="11"/>
  <c r="I91" i="11"/>
  <c r="J91" i="11"/>
  <c r="K91" i="11"/>
  <c r="T91" i="11" s="1"/>
  <c r="L91" i="11"/>
  <c r="O91" i="11"/>
  <c r="P91" i="11"/>
  <c r="A92" i="11"/>
  <c r="C92" i="11"/>
  <c r="D92" i="11"/>
  <c r="E92" i="11"/>
  <c r="F92" i="11"/>
  <c r="G92" i="11"/>
  <c r="I92" i="11"/>
  <c r="J92" i="11"/>
  <c r="K92" i="11"/>
  <c r="T92" i="11" s="1"/>
  <c r="L92" i="11"/>
  <c r="O92" i="11"/>
  <c r="P92" i="11"/>
  <c r="A93" i="11"/>
  <c r="C93" i="11"/>
  <c r="D93" i="11"/>
  <c r="E93" i="11"/>
  <c r="F93" i="11"/>
  <c r="G93" i="11"/>
  <c r="I93" i="11"/>
  <c r="J93" i="11"/>
  <c r="K93" i="11"/>
  <c r="T93" i="11" s="1"/>
  <c r="L93" i="11"/>
  <c r="O93" i="11"/>
  <c r="P93" i="11"/>
  <c r="A94" i="11"/>
  <c r="C94" i="11"/>
  <c r="D94" i="11"/>
  <c r="E94" i="11"/>
  <c r="F94" i="11"/>
  <c r="G94" i="11"/>
  <c r="I94" i="11"/>
  <c r="J94" i="11"/>
  <c r="K94" i="11"/>
  <c r="T94" i="11" s="1"/>
  <c r="L94" i="11"/>
  <c r="O94" i="11"/>
  <c r="P94" i="11"/>
  <c r="A95" i="11"/>
  <c r="C95" i="11"/>
  <c r="D95" i="11"/>
  <c r="E95" i="11"/>
  <c r="F95" i="11"/>
  <c r="G95" i="11"/>
  <c r="I95" i="11"/>
  <c r="J95" i="11"/>
  <c r="K95" i="11"/>
  <c r="T95" i="11" s="1"/>
  <c r="L95" i="11"/>
  <c r="O95" i="11"/>
  <c r="P95" i="11"/>
  <c r="A96" i="11"/>
  <c r="C96" i="11"/>
  <c r="D96" i="11"/>
  <c r="E96" i="11"/>
  <c r="F96" i="11"/>
  <c r="G96" i="11"/>
  <c r="I96" i="11"/>
  <c r="J96" i="11"/>
  <c r="K96" i="11"/>
  <c r="T96" i="11" s="1"/>
  <c r="L96" i="11"/>
  <c r="O96" i="11"/>
  <c r="P96" i="11"/>
  <c r="A97" i="11"/>
  <c r="C97" i="11"/>
  <c r="D97" i="11"/>
  <c r="E97" i="11"/>
  <c r="F97" i="11"/>
  <c r="G97" i="11"/>
  <c r="I97" i="11"/>
  <c r="J97" i="11"/>
  <c r="K97" i="11"/>
  <c r="T97" i="11" s="1"/>
  <c r="L97" i="11"/>
  <c r="O97" i="11"/>
  <c r="P97" i="11"/>
  <c r="A98" i="11"/>
  <c r="C98" i="11"/>
  <c r="D98" i="11"/>
  <c r="E98" i="11"/>
  <c r="F98" i="11"/>
  <c r="G98" i="11"/>
  <c r="I98" i="11"/>
  <c r="J98" i="11"/>
  <c r="K98" i="11"/>
  <c r="T98" i="11" s="1"/>
  <c r="L98" i="11"/>
  <c r="O98" i="11"/>
  <c r="P98" i="11"/>
  <c r="A99" i="11"/>
  <c r="C99" i="11"/>
  <c r="D99" i="11"/>
  <c r="E99" i="11"/>
  <c r="F99" i="11"/>
  <c r="G99" i="11"/>
  <c r="I99" i="11"/>
  <c r="J99" i="11"/>
  <c r="K99" i="11"/>
  <c r="T99" i="11" s="1"/>
  <c r="L99" i="11"/>
  <c r="O99" i="11"/>
  <c r="P99" i="11"/>
  <c r="A100" i="11"/>
  <c r="C100" i="11"/>
  <c r="D100" i="11"/>
  <c r="E100" i="11"/>
  <c r="F100" i="11"/>
  <c r="G100" i="11"/>
  <c r="I100" i="11"/>
  <c r="J100" i="11"/>
  <c r="K100" i="11"/>
  <c r="T100" i="11" s="1"/>
  <c r="L100" i="11"/>
  <c r="O100" i="11"/>
  <c r="P100" i="11"/>
  <c r="L2" i="11"/>
  <c r="J2" i="11"/>
  <c r="D4" i="1"/>
  <c r="N75" i="11" l="1"/>
  <c r="Q61" i="11"/>
  <c r="R61" i="11" s="1"/>
  <c r="Q53" i="11"/>
  <c r="R53" i="11" s="1"/>
  <c r="Q45" i="11"/>
  <c r="R45" i="11" s="1"/>
  <c r="Q59" i="11"/>
  <c r="R59" i="11" s="1"/>
  <c r="Q51" i="11"/>
  <c r="R51" i="11" s="1"/>
  <c r="Q43" i="11"/>
  <c r="R43" i="11" s="1"/>
  <c r="Q88" i="11"/>
  <c r="R88" i="11" s="1"/>
  <c r="Y88" i="11" s="1"/>
  <c r="Q84" i="11"/>
  <c r="R84" i="11" s="1"/>
  <c r="Y84" i="11" s="1"/>
  <c r="Q80" i="11"/>
  <c r="R80" i="11" s="1"/>
  <c r="Y80" i="11" s="1"/>
  <c r="Q76" i="11"/>
  <c r="R76" i="11" s="1"/>
  <c r="Y76" i="11" s="1"/>
  <c r="Q72" i="11"/>
  <c r="R72" i="11" s="1"/>
  <c r="Y72" i="11" s="1"/>
  <c r="Q68" i="11"/>
  <c r="R68" i="11" s="1"/>
  <c r="Y68" i="11" s="1"/>
  <c r="Q64" i="11"/>
  <c r="R64" i="11" s="1"/>
  <c r="Y64" i="11" s="1"/>
  <c r="Q89" i="11"/>
  <c r="R89" i="11" s="1"/>
  <c r="Y89" i="11" s="1"/>
  <c r="Q69" i="11"/>
  <c r="R69" i="11" s="1"/>
  <c r="Y69" i="11" s="1"/>
  <c r="Q75" i="11"/>
  <c r="R75" i="11" s="1"/>
  <c r="Y75" i="11" s="1"/>
  <c r="Q60" i="11"/>
  <c r="R60" i="11" s="1"/>
  <c r="Q56" i="11"/>
  <c r="R56" i="11" s="1"/>
  <c r="Q52" i="11"/>
  <c r="R52" i="11" s="1"/>
  <c r="Q48" i="11"/>
  <c r="R48" i="11" s="1"/>
  <c r="Q42" i="11"/>
  <c r="R42" i="11" s="1"/>
  <c r="Q41" i="11"/>
  <c r="R41" i="11" s="1"/>
  <c r="H26" i="11"/>
  <c r="M26" i="11" s="1"/>
  <c r="Q58" i="11"/>
  <c r="R58" i="11" s="1"/>
  <c r="Q54" i="11"/>
  <c r="R54" i="11" s="1"/>
  <c r="Q50" i="11"/>
  <c r="R50" i="11" s="1"/>
  <c r="Q46" i="11"/>
  <c r="R46" i="11" s="1"/>
  <c r="Q78" i="11"/>
  <c r="R78" i="11" s="1"/>
  <c r="Y78" i="11" s="1"/>
  <c r="Q74" i="11"/>
  <c r="R74" i="11" s="1"/>
  <c r="Y74" i="11" s="1"/>
  <c r="Q70" i="11"/>
  <c r="R70" i="11" s="1"/>
  <c r="Y70" i="11" s="1"/>
  <c r="Q66" i="11"/>
  <c r="R66" i="11" s="1"/>
  <c r="Y66" i="11" s="1"/>
  <c r="Q62" i="11"/>
  <c r="R62" i="11" s="1"/>
  <c r="Y62" i="11" s="1"/>
  <c r="Q44" i="11"/>
  <c r="R44" i="11" s="1"/>
  <c r="Q55" i="11"/>
  <c r="R55" i="11" s="1"/>
  <c r="Q47" i="11"/>
  <c r="R47" i="11" s="1"/>
  <c r="Q86" i="11"/>
  <c r="R86" i="11" s="1"/>
  <c r="Y86" i="11" s="1"/>
  <c r="Q82" i="11"/>
  <c r="R82" i="11" s="1"/>
  <c r="Y82" i="11" s="1"/>
  <c r="Q3" i="11"/>
  <c r="R3" i="11" s="1"/>
  <c r="Q85" i="11"/>
  <c r="R85" i="11" s="1"/>
  <c r="Y85" i="11" s="1"/>
  <c r="Q77" i="11"/>
  <c r="R77" i="11" s="1"/>
  <c r="Y77" i="11" s="1"/>
  <c r="Q65" i="11"/>
  <c r="R65" i="11" s="1"/>
  <c r="Y65" i="11" s="1"/>
  <c r="Q49" i="11"/>
  <c r="R49" i="11" s="1"/>
  <c r="Q90" i="11"/>
  <c r="R90" i="11" s="1"/>
  <c r="Y90" i="11" s="1"/>
  <c r="Q87" i="11"/>
  <c r="R87" i="11" s="1"/>
  <c r="Y87" i="11" s="1"/>
  <c r="Q83" i="11"/>
  <c r="R83" i="11" s="1"/>
  <c r="Y83" i="11" s="1"/>
  <c r="Q71" i="11"/>
  <c r="R71" i="11" s="1"/>
  <c r="Y71" i="11" s="1"/>
  <c r="Q67" i="11"/>
  <c r="R67" i="11" s="1"/>
  <c r="Y67" i="11" s="1"/>
  <c r="Q79" i="11"/>
  <c r="R79" i="11" s="1"/>
  <c r="Y79" i="11" s="1"/>
  <c r="Q63" i="11"/>
  <c r="R63" i="11" s="1"/>
  <c r="Y63" i="11" s="1"/>
  <c r="N37" i="11"/>
  <c r="N31" i="11"/>
  <c r="N25" i="11"/>
  <c r="N13" i="11"/>
  <c r="N12" i="11"/>
  <c r="N18" i="11"/>
  <c r="N17" i="11"/>
  <c r="N16" i="11"/>
  <c r="Q7" i="11"/>
  <c r="R7" i="11" s="1"/>
  <c r="Q81" i="11"/>
  <c r="R81" i="11" s="1"/>
  <c r="Y81" i="11" s="1"/>
  <c r="Q73" i="11"/>
  <c r="R73" i="11" s="1"/>
  <c r="Y73" i="11" s="1"/>
  <c r="Q57" i="11"/>
  <c r="R57" i="11" s="1"/>
  <c r="N29" i="11"/>
  <c r="N5" i="11"/>
  <c r="N33" i="11"/>
  <c r="N21" i="11"/>
  <c r="N9" i="11"/>
  <c r="H39" i="11"/>
  <c r="M39" i="11" s="1"/>
  <c r="T39" i="11" s="1"/>
  <c r="Q11" i="11"/>
  <c r="R11" i="11" s="1"/>
  <c r="Q10" i="11"/>
  <c r="R10" i="11" s="1"/>
  <c r="N89" i="11"/>
  <c r="N88" i="11"/>
  <c r="N85" i="11"/>
  <c r="N84" i="11"/>
  <c r="N81" i="11"/>
  <c r="N80" i="11"/>
  <c r="N78" i="11"/>
  <c r="N76" i="11"/>
  <c r="N73" i="11"/>
  <c r="H30" i="11"/>
  <c r="M30" i="11" s="1"/>
  <c r="T30" i="11" s="1"/>
  <c r="H29" i="11"/>
  <c r="M29" i="11" s="1"/>
  <c r="T29" i="11" s="1"/>
  <c r="H28" i="11"/>
  <c r="M28" i="11" s="1"/>
  <c r="H71" i="11"/>
  <c r="M71" i="11" s="1"/>
  <c r="H67" i="11"/>
  <c r="M67" i="11" s="1"/>
  <c r="H63" i="11"/>
  <c r="M63" i="11" s="1"/>
  <c r="T63" i="11" s="1"/>
  <c r="H59" i="11"/>
  <c r="M59" i="11" s="1"/>
  <c r="H55" i="11"/>
  <c r="M55" i="11" s="1"/>
  <c r="H51" i="11"/>
  <c r="M51" i="11" s="1"/>
  <c r="H47" i="11"/>
  <c r="M47" i="11" s="1"/>
  <c r="H45" i="11"/>
  <c r="M45" i="11" s="1"/>
  <c r="Q98" i="11"/>
  <c r="R98" i="11" s="1"/>
  <c r="Y98" i="11" s="1"/>
  <c r="Q94" i="11"/>
  <c r="R94" i="11" s="1"/>
  <c r="Y94" i="11" s="1"/>
  <c r="Q14" i="11"/>
  <c r="R14" i="11" s="1"/>
  <c r="Q12" i="11"/>
  <c r="R12" i="11" s="1"/>
  <c r="N74" i="11"/>
  <c r="N43" i="11"/>
  <c r="H34" i="11"/>
  <c r="M34" i="11" s="1"/>
  <c r="H18" i="11"/>
  <c r="M18" i="11" s="1"/>
  <c r="Q16" i="11"/>
  <c r="R16" i="11" s="1"/>
  <c r="Q6" i="11"/>
  <c r="R6" i="11" s="1"/>
  <c r="Q5" i="11"/>
  <c r="R5" i="11" s="1"/>
  <c r="H32" i="11"/>
  <c r="M32" i="11" s="1"/>
  <c r="H19" i="11"/>
  <c r="M19" i="11" s="1"/>
  <c r="H16" i="11"/>
  <c r="M16" i="11" s="1"/>
  <c r="H9" i="11"/>
  <c r="M9" i="11" s="1"/>
  <c r="T9" i="11" s="1"/>
  <c r="H97" i="11"/>
  <c r="M97" i="11" s="1"/>
  <c r="H93" i="11"/>
  <c r="M93" i="11" s="1"/>
  <c r="H89" i="11"/>
  <c r="H85" i="11"/>
  <c r="M85" i="11" s="1"/>
  <c r="H81" i="11"/>
  <c r="M81" i="11" s="1"/>
  <c r="H40" i="11"/>
  <c r="M40" i="11" s="1"/>
  <c r="Q38" i="11"/>
  <c r="R38" i="11" s="1"/>
  <c r="Q27" i="11"/>
  <c r="R27" i="11" s="1"/>
  <c r="H22" i="11"/>
  <c r="M22" i="11" s="1"/>
  <c r="Q13" i="11"/>
  <c r="R13" i="11" s="1"/>
  <c r="H12" i="11"/>
  <c r="M12" i="11" s="1"/>
  <c r="Q9" i="11"/>
  <c r="R9" i="11" s="1"/>
  <c r="H4" i="11"/>
  <c r="M4" i="11" s="1"/>
  <c r="H100" i="11"/>
  <c r="M100" i="11" s="1"/>
  <c r="Q97" i="11"/>
  <c r="R97" i="11" s="1"/>
  <c r="Y97" i="11" s="1"/>
  <c r="H96" i="11"/>
  <c r="M96" i="11" s="1"/>
  <c r="Q93" i="11"/>
  <c r="R93" i="11" s="1"/>
  <c r="Y93" i="11" s="1"/>
  <c r="H70" i="11"/>
  <c r="M70" i="11" s="1"/>
  <c r="H43" i="11"/>
  <c r="M43" i="11" s="1"/>
  <c r="H23" i="11"/>
  <c r="M23" i="11" s="1"/>
  <c r="T23" i="11" s="1"/>
  <c r="H10" i="11"/>
  <c r="M10" i="11" s="1"/>
  <c r="T10" i="11" s="1"/>
  <c r="H8" i="11"/>
  <c r="M8" i="11" s="1"/>
  <c r="T8" i="11" s="1"/>
  <c r="Q96" i="11"/>
  <c r="R96" i="11" s="1"/>
  <c r="Y96" i="11" s="1"/>
  <c r="H95" i="11"/>
  <c r="M95" i="11" s="1"/>
  <c r="H87" i="11"/>
  <c r="M87" i="11" s="1"/>
  <c r="Q99" i="11"/>
  <c r="R99" i="11" s="1"/>
  <c r="Y99" i="11" s="1"/>
  <c r="H98" i="11"/>
  <c r="M98" i="11" s="1"/>
  <c r="Q95" i="11"/>
  <c r="R95" i="11" s="1"/>
  <c r="Y95" i="11" s="1"/>
  <c r="H94" i="11"/>
  <c r="M94" i="11" s="1"/>
  <c r="Q91" i="11"/>
  <c r="R91" i="11" s="1"/>
  <c r="Y91" i="11" s="1"/>
  <c r="N90" i="11"/>
  <c r="N86" i="11"/>
  <c r="N82" i="11"/>
  <c r="N72" i="11"/>
  <c r="H69" i="11"/>
  <c r="M69" i="11" s="1"/>
  <c r="H68" i="11"/>
  <c r="M68" i="11" s="1"/>
  <c r="H65" i="11"/>
  <c r="M65" i="11" s="1"/>
  <c r="H61" i="11"/>
  <c r="M61" i="11" s="1"/>
  <c r="H57" i="11"/>
  <c r="M57" i="11" s="1"/>
  <c r="H53" i="11"/>
  <c r="M53" i="11" s="1"/>
  <c r="H49" i="11"/>
  <c r="M49" i="11" s="1"/>
  <c r="H42" i="11"/>
  <c r="M42" i="11" s="1"/>
  <c r="Q39" i="11"/>
  <c r="R39" i="11" s="1"/>
  <c r="H36" i="11"/>
  <c r="M36" i="11" s="1"/>
  <c r="H31" i="11"/>
  <c r="M31" i="11" s="1"/>
  <c r="T31" i="11" s="1"/>
  <c r="Q22" i="11"/>
  <c r="R22" i="11" s="1"/>
  <c r="N15" i="11"/>
  <c r="H7" i="11"/>
  <c r="M7" i="11" s="1"/>
  <c r="H6" i="11"/>
  <c r="M6" i="11" s="1"/>
  <c r="Q4" i="11"/>
  <c r="R4" i="11" s="1"/>
  <c r="M89" i="11"/>
  <c r="H92" i="11"/>
  <c r="M92" i="11" s="1"/>
  <c r="H3" i="11"/>
  <c r="M3" i="11" s="1"/>
  <c r="Q100" i="11"/>
  <c r="R100" i="11" s="1"/>
  <c r="Y100" i="11" s="1"/>
  <c r="H99" i="11"/>
  <c r="M99" i="11" s="1"/>
  <c r="Q92" i="11"/>
  <c r="R92" i="11" s="1"/>
  <c r="Y92" i="11" s="1"/>
  <c r="H91" i="11"/>
  <c r="M91" i="11" s="1"/>
  <c r="N87" i="11"/>
  <c r="H83" i="11"/>
  <c r="M83" i="11" s="1"/>
  <c r="N83" i="11"/>
  <c r="H79" i="11"/>
  <c r="M79" i="11" s="1"/>
  <c r="N79" i="11"/>
  <c r="N77" i="11"/>
  <c r="H41" i="11"/>
  <c r="M41" i="11" s="1"/>
  <c r="H35" i="11"/>
  <c r="M35" i="11" s="1"/>
  <c r="H33" i="11"/>
  <c r="M33" i="11" s="1"/>
  <c r="H24" i="11"/>
  <c r="M24" i="11" s="1"/>
  <c r="H11" i="11"/>
  <c r="M11" i="11" s="1"/>
  <c r="T11" i="11" s="1"/>
  <c r="H5" i="11"/>
  <c r="M5" i="11" s="1"/>
  <c r="N45" i="11"/>
  <c r="H44" i="11"/>
  <c r="M44" i="11" s="1"/>
  <c r="N42" i="11"/>
  <c r="H38" i="11"/>
  <c r="M38" i="11" s="1"/>
  <c r="H27" i="11"/>
  <c r="M27" i="11" s="1"/>
  <c r="Q25" i="11"/>
  <c r="R25" i="11" s="1"/>
  <c r="H21" i="11"/>
  <c r="M21" i="11" s="1"/>
  <c r="Q20" i="11"/>
  <c r="R20" i="11" s="1"/>
  <c r="Q18" i="11"/>
  <c r="Q15" i="11"/>
  <c r="R15" i="11" s="1"/>
  <c r="H15" i="11"/>
  <c r="M15" i="11" s="1"/>
  <c r="T15" i="11" s="1"/>
  <c r="Q8" i="11"/>
  <c r="R8" i="11" s="1"/>
  <c r="H66" i="11"/>
  <c r="M66" i="11" s="1"/>
  <c r="H64" i="11"/>
  <c r="M64" i="11" s="1"/>
  <c r="T64" i="11" s="1"/>
  <c r="H62" i="11"/>
  <c r="M62" i="11" s="1"/>
  <c r="H60" i="11"/>
  <c r="M60" i="11" s="1"/>
  <c r="H58" i="11"/>
  <c r="M58" i="11" s="1"/>
  <c r="H56" i="11"/>
  <c r="M56" i="11" s="1"/>
  <c r="H54" i="11"/>
  <c r="M54" i="11" s="1"/>
  <c r="H52" i="11"/>
  <c r="M52" i="11" s="1"/>
  <c r="H50" i="11"/>
  <c r="M50" i="11" s="1"/>
  <c r="H48" i="11"/>
  <c r="M48" i="11" s="1"/>
  <c r="H46" i="11"/>
  <c r="M46" i="11" s="1"/>
  <c r="N44" i="11"/>
  <c r="Q40" i="11"/>
  <c r="H37" i="11"/>
  <c r="M37" i="11" s="1"/>
  <c r="Q36" i="11"/>
  <c r="R36" i="11" s="1"/>
  <c r="Q34" i="11"/>
  <c r="R34" i="11" s="1"/>
  <c r="Q32" i="11"/>
  <c r="R32" i="11" s="1"/>
  <c r="Q31" i="11"/>
  <c r="R31" i="11" s="1"/>
  <c r="Q30" i="11"/>
  <c r="R30" i="11" s="1"/>
  <c r="Q29" i="11"/>
  <c r="R29" i="11" s="1"/>
  <c r="H25" i="11"/>
  <c r="M25" i="11" s="1"/>
  <c r="H20" i="11"/>
  <c r="M20" i="11" s="1"/>
  <c r="H17" i="11"/>
  <c r="M17" i="11" s="1"/>
  <c r="H14" i="11"/>
  <c r="M14" i="11" s="1"/>
  <c r="H13" i="11"/>
  <c r="M13" i="11" s="1"/>
  <c r="N100" i="11"/>
  <c r="N99" i="11"/>
  <c r="N98" i="11"/>
  <c r="N95" i="11"/>
  <c r="N93" i="11"/>
  <c r="N91" i="11"/>
  <c r="T68" i="11"/>
  <c r="H90" i="11"/>
  <c r="M90" i="11" s="1"/>
  <c r="H88" i="11"/>
  <c r="M88" i="11" s="1"/>
  <c r="H86" i="11"/>
  <c r="M86" i="11" s="1"/>
  <c r="H84" i="11"/>
  <c r="M84" i="11" s="1"/>
  <c r="H82" i="11"/>
  <c r="M82" i="11" s="1"/>
  <c r="H80" i="11"/>
  <c r="M80" i="11" s="1"/>
  <c r="N97" i="11"/>
  <c r="N96" i="11"/>
  <c r="N94" i="11"/>
  <c r="N92" i="11"/>
  <c r="T70" i="11"/>
  <c r="T71" i="11"/>
  <c r="T69" i="11"/>
  <c r="S64" i="11"/>
  <c r="S63" i="11"/>
  <c r="H77" i="11"/>
  <c r="M77" i="11" s="1"/>
  <c r="H75" i="11"/>
  <c r="M75" i="11" s="1"/>
  <c r="H73" i="11"/>
  <c r="M73" i="11" s="1"/>
  <c r="H78" i="11"/>
  <c r="M78" i="11" s="1"/>
  <c r="H76" i="11"/>
  <c r="M76" i="11" s="1"/>
  <c r="H74" i="11"/>
  <c r="M74" i="11" s="1"/>
  <c r="H72" i="11"/>
  <c r="M72" i="11" s="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Q35" i="11"/>
  <c r="R35" i="11" s="1"/>
  <c r="Q26" i="11"/>
  <c r="Q23" i="11"/>
  <c r="R23" i="11" s="1"/>
  <c r="Q19" i="11"/>
  <c r="Q37" i="11"/>
  <c r="R37" i="11" s="1"/>
  <c r="Q33" i="11"/>
  <c r="Q28" i="11"/>
  <c r="R28" i="11" s="1"/>
  <c r="Q24" i="11"/>
  <c r="Q21" i="11"/>
  <c r="R21" i="11" s="1"/>
  <c r="Q17" i="11"/>
  <c r="S42" i="11" l="1"/>
  <c r="S82" i="11"/>
  <c r="S75" i="11"/>
  <c r="S25" i="11"/>
  <c r="S50" i="11"/>
  <c r="S36" i="11"/>
  <c r="S86" i="11"/>
  <c r="S14" i="11"/>
  <c r="S47" i="11"/>
  <c r="S41" i="11"/>
  <c r="S81" i="11"/>
  <c r="S73" i="11"/>
  <c r="R26" i="11"/>
  <c r="S26" i="11" s="1"/>
  <c r="R24" i="11"/>
  <c r="S24" i="11" s="1"/>
  <c r="R19" i="11"/>
  <c r="S19" i="11" s="1"/>
  <c r="S13" i="11"/>
  <c r="S32" i="11"/>
  <c r="R40" i="11"/>
  <c r="S40" i="11" s="1"/>
  <c r="S3" i="11"/>
  <c r="S12" i="11"/>
  <c r="R17" i="11"/>
  <c r="S17" i="11" s="1"/>
  <c r="S16" i="11"/>
  <c r="R33" i="11"/>
  <c r="S33" i="11" s="1"/>
  <c r="R18" i="11"/>
  <c r="S18" i="11" s="1"/>
  <c r="S85" i="11"/>
  <c r="S78" i="11"/>
  <c r="S34" i="11"/>
  <c r="S100" i="11"/>
  <c r="S6" i="11"/>
  <c r="S22" i="11"/>
  <c r="S44" i="11"/>
  <c r="S5" i="11"/>
  <c r="S28" i="11"/>
  <c r="S74" i="11"/>
  <c r="S21" i="11"/>
  <c r="S37" i="11"/>
  <c r="S35" i="11"/>
  <c r="S76" i="11"/>
  <c r="S90" i="11"/>
  <c r="S93" i="11"/>
  <c r="S98" i="11"/>
  <c r="S52" i="11"/>
  <c r="S70" i="11"/>
  <c r="S7" i="11"/>
  <c r="S97" i="11"/>
  <c r="S96" i="11"/>
  <c r="S56" i="11"/>
  <c r="S72" i="11"/>
  <c r="S91" i="11"/>
  <c r="S95" i="11"/>
  <c r="S99" i="11"/>
  <c r="S62" i="11"/>
  <c r="S20" i="11"/>
  <c r="S89" i="11"/>
  <c r="S4" i="11"/>
  <c r="S38" i="11"/>
  <c r="S66" i="11"/>
  <c r="S68" i="11"/>
  <c r="S79" i="11"/>
  <c r="S83" i="11"/>
  <c r="S87" i="11"/>
  <c r="S94" i="11"/>
  <c r="S65" i="11"/>
  <c r="S67" i="11"/>
  <c r="S69" i="11"/>
  <c r="S71" i="11"/>
  <c r="S77" i="11"/>
  <c r="S92" i="11"/>
  <c r="S27" i="11"/>
  <c r="S80" i="11"/>
  <c r="S84" i="11"/>
  <c r="S88" i="11"/>
  <c r="C100" i="7" l="1"/>
  <c r="B100" i="7"/>
  <c r="B100" i="11" s="1"/>
  <c r="C99" i="7"/>
  <c r="B99" i="7"/>
  <c r="B99" i="11" s="1"/>
  <c r="C98" i="7"/>
  <c r="B98" i="7"/>
  <c r="B98" i="11" s="1"/>
  <c r="C97" i="7"/>
  <c r="B97" i="7"/>
  <c r="B97" i="11" s="1"/>
  <c r="C96" i="7"/>
  <c r="B96" i="7"/>
  <c r="B96" i="11" s="1"/>
  <c r="C95" i="7"/>
  <c r="B95" i="7"/>
  <c r="B95" i="11" s="1"/>
  <c r="C94" i="7"/>
  <c r="B94" i="7"/>
  <c r="B94" i="11" s="1"/>
  <c r="C93" i="7"/>
  <c r="B93" i="7"/>
  <c r="B93" i="11" s="1"/>
  <c r="C92" i="7"/>
  <c r="B92" i="7"/>
  <c r="B92" i="11" s="1"/>
  <c r="C91" i="7"/>
  <c r="B91" i="7"/>
  <c r="B91" i="11" s="1"/>
  <c r="C90" i="7"/>
  <c r="B90" i="7"/>
  <c r="B90" i="11" s="1"/>
  <c r="C89" i="7"/>
  <c r="B89" i="7"/>
  <c r="B89" i="11" s="1"/>
  <c r="C88" i="7"/>
  <c r="B88" i="7"/>
  <c r="B88" i="11" s="1"/>
  <c r="C87" i="7"/>
  <c r="B87" i="7"/>
  <c r="B87" i="11" s="1"/>
  <c r="C86" i="7"/>
  <c r="B86" i="7"/>
  <c r="B86" i="11" s="1"/>
  <c r="C85" i="7"/>
  <c r="B85" i="7"/>
  <c r="B85" i="11" s="1"/>
  <c r="C84" i="7"/>
  <c r="B84" i="7"/>
  <c r="B84" i="11" s="1"/>
  <c r="C83" i="7"/>
  <c r="B83" i="7"/>
  <c r="B83" i="11" s="1"/>
  <c r="C82" i="7"/>
  <c r="B82" i="7"/>
  <c r="B82" i="11" s="1"/>
  <c r="C81" i="7"/>
  <c r="B81" i="7"/>
  <c r="B81" i="11" s="1"/>
  <c r="C80" i="7"/>
  <c r="B80" i="7"/>
  <c r="B80" i="11" s="1"/>
  <c r="C79" i="7"/>
  <c r="B79" i="7"/>
  <c r="B79" i="11" s="1"/>
  <c r="C78" i="7"/>
  <c r="B78" i="7"/>
  <c r="B78" i="11" s="1"/>
  <c r="C77" i="7"/>
  <c r="B77" i="7"/>
  <c r="B77" i="11" s="1"/>
  <c r="C76" i="7"/>
  <c r="B76" i="7"/>
  <c r="B76" i="11" s="1"/>
  <c r="C75" i="7"/>
  <c r="B75" i="7"/>
  <c r="B75" i="11" s="1"/>
  <c r="C74" i="7"/>
  <c r="B74" i="7"/>
  <c r="B74" i="11" s="1"/>
  <c r="C73" i="7"/>
  <c r="B73" i="7"/>
  <c r="B73" i="11" s="1"/>
  <c r="C72" i="7"/>
  <c r="B72" i="7"/>
  <c r="B72" i="11" s="1"/>
  <c r="C71" i="7"/>
  <c r="B71" i="7"/>
  <c r="B71" i="11" s="1"/>
  <c r="C70" i="7"/>
  <c r="B70" i="7"/>
  <c r="B70" i="11" s="1"/>
  <c r="C69" i="7"/>
  <c r="B69" i="7"/>
  <c r="B69" i="11" s="1"/>
  <c r="C68" i="7"/>
  <c r="B68" i="7"/>
  <c r="B68" i="11" s="1"/>
  <c r="C67" i="7"/>
  <c r="B67" i="7"/>
  <c r="B67" i="11" s="1"/>
  <c r="C66" i="7"/>
  <c r="B66" i="7"/>
  <c r="B66" i="11" s="1"/>
  <c r="C65" i="7"/>
  <c r="B65" i="7"/>
  <c r="B65" i="11" s="1"/>
  <c r="C64" i="7"/>
  <c r="B64" i="7"/>
  <c r="B64" i="11" s="1"/>
  <c r="C63" i="7"/>
  <c r="B63" i="7"/>
  <c r="B63" i="11" s="1"/>
  <c r="C62" i="7"/>
  <c r="B62" i="7"/>
  <c r="B62" i="11" s="1"/>
  <c r="C61" i="7"/>
  <c r="B61" i="7"/>
  <c r="B61" i="11" s="1"/>
  <c r="C60" i="7"/>
  <c r="B60" i="7"/>
  <c r="B60" i="11" s="1"/>
  <c r="C59" i="7"/>
  <c r="B59" i="7"/>
  <c r="B59" i="11" s="1"/>
  <c r="C58" i="7"/>
  <c r="B58" i="7"/>
  <c r="B58" i="11" s="1"/>
  <c r="C57" i="7"/>
  <c r="B57" i="7"/>
  <c r="B57" i="11" s="1"/>
  <c r="C56" i="7"/>
  <c r="B56" i="7"/>
  <c r="B56" i="11" s="1"/>
  <c r="C55" i="7"/>
  <c r="B55" i="7"/>
  <c r="B55" i="11" s="1"/>
  <c r="C54" i="7"/>
  <c r="B54" i="7"/>
  <c r="B54" i="11" s="1"/>
  <c r="C53" i="7"/>
  <c r="B53" i="7"/>
  <c r="B53" i="11" s="1"/>
  <c r="C52" i="7"/>
  <c r="B52" i="7"/>
  <c r="B52" i="11" s="1"/>
  <c r="C51" i="7"/>
  <c r="B51" i="7"/>
  <c r="B51" i="11" s="1"/>
  <c r="C50" i="7"/>
  <c r="B50" i="7"/>
  <c r="B50" i="11" s="1"/>
  <c r="C49" i="7"/>
  <c r="B49" i="7"/>
  <c r="B49" i="11" s="1"/>
  <c r="C48" i="7"/>
  <c r="B48" i="7"/>
  <c r="B48" i="11" s="1"/>
  <c r="C47" i="7"/>
  <c r="B47" i="7"/>
  <c r="B47" i="11" s="1"/>
  <c r="C46" i="7"/>
  <c r="B46" i="7"/>
  <c r="B46" i="11" s="1"/>
  <c r="C45" i="7"/>
  <c r="B45" i="7"/>
  <c r="B45" i="11" s="1"/>
  <c r="C44" i="7"/>
  <c r="B44" i="7"/>
  <c r="B44" i="11" s="1"/>
  <c r="C43" i="7"/>
  <c r="B43" i="7"/>
  <c r="B43" i="11" s="1"/>
  <c r="C42" i="7"/>
  <c r="B42" i="7"/>
  <c r="B42" i="11" s="1"/>
  <c r="C41" i="7"/>
  <c r="B41" i="7"/>
  <c r="B41" i="11" s="1"/>
  <c r="C40" i="7"/>
  <c r="B40" i="7"/>
  <c r="B40" i="11" s="1"/>
  <c r="C39" i="7"/>
  <c r="B39" i="7"/>
  <c r="B39" i="11" s="1"/>
  <c r="C38" i="7"/>
  <c r="B38" i="7"/>
  <c r="B38" i="11" s="1"/>
  <c r="C37" i="7"/>
  <c r="B37" i="7"/>
  <c r="B37" i="11" s="1"/>
  <c r="C36" i="7"/>
  <c r="B36" i="7"/>
  <c r="B36" i="11" s="1"/>
  <c r="C35" i="7"/>
  <c r="B35" i="7"/>
  <c r="B35" i="11" s="1"/>
  <c r="C34" i="7"/>
  <c r="B34" i="7"/>
  <c r="B34" i="11" s="1"/>
  <c r="C33" i="7"/>
  <c r="B33" i="7"/>
  <c r="B33" i="11" s="1"/>
  <c r="C32" i="7"/>
  <c r="B32" i="7"/>
  <c r="B32" i="11" s="1"/>
  <c r="C31" i="7"/>
  <c r="B31" i="7"/>
  <c r="B31" i="11" s="1"/>
  <c r="C30" i="7"/>
  <c r="B30" i="7"/>
  <c r="B30" i="11" s="1"/>
  <c r="C29" i="7"/>
  <c r="B29" i="7"/>
  <c r="B29" i="11" s="1"/>
  <c r="C28" i="7"/>
  <c r="B28" i="7"/>
  <c r="B28" i="11" s="1"/>
  <c r="C27" i="7"/>
  <c r="B27" i="7"/>
  <c r="B27" i="11" s="1"/>
  <c r="C26" i="7"/>
  <c r="B26" i="7"/>
  <c r="B26" i="11" s="1"/>
  <c r="C25" i="7"/>
  <c r="B25" i="7"/>
  <c r="B25" i="11" s="1"/>
  <c r="C24" i="7"/>
  <c r="B24" i="7"/>
  <c r="B24" i="11" s="1"/>
  <c r="C23" i="7"/>
  <c r="B23" i="7"/>
  <c r="B23" i="11" s="1"/>
  <c r="C22" i="7"/>
  <c r="B22" i="7"/>
  <c r="B22" i="11" s="1"/>
  <c r="C21" i="7"/>
  <c r="B21" i="7"/>
  <c r="B21" i="11" s="1"/>
  <c r="C20" i="7"/>
  <c r="B20" i="7"/>
  <c r="B20" i="11" s="1"/>
  <c r="C19" i="7"/>
  <c r="B19" i="7"/>
  <c r="B19" i="11" s="1"/>
  <c r="C18" i="7"/>
  <c r="B18" i="7"/>
  <c r="B18" i="11" s="1"/>
  <c r="C17" i="7"/>
  <c r="B17" i="7"/>
  <c r="B17" i="11" s="1"/>
  <c r="C16" i="7"/>
  <c r="B16" i="7"/>
  <c r="B16" i="11" s="1"/>
  <c r="C15" i="7"/>
  <c r="B15" i="7"/>
  <c r="B15" i="11" s="1"/>
  <c r="C14" i="7"/>
  <c r="B14" i="7"/>
  <c r="B14" i="11" s="1"/>
  <c r="C13" i="7"/>
  <c r="B13" i="7"/>
  <c r="B13" i="11" s="1"/>
  <c r="C12" i="7"/>
  <c r="B12" i="7"/>
  <c r="B12" i="11" s="1"/>
  <c r="C11" i="7"/>
  <c r="B11" i="7"/>
  <c r="B11" i="11" s="1"/>
  <c r="C10" i="7"/>
  <c r="B10" i="7"/>
  <c r="B10" i="11" s="1"/>
  <c r="C9" i="7"/>
  <c r="B9" i="7"/>
  <c r="B9" i="11" s="1"/>
  <c r="C8" i="7"/>
  <c r="B8" i="7"/>
  <c r="B8" i="11" s="1"/>
  <c r="C7" i="7"/>
  <c r="B7" i="7"/>
  <c r="B7" i="11" s="1"/>
  <c r="C6" i="7"/>
  <c r="B6" i="7"/>
  <c r="B6" i="11" s="1"/>
  <c r="C5" i="7"/>
  <c r="B5" i="7"/>
  <c r="B5" i="11" s="1"/>
  <c r="C4" i="7"/>
  <c r="B4" i="7"/>
  <c r="B4" i="11" s="1"/>
  <c r="C3" i="7"/>
  <c r="B3" i="7"/>
  <c r="B3" i="11" s="1"/>
  <c r="C2" i="7"/>
  <c r="B2" i="7"/>
  <c r="K2" i="11" l="1"/>
  <c r="S2" i="11" s="1"/>
  <c r="K2" i="4"/>
  <c r="K3" i="4"/>
  <c r="K4" i="4"/>
  <c r="K5" i="4"/>
  <c r="K6" i="4"/>
  <c r="K8" i="4"/>
  <c r="K9" i="4"/>
  <c r="K10" i="4"/>
  <c r="K11" i="4"/>
  <c r="K12" i="4"/>
  <c r="K14" i="4"/>
  <c r="K15" i="4"/>
  <c r="K16" i="4"/>
  <c r="K17" i="4"/>
  <c r="K20" i="4"/>
  <c r="K21" i="4"/>
  <c r="K22" i="4"/>
  <c r="K23" i="4"/>
  <c r="K24" i="4"/>
  <c r="K26" i="4"/>
  <c r="K27" i="4"/>
  <c r="K28" i="4"/>
  <c r="K29" i="4"/>
  <c r="K30" i="4"/>
  <c r="K32" i="4"/>
  <c r="K33" i="4"/>
  <c r="K34" i="4"/>
  <c r="K35" i="4"/>
  <c r="K36" i="4"/>
  <c r="K38" i="4"/>
  <c r="K39" i="4"/>
  <c r="K40" i="4"/>
  <c r="K41" i="4"/>
  <c r="K42" i="4"/>
  <c r="K44" i="4"/>
  <c r="K45" i="4"/>
  <c r="K46" i="4"/>
  <c r="K47" i="4"/>
  <c r="K48" i="4"/>
  <c r="K50" i="4"/>
  <c r="K51" i="4"/>
  <c r="K52" i="4"/>
  <c r="K53" i="4"/>
  <c r="K54" i="4"/>
  <c r="K56" i="4"/>
  <c r="K57" i="4"/>
  <c r="K58" i="4"/>
  <c r="K59" i="4"/>
  <c r="K60" i="4"/>
  <c r="K62" i="4"/>
  <c r="K63" i="4"/>
  <c r="K64" i="4"/>
  <c r="K65" i="4"/>
  <c r="K66" i="4"/>
  <c r="K68" i="4"/>
  <c r="K69" i="4"/>
  <c r="K70" i="4"/>
  <c r="K71" i="4"/>
  <c r="K72" i="4"/>
  <c r="K74" i="4"/>
  <c r="K75" i="4"/>
  <c r="K76" i="4"/>
  <c r="K77" i="4"/>
  <c r="K78" i="4"/>
  <c r="K80" i="4"/>
  <c r="K81" i="4"/>
  <c r="K82" i="4"/>
  <c r="K83" i="4"/>
  <c r="K84" i="4"/>
  <c r="O2" i="11"/>
  <c r="K85" i="3" l="1"/>
  <c r="K84" i="3"/>
  <c r="K83" i="3"/>
  <c r="K82" i="3"/>
  <c r="K80" i="3"/>
  <c r="K79" i="3"/>
  <c r="K78" i="3"/>
  <c r="K77" i="3"/>
  <c r="K75" i="3"/>
  <c r="K74" i="3"/>
  <c r="K73" i="3"/>
  <c r="K72" i="3"/>
  <c r="K70" i="3"/>
  <c r="K69" i="3"/>
  <c r="K68" i="3"/>
  <c r="K67" i="3"/>
  <c r="K65" i="3"/>
  <c r="K64" i="3"/>
  <c r="K63" i="3"/>
  <c r="K62" i="3"/>
  <c r="K60" i="3"/>
  <c r="K59" i="3"/>
  <c r="K58" i="3"/>
  <c r="K57" i="3"/>
  <c r="K55" i="3"/>
  <c r="K54" i="3"/>
  <c r="K53" i="3"/>
  <c r="K52" i="3"/>
  <c r="K50" i="3"/>
  <c r="K49" i="3"/>
  <c r="K48" i="3"/>
  <c r="K47" i="3"/>
  <c r="K45" i="3"/>
  <c r="K44" i="3"/>
  <c r="K43" i="3"/>
  <c r="K42" i="3"/>
  <c r="K40" i="3"/>
  <c r="K39" i="3"/>
  <c r="K38" i="3"/>
  <c r="K37" i="3"/>
  <c r="K35" i="3"/>
  <c r="K34" i="3"/>
  <c r="K33" i="3"/>
  <c r="K32" i="3"/>
  <c r="K30" i="3"/>
  <c r="K29" i="3"/>
  <c r="K28" i="3"/>
  <c r="K27" i="3"/>
  <c r="K25" i="3"/>
  <c r="K24" i="3"/>
  <c r="K23" i="3"/>
  <c r="K22" i="3"/>
  <c r="K20" i="3"/>
  <c r="K19" i="3"/>
  <c r="K18" i="3"/>
  <c r="K17" i="3"/>
  <c r="K15" i="3"/>
  <c r="K14" i="3"/>
  <c r="K13" i="3"/>
  <c r="K12" i="3"/>
  <c r="K10" i="3"/>
  <c r="K9" i="3"/>
  <c r="K8" i="3"/>
  <c r="K7" i="3"/>
  <c r="K5" i="3"/>
  <c r="K4" i="3"/>
  <c r="K3" i="3"/>
  <c r="K2" i="3"/>
  <c r="F101" i="9" l="1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D101" i="8"/>
  <c r="E101" i="8"/>
  <c r="F101" i="8"/>
  <c r="J4" i="8"/>
  <c r="J5" i="8"/>
  <c r="J6" i="8"/>
  <c r="J7" i="8"/>
  <c r="J8" i="8"/>
  <c r="J9" i="8"/>
  <c r="K9" i="8"/>
  <c r="R9" i="8" s="1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D43" i="8"/>
  <c r="E43" i="8"/>
  <c r="F43" i="8"/>
  <c r="D44" i="8"/>
  <c r="E44" i="8"/>
  <c r="F44" i="8"/>
  <c r="D45" i="8"/>
  <c r="E45" i="8"/>
  <c r="F45" i="8"/>
  <c r="D46" i="8"/>
  <c r="E46" i="8"/>
  <c r="F46" i="8"/>
  <c r="D47" i="8"/>
  <c r="E47" i="8"/>
  <c r="F47" i="8"/>
  <c r="D48" i="8"/>
  <c r="E48" i="8"/>
  <c r="F48" i="8"/>
  <c r="D49" i="8"/>
  <c r="E49" i="8"/>
  <c r="F49" i="8"/>
  <c r="D50" i="8"/>
  <c r="E50" i="8"/>
  <c r="F50" i="8"/>
  <c r="D51" i="8"/>
  <c r="E51" i="8"/>
  <c r="F51" i="8"/>
  <c r="D52" i="8"/>
  <c r="E52" i="8"/>
  <c r="F52" i="8"/>
  <c r="D53" i="8"/>
  <c r="E53" i="8"/>
  <c r="F53" i="8"/>
  <c r="D54" i="8"/>
  <c r="E54" i="8"/>
  <c r="F54" i="8"/>
  <c r="D55" i="8"/>
  <c r="E55" i="8"/>
  <c r="F55" i="8"/>
  <c r="D56" i="8"/>
  <c r="E56" i="8"/>
  <c r="F56" i="8"/>
  <c r="D57" i="8"/>
  <c r="E57" i="8"/>
  <c r="F57" i="8"/>
  <c r="D58" i="8"/>
  <c r="E58" i="8"/>
  <c r="F58" i="8"/>
  <c r="D59" i="8"/>
  <c r="E59" i="8"/>
  <c r="F59" i="8"/>
  <c r="D60" i="8"/>
  <c r="E60" i="8"/>
  <c r="F60" i="8"/>
  <c r="D61" i="8"/>
  <c r="E61" i="8"/>
  <c r="F61" i="8"/>
  <c r="D62" i="8"/>
  <c r="E62" i="8"/>
  <c r="F62" i="8"/>
  <c r="D63" i="8"/>
  <c r="E63" i="8"/>
  <c r="F63" i="8"/>
  <c r="D64" i="8"/>
  <c r="E64" i="8"/>
  <c r="F64" i="8"/>
  <c r="D65" i="8"/>
  <c r="E65" i="8"/>
  <c r="F65" i="8"/>
  <c r="K65" i="8"/>
  <c r="R65" i="8" s="1"/>
  <c r="D66" i="8"/>
  <c r="E66" i="8"/>
  <c r="F66" i="8"/>
  <c r="D67" i="8"/>
  <c r="E67" i="8"/>
  <c r="F67" i="8"/>
  <c r="D68" i="8"/>
  <c r="E68" i="8"/>
  <c r="F68" i="8"/>
  <c r="D69" i="8"/>
  <c r="E69" i="8"/>
  <c r="F69" i="8"/>
  <c r="D70" i="8"/>
  <c r="E70" i="8"/>
  <c r="F70" i="8"/>
  <c r="D71" i="8"/>
  <c r="E71" i="8"/>
  <c r="F71" i="8"/>
  <c r="D72" i="8"/>
  <c r="E72" i="8"/>
  <c r="F72" i="8"/>
  <c r="D73" i="8"/>
  <c r="E73" i="8"/>
  <c r="F73" i="8"/>
  <c r="D74" i="8"/>
  <c r="E74" i="8"/>
  <c r="F74" i="8"/>
  <c r="D75" i="8"/>
  <c r="E75" i="8"/>
  <c r="F75" i="8"/>
  <c r="D76" i="8"/>
  <c r="E76" i="8"/>
  <c r="F76" i="8"/>
  <c r="D77" i="8"/>
  <c r="E77" i="8"/>
  <c r="F77" i="8"/>
  <c r="D78" i="8"/>
  <c r="E78" i="8"/>
  <c r="F78" i="8"/>
  <c r="D79" i="8"/>
  <c r="E79" i="8"/>
  <c r="F79" i="8"/>
  <c r="D80" i="8"/>
  <c r="E80" i="8"/>
  <c r="F80" i="8"/>
  <c r="D81" i="8"/>
  <c r="E81" i="8"/>
  <c r="F81" i="8"/>
  <c r="D82" i="8"/>
  <c r="E82" i="8"/>
  <c r="F82" i="8"/>
  <c r="D83" i="8"/>
  <c r="E83" i="8"/>
  <c r="F83" i="8"/>
  <c r="D84" i="8"/>
  <c r="E84" i="8"/>
  <c r="F84" i="8"/>
  <c r="D85" i="8"/>
  <c r="E85" i="8"/>
  <c r="F85" i="8"/>
  <c r="D86" i="8"/>
  <c r="E86" i="8"/>
  <c r="F86" i="8"/>
  <c r="D87" i="8"/>
  <c r="E87" i="8"/>
  <c r="F87" i="8"/>
  <c r="D88" i="8"/>
  <c r="E88" i="8"/>
  <c r="F88" i="8"/>
  <c r="D89" i="8"/>
  <c r="E89" i="8"/>
  <c r="F89" i="8"/>
  <c r="D90" i="8"/>
  <c r="E90" i="8"/>
  <c r="F90" i="8"/>
  <c r="D91" i="8"/>
  <c r="E91" i="8"/>
  <c r="F91" i="8"/>
  <c r="D92" i="8"/>
  <c r="E92" i="8"/>
  <c r="F92" i="8"/>
  <c r="D93" i="8"/>
  <c r="E93" i="8"/>
  <c r="F93" i="8"/>
  <c r="D94" i="8"/>
  <c r="E94" i="8"/>
  <c r="F94" i="8"/>
  <c r="D95" i="8"/>
  <c r="E95" i="8"/>
  <c r="F95" i="8"/>
  <c r="D96" i="8"/>
  <c r="E96" i="8"/>
  <c r="F96" i="8"/>
  <c r="D97" i="8"/>
  <c r="E97" i="8"/>
  <c r="F97" i="8"/>
  <c r="D98" i="8"/>
  <c r="E98" i="8"/>
  <c r="F98" i="8"/>
  <c r="D99" i="8"/>
  <c r="E99" i="8"/>
  <c r="F99" i="8"/>
  <c r="D100" i="8"/>
  <c r="E100" i="8"/>
  <c r="F100" i="8"/>
  <c r="J3" i="8"/>
  <c r="J63" i="9"/>
  <c r="J64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K20" i="2"/>
  <c r="K19" i="2"/>
  <c r="K18" i="2"/>
  <c r="K17" i="2"/>
  <c r="K15" i="2"/>
  <c r="S58" i="11" s="1"/>
  <c r="K14" i="2"/>
  <c r="K13" i="2"/>
  <c r="K12" i="2"/>
  <c r="K10" i="2"/>
  <c r="K9" i="2"/>
  <c r="K8" i="2"/>
  <c r="K7" i="2"/>
  <c r="K5" i="2"/>
  <c r="K4" i="2"/>
  <c r="K3" i="2"/>
  <c r="K2" i="2"/>
  <c r="D10" i="1"/>
  <c r="D9" i="1"/>
  <c r="D8" i="1"/>
  <c r="D7" i="1"/>
  <c r="D6" i="1"/>
  <c r="D5" i="1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P2" i="11"/>
  <c r="O3" i="9" s="1"/>
  <c r="N9" i="9"/>
  <c r="N11" i="8"/>
  <c r="P11" i="8" s="1"/>
  <c r="N17" i="8"/>
  <c r="P17" i="8" s="1"/>
  <c r="N19" i="8"/>
  <c r="P19" i="8" s="1"/>
  <c r="N21" i="8"/>
  <c r="P21" i="8" s="1"/>
  <c r="N23" i="8"/>
  <c r="N30" i="8"/>
  <c r="N32" i="8"/>
  <c r="N33" i="8"/>
  <c r="N34" i="9"/>
  <c r="P34" i="9" s="1"/>
  <c r="N35" i="8"/>
  <c r="N36" i="9"/>
  <c r="P36" i="9" s="1"/>
  <c r="N37" i="8"/>
  <c r="N38" i="9"/>
  <c r="P38" i="9" s="1"/>
  <c r="N39" i="8"/>
  <c r="N43" i="9"/>
  <c r="P43" i="9" s="1"/>
  <c r="N44" i="8"/>
  <c r="N45" i="8"/>
  <c r="N46" i="8"/>
  <c r="N47" i="8"/>
  <c r="N49" i="8"/>
  <c r="N51" i="9"/>
  <c r="P51" i="9" s="1"/>
  <c r="N52" i="8"/>
  <c r="N53" i="8"/>
  <c r="N54" i="8"/>
  <c r="N56" i="8"/>
  <c r="N58" i="8"/>
  <c r="N61" i="9"/>
  <c r="P61" i="9" s="1"/>
  <c r="N63" i="9"/>
  <c r="N65" i="9"/>
  <c r="N66" i="8"/>
  <c r="P66" i="8" s="1"/>
  <c r="N67" i="9"/>
  <c r="N68" i="9"/>
  <c r="N69" i="9"/>
  <c r="N70" i="8"/>
  <c r="P70" i="8" s="1"/>
  <c r="N71" i="9"/>
  <c r="N72" i="9"/>
  <c r="N73" i="9"/>
  <c r="N74" i="8"/>
  <c r="P74" i="8" s="1"/>
  <c r="N75" i="9"/>
  <c r="N76" i="9"/>
  <c r="N77" i="9"/>
  <c r="N78" i="8"/>
  <c r="P78" i="8" s="1"/>
  <c r="N79" i="9"/>
  <c r="N80" i="9"/>
  <c r="N81" i="9"/>
  <c r="N82" i="8"/>
  <c r="P82" i="8" s="1"/>
  <c r="N83" i="9"/>
  <c r="N84" i="9"/>
  <c r="N85" i="9"/>
  <c r="N86" i="8"/>
  <c r="P86" i="8" s="1"/>
  <c r="N87" i="9"/>
  <c r="N88" i="9"/>
  <c r="N89" i="9"/>
  <c r="N90" i="8"/>
  <c r="P90" i="8" s="1"/>
  <c r="N91" i="9"/>
  <c r="N92" i="9"/>
  <c r="N93" i="9"/>
  <c r="N94" i="8"/>
  <c r="P94" i="8" s="1"/>
  <c r="N95" i="9"/>
  <c r="N96" i="9"/>
  <c r="N97" i="9"/>
  <c r="N98" i="8"/>
  <c r="P98" i="8" s="1"/>
  <c r="N99" i="9"/>
  <c r="N100" i="9"/>
  <c r="K9" i="9"/>
  <c r="R9" i="9" s="1"/>
  <c r="K11" i="8"/>
  <c r="R11" i="8" s="1"/>
  <c r="K16" i="8"/>
  <c r="R16" i="8" s="1"/>
  <c r="K24" i="9"/>
  <c r="R24" i="9" s="1"/>
  <c r="K30" i="9"/>
  <c r="R30" i="9" s="1"/>
  <c r="K32" i="9"/>
  <c r="R32" i="9" s="1"/>
  <c r="K40" i="9"/>
  <c r="R40" i="9" s="1"/>
  <c r="K65" i="9"/>
  <c r="R65" i="9" s="1"/>
  <c r="K3" i="9"/>
  <c r="R3" i="9" s="1"/>
  <c r="J44" i="8"/>
  <c r="J46" i="8"/>
  <c r="J48" i="8"/>
  <c r="J49" i="9"/>
  <c r="J50" i="8"/>
  <c r="J51" i="9"/>
  <c r="J52" i="9"/>
  <c r="J54" i="8"/>
  <c r="J56" i="9"/>
  <c r="J58" i="9"/>
  <c r="J61" i="9"/>
  <c r="I48" i="9"/>
  <c r="I50" i="9"/>
  <c r="I54" i="9"/>
  <c r="I55" i="9"/>
  <c r="I57" i="9"/>
  <c r="I59" i="9"/>
  <c r="I60" i="9"/>
  <c r="I62" i="9"/>
  <c r="I65" i="9"/>
  <c r="G64" i="8"/>
  <c r="B4" i="9"/>
  <c r="B12" i="9"/>
  <c r="B14" i="8"/>
  <c r="B16" i="8"/>
  <c r="B17" i="9"/>
  <c r="B20" i="8"/>
  <c r="B21" i="8"/>
  <c r="B23" i="9"/>
  <c r="B24" i="9"/>
  <c r="B25" i="8"/>
  <c r="B29" i="8"/>
  <c r="B33" i="9"/>
  <c r="B34" i="9"/>
  <c r="B36" i="9"/>
  <c r="B37" i="9"/>
  <c r="B38" i="9"/>
  <c r="B40" i="9"/>
  <c r="B41" i="9"/>
  <c r="C43" i="8"/>
  <c r="C44" i="9"/>
  <c r="B45" i="9"/>
  <c r="C45" i="8"/>
  <c r="C46" i="9"/>
  <c r="C47" i="8"/>
  <c r="B48" i="9"/>
  <c r="B49" i="9"/>
  <c r="C49" i="8"/>
  <c r="C51" i="8"/>
  <c r="B52" i="9"/>
  <c r="B53" i="9"/>
  <c r="C53" i="8"/>
  <c r="C55" i="8"/>
  <c r="C56" i="9"/>
  <c r="B57" i="9"/>
  <c r="C58" i="9"/>
  <c r="B60" i="9"/>
  <c r="C60" i="8"/>
  <c r="B61" i="8"/>
  <c r="C61" i="9"/>
  <c r="B62" i="9"/>
  <c r="C62" i="8"/>
  <c r="B63" i="9"/>
  <c r="C63" i="9"/>
  <c r="B64" i="9"/>
  <c r="C64" i="9"/>
  <c r="B65" i="9"/>
  <c r="C66" i="9"/>
  <c r="C67" i="9"/>
  <c r="C68" i="9"/>
  <c r="B69" i="9"/>
  <c r="C69" i="8"/>
  <c r="C70" i="9"/>
  <c r="B71" i="9"/>
  <c r="C71" i="9"/>
  <c r="C72" i="9"/>
  <c r="B73" i="9"/>
  <c r="C73" i="8"/>
  <c r="B74" i="9"/>
  <c r="C74" i="9"/>
  <c r="B75" i="9"/>
  <c r="C75" i="9"/>
  <c r="C76" i="9"/>
  <c r="B77" i="9"/>
  <c r="C77" i="8"/>
  <c r="B78" i="9"/>
  <c r="C78" i="9"/>
  <c r="C79" i="9"/>
  <c r="C80" i="9"/>
  <c r="B81" i="9"/>
  <c r="C81" i="8"/>
  <c r="C82" i="9"/>
  <c r="C83" i="9"/>
  <c r="C84" i="9"/>
  <c r="B85" i="9"/>
  <c r="C85" i="8"/>
  <c r="C86" i="9"/>
  <c r="B87" i="9"/>
  <c r="C87" i="9"/>
  <c r="C88" i="9"/>
  <c r="B89" i="9"/>
  <c r="C89" i="8"/>
  <c r="B90" i="9"/>
  <c r="C90" i="9"/>
  <c r="B91" i="9"/>
  <c r="C91" i="9"/>
  <c r="C92" i="9"/>
  <c r="B93" i="9"/>
  <c r="C93" i="8"/>
  <c r="B94" i="9"/>
  <c r="C94" i="9"/>
  <c r="C95" i="9"/>
  <c r="C96" i="9"/>
  <c r="B97" i="9"/>
  <c r="C97" i="8"/>
  <c r="C98" i="9"/>
  <c r="C99" i="9"/>
  <c r="C100" i="9"/>
  <c r="C101" i="8"/>
  <c r="B2" i="11"/>
  <c r="B3" i="9" s="1"/>
  <c r="A2" i="11"/>
  <c r="S59" i="11" l="1"/>
  <c r="S60" i="11"/>
  <c r="S43" i="11"/>
  <c r="S61" i="11"/>
  <c r="S57" i="11"/>
  <c r="S51" i="11"/>
  <c r="S49" i="11"/>
  <c r="S54" i="11"/>
  <c r="S48" i="11"/>
  <c r="S46" i="11"/>
  <c r="S45" i="11"/>
  <c r="S55" i="11"/>
  <c r="S53" i="11"/>
  <c r="P31" i="8"/>
  <c r="J94" i="8"/>
  <c r="J78" i="8"/>
  <c r="K55" i="8"/>
  <c r="K53" i="8"/>
  <c r="K47" i="8"/>
  <c r="N2" i="11"/>
  <c r="M3" i="9" s="1"/>
  <c r="S3" i="9" s="1"/>
  <c r="M101" i="8"/>
  <c r="M97" i="9"/>
  <c r="M89" i="9"/>
  <c r="M81" i="8"/>
  <c r="M77" i="9"/>
  <c r="M73" i="9"/>
  <c r="M69" i="8"/>
  <c r="M61" i="8"/>
  <c r="M57" i="9"/>
  <c r="M99" i="9"/>
  <c r="M95" i="9"/>
  <c r="M91" i="9"/>
  <c r="M87" i="9"/>
  <c r="M83" i="9"/>
  <c r="M79" i="9"/>
  <c r="M75" i="9"/>
  <c r="M71" i="9"/>
  <c r="M67" i="9"/>
  <c r="M63" i="9"/>
  <c r="M59" i="9"/>
  <c r="M55" i="9"/>
  <c r="A51" i="8"/>
  <c r="M51" i="9"/>
  <c r="M47" i="9"/>
  <c r="M43" i="9"/>
  <c r="M41" i="8"/>
  <c r="M39" i="9"/>
  <c r="M37" i="8"/>
  <c r="M35" i="9"/>
  <c r="M33" i="9"/>
  <c r="M31" i="9"/>
  <c r="M29" i="9"/>
  <c r="M27" i="9"/>
  <c r="M25" i="9"/>
  <c r="M23" i="8"/>
  <c r="M21" i="8"/>
  <c r="M19" i="8"/>
  <c r="M17" i="9"/>
  <c r="A15" i="8"/>
  <c r="M15" i="8"/>
  <c r="A13" i="8"/>
  <c r="M13" i="9"/>
  <c r="M11" i="9"/>
  <c r="A9" i="8"/>
  <c r="Q9" i="8" s="1"/>
  <c r="M9" i="8"/>
  <c r="S9" i="8" s="1"/>
  <c r="A7" i="8"/>
  <c r="M7" i="8"/>
  <c r="A5" i="8"/>
  <c r="M5" i="9"/>
  <c r="K62" i="9"/>
  <c r="K50" i="9"/>
  <c r="K42" i="9"/>
  <c r="K38" i="9"/>
  <c r="K34" i="9"/>
  <c r="K13" i="9"/>
  <c r="K7" i="9"/>
  <c r="M100" i="9"/>
  <c r="M96" i="9"/>
  <c r="M92" i="9"/>
  <c r="M88" i="9"/>
  <c r="M84" i="9"/>
  <c r="M80" i="9"/>
  <c r="M76" i="9"/>
  <c r="M72" i="9"/>
  <c r="M68" i="9"/>
  <c r="M64" i="9"/>
  <c r="M60" i="9"/>
  <c r="M56" i="9"/>
  <c r="M52" i="9"/>
  <c r="M48" i="9"/>
  <c r="M44" i="9"/>
  <c r="K57" i="9"/>
  <c r="K53" i="9"/>
  <c r="K45" i="9"/>
  <c r="K28" i="9"/>
  <c r="K6" i="8"/>
  <c r="J70" i="8"/>
  <c r="J64" i="8"/>
  <c r="M85" i="8"/>
  <c r="M65" i="9"/>
  <c r="S65" i="9" s="1"/>
  <c r="M53" i="8"/>
  <c r="M49" i="9"/>
  <c r="M45" i="8"/>
  <c r="M42" i="9"/>
  <c r="M40" i="9"/>
  <c r="S40" i="9" s="1"/>
  <c r="M38" i="9"/>
  <c r="M36" i="9"/>
  <c r="M34" i="9"/>
  <c r="M32" i="9"/>
  <c r="S32" i="9" s="1"/>
  <c r="M30" i="9"/>
  <c r="S30" i="9" s="1"/>
  <c r="M28" i="9"/>
  <c r="M26" i="9"/>
  <c r="M24" i="9"/>
  <c r="S24" i="9" s="1"/>
  <c r="M22" i="8"/>
  <c r="M20" i="9"/>
  <c r="M18" i="8"/>
  <c r="M16" i="8"/>
  <c r="S16" i="8" s="1"/>
  <c r="M14" i="8"/>
  <c r="M12" i="8"/>
  <c r="M10" i="9"/>
  <c r="M8" i="9"/>
  <c r="M6" i="8"/>
  <c r="M4" i="9"/>
  <c r="K101" i="9"/>
  <c r="K60" i="9"/>
  <c r="K36" i="9"/>
  <c r="K15" i="9"/>
  <c r="K5" i="9"/>
  <c r="M98" i="9"/>
  <c r="M94" i="9"/>
  <c r="M86" i="9"/>
  <c r="M82" i="9"/>
  <c r="M78" i="9"/>
  <c r="M74" i="9"/>
  <c r="M66" i="9"/>
  <c r="A62" i="8"/>
  <c r="M62" i="9"/>
  <c r="M58" i="9"/>
  <c r="M54" i="9"/>
  <c r="M50" i="9"/>
  <c r="M46" i="9"/>
  <c r="L65" i="9"/>
  <c r="K59" i="9"/>
  <c r="K55" i="9"/>
  <c r="K47" i="9"/>
  <c r="K26" i="9"/>
  <c r="K14" i="8"/>
  <c r="K8" i="8"/>
  <c r="K4" i="8"/>
  <c r="J86" i="8"/>
  <c r="K45" i="8"/>
  <c r="K5" i="8"/>
  <c r="G100" i="8"/>
  <c r="G88" i="9"/>
  <c r="G76" i="9"/>
  <c r="G60" i="8"/>
  <c r="G91" i="9"/>
  <c r="L75" i="9"/>
  <c r="G43" i="8"/>
  <c r="J96" i="8"/>
  <c r="J88" i="8"/>
  <c r="J80" i="8"/>
  <c r="J72" i="8"/>
  <c r="K7" i="8"/>
  <c r="G92" i="9"/>
  <c r="G80" i="9"/>
  <c r="G68" i="9"/>
  <c r="G56" i="9"/>
  <c r="G44" i="9"/>
  <c r="G98" i="9"/>
  <c r="G70" i="9"/>
  <c r="J98" i="8"/>
  <c r="J90" i="8"/>
  <c r="J82" i="8"/>
  <c r="J74" i="8"/>
  <c r="J66" i="8"/>
  <c r="K59" i="8"/>
  <c r="G96" i="9"/>
  <c r="G84" i="9"/>
  <c r="G72" i="8"/>
  <c r="G64" i="9"/>
  <c r="G56" i="8"/>
  <c r="G101" i="9"/>
  <c r="G73" i="8"/>
  <c r="L73" i="8"/>
  <c r="G49" i="9"/>
  <c r="G45" i="9"/>
  <c r="J100" i="8"/>
  <c r="J92" i="8"/>
  <c r="J84" i="8"/>
  <c r="J76" i="8"/>
  <c r="J68" i="8"/>
  <c r="G58" i="8"/>
  <c r="K57" i="8"/>
  <c r="K101" i="8"/>
  <c r="P93" i="9"/>
  <c r="P97" i="9"/>
  <c r="P89" i="9"/>
  <c r="P81" i="9"/>
  <c r="P73" i="9"/>
  <c r="P65" i="9"/>
  <c r="P9" i="9"/>
  <c r="C58" i="8"/>
  <c r="C64" i="8"/>
  <c r="C56" i="8"/>
  <c r="A95" i="9"/>
  <c r="A95" i="8"/>
  <c r="A87" i="9"/>
  <c r="Q87" i="9" s="1"/>
  <c r="A87" i="8"/>
  <c r="A79" i="9"/>
  <c r="A79" i="8"/>
  <c r="A67" i="9"/>
  <c r="A67" i="8"/>
  <c r="C65" i="9"/>
  <c r="C65" i="8"/>
  <c r="A63" i="9"/>
  <c r="A63" i="8"/>
  <c r="A59" i="9"/>
  <c r="B56" i="9"/>
  <c r="B56" i="8"/>
  <c r="A55" i="9"/>
  <c r="A3" i="9"/>
  <c r="A3" i="8"/>
  <c r="A101" i="9"/>
  <c r="A101" i="8"/>
  <c r="A97" i="9"/>
  <c r="A97" i="8"/>
  <c r="M93" i="8"/>
  <c r="A93" i="9"/>
  <c r="A93" i="8"/>
  <c r="A89" i="9"/>
  <c r="A89" i="8"/>
  <c r="Q89" i="8" s="1"/>
  <c r="A85" i="9"/>
  <c r="A85" i="8"/>
  <c r="A81" i="9"/>
  <c r="Q81" i="9" s="1"/>
  <c r="A81" i="8"/>
  <c r="A77" i="9"/>
  <c r="A77" i="8"/>
  <c r="A73" i="9"/>
  <c r="A73" i="8"/>
  <c r="Q73" i="8" s="1"/>
  <c r="A69" i="9"/>
  <c r="A69" i="8"/>
  <c r="A65" i="9"/>
  <c r="A61" i="9"/>
  <c r="Q61" i="9" s="1"/>
  <c r="A61" i="8"/>
  <c r="C59" i="9"/>
  <c r="C59" i="8"/>
  <c r="A57" i="9"/>
  <c r="Q57" i="9" s="1"/>
  <c r="A53" i="9"/>
  <c r="A53" i="8"/>
  <c r="A49" i="9"/>
  <c r="A49" i="8"/>
  <c r="A45" i="9"/>
  <c r="A45" i="8"/>
  <c r="A42" i="9"/>
  <c r="A40" i="9"/>
  <c r="Q40" i="9" s="1"/>
  <c r="A38" i="9"/>
  <c r="Q38" i="9" s="1"/>
  <c r="A36" i="9"/>
  <c r="Q36" i="9" s="1"/>
  <c r="A34" i="9"/>
  <c r="Q34" i="9" s="1"/>
  <c r="A32" i="9"/>
  <c r="A30" i="9"/>
  <c r="A28" i="9"/>
  <c r="A26" i="9"/>
  <c r="A24" i="9"/>
  <c r="A22" i="8"/>
  <c r="A22" i="9"/>
  <c r="A20" i="8"/>
  <c r="A20" i="9"/>
  <c r="Q20" i="9" s="1"/>
  <c r="A18" i="8"/>
  <c r="A18" i="9"/>
  <c r="A16" i="8"/>
  <c r="A14" i="8"/>
  <c r="Q14" i="8" s="1"/>
  <c r="A12" i="9"/>
  <c r="A12" i="8"/>
  <c r="A10" i="8"/>
  <c r="A10" i="9"/>
  <c r="A8" i="8"/>
  <c r="A6" i="8"/>
  <c r="A4" i="8"/>
  <c r="G63" i="9"/>
  <c r="G59" i="9"/>
  <c r="G59" i="8"/>
  <c r="H55" i="8"/>
  <c r="G55" i="8"/>
  <c r="G51" i="8"/>
  <c r="G47" i="8"/>
  <c r="I98" i="9"/>
  <c r="I98" i="8"/>
  <c r="I94" i="9"/>
  <c r="I94" i="8"/>
  <c r="I90" i="9"/>
  <c r="I90" i="8"/>
  <c r="I86" i="9"/>
  <c r="I86" i="8"/>
  <c r="I82" i="9"/>
  <c r="I82" i="8"/>
  <c r="I78" i="9"/>
  <c r="I78" i="8"/>
  <c r="I74" i="9"/>
  <c r="I74" i="8"/>
  <c r="I70" i="9"/>
  <c r="I70" i="8"/>
  <c r="I66" i="9"/>
  <c r="I66" i="8"/>
  <c r="I58" i="9"/>
  <c r="I58" i="8"/>
  <c r="I46" i="9"/>
  <c r="I46" i="8"/>
  <c r="J43" i="9"/>
  <c r="J43" i="8"/>
  <c r="J59" i="9"/>
  <c r="J59" i="8"/>
  <c r="J55" i="9"/>
  <c r="J55" i="8"/>
  <c r="J47" i="8"/>
  <c r="J47" i="9"/>
  <c r="K98" i="9"/>
  <c r="K98" i="8"/>
  <c r="K94" i="9"/>
  <c r="K94" i="8"/>
  <c r="K90" i="9"/>
  <c r="K90" i="8"/>
  <c r="K86" i="9"/>
  <c r="K86" i="8"/>
  <c r="K82" i="9"/>
  <c r="K82" i="8"/>
  <c r="K78" i="9"/>
  <c r="K78" i="8"/>
  <c r="K74" i="9"/>
  <c r="K74" i="8"/>
  <c r="K70" i="9"/>
  <c r="K70" i="8"/>
  <c r="K66" i="9"/>
  <c r="K66" i="8"/>
  <c r="K58" i="9"/>
  <c r="K58" i="8"/>
  <c r="K54" i="9"/>
  <c r="K54" i="8"/>
  <c r="K46" i="8"/>
  <c r="K46" i="9"/>
  <c r="K22" i="9"/>
  <c r="K22" i="8"/>
  <c r="K18" i="9"/>
  <c r="K18" i="8"/>
  <c r="K10" i="9"/>
  <c r="R10" i="9" s="1"/>
  <c r="K10" i="8"/>
  <c r="R10" i="8" s="1"/>
  <c r="N101" i="8"/>
  <c r="P101" i="8" s="1"/>
  <c r="N101" i="9"/>
  <c r="P101" i="9" s="1"/>
  <c r="N57" i="9"/>
  <c r="P57" i="9" s="1"/>
  <c r="N57" i="8"/>
  <c r="N41" i="8"/>
  <c r="N41" i="9"/>
  <c r="P41" i="9" s="1"/>
  <c r="N29" i="8"/>
  <c r="N29" i="9"/>
  <c r="P29" i="9" s="1"/>
  <c r="N25" i="8"/>
  <c r="N25" i="9"/>
  <c r="P25" i="9" s="1"/>
  <c r="N13" i="9"/>
  <c r="P13" i="9" s="1"/>
  <c r="N13" i="8"/>
  <c r="P13" i="8" s="1"/>
  <c r="N5" i="9"/>
  <c r="P5" i="9" s="1"/>
  <c r="N5" i="8"/>
  <c r="P5" i="8" s="1"/>
  <c r="P23" i="8"/>
  <c r="G99" i="8"/>
  <c r="C99" i="8"/>
  <c r="N97" i="8"/>
  <c r="P97" i="8" s="1"/>
  <c r="G95" i="8"/>
  <c r="C95" i="8"/>
  <c r="N93" i="8"/>
  <c r="P93" i="8" s="1"/>
  <c r="G91" i="8"/>
  <c r="C91" i="8"/>
  <c r="N89" i="8"/>
  <c r="P89" i="8" s="1"/>
  <c r="G87" i="8"/>
  <c r="C87" i="8"/>
  <c r="N85" i="8"/>
  <c r="P85" i="8" s="1"/>
  <c r="G83" i="8"/>
  <c r="C83" i="8"/>
  <c r="N81" i="8"/>
  <c r="P81" i="8" s="1"/>
  <c r="G79" i="8"/>
  <c r="C79" i="8"/>
  <c r="N77" i="8"/>
  <c r="P77" i="8" s="1"/>
  <c r="G75" i="8"/>
  <c r="C75" i="8"/>
  <c r="N73" i="8"/>
  <c r="P73" i="8" s="1"/>
  <c r="G71" i="8"/>
  <c r="C71" i="8"/>
  <c r="N69" i="8"/>
  <c r="P69" i="8" s="1"/>
  <c r="G67" i="8"/>
  <c r="C67" i="8"/>
  <c r="N65" i="8"/>
  <c r="P65" i="8" s="1"/>
  <c r="J63" i="8"/>
  <c r="I62" i="8"/>
  <c r="N51" i="8"/>
  <c r="J49" i="8"/>
  <c r="K42" i="8"/>
  <c r="A32" i="8"/>
  <c r="K30" i="8"/>
  <c r="R30" i="8" s="1"/>
  <c r="K28" i="8"/>
  <c r="K26" i="8"/>
  <c r="N9" i="8"/>
  <c r="P9" i="8" s="1"/>
  <c r="A4" i="9"/>
  <c r="A6" i="9"/>
  <c r="Q6" i="9" s="1"/>
  <c r="A8" i="9"/>
  <c r="N33" i="9"/>
  <c r="P33" i="9" s="1"/>
  <c r="N35" i="9"/>
  <c r="P35" i="9" s="1"/>
  <c r="N37" i="9"/>
  <c r="P37" i="9" s="1"/>
  <c r="N39" i="9"/>
  <c r="P39" i="9" s="1"/>
  <c r="C45" i="9"/>
  <c r="C49" i="9"/>
  <c r="C53" i="9"/>
  <c r="G53" i="9"/>
  <c r="G67" i="9"/>
  <c r="C69" i="9"/>
  <c r="G69" i="9"/>
  <c r="G71" i="9"/>
  <c r="C73" i="9"/>
  <c r="G73" i="9"/>
  <c r="G75" i="9"/>
  <c r="C77" i="9"/>
  <c r="G77" i="9"/>
  <c r="G79" i="9"/>
  <c r="C81" i="9"/>
  <c r="G81" i="9"/>
  <c r="G83" i="9"/>
  <c r="C85" i="9"/>
  <c r="G85" i="9"/>
  <c r="G87" i="9"/>
  <c r="C89" i="9"/>
  <c r="G89" i="9"/>
  <c r="C93" i="9"/>
  <c r="G93" i="9"/>
  <c r="G95" i="9"/>
  <c r="C97" i="9"/>
  <c r="G97" i="9"/>
  <c r="G99" i="9"/>
  <c r="C101" i="9"/>
  <c r="A98" i="9"/>
  <c r="A98" i="8"/>
  <c r="Q98" i="8" s="1"/>
  <c r="A94" i="9"/>
  <c r="A94" i="8"/>
  <c r="Q94" i="8" s="1"/>
  <c r="A90" i="9"/>
  <c r="A90" i="8"/>
  <c r="Q90" i="8" s="1"/>
  <c r="A86" i="9"/>
  <c r="A86" i="8"/>
  <c r="Q86" i="8" s="1"/>
  <c r="A82" i="9"/>
  <c r="A82" i="8"/>
  <c r="Q82" i="8" s="1"/>
  <c r="A78" i="9"/>
  <c r="A78" i="8"/>
  <c r="Q78" i="8" s="1"/>
  <c r="A74" i="9"/>
  <c r="A74" i="8"/>
  <c r="Q74" i="8" s="1"/>
  <c r="A70" i="9"/>
  <c r="A70" i="8"/>
  <c r="Q70" i="8" s="1"/>
  <c r="A66" i="9"/>
  <c r="A66" i="8"/>
  <c r="Q66" i="8" s="1"/>
  <c r="A62" i="9"/>
  <c r="A58" i="9"/>
  <c r="A58" i="8"/>
  <c r="A54" i="9"/>
  <c r="A54" i="8"/>
  <c r="C52" i="9"/>
  <c r="C52" i="8"/>
  <c r="A50" i="9"/>
  <c r="Q50" i="9" s="1"/>
  <c r="C48" i="8"/>
  <c r="C48" i="9"/>
  <c r="A46" i="8"/>
  <c r="A46" i="9"/>
  <c r="G94" i="9"/>
  <c r="G90" i="9"/>
  <c r="G86" i="9"/>
  <c r="G82" i="9"/>
  <c r="G78" i="9"/>
  <c r="G74" i="9"/>
  <c r="G66" i="9"/>
  <c r="G62" i="8"/>
  <c r="G54" i="8"/>
  <c r="G54" i="9"/>
  <c r="G50" i="8"/>
  <c r="G50" i="9"/>
  <c r="G46" i="9"/>
  <c r="I101" i="9"/>
  <c r="I101" i="8"/>
  <c r="I97" i="9"/>
  <c r="I97" i="8"/>
  <c r="I93" i="9"/>
  <c r="I93" i="8"/>
  <c r="I89" i="9"/>
  <c r="I89" i="8"/>
  <c r="I85" i="9"/>
  <c r="I85" i="8"/>
  <c r="I81" i="9"/>
  <c r="I81" i="8"/>
  <c r="I77" i="9"/>
  <c r="I77" i="8"/>
  <c r="I73" i="9"/>
  <c r="I73" i="8"/>
  <c r="I69" i="9"/>
  <c r="I69" i="8"/>
  <c r="I61" i="9"/>
  <c r="I61" i="8"/>
  <c r="I53" i="9"/>
  <c r="I53" i="8"/>
  <c r="I49" i="8"/>
  <c r="I49" i="9"/>
  <c r="I45" i="9"/>
  <c r="I45" i="8"/>
  <c r="J62" i="9"/>
  <c r="J62" i="8"/>
  <c r="K97" i="9"/>
  <c r="K97" i="8"/>
  <c r="K93" i="9"/>
  <c r="K93" i="8"/>
  <c r="K89" i="9"/>
  <c r="K89" i="8"/>
  <c r="K85" i="9"/>
  <c r="K85" i="8"/>
  <c r="K81" i="9"/>
  <c r="K81" i="8"/>
  <c r="K77" i="9"/>
  <c r="K77" i="8"/>
  <c r="K73" i="9"/>
  <c r="K73" i="8"/>
  <c r="K69" i="9"/>
  <c r="K69" i="8"/>
  <c r="K61" i="9"/>
  <c r="K61" i="8"/>
  <c r="K49" i="9"/>
  <c r="K49" i="8"/>
  <c r="K41" i="9"/>
  <c r="K41" i="8"/>
  <c r="K37" i="9"/>
  <c r="K37" i="8"/>
  <c r="K33" i="9"/>
  <c r="K33" i="8"/>
  <c r="K29" i="9"/>
  <c r="K29" i="8"/>
  <c r="K25" i="9"/>
  <c r="K25" i="8"/>
  <c r="K21" i="9"/>
  <c r="K21" i="8"/>
  <c r="K17" i="9"/>
  <c r="K17" i="8"/>
  <c r="N64" i="9"/>
  <c r="P64" i="9" s="1"/>
  <c r="N64" i="8"/>
  <c r="P64" i="8" s="1"/>
  <c r="N60" i="9"/>
  <c r="P60" i="9" s="1"/>
  <c r="N60" i="8"/>
  <c r="N56" i="9"/>
  <c r="P56" i="9" s="1"/>
  <c r="N52" i="9"/>
  <c r="P52" i="9" s="1"/>
  <c r="N48" i="8"/>
  <c r="N48" i="9"/>
  <c r="P48" i="9" s="1"/>
  <c r="N44" i="9"/>
  <c r="P44" i="9" s="1"/>
  <c r="N40" i="9"/>
  <c r="P40" i="9" s="1"/>
  <c r="N36" i="8"/>
  <c r="P36" i="8"/>
  <c r="N32" i="9"/>
  <c r="P32" i="9" s="1"/>
  <c r="N28" i="8"/>
  <c r="N28" i="9"/>
  <c r="P28" i="9" s="1"/>
  <c r="P28" i="8"/>
  <c r="N24" i="9"/>
  <c r="P24" i="9" s="1"/>
  <c r="P24" i="8"/>
  <c r="N20" i="8"/>
  <c r="P20" i="8" s="1"/>
  <c r="N16" i="8"/>
  <c r="P16" i="8" s="1"/>
  <c r="N12" i="9"/>
  <c r="P12" i="9" s="1"/>
  <c r="N12" i="8"/>
  <c r="P12" i="8" s="1"/>
  <c r="N8" i="9"/>
  <c r="P8" i="9" s="1"/>
  <c r="N8" i="8"/>
  <c r="P8" i="8" s="1"/>
  <c r="N4" i="9"/>
  <c r="P4" i="9" s="1"/>
  <c r="N4" i="8"/>
  <c r="P4" i="8" s="1"/>
  <c r="K3" i="8"/>
  <c r="R3" i="8" s="1"/>
  <c r="C100" i="8"/>
  <c r="J97" i="8"/>
  <c r="G96" i="8"/>
  <c r="C96" i="8"/>
  <c r="J93" i="8"/>
  <c r="G92" i="8"/>
  <c r="C92" i="8"/>
  <c r="J89" i="8"/>
  <c r="G88" i="8"/>
  <c r="C88" i="8"/>
  <c r="J85" i="8"/>
  <c r="G84" i="8"/>
  <c r="C84" i="8"/>
  <c r="J81" i="8"/>
  <c r="G80" i="8"/>
  <c r="C80" i="8"/>
  <c r="J77" i="8"/>
  <c r="G76" i="8"/>
  <c r="C76" i="8"/>
  <c r="J73" i="8"/>
  <c r="C72" i="8"/>
  <c r="J69" i="8"/>
  <c r="G68" i="8"/>
  <c r="C68" i="8"/>
  <c r="G63" i="8"/>
  <c r="C63" i="8"/>
  <c r="N61" i="8"/>
  <c r="K60" i="8"/>
  <c r="I59" i="8"/>
  <c r="A59" i="8"/>
  <c r="J56" i="8"/>
  <c r="I55" i="8"/>
  <c r="A55" i="8"/>
  <c r="G53" i="8"/>
  <c r="J51" i="8"/>
  <c r="I48" i="8"/>
  <c r="B48" i="8"/>
  <c r="G44" i="8"/>
  <c r="C44" i="8"/>
  <c r="N40" i="8"/>
  <c r="A40" i="8"/>
  <c r="A38" i="8"/>
  <c r="A36" i="8"/>
  <c r="A34" i="8"/>
  <c r="N24" i="8"/>
  <c r="A24" i="8"/>
  <c r="Q24" i="8" s="1"/>
  <c r="K11" i="9"/>
  <c r="R11" i="9" s="1"/>
  <c r="K14" i="9"/>
  <c r="K16" i="9"/>
  <c r="R16" i="9" s="1"/>
  <c r="N17" i="9"/>
  <c r="P17" i="9" s="1"/>
  <c r="N19" i="9"/>
  <c r="P19" i="9" s="1"/>
  <c r="N21" i="9"/>
  <c r="P21" i="9" s="1"/>
  <c r="N23" i="9"/>
  <c r="P23" i="9" s="1"/>
  <c r="N45" i="9"/>
  <c r="P45" i="9" s="1"/>
  <c r="J46" i="9"/>
  <c r="N49" i="9"/>
  <c r="P49" i="9" s="1"/>
  <c r="J50" i="9"/>
  <c r="N53" i="9"/>
  <c r="P53" i="9" s="1"/>
  <c r="J54" i="9"/>
  <c r="A99" i="9"/>
  <c r="A99" i="8"/>
  <c r="A91" i="9"/>
  <c r="A91" i="8"/>
  <c r="A83" i="9"/>
  <c r="A83" i="8"/>
  <c r="A75" i="9"/>
  <c r="Q75" i="9" s="1"/>
  <c r="A75" i="8"/>
  <c r="A71" i="9"/>
  <c r="A71" i="8"/>
  <c r="C57" i="9"/>
  <c r="C57" i="8"/>
  <c r="A51" i="9"/>
  <c r="Q51" i="9" s="1"/>
  <c r="A47" i="9"/>
  <c r="A47" i="8"/>
  <c r="B44" i="9"/>
  <c r="B44" i="8"/>
  <c r="A43" i="9"/>
  <c r="Q43" i="9" s="1"/>
  <c r="A43" i="8"/>
  <c r="A41" i="9"/>
  <c r="A41" i="8"/>
  <c r="A39" i="8"/>
  <c r="A39" i="9"/>
  <c r="Q39" i="9" s="1"/>
  <c r="A37" i="9"/>
  <c r="A37" i="8"/>
  <c r="A35" i="8"/>
  <c r="A35" i="9"/>
  <c r="Q35" i="9" s="1"/>
  <c r="A33" i="9"/>
  <c r="Q33" i="9" s="1"/>
  <c r="A33" i="8"/>
  <c r="A31" i="8"/>
  <c r="Q31" i="8" s="1"/>
  <c r="A31" i="9"/>
  <c r="Q31" i="9" s="1"/>
  <c r="A29" i="9"/>
  <c r="Q29" i="9" s="1"/>
  <c r="A29" i="8"/>
  <c r="A27" i="9"/>
  <c r="A27" i="8"/>
  <c r="A25" i="9"/>
  <c r="A25" i="8"/>
  <c r="A23" i="8"/>
  <c r="Q23" i="8" s="1"/>
  <c r="A23" i="9"/>
  <c r="Q23" i="9" s="1"/>
  <c r="A21" i="8"/>
  <c r="Q21" i="8" s="1"/>
  <c r="A21" i="9"/>
  <c r="Q21" i="9" s="1"/>
  <c r="A19" i="8"/>
  <c r="Q19" i="8" s="1"/>
  <c r="A19" i="9"/>
  <c r="Q19" i="9" s="1"/>
  <c r="A17" i="8"/>
  <c r="Q17" i="8" s="1"/>
  <c r="A17" i="9"/>
  <c r="A15" i="9"/>
  <c r="A13" i="9"/>
  <c r="Q13" i="9" s="1"/>
  <c r="A11" i="8"/>
  <c r="Q11" i="8" s="1"/>
  <c r="A9" i="9"/>
  <c r="Q9" i="9" s="1"/>
  <c r="A7" i="9"/>
  <c r="A5" i="9"/>
  <c r="Q5" i="9" s="1"/>
  <c r="G101" i="8"/>
  <c r="H65" i="9"/>
  <c r="G65" i="9"/>
  <c r="G65" i="8"/>
  <c r="G61" i="9"/>
  <c r="G57" i="9"/>
  <c r="G57" i="8"/>
  <c r="G49" i="8"/>
  <c r="G45" i="8"/>
  <c r="I100" i="9"/>
  <c r="I100" i="8"/>
  <c r="I96" i="9"/>
  <c r="I96" i="8"/>
  <c r="I92" i="9"/>
  <c r="I92" i="8"/>
  <c r="I88" i="9"/>
  <c r="I88" i="8"/>
  <c r="I84" i="9"/>
  <c r="I84" i="8"/>
  <c r="I80" i="9"/>
  <c r="I80" i="8"/>
  <c r="I76" i="9"/>
  <c r="I76" i="8"/>
  <c r="I72" i="9"/>
  <c r="I72" i="8"/>
  <c r="I68" i="9"/>
  <c r="I68" i="8"/>
  <c r="I64" i="9"/>
  <c r="I64" i="8"/>
  <c r="I56" i="9"/>
  <c r="I56" i="8"/>
  <c r="I52" i="9"/>
  <c r="I52" i="8"/>
  <c r="I44" i="9"/>
  <c r="I44" i="8"/>
  <c r="J57" i="9"/>
  <c r="J57" i="8"/>
  <c r="J53" i="8"/>
  <c r="J53" i="9"/>
  <c r="J45" i="8"/>
  <c r="J45" i="9"/>
  <c r="K100" i="9"/>
  <c r="K100" i="8"/>
  <c r="K96" i="9"/>
  <c r="K96" i="8"/>
  <c r="K92" i="9"/>
  <c r="K92" i="8"/>
  <c r="K88" i="9"/>
  <c r="K88" i="8"/>
  <c r="K84" i="9"/>
  <c r="K84" i="8"/>
  <c r="K80" i="9"/>
  <c r="K80" i="8"/>
  <c r="K76" i="9"/>
  <c r="K76" i="8"/>
  <c r="K72" i="9"/>
  <c r="K72" i="8"/>
  <c r="K68" i="9"/>
  <c r="K68" i="8"/>
  <c r="K64" i="9"/>
  <c r="R64" i="9" s="1"/>
  <c r="K64" i="8"/>
  <c r="R64" i="8" s="1"/>
  <c r="K56" i="9"/>
  <c r="K56" i="8"/>
  <c r="K52" i="9"/>
  <c r="K52" i="8"/>
  <c r="K48" i="9"/>
  <c r="K48" i="8"/>
  <c r="K44" i="9"/>
  <c r="K44" i="8"/>
  <c r="K20" i="9"/>
  <c r="K20" i="8"/>
  <c r="K12" i="8"/>
  <c r="R12" i="8" s="1"/>
  <c r="K12" i="9"/>
  <c r="R12" i="9" s="1"/>
  <c r="N59" i="9"/>
  <c r="P59" i="9" s="1"/>
  <c r="N59" i="8"/>
  <c r="N55" i="9"/>
  <c r="P55" i="9" s="1"/>
  <c r="N55" i="8"/>
  <c r="N31" i="8"/>
  <c r="N31" i="9"/>
  <c r="P31" i="9" s="1"/>
  <c r="N27" i="9"/>
  <c r="P27" i="9" s="1"/>
  <c r="N27" i="8"/>
  <c r="N15" i="9"/>
  <c r="P15" i="9" s="1"/>
  <c r="N15" i="8"/>
  <c r="P15" i="8" s="1"/>
  <c r="N7" i="9"/>
  <c r="P7" i="9" s="1"/>
  <c r="N7" i="8"/>
  <c r="P7" i="8" s="1"/>
  <c r="J101" i="8"/>
  <c r="J101" i="9"/>
  <c r="J65" i="9"/>
  <c r="J65" i="8"/>
  <c r="N99" i="8"/>
  <c r="P99" i="8" s="1"/>
  <c r="G97" i="8"/>
  <c r="N95" i="8"/>
  <c r="P95" i="8" s="1"/>
  <c r="G93" i="8"/>
  <c r="N91" i="8"/>
  <c r="P91" i="8" s="1"/>
  <c r="G89" i="8"/>
  <c r="N87" i="8"/>
  <c r="P87" i="8" s="1"/>
  <c r="G85" i="8"/>
  <c r="N83" i="8"/>
  <c r="P83" i="8" s="1"/>
  <c r="G81" i="8"/>
  <c r="N79" i="8"/>
  <c r="P79" i="8" s="1"/>
  <c r="G77" i="8"/>
  <c r="N75" i="8"/>
  <c r="P75" i="8" s="1"/>
  <c r="N71" i="8"/>
  <c r="P71" i="8" s="1"/>
  <c r="G69" i="8"/>
  <c r="N67" i="8"/>
  <c r="P67" i="8" s="1"/>
  <c r="J61" i="8"/>
  <c r="I60" i="8"/>
  <c r="B60" i="8"/>
  <c r="K50" i="8"/>
  <c r="N43" i="8"/>
  <c r="A42" i="8"/>
  <c r="K32" i="8"/>
  <c r="R32" i="8" s="1"/>
  <c r="A30" i="8"/>
  <c r="A28" i="8"/>
  <c r="A26" i="8"/>
  <c r="K4" i="9"/>
  <c r="K6" i="9"/>
  <c r="K8" i="9"/>
  <c r="C43" i="9"/>
  <c r="G43" i="9"/>
  <c r="C47" i="9"/>
  <c r="G47" i="9"/>
  <c r="C51" i="9"/>
  <c r="G51" i="9"/>
  <c r="C55" i="9"/>
  <c r="G55" i="9"/>
  <c r="A100" i="9"/>
  <c r="A100" i="8"/>
  <c r="Q100" i="8" s="1"/>
  <c r="A96" i="9"/>
  <c r="A96" i="8"/>
  <c r="A92" i="9"/>
  <c r="A92" i="8"/>
  <c r="Q92" i="8" s="1"/>
  <c r="A88" i="9"/>
  <c r="A88" i="8"/>
  <c r="A84" i="9"/>
  <c r="A84" i="8"/>
  <c r="Q84" i="8" s="1"/>
  <c r="A80" i="9"/>
  <c r="A80" i="8"/>
  <c r="A76" i="9"/>
  <c r="A76" i="8"/>
  <c r="Q76" i="8" s="1"/>
  <c r="A72" i="9"/>
  <c r="A72" i="8"/>
  <c r="A68" i="9"/>
  <c r="A68" i="8"/>
  <c r="Q68" i="8" s="1"/>
  <c r="A64" i="9"/>
  <c r="A64" i="8"/>
  <c r="Q64" i="8" s="1"/>
  <c r="A60" i="9"/>
  <c r="Q60" i="9" s="1"/>
  <c r="A60" i="8"/>
  <c r="A56" i="9"/>
  <c r="C54" i="8"/>
  <c r="C54" i="9"/>
  <c r="A52" i="9"/>
  <c r="Q52" i="9" s="1"/>
  <c r="A52" i="8"/>
  <c r="C50" i="8"/>
  <c r="C50" i="9"/>
  <c r="A48" i="9"/>
  <c r="Q48" i="9" s="1"/>
  <c r="A48" i="8"/>
  <c r="A44" i="9"/>
  <c r="A44" i="8"/>
  <c r="G100" i="9"/>
  <c r="G72" i="9"/>
  <c r="G52" i="9"/>
  <c r="G52" i="8"/>
  <c r="G48" i="8"/>
  <c r="G48" i="9"/>
  <c r="I99" i="9"/>
  <c r="I99" i="8"/>
  <c r="I95" i="9"/>
  <c r="I95" i="8"/>
  <c r="I91" i="9"/>
  <c r="I91" i="8"/>
  <c r="I87" i="9"/>
  <c r="I87" i="8"/>
  <c r="I83" i="9"/>
  <c r="I83" i="8"/>
  <c r="I79" i="9"/>
  <c r="I79" i="8"/>
  <c r="I75" i="9"/>
  <c r="I75" i="8"/>
  <c r="I71" i="9"/>
  <c r="I71" i="8"/>
  <c r="I67" i="9"/>
  <c r="I67" i="8"/>
  <c r="I63" i="9"/>
  <c r="I63" i="8"/>
  <c r="I51" i="9"/>
  <c r="I51" i="8"/>
  <c r="I47" i="9"/>
  <c r="I47" i="8"/>
  <c r="I43" i="8"/>
  <c r="I43" i="9"/>
  <c r="J60" i="9"/>
  <c r="J60" i="8"/>
  <c r="K99" i="9"/>
  <c r="K99" i="8"/>
  <c r="K95" i="9"/>
  <c r="K95" i="8"/>
  <c r="K91" i="9"/>
  <c r="K91" i="8"/>
  <c r="K87" i="9"/>
  <c r="K87" i="8"/>
  <c r="K83" i="9"/>
  <c r="K83" i="8"/>
  <c r="K79" i="9"/>
  <c r="K79" i="8"/>
  <c r="K75" i="9"/>
  <c r="K75" i="8"/>
  <c r="K71" i="9"/>
  <c r="K71" i="8"/>
  <c r="K67" i="9"/>
  <c r="K67" i="8"/>
  <c r="K63" i="9"/>
  <c r="K63" i="8"/>
  <c r="K51" i="9"/>
  <c r="K51" i="8"/>
  <c r="K43" i="9"/>
  <c r="K43" i="8"/>
  <c r="K39" i="9"/>
  <c r="K39" i="8"/>
  <c r="K35" i="9"/>
  <c r="K35" i="8"/>
  <c r="K31" i="9"/>
  <c r="R31" i="9" s="1"/>
  <c r="K31" i="8"/>
  <c r="R31" i="8" s="1"/>
  <c r="K27" i="8"/>
  <c r="K27" i="9"/>
  <c r="K23" i="9"/>
  <c r="K23" i="8"/>
  <c r="K19" i="9"/>
  <c r="K19" i="8"/>
  <c r="N3" i="9"/>
  <c r="P3" i="9" s="1"/>
  <c r="Q2" i="11"/>
  <c r="R2" i="11" s="1"/>
  <c r="N98" i="9"/>
  <c r="P98" i="9" s="1"/>
  <c r="N94" i="9"/>
  <c r="P94" i="9" s="1"/>
  <c r="N90" i="9"/>
  <c r="P90" i="9" s="1"/>
  <c r="N86" i="9"/>
  <c r="P86" i="9" s="1"/>
  <c r="N82" i="9"/>
  <c r="P82" i="9" s="1"/>
  <c r="N78" i="9"/>
  <c r="P78" i="9" s="1"/>
  <c r="N74" i="9"/>
  <c r="P74" i="9" s="1"/>
  <c r="N70" i="9"/>
  <c r="P70" i="9" s="1"/>
  <c r="N66" i="9"/>
  <c r="P66" i="9" s="1"/>
  <c r="N62" i="9"/>
  <c r="P62" i="9" s="1"/>
  <c r="N62" i="8"/>
  <c r="N58" i="9"/>
  <c r="P58" i="9" s="1"/>
  <c r="N54" i="9"/>
  <c r="P54" i="9" s="1"/>
  <c r="N50" i="8"/>
  <c r="N50" i="9"/>
  <c r="P50" i="9" s="1"/>
  <c r="P50" i="8"/>
  <c r="N46" i="9"/>
  <c r="P46" i="9" s="1"/>
  <c r="N42" i="8"/>
  <c r="N42" i="9"/>
  <c r="P42" i="9" s="1"/>
  <c r="P42" i="8"/>
  <c r="N38" i="8"/>
  <c r="N34" i="8"/>
  <c r="P34" i="8"/>
  <c r="N30" i="9"/>
  <c r="P30" i="9" s="1"/>
  <c r="N26" i="8"/>
  <c r="N26" i="9"/>
  <c r="P26" i="9" s="1"/>
  <c r="P26" i="8"/>
  <c r="N22" i="8"/>
  <c r="P22" i="8" s="1"/>
  <c r="N18" i="8"/>
  <c r="P18" i="8" s="1"/>
  <c r="N14" i="9"/>
  <c r="P14" i="9" s="1"/>
  <c r="N14" i="8"/>
  <c r="P14" i="8" s="1"/>
  <c r="N10" i="8"/>
  <c r="P10" i="8" s="1"/>
  <c r="N10" i="9"/>
  <c r="P10" i="9" s="1"/>
  <c r="N6" i="9"/>
  <c r="P6" i="9" s="1"/>
  <c r="N6" i="8"/>
  <c r="P6" i="8" s="1"/>
  <c r="P33" i="8"/>
  <c r="N3" i="8"/>
  <c r="P3" i="8" s="1"/>
  <c r="N100" i="8"/>
  <c r="P100" i="8" s="1"/>
  <c r="J99" i="8"/>
  <c r="G98" i="8"/>
  <c r="C98" i="8"/>
  <c r="N96" i="8"/>
  <c r="P96" i="8" s="1"/>
  <c r="J95" i="8"/>
  <c r="G94" i="8"/>
  <c r="C94" i="8"/>
  <c r="N92" i="8"/>
  <c r="P92" i="8" s="1"/>
  <c r="J91" i="8"/>
  <c r="G90" i="8"/>
  <c r="C90" i="8"/>
  <c r="N88" i="8"/>
  <c r="P88" i="8" s="1"/>
  <c r="J87" i="8"/>
  <c r="G86" i="8"/>
  <c r="C86" i="8"/>
  <c r="N84" i="8"/>
  <c r="P84" i="8" s="1"/>
  <c r="J83" i="8"/>
  <c r="G82" i="8"/>
  <c r="C82" i="8"/>
  <c r="N80" i="8"/>
  <c r="P80" i="8" s="1"/>
  <c r="J79" i="8"/>
  <c r="G78" i="8"/>
  <c r="C78" i="8"/>
  <c r="N76" i="8"/>
  <c r="P76" i="8" s="1"/>
  <c r="J75" i="8"/>
  <c r="G74" i="8"/>
  <c r="C74" i="8"/>
  <c r="N72" i="8"/>
  <c r="P72" i="8" s="1"/>
  <c r="J71" i="8"/>
  <c r="G70" i="8"/>
  <c r="C70" i="8"/>
  <c r="N68" i="8"/>
  <c r="P68" i="8" s="1"/>
  <c r="J67" i="8"/>
  <c r="G66" i="8"/>
  <c r="C66" i="8"/>
  <c r="I65" i="8"/>
  <c r="A65" i="8"/>
  <c r="N63" i="8"/>
  <c r="P63" i="8" s="1"/>
  <c r="K62" i="8"/>
  <c r="G61" i="8"/>
  <c r="C61" i="8"/>
  <c r="J58" i="8"/>
  <c r="I57" i="8"/>
  <c r="A57" i="8"/>
  <c r="A56" i="8"/>
  <c r="I54" i="8"/>
  <c r="J52" i="8"/>
  <c r="B52" i="8"/>
  <c r="I50" i="8"/>
  <c r="A50" i="8"/>
  <c r="Q50" i="8" s="1"/>
  <c r="G46" i="8"/>
  <c r="C46" i="8"/>
  <c r="K40" i="8"/>
  <c r="R40" i="8" s="1"/>
  <c r="K38" i="8"/>
  <c r="K36" i="8"/>
  <c r="K34" i="8"/>
  <c r="K24" i="8"/>
  <c r="R24" i="8" s="1"/>
  <c r="K15" i="8"/>
  <c r="K13" i="8"/>
  <c r="A11" i="9"/>
  <c r="N11" i="9"/>
  <c r="P11" i="9" s="1"/>
  <c r="A14" i="9"/>
  <c r="A16" i="9"/>
  <c r="Q16" i="9" s="1"/>
  <c r="N16" i="9"/>
  <c r="P16" i="9" s="1"/>
  <c r="N18" i="9"/>
  <c r="P18" i="9" s="1"/>
  <c r="N20" i="9"/>
  <c r="P20" i="9" s="1"/>
  <c r="N22" i="9"/>
  <c r="P22" i="9" s="1"/>
  <c r="J44" i="9"/>
  <c r="N47" i="9"/>
  <c r="P47" i="9" s="1"/>
  <c r="J48" i="9"/>
  <c r="G58" i="9"/>
  <c r="C60" i="9"/>
  <c r="G60" i="9"/>
  <c r="C62" i="9"/>
  <c r="G62" i="9"/>
  <c r="B81" i="8"/>
  <c r="B57" i="8"/>
  <c r="B49" i="8"/>
  <c r="B41" i="8"/>
  <c r="B37" i="8"/>
  <c r="B34" i="8"/>
  <c r="B12" i="8"/>
  <c r="B77" i="8"/>
  <c r="B17" i="8"/>
  <c r="B16" i="9"/>
  <c r="B61" i="9"/>
  <c r="B97" i="8"/>
  <c r="B53" i="8"/>
  <c r="B45" i="8"/>
  <c r="B38" i="8"/>
  <c r="B33" i="8"/>
  <c r="B25" i="9"/>
  <c r="B93" i="8"/>
  <c r="B20" i="9"/>
  <c r="B29" i="9"/>
  <c r="B98" i="9"/>
  <c r="B98" i="8"/>
  <c r="B82" i="9"/>
  <c r="B82" i="8"/>
  <c r="B70" i="9"/>
  <c r="B70" i="8"/>
  <c r="B54" i="9"/>
  <c r="B54" i="8"/>
  <c r="B50" i="9"/>
  <c r="B50" i="8"/>
  <c r="B74" i="8"/>
  <c r="B95" i="9"/>
  <c r="B95" i="8"/>
  <c r="B79" i="9"/>
  <c r="B79" i="8"/>
  <c r="B67" i="9"/>
  <c r="B67" i="8"/>
  <c r="B59" i="9"/>
  <c r="B59" i="8"/>
  <c r="B51" i="9"/>
  <c r="B51" i="8"/>
  <c r="B43" i="9"/>
  <c r="B43" i="8"/>
  <c r="B30" i="9"/>
  <c r="B30" i="8"/>
  <c r="B19" i="8"/>
  <c r="B19" i="9"/>
  <c r="B6" i="9"/>
  <c r="B6" i="8"/>
  <c r="B87" i="8"/>
  <c r="B78" i="8"/>
  <c r="B75" i="8"/>
  <c r="B90" i="8"/>
  <c r="B63" i="8"/>
  <c r="B62" i="8"/>
  <c r="B14" i="9"/>
  <c r="B86" i="9"/>
  <c r="B86" i="8"/>
  <c r="B66" i="9"/>
  <c r="B66" i="8"/>
  <c r="B58" i="9"/>
  <c r="B58" i="8"/>
  <c r="B46" i="9"/>
  <c r="B46" i="8"/>
  <c r="B99" i="9"/>
  <c r="B99" i="8"/>
  <c r="B83" i="9"/>
  <c r="B83" i="8"/>
  <c r="B55" i="9"/>
  <c r="B55" i="8"/>
  <c r="B47" i="9"/>
  <c r="B47" i="8"/>
  <c r="B35" i="8"/>
  <c r="B35" i="9"/>
  <c r="B27" i="9"/>
  <c r="B27" i="8"/>
  <c r="B22" i="9"/>
  <c r="B22" i="8"/>
  <c r="B11" i="9"/>
  <c r="B11" i="8"/>
  <c r="B42" i="9"/>
  <c r="B42" i="8"/>
  <c r="B39" i="9"/>
  <c r="B39" i="8"/>
  <c r="B31" i="9"/>
  <c r="B31" i="8"/>
  <c r="B26" i="8"/>
  <c r="B26" i="9"/>
  <c r="B18" i="9"/>
  <c r="B18" i="8"/>
  <c r="B15" i="8"/>
  <c r="B15" i="9"/>
  <c r="B10" i="9"/>
  <c r="B10" i="8"/>
  <c r="B7" i="8"/>
  <c r="B7" i="9"/>
  <c r="B94" i="8"/>
  <c r="B91" i="8"/>
  <c r="B71" i="8"/>
  <c r="B23" i="8"/>
  <c r="B100" i="9"/>
  <c r="B100" i="8"/>
  <c r="B96" i="9"/>
  <c r="B96" i="8"/>
  <c r="B92" i="9"/>
  <c r="B92" i="8"/>
  <c r="B88" i="9"/>
  <c r="B88" i="8"/>
  <c r="B84" i="9"/>
  <c r="B84" i="8"/>
  <c r="B80" i="9"/>
  <c r="B80" i="8"/>
  <c r="B76" i="9"/>
  <c r="B76" i="8"/>
  <c r="B72" i="9"/>
  <c r="B72" i="8"/>
  <c r="B68" i="9"/>
  <c r="B68" i="8"/>
  <c r="B32" i="9"/>
  <c r="B32" i="8"/>
  <c r="B28" i="9"/>
  <c r="B28" i="8"/>
  <c r="B8" i="8"/>
  <c r="B8" i="9"/>
  <c r="B85" i="8"/>
  <c r="B69" i="8"/>
  <c r="B65" i="8"/>
  <c r="B64" i="8"/>
  <c r="B40" i="8"/>
  <c r="B36" i="8"/>
  <c r="B101" i="9"/>
  <c r="B101" i="8"/>
  <c r="B13" i="9"/>
  <c r="B13" i="8"/>
  <c r="B9" i="9"/>
  <c r="B9" i="8"/>
  <c r="B5" i="9"/>
  <c r="B5" i="8"/>
  <c r="B89" i="8"/>
  <c r="B73" i="8"/>
  <c r="B24" i="8"/>
  <c r="B4" i="8"/>
  <c r="B21" i="9"/>
  <c r="B3" i="8"/>
  <c r="P99" i="9"/>
  <c r="P67" i="9"/>
  <c r="H57" i="8"/>
  <c r="H99" i="8"/>
  <c r="H95" i="9"/>
  <c r="H87" i="9"/>
  <c r="H83" i="9"/>
  <c r="H79" i="8"/>
  <c r="H71" i="9"/>
  <c r="H67" i="9"/>
  <c r="H63" i="9"/>
  <c r="H55" i="9"/>
  <c r="H89" i="9"/>
  <c r="H97" i="9"/>
  <c r="H93" i="9"/>
  <c r="H85" i="9"/>
  <c r="H81" i="9"/>
  <c r="H77" i="9"/>
  <c r="H69" i="9"/>
  <c r="H61" i="9"/>
  <c r="H53" i="9"/>
  <c r="H89" i="8"/>
  <c r="P68" i="9"/>
  <c r="P72" i="9"/>
  <c r="P76" i="9"/>
  <c r="P75" i="9"/>
  <c r="P80" i="9"/>
  <c r="P84" i="9"/>
  <c r="P88" i="9"/>
  <c r="P92" i="9"/>
  <c r="P96" i="9"/>
  <c r="P100" i="9"/>
  <c r="H77" i="8"/>
  <c r="H67" i="8"/>
  <c r="H57" i="9"/>
  <c r="H69" i="8"/>
  <c r="H79" i="9"/>
  <c r="P79" i="9"/>
  <c r="P83" i="9"/>
  <c r="P91" i="9"/>
  <c r="H51" i="8"/>
  <c r="H95" i="8"/>
  <c r="H93" i="8"/>
  <c r="H83" i="8"/>
  <c r="H81" i="8"/>
  <c r="H75" i="9"/>
  <c r="H99" i="9"/>
  <c r="H75" i="8"/>
  <c r="H71" i="8"/>
  <c r="H63" i="8"/>
  <c r="P87" i="9"/>
  <c r="P95" i="9"/>
  <c r="H97" i="8"/>
  <c r="H87" i="8"/>
  <c r="H85" i="8"/>
  <c r="H53" i="8"/>
  <c r="P63" i="9"/>
  <c r="P71" i="9"/>
  <c r="H78" i="8"/>
  <c r="H66" i="8"/>
  <c r="H58" i="9"/>
  <c r="H58" i="8"/>
  <c r="H54" i="8"/>
  <c r="P55" i="8"/>
  <c r="H86" i="8"/>
  <c r="H50" i="8"/>
  <c r="P85" i="9"/>
  <c r="P77" i="9"/>
  <c r="P69" i="9"/>
  <c r="Q28" i="8" l="1"/>
  <c r="Q36" i="8"/>
  <c r="Q97" i="9"/>
  <c r="Q11" i="9"/>
  <c r="Q54" i="9"/>
  <c r="Q10" i="9"/>
  <c r="Q24" i="9"/>
  <c r="Q32" i="9"/>
  <c r="Q81" i="8"/>
  <c r="Q101" i="9"/>
  <c r="Q63" i="9"/>
  <c r="Q67" i="9"/>
  <c r="Q5" i="8"/>
  <c r="Q14" i="9"/>
  <c r="Q68" i="9"/>
  <c r="Q76" i="9"/>
  <c r="Q84" i="9"/>
  <c r="Q92" i="9"/>
  <c r="Q100" i="9"/>
  <c r="Q26" i="8"/>
  <c r="Q42" i="8"/>
  <c r="Q7" i="9"/>
  <c r="Q15" i="9"/>
  <c r="Q27" i="9"/>
  <c r="Q47" i="9"/>
  <c r="Q71" i="8"/>
  <c r="Q83" i="8"/>
  <c r="Q99" i="8"/>
  <c r="Q55" i="8"/>
  <c r="Q66" i="9"/>
  <c r="Q74" i="9"/>
  <c r="Q82" i="9"/>
  <c r="Q90" i="9"/>
  <c r="Q98" i="9"/>
  <c r="Q4" i="9"/>
  <c r="Q4" i="8"/>
  <c r="Q10" i="8"/>
  <c r="Q16" i="8"/>
  <c r="Q20" i="8"/>
  <c r="Q26" i="9"/>
  <c r="Q42" i="9"/>
  <c r="Q49" i="9"/>
  <c r="Q65" i="9"/>
  <c r="Q73" i="9"/>
  <c r="Q89" i="9"/>
  <c r="Q97" i="8"/>
  <c r="Q3" i="8"/>
  <c r="Q79" i="8"/>
  <c r="Q95" i="8"/>
  <c r="Q15" i="8"/>
  <c r="Q91" i="9"/>
  <c r="Q46" i="9"/>
  <c r="Q65" i="8"/>
  <c r="Q44" i="9"/>
  <c r="Q72" i="8"/>
  <c r="Q80" i="8"/>
  <c r="Q88" i="8"/>
  <c r="Q96" i="8"/>
  <c r="Q17" i="9"/>
  <c r="Q33" i="8"/>
  <c r="Q71" i="9"/>
  <c r="Q83" i="9"/>
  <c r="Q99" i="9"/>
  <c r="Q34" i="8"/>
  <c r="Q58" i="9"/>
  <c r="Q6" i="8"/>
  <c r="Q12" i="8"/>
  <c r="Q18" i="9"/>
  <c r="Q22" i="9"/>
  <c r="Q28" i="9"/>
  <c r="Q69" i="8"/>
  <c r="Q77" i="8"/>
  <c r="Q85" i="8"/>
  <c r="Q93" i="8"/>
  <c r="Q3" i="9"/>
  <c r="Q59" i="9"/>
  <c r="Q79" i="9"/>
  <c r="Q95" i="9"/>
  <c r="Q7" i="8"/>
  <c r="Q56" i="9"/>
  <c r="Q64" i="9"/>
  <c r="Q72" i="9"/>
  <c r="Q80" i="9"/>
  <c r="Q88" i="9"/>
  <c r="Q96" i="9"/>
  <c r="Q25" i="9"/>
  <c r="Q37" i="9"/>
  <c r="Q41" i="9"/>
  <c r="Q75" i="8"/>
  <c r="Q91" i="8"/>
  <c r="Q62" i="9"/>
  <c r="Q70" i="9"/>
  <c r="Q78" i="9"/>
  <c r="Q86" i="9"/>
  <c r="Q94" i="9"/>
  <c r="Q8" i="9"/>
  <c r="Q8" i="8"/>
  <c r="Q12" i="9"/>
  <c r="Q18" i="8"/>
  <c r="Q22" i="8"/>
  <c r="Q30" i="9"/>
  <c r="Q45" i="9"/>
  <c r="Q53" i="9"/>
  <c r="Q69" i="9"/>
  <c r="Q77" i="9"/>
  <c r="Q85" i="9"/>
  <c r="Q93" i="9"/>
  <c r="Q101" i="8"/>
  <c r="Q55" i="9"/>
  <c r="Q63" i="8"/>
  <c r="Q67" i="8"/>
  <c r="Q87" i="8"/>
  <c r="Q13" i="8"/>
  <c r="R75" i="9"/>
  <c r="M13" i="8"/>
  <c r="M61" i="9"/>
  <c r="S31" i="9"/>
  <c r="S12" i="8"/>
  <c r="H98" i="9"/>
  <c r="M46" i="8"/>
  <c r="H49" i="8"/>
  <c r="S10" i="9"/>
  <c r="S64" i="9"/>
  <c r="S11" i="9"/>
  <c r="S22" i="9"/>
  <c r="S54" i="9"/>
  <c r="S66" i="9"/>
  <c r="S74" i="9"/>
  <c r="S82" i="9"/>
  <c r="S90" i="9"/>
  <c r="S98" i="9"/>
  <c r="M90" i="9"/>
  <c r="M90" i="8"/>
  <c r="S13" i="8"/>
  <c r="S36" i="8"/>
  <c r="S62" i="8"/>
  <c r="P30" i="8"/>
  <c r="Q30" i="8" s="1"/>
  <c r="S23" i="9"/>
  <c r="S39" i="9"/>
  <c r="S51" i="9"/>
  <c r="S67" i="9"/>
  <c r="S75" i="9"/>
  <c r="S83" i="9"/>
  <c r="S91" i="9"/>
  <c r="S99" i="9"/>
  <c r="M70" i="9"/>
  <c r="M70" i="8"/>
  <c r="S7" i="9"/>
  <c r="S34" i="9"/>
  <c r="S42" i="9"/>
  <c r="S62" i="9"/>
  <c r="S101" i="8"/>
  <c r="L43" i="8"/>
  <c r="H43" i="9"/>
  <c r="S53" i="8"/>
  <c r="S20" i="8"/>
  <c r="S48" i="8"/>
  <c r="S56" i="8"/>
  <c r="S68" i="8"/>
  <c r="S76" i="8"/>
  <c r="S84" i="8"/>
  <c r="S92" i="8"/>
  <c r="S100" i="8"/>
  <c r="S14" i="9"/>
  <c r="S60" i="8"/>
  <c r="S21" i="8"/>
  <c r="S29" i="8"/>
  <c r="S37" i="8"/>
  <c r="S49" i="8"/>
  <c r="S69" i="8"/>
  <c r="S77" i="8"/>
  <c r="S85" i="8"/>
  <c r="S93" i="8"/>
  <c r="S38" i="8"/>
  <c r="S27" i="9"/>
  <c r="S43" i="8"/>
  <c r="S79" i="8"/>
  <c r="S95" i="8"/>
  <c r="S48" i="9"/>
  <c r="S68" i="9"/>
  <c r="S84" i="9"/>
  <c r="S100" i="9"/>
  <c r="S21" i="9"/>
  <c r="S37" i="9"/>
  <c r="S69" i="9"/>
  <c r="S85" i="9"/>
  <c r="S18" i="8"/>
  <c r="S58" i="8"/>
  <c r="S78" i="8"/>
  <c r="S94" i="8"/>
  <c r="S57" i="8"/>
  <c r="S8" i="8"/>
  <c r="S55" i="9"/>
  <c r="S36" i="9"/>
  <c r="S28" i="9"/>
  <c r="S19" i="9"/>
  <c r="S27" i="8"/>
  <c r="S35" i="9"/>
  <c r="S43" i="9"/>
  <c r="S63" i="9"/>
  <c r="S71" i="9"/>
  <c r="S79" i="9"/>
  <c r="S87" i="9"/>
  <c r="S95" i="9"/>
  <c r="S6" i="9"/>
  <c r="S50" i="8"/>
  <c r="S44" i="8"/>
  <c r="S52" i="8"/>
  <c r="S72" i="8"/>
  <c r="S80" i="8"/>
  <c r="S88" i="8"/>
  <c r="S96" i="8"/>
  <c r="S17" i="8"/>
  <c r="S25" i="8"/>
  <c r="S33" i="8"/>
  <c r="S41" i="8"/>
  <c r="S61" i="8"/>
  <c r="S73" i="8"/>
  <c r="S81" i="8"/>
  <c r="S89" i="8"/>
  <c r="S97" i="8"/>
  <c r="S26" i="8"/>
  <c r="S42" i="8"/>
  <c r="S18" i="9"/>
  <c r="S46" i="8"/>
  <c r="S58" i="9"/>
  <c r="S70" i="9"/>
  <c r="S78" i="9"/>
  <c r="S86" i="9"/>
  <c r="S94" i="9"/>
  <c r="S59" i="8"/>
  <c r="S7" i="8"/>
  <c r="S5" i="8"/>
  <c r="S13" i="9"/>
  <c r="S38" i="9"/>
  <c r="S50" i="9"/>
  <c r="S15" i="8"/>
  <c r="S19" i="8"/>
  <c r="S35" i="8"/>
  <c r="S63" i="8"/>
  <c r="S71" i="8"/>
  <c r="S87" i="8"/>
  <c r="S8" i="9"/>
  <c r="S20" i="9"/>
  <c r="S56" i="9"/>
  <c r="S76" i="9"/>
  <c r="S92" i="9"/>
  <c r="S29" i="9"/>
  <c r="S49" i="9"/>
  <c r="S77" i="9"/>
  <c r="S93" i="9"/>
  <c r="S46" i="9"/>
  <c r="S70" i="8"/>
  <c r="S86" i="8"/>
  <c r="S26" i="9"/>
  <c r="S5" i="9"/>
  <c r="S101" i="9"/>
  <c r="S53" i="9"/>
  <c r="S34" i="8"/>
  <c r="S23" i="8"/>
  <c r="S39" i="8"/>
  <c r="S51" i="8"/>
  <c r="S67" i="8"/>
  <c r="S75" i="8"/>
  <c r="S83" i="8"/>
  <c r="S91" i="8"/>
  <c r="S99" i="8"/>
  <c r="S4" i="9"/>
  <c r="S44" i="9"/>
  <c r="S52" i="9"/>
  <c r="S72" i="9"/>
  <c r="S80" i="9"/>
  <c r="S88" i="9"/>
  <c r="S96" i="9"/>
  <c r="H45" i="9"/>
  <c r="S17" i="9"/>
  <c r="S25" i="9"/>
  <c r="S33" i="9"/>
  <c r="S41" i="9"/>
  <c r="S61" i="9"/>
  <c r="S73" i="9"/>
  <c r="S81" i="9"/>
  <c r="S89" i="9"/>
  <c r="S97" i="9"/>
  <c r="S28" i="8"/>
  <c r="S22" i="8"/>
  <c r="S54" i="8"/>
  <c r="S66" i="8"/>
  <c r="S74" i="8"/>
  <c r="S82" i="8"/>
  <c r="S90" i="8"/>
  <c r="S98" i="8"/>
  <c r="S45" i="8"/>
  <c r="S4" i="8"/>
  <c r="S14" i="8"/>
  <c r="S47" i="9"/>
  <c r="S59" i="9"/>
  <c r="S15" i="9"/>
  <c r="S60" i="9"/>
  <c r="S6" i="8"/>
  <c r="S45" i="9"/>
  <c r="S57" i="9"/>
  <c r="S47" i="8"/>
  <c r="S55" i="8"/>
  <c r="M34" i="8"/>
  <c r="H43" i="8"/>
  <c r="M19" i="9"/>
  <c r="H72" i="9"/>
  <c r="H70" i="8"/>
  <c r="H70" i="9"/>
  <c r="L65" i="8"/>
  <c r="M99" i="8"/>
  <c r="M9" i="9"/>
  <c r="S9" i="9" s="1"/>
  <c r="H91" i="8"/>
  <c r="H100" i="9"/>
  <c r="M72" i="8"/>
  <c r="P38" i="8"/>
  <c r="Q38" i="8" s="1"/>
  <c r="M74" i="8"/>
  <c r="M51" i="8"/>
  <c r="M10" i="8"/>
  <c r="S10" i="8" s="1"/>
  <c r="P58" i="8"/>
  <c r="Q58" i="8" s="1"/>
  <c r="H98" i="8"/>
  <c r="H49" i="9"/>
  <c r="H64" i="9"/>
  <c r="H73" i="8"/>
  <c r="L64" i="8"/>
  <c r="L64" i="9"/>
  <c r="M81" i="9"/>
  <c r="H91" i="9"/>
  <c r="H45" i="8"/>
  <c r="M93" i="9"/>
  <c r="M94" i="8"/>
  <c r="P56" i="8"/>
  <c r="Q56" i="8" s="1"/>
  <c r="M64" i="8"/>
  <c r="S64" i="8" s="1"/>
  <c r="M37" i="9"/>
  <c r="M25" i="8"/>
  <c r="M62" i="8"/>
  <c r="P53" i="8"/>
  <c r="Q53" i="8" s="1"/>
  <c r="M45" i="9"/>
  <c r="M44" i="8"/>
  <c r="M56" i="8"/>
  <c r="M78" i="8"/>
  <c r="M67" i="8"/>
  <c r="M55" i="8"/>
  <c r="M75" i="8"/>
  <c r="M29" i="8"/>
  <c r="M88" i="8"/>
  <c r="M21" i="9"/>
  <c r="M49" i="8"/>
  <c r="M77" i="8"/>
  <c r="M97" i="8"/>
  <c r="M24" i="8"/>
  <c r="S24" i="8" s="1"/>
  <c r="M40" i="8"/>
  <c r="S40" i="8" s="1"/>
  <c r="M28" i="8"/>
  <c r="M65" i="8"/>
  <c r="S65" i="8" s="1"/>
  <c r="M18" i="9"/>
  <c r="M59" i="8"/>
  <c r="M32" i="8"/>
  <c r="S32" i="8" s="1"/>
  <c r="M57" i="8"/>
  <c r="M52" i="8"/>
  <c r="L75" i="8"/>
  <c r="M83" i="8"/>
  <c r="M11" i="8"/>
  <c r="S11" i="8" s="1"/>
  <c r="M4" i="8"/>
  <c r="P62" i="8"/>
  <c r="Q62" i="8" s="1"/>
  <c r="P43" i="8"/>
  <c r="Q43" i="8" s="1"/>
  <c r="H90" i="9"/>
  <c r="H47" i="8"/>
  <c r="M71" i="8"/>
  <c r="P48" i="8"/>
  <c r="Q48" i="8" s="1"/>
  <c r="H100" i="8"/>
  <c r="P27" i="8"/>
  <c r="Q27" i="8" s="1"/>
  <c r="M36" i="8"/>
  <c r="M85" i="9"/>
  <c r="M16" i="9"/>
  <c r="S16" i="9" s="1"/>
  <c r="P51" i="8"/>
  <c r="Q51" i="8" s="1"/>
  <c r="H54" i="9"/>
  <c r="H74" i="8"/>
  <c r="H94" i="9"/>
  <c r="P57" i="8"/>
  <c r="Q57" i="8" s="1"/>
  <c r="P25" i="8"/>
  <c r="Q25" i="8" s="1"/>
  <c r="M23" i="9"/>
  <c r="H65" i="8"/>
  <c r="H51" i="9"/>
  <c r="M60" i="8"/>
  <c r="H82" i="8"/>
  <c r="P49" i="8"/>
  <c r="Q49" i="8" s="1"/>
  <c r="M43" i="8"/>
  <c r="M95" i="8"/>
  <c r="M6" i="9"/>
  <c r="P40" i="8"/>
  <c r="Q40" i="8" s="1"/>
  <c r="M12" i="9"/>
  <c r="S12" i="9" s="1"/>
  <c r="P54" i="8"/>
  <c r="Q54" i="8" s="1"/>
  <c r="H101" i="9"/>
  <c r="M53" i="9"/>
  <c r="M101" i="9"/>
  <c r="H86" i="9"/>
  <c r="P59" i="8"/>
  <c r="Q59" i="8" s="1"/>
  <c r="M76" i="8"/>
  <c r="M92" i="8"/>
  <c r="H62" i="9"/>
  <c r="H74" i="9"/>
  <c r="H82" i="9"/>
  <c r="M27" i="8"/>
  <c r="H73" i="9"/>
  <c r="P29" i="8"/>
  <c r="Q29" i="8" s="1"/>
  <c r="M54" i="8"/>
  <c r="M35" i="8"/>
  <c r="H72" i="8"/>
  <c r="M5" i="8"/>
  <c r="M69" i="9"/>
  <c r="H50" i="9"/>
  <c r="M68" i="8"/>
  <c r="M84" i="8"/>
  <c r="M100" i="8"/>
  <c r="M48" i="8"/>
  <c r="H66" i="9"/>
  <c r="H78" i="9"/>
  <c r="H94" i="8"/>
  <c r="M20" i="8"/>
  <c r="M14" i="9"/>
  <c r="M82" i="8"/>
  <c r="P61" i="8"/>
  <c r="Q61" i="8" s="1"/>
  <c r="H47" i="9"/>
  <c r="L72" i="8"/>
  <c r="M87" i="8"/>
  <c r="H59" i="9"/>
  <c r="P46" i="8"/>
  <c r="Q46" i="8" s="1"/>
  <c r="M33" i="8"/>
  <c r="M73" i="8"/>
  <c r="M89" i="8"/>
  <c r="H46" i="8"/>
  <c r="P41" i="8"/>
  <c r="Q41" i="8" s="1"/>
  <c r="M30" i="8"/>
  <c r="S30" i="8" s="1"/>
  <c r="M91" i="8"/>
  <c r="M7" i="9"/>
  <c r="P32" i="8"/>
  <c r="Q32" i="8" s="1"/>
  <c r="M96" i="8"/>
  <c r="M17" i="8"/>
  <c r="M41" i="9"/>
  <c r="P35" i="8"/>
  <c r="Q35" i="8" s="1"/>
  <c r="H64" i="8"/>
  <c r="M8" i="8"/>
  <c r="P47" i="8"/>
  <c r="Q47" i="8" s="1"/>
  <c r="M3" i="8"/>
  <c r="S3" i="8" s="1"/>
  <c r="H46" i="9"/>
  <c r="P45" i="8"/>
  <c r="Q45" i="8" s="1"/>
  <c r="H59" i="8"/>
  <c r="M66" i="8"/>
  <c r="M22" i="9"/>
  <c r="M26" i="8"/>
  <c r="M38" i="8"/>
  <c r="P37" i="8"/>
  <c r="Q37" i="8" s="1"/>
  <c r="M86" i="8"/>
  <c r="P44" i="8"/>
  <c r="Q44" i="8" s="1"/>
  <c r="P60" i="8"/>
  <c r="Q60" i="8" s="1"/>
  <c r="M31" i="8"/>
  <c r="S31" i="8" s="1"/>
  <c r="M39" i="8"/>
  <c r="M47" i="8"/>
  <c r="M63" i="8"/>
  <c r="M79" i="8"/>
  <c r="P52" i="8"/>
  <c r="Q52" i="8" s="1"/>
  <c r="M80" i="8"/>
  <c r="H101" i="8"/>
  <c r="P39" i="8"/>
  <c r="Q39" i="8" s="1"/>
  <c r="H62" i="8"/>
  <c r="H90" i="8"/>
  <c r="M15" i="9"/>
  <c r="M50" i="8"/>
  <c r="M58" i="8"/>
  <c r="M42" i="8"/>
  <c r="M98" i="8"/>
  <c r="H61" i="8"/>
  <c r="L59" i="8"/>
  <c r="L59" i="9"/>
  <c r="L73" i="9"/>
  <c r="L80" i="9"/>
  <c r="L80" i="8"/>
  <c r="L92" i="9"/>
  <c r="L92" i="8"/>
  <c r="L61" i="9"/>
  <c r="L61" i="8"/>
  <c r="L89" i="9"/>
  <c r="L89" i="8"/>
  <c r="L90" i="9"/>
  <c r="L90" i="8"/>
  <c r="L79" i="9"/>
  <c r="L79" i="8"/>
  <c r="L46" i="9"/>
  <c r="L46" i="8"/>
  <c r="H48" i="9"/>
  <c r="H48" i="8"/>
  <c r="H88" i="9"/>
  <c r="H88" i="8"/>
  <c r="L45" i="9"/>
  <c r="L45" i="8"/>
  <c r="L58" i="9"/>
  <c r="L58" i="8"/>
  <c r="L78" i="9"/>
  <c r="L78" i="8"/>
  <c r="L83" i="9"/>
  <c r="L83" i="8"/>
  <c r="L70" i="9"/>
  <c r="L70" i="8"/>
  <c r="H52" i="9"/>
  <c r="H52" i="8"/>
  <c r="L91" i="9"/>
  <c r="L91" i="8"/>
  <c r="L86" i="9"/>
  <c r="L86" i="8"/>
  <c r="L82" i="9"/>
  <c r="L82" i="8"/>
  <c r="L49" i="9"/>
  <c r="L49" i="8"/>
  <c r="L77" i="9"/>
  <c r="L77" i="8"/>
  <c r="L97" i="9"/>
  <c r="L97" i="8"/>
  <c r="L50" i="9"/>
  <c r="L50" i="8"/>
  <c r="L47" i="9"/>
  <c r="L47" i="8"/>
  <c r="L67" i="9"/>
  <c r="L67" i="8"/>
  <c r="L87" i="9"/>
  <c r="L87" i="8"/>
  <c r="L62" i="9"/>
  <c r="L62" i="8"/>
  <c r="H60" i="9"/>
  <c r="H60" i="8"/>
  <c r="L66" i="9"/>
  <c r="L66" i="8"/>
  <c r="L74" i="9"/>
  <c r="L74" i="8"/>
  <c r="L85" i="9"/>
  <c r="L85" i="8"/>
  <c r="L99" i="9"/>
  <c r="L99" i="8"/>
  <c r="H84" i="9"/>
  <c r="H84" i="8"/>
  <c r="H68" i="9"/>
  <c r="H68" i="8"/>
  <c r="L98" i="9"/>
  <c r="L98" i="8"/>
  <c r="L69" i="9"/>
  <c r="L69" i="8"/>
  <c r="L93" i="9"/>
  <c r="L93" i="8"/>
  <c r="L63" i="9"/>
  <c r="L63" i="8"/>
  <c r="L57" i="9"/>
  <c r="L57" i="8"/>
  <c r="H76" i="9"/>
  <c r="H76" i="8"/>
  <c r="H92" i="9"/>
  <c r="H92" i="8"/>
  <c r="L94" i="9"/>
  <c r="L94" i="8"/>
  <c r="L53" i="9"/>
  <c r="L53" i="8"/>
  <c r="L81" i="9"/>
  <c r="L81" i="8"/>
  <c r="L101" i="9"/>
  <c r="L101" i="8"/>
  <c r="L51" i="9"/>
  <c r="L51" i="8"/>
  <c r="L71" i="9"/>
  <c r="L71" i="8"/>
  <c r="L95" i="9"/>
  <c r="L95" i="8"/>
  <c r="L54" i="9"/>
  <c r="L54" i="8"/>
  <c r="H56" i="9"/>
  <c r="H56" i="8"/>
  <c r="H44" i="9"/>
  <c r="H44" i="8"/>
  <c r="H80" i="9"/>
  <c r="H80" i="8"/>
  <c r="H96" i="9"/>
  <c r="H96" i="8"/>
  <c r="R58" i="9" l="1"/>
  <c r="R95" i="9"/>
  <c r="R89" i="9"/>
  <c r="R80" i="9"/>
  <c r="R62" i="9"/>
  <c r="R94" i="8"/>
  <c r="R78" i="8"/>
  <c r="R97" i="8"/>
  <c r="L43" i="9"/>
  <c r="R43" i="9" s="1"/>
  <c r="R77" i="9"/>
  <c r="R54" i="9"/>
  <c r="R70" i="8"/>
  <c r="R79" i="8"/>
  <c r="R86" i="9"/>
  <c r="R62" i="8"/>
  <c r="R67" i="9"/>
  <c r="R92" i="9"/>
  <c r="R69" i="9"/>
  <c r="R72" i="8"/>
  <c r="R101" i="9"/>
  <c r="R75" i="8"/>
  <c r="R99" i="9"/>
  <c r="R78" i="9"/>
  <c r="R90" i="9"/>
  <c r="R70" i="9"/>
  <c r="R87" i="9"/>
  <c r="R71" i="9"/>
  <c r="R89" i="8"/>
  <c r="R101" i="8"/>
  <c r="R87" i="8"/>
  <c r="R91" i="8"/>
  <c r="R94" i="9"/>
  <c r="R82" i="8"/>
  <c r="R46" i="9"/>
  <c r="R98" i="8"/>
  <c r="R63" i="9"/>
  <c r="R71" i="8"/>
  <c r="R57" i="8"/>
  <c r="R67" i="8"/>
  <c r="R93" i="8"/>
  <c r="R66" i="8"/>
  <c r="R77" i="8"/>
  <c r="R98" i="9"/>
  <c r="R63" i="8"/>
  <c r="R85" i="9"/>
  <c r="R95" i="8"/>
  <c r="R74" i="9"/>
  <c r="R57" i="9"/>
  <c r="R49" i="9"/>
  <c r="R54" i="8"/>
  <c r="R86" i="8"/>
  <c r="R90" i="8"/>
  <c r="R80" i="8"/>
  <c r="R79" i="9"/>
  <c r="R91" i="9"/>
  <c r="R81" i="8"/>
  <c r="R82" i="9"/>
  <c r="R92" i="8"/>
  <c r="R85" i="8"/>
  <c r="R73" i="9"/>
  <c r="R66" i="9"/>
  <c r="R83" i="9"/>
  <c r="R97" i="9"/>
  <c r="R61" i="9"/>
  <c r="R51" i="9"/>
  <c r="R58" i="8"/>
  <c r="R74" i="8"/>
  <c r="R83" i="8"/>
  <c r="R81" i="9"/>
  <c r="R73" i="8"/>
  <c r="R99" i="8"/>
  <c r="R69" i="8"/>
  <c r="R61" i="8"/>
  <c r="R46" i="8"/>
  <c r="R49" i="8"/>
  <c r="R51" i="8"/>
  <c r="R93" i="9"/>
  <c r="R47" i="9"/>
  <c r="R43" i="8"/>
  <c r="R53" i="9"/>
  <c r="R45" i="9"/>
  <c r="R47" i="8"/>
  <c r="R45" i="8"/>
  <c r="R53" i="8"/>
  <c r="R59" i="9"/>
  <c r="R59" i="8"/>
  <c r="L100" i="8"/>
  <c r="R100" i="8" s="1"/>
  <c r="R50" i="8"/>
  <c r="R50" i="9"/>
  <c r="L72" i="9"/>
  <c r="R72" i="9" s="1"/>
  <c r="L100" i="9"/>
  <c r="R100" i="9" s="1"/>
  <c r="L55" i="9"/>
  <c r="R55" i="9" s="1"/>
  <c r="L55" i="8"/>
  <c r="R55" i="8" s="1"/>
  <c r="L44" i="9"/>
  <c r="L44" i="8"/>
  <c r="L84" i="9"/>
  <c r="R84" i="9" s="1"/>
  <c r="L84" i="8"/>
  <c r="R84" i="8" s="1"/>
  <c r="L96" i="9"/>
  <c r="R96" i="9" s="1"/>
  <c r="L96" i="8"/>
  <c r="R96" i="8" s="1"/>
  <c r="L48" i="9"/>
  <c r="R48" i="9" s="1"/>
  <c r="L48" i="8"/>
  <c r="R48" i="8" s="1"/>
  <c r="L56" i="9"/>
  <c r="R56" i="9" s="1"/>
  <c r="L56" i="8"/>
  <c r="R56" i="8" s="1"/>
  <c r="L60" i="9"/>
  <c r="L60" i="8"/>
  <c r="R60" i="8" s="1"/>
  <c r="L52" i="9"/>
  <c r="L52" i="8"/>
  <c r="L88" i="9"/>
  <c r="R88" i="9" s="1"/>
  <c r="L88" i="8"/>
  <c r="R88" i="8" s="1"/>
  <c r="L68" i="9"/>
  <c r="R68" i="9" s="1"/>
  <c r="L68" i="8"/>
  <c r="R68" i="8" s="1"/>
  <c r="L76" i="9"/>
  <c r="R76" i="9" s="1"/>
  <c r="L76" i="8"/>
  <c r="R76" i="8" s="1"/>
  <c r="R60" i="9" l="1"/>
  <c r="R44" i="9"/>
  <c r="R52" i="9"/>
  <c r="R44" i="8"/>
  <c r="R52" i="8"/>
  <c r="C2" i="11"/>
  <c r="G26" i="8" l="1"/>
  <c r="G26" i="9"/>
  <c r="G35" i="9"/>
  <c r="G35" i="8"/>
  <c r="E36" i="9"/>
  <c r="E36" i="8"/>
  <c r="D28" i="9"/>
  <c r="D28" i="8"/>
  <c r="F33" i="9"/>
  <c r="F33" i="8"/>
  <c r="G37" i="9"/>
  <c r="G37" i="8"/>
  <c r="G24" i="9"/>
  <c r="G24" i="8"/>
  <c r="I28" i="9"/>
  <c r="I28" i="8"/>
  <c r="I33" i="8"/>
  <c r="I33" i="9"/>
  <c r="E31" i="9"/>
  <c r="E31" i="8"/>
  <c r="I38" i="9"/>
  <c r="I38" i="8"/>
  <c r="C41" i="9"/>
  <c r="C41" i="8"/>
  <c r="E39" i="9"/>
  <c r="E39" i="8"/>
  <c r="G27" i="9"/>
  <c r="G27" i="8"/>
  <c r="F37" i="9"/>
  <c r="F37" i="8"/>
  <c r="G36" i="9"/>
  <c r="G36" i="8"/>
  <c r="F28" i="9"/>
  <c r="F28" i="8"/>
  <c r="D25" i="9"/>
  <c r="D25" i="8"/>
  <c r="E29" i="9"/>
  <c r="E29" i="8"/>
  <c r="D36" i="9"/>
  <c r="D36" i="8"/>
  <c r="I32" i="9"/>
  <c r="I32" i="8"/>
  <c r="E27" i="9"/>
  <c r="E27" i="8"/>
  <c r="I27" i="9"/>
  <c r="I27" i="8"/>
  <c r="F31" i="9"/>
  <c r="F31" i="8"/>
  <c r="D42" i="9"/>
  <c r="D42" i="8"/>
  <c r="F27" i="9"/>
  <c r="F27" i="8"/>
  <c r="I42" i="9"/>
  <c r="I42" i="8"/>
  <c r="E25" i="9"/>
  <c r="E25" i="8"/>
  <c r="E33" i="9"/>
  <c r="E33" i="8"/>
  <c r="E41" i="8"/>
  <c r="E41" i="9"/>
  <c r="D30" i="9"/>
  <c r="D30" i="8"/>
  <c r="C21" i="9"/>
  <c r="C21" i="8"/>
  <c r="C17" i="8"/>
  <c r="C17" i="9"/>
  <c r="C13" i="9"/>
  <c r="C13" i="8"/>
  <c r="C9" i="9"/>
  <c r="C9" i="8"/>
  <c r="C5" i="9"/>
  <c r="C5" i="8"/>
  <c r="D39" i="9"/>
  <c r="D39" i="8"/>
  <c r="F29" i="8"/>
  <c r="F29" i="9"/>
  <c r="G33" i="9"/>
  <c r="G33" i="8"/>
  <c r="D24" i="9"/>
  <c r="D24" i="8"/>
  <c r="E28" i="9"/>
  <c r="E28" i="8"/>
  <c r="F32" i="9"/>
  <c r="F32" i="8"/>
  <c r="D38" i="9"/>
  <c r="D38" i="8"/>
  <c r="E42" i="9"/>
  <c r="E42" i="8"/>
  <c r="E32" i="9"/>
  <c r="E32" i="8"/>
  <c r="F25" i="8"/>
  <c r="F25" i="9"/>
  <c r="E30" i="9"/>
  <c r="E30" i="8"/>
  <c r="G38" i="9"/>
  <c r="G38" i="8"/>
  <c r="F36" i="9"/>
  <c r="F36" i="8"/>
  <c r="I36" i="9"/>
  <c r="I36" i="8"/>
  <c r="D27" i="9"/>
  <c r="D27" i="8"/>
  <c r="F34" i="9"/>
  <c r="F34" i="8"/>
  <c r="I25" i="9"/>
  <c r="I25" i="8"/>
  <c r="I41" i="9"/>
  <c r="I41" i="8"/>
  <c r="I31" i="9"/>
  <c r="I31" i="8"/>
  <c r="D34" i="9"/>
  <c r="D34" i="8"/>
  <c r="I30" i="9"/>
  <c r="I30" i="8"/>
  <c r="G25" i="9"/>
  <c r="G25" i="8"/>
  <c r="E35" i="9"/>
  <c r="E35" i="8"/>
  <c r="I34" i="9"/>
  <c r="I34" i="8"/>
  <c r="C28" i="9"/>
  <c r="C28" i="8"/>
  <c r="C36" i="9"/>
  <c r="C36" i="8"/>
  <c r="C29" i="9"/>
  <c r="C29" i="8"/>
  <c r="C37" i="9"/>
  <c r="C37" i="8"/>
  <c r="C26" i="9"/>
  <c r="C26" i="8"/>
  <c r="C34" i="9"/>
  <c r="C34" i="8"/>
  <c r="C42" i="9"/>
  <c r="C42" i="8"/>
  <c r="C27" i="9"/>
  <c r="C27" i="8"/>
  <c r="C35" i="9"/>
  <c r="C35" i="8"/>
  <c r="C40" i="9"/>
  <c r="C40" i="8"/>
  <c r="C19" i="9"/>
  <c r="C19" i="8"/>
  <c r="C15" i="8"/>
  <c r="C15" i="9"/>
  <c r="C11" i="9"/>
  <c r="C11" i="8"/>
  <c r="C7" i="9"/>
  <c r="C7" i="8"/>
  <c r="G41" i="9"/>
  <c r="G41" i="8"/>
  <c r="D40" i="9"/>
  <c r="D40" i="8"/>
  <c r="E40" i="9"/>
  <c r="E40" i="8"/>
  <c r="F26" i="9"/>
  <c r="F26" i="8"/>
  <c r="D41" i="9"/>
  <c r="D41" i="8"/>
  <c r="D23" i="9"/>
  <c r="D23" i="8"/>
  <c r="I23" i="9"/>
  <c r="I23" i="8"/>
  <c r="I39" i="9"/>
  <c r="I39" i="8"/>
  <c r="E38" i="9"/>
  <c r="E38" i="8"/>
  <c r="C24" i="8"/>
  <c r="C24" i="9"/>
  <c r="C32" i="9"/>
  <c r="C32" i="8"/>
  <c r="C25" i="9"/>
  <c r="C25" i="8"/>
  <c r="C33" i="9"/>
  <c r="C33" i="8"/>
  <c r="C30" i="9"/>
  <c r="C30" i="8"/>
  <c r="C38" i="9"/>
  <c r="C38" i="8"/>
  <c r="C23" i="9"/>
  <c r="C23" i="8"/>
  <c r="C31" i="9"/>
  <c r="C31" i="8"/>
  <c r="C39" i="9"/>
  <c r="C39" i="8"/>
  <c r="C22" i="8"/>
  <c r="C22" i="9"/>
  <c r="C18" i="9"/>
  <c r="C18" i="8"/>
  <c r="C14" i="9"/>
  <c r="C14" i="8"/>
  <c r="C10" i="9"/>
  <c r="C10" i="8"/>
  <c r="C6" i="9"/>
  <c r="C6" i="8"/>
  <c r="G39" i="9"/>
  <c r="G39" i="8"/>
  <c r="G42" i="9"/>
  <c r="G42" i="8"/>
  <c r="D32" i="8"/>
  <c r="D32" i="9"/>
  <c r="F40" i="9"/>
  <c r="F40" i="8"/>
  <c r="G40" i="9"/>
  <c r="G40" i="8"/>
  <c r="G31" i="9"/>
  <c r="G31" i="8"/>
  <c r="F41" i="9"/>
  <c r="F41" i="8"/>
  <c r="F42" i="9"/>
  <c r="F42" i="8"/>
  <c r="I37" i="8"/>
  <c r="I37" i="9"/>
  <c r="D35" i="9"/>
  <c r="D35" i="8"/>
  <c r="C20" i="9"/>
  <c r="C20" i="8"/>
  <c r="C16" i="9"/>
  <c r="C16" i="8"/>
  <c r="C12" i="8"/>
  <c r="C12" i="9"/>
  <c r="C8" i="8"/>
  <c r="C8" i="9"/>
  <c r="C4" i="8"/>
  <c r="C4" i="9"/>
  <c r="F39" i="9"/>
  <c r="F39" i="8"/>
  <c r="F30" i="9"/>
  <c r="F30" i="8"/>
  <c r="G34" i="9"/>
  <c r="G34" i="8"/>
  <c r="F24" i="9"/>
  <c r="F24" i="8"/>
  <c r="G28" i="9"/>
  <c r="G28" i="8"/>
  <c r="E34" i="9"/>
  <c r="E34" i="8"/>
  <c r="F38" i="9"/>
  <c r="F38" i="8"/>
  <c r="E24" i="9"/>
  <c r="E24" i="8"/>
  <c r="G32" i="9"/>
  <c r="G32" i="8"/>
  <c r="G23" i="9"/>
  <c r="G23" i="8"/>
  <c r="D26" i="9"/>
  <c r="D26" i="8"/>
  <c r="G30" i="9"/>
  <c r="G30" i="8"/>
  <c r="D33" i="8"/>
  <c r="D33" i="9"/>
  <c r="E37" i="9"/>
  <c r="E37" i="8"/>
  <c r="I24" i="9"/>
  <c r="I24" i="8"/>
  <c r="I40" i="9"/>
  <c r="I40" i="8"/>
  <c r="I29" i="9"/>
  <c r="I29" i="8"/>
  <c r="E23" i="9"/>
  <c r="E23" i="8"/>
  <c r="D31" i="9"/>
  <c r="D31" i="8"/>
  <c r="I35" i="9"/>
  <c r="I35" i="8"/>
  <c r="F35" i="9"/>
  <c r="F35" i="8"/>
  <c r="F23" i="9"/>
  <c r="F23" i="8"/>
  <c r="G29" i="9"/>
  <c r="G29" i="8"/>
  <c r="I26" i="9"/>
  <c r="I26" i="8"/>
  <c r="D29" i="9"/>
  <c r="D29" i="8"/>
  <c r="D37" i="8"/>
  <c r="D37" i="9"/>
  <c r="E26" i="9"/>
  <c r="E26" i="8"/>
  <c r="C3" i="8"/>
  <c r="C3" i="9"/>
  <c r="F2" i="11"/>
  <c r="I2" i="11"/>
  <c r="G2" i="11"/>
  <c r="E2" i="11"/>
  <c r="D2" i="11"/>
  <c r="H2" i="11" l="1"/>
  <c r="M2" i="11" s="1"/>
  <c r="T2" i="11" s="1"/>
  <c r="L24" i="9"/>
  <c r="L24" i="8"/>
  <c r="L30" i="9"/>
  <c r="L30" i="8"/>
  <c r="L31" i="9"/>
  <c r="L31" i="8"/>
  <c r="L40" i="9"/>
  <c r="L40" i="8"/>
  <c r="L32" i="9"/>
  <c r="L32" i="8"/>
  <c r="F10" i="9"/>
  <c r="F10" i="8"/>
  <c r="G15" i="9"/>
  <c r="G15" i="8"/>
  <c r="F5" i="9"/>
  <c r="F5" i="8"/>
  <c r="G9" i="8"/>
  <c r="G9" i="9"/>
  <c r="D6" i="9"/>
  <c r="D6" i="8"/>
  <c r="E10" i="9"/>
  <c r="E10" i="8"/>
  <c r="G12" i="9"/>
  <c r="G12" i="8"/>
  <c r="D15" i="9"/>
  <c r="D15" i="8"/>
  <c r="G19" i="9"/>
  <c r="G19" i="8"/>
  <c r="D22" i="9"/>
  <c r="D22" i="8"/>
  <c r="G5" i="8"/>
  <c r="G5" i="9"/>
  <c r="E16" i="9"/>
  <c r="E16" i="8"/>
  <c r="G10" i="9"/>
  <c r="G10" i="8"/>
  <c r="I6" i="9"/>
  <c r="I6" i="8"/>
  <c r="I14" i="9"/>
  <c r="I14" i="8"/>
  <c r="I22" i="8"/>
  <c r="I22" i="9"/>
  <c r="I7" i="9"/>
  <c r="I7" i="8"/>
  <c r="I15" i="9"/>
  <c r="I15" i="8"/>
  <c r="I8" i="8"/>
  <c r="I8" i="9"/>
  <c r="I16" i="9"/>
  <c r="I16" i="8"/>
  <c r="I5" i="8"/>
  <c r="I5" i="9"/>
  <c r="I13" i="9"/>
  <c r="I13" i="8"/>
  <c r="H23" i="9"/>
  <c r="H23" i="8"/>
  <c r="H38" i="9"/>
  <c r="H38" i="8"/>
  <c r="H30" i="9"/>
  <c r="H30" i="8"/>
  <c r="H42" i="9"/>
  <c r="H42" i="8"/>
  <c r="H34" i="8"/>
  <c r="H34" i="9"/>
  <c r="H25" i="9"/>
  <c r="H25" i="8"/>
  <c r="H31" i="8"/>
  <c r="H31" i="9"/>
  <c r="F11" i="9"/>
  <c r="F11" i="8"/>
  <c r="G16" i="8"/>
  <c r="G16" i="9"/>
  <c r="D21" i="9"/>
  <c r="D21" i="8"/>
  <c r="F6" i="8"/>
  <c r="F6" i="9"/>
  <c r="E11" i="9"/>
  <c r="E11" i="8"/>
  <c r="F15" i="8"/>
  <c r="F15" i="9"/>
  <c r="F22" i="9"/>
  <c r="F22" i="8"/>
  <c r="D17" i="9"/>
  <c r="D17" i="8"/>
  <c r="E21" i="9"/>
  <c r="E21" i="8"/>
  <c r="D4" i="9"/>
  <c r="D4" i="8"/>
  <c r="D12" i="8"/>
  <c r="D12" i="9"/>
  <c r="D20" i="9"/>
  <c r="D20" i="8"/>
  <c r="F8" i="8"/>
  <c r="F8" i="9"/>
  <c r="F16" i="8"/>
  <c r="F16" i="9"/>
  <c r="E4" i="8"/>
  <c r="E4" i="9"/>
  <c r="E20" i="9"/>
  <c r="E20" i="8"/>
  <c r="G14" i="9"/>
  <c r="G14" i="8"/>
  <c r="E6" i="8"/>
  <c r="E6" i="9"/>
  <c r="E14" i="8"/>
  <c r="E14" i="9"/>
  <c r="E22" i="9"/>
  <c r="E22" i="8"/>
  <c r="E7" i="8"/>
  <c r="E7" i="9"/>
  <c r="E15" i="9"/>
  <c r="E15" i="8"/>
  <c r="H41" i="8"/>
  <c r="H41" i="9"/>
  <c r="H36" i="9"/>
  <c r="H36" i="8"/>
  <c r="H32" i="9"/>
  <c r="H32" i="8"/>
  <c r="H33" i="8"/>
  <c r="H33" i="9"/>
  <c r="G7" i="8"/>
  <c r="G7" i="9"/>
  <c r="F18" i="9"/>
  <c r="F18" i="8"/>
  <c r="D13" i="8"/>
  <c r="D13" i="9"/>
  <c r="E17" i="9"/>
  <c r="E17" i="8"/>
  <c r="F21" i="9"/>
  <c r="F21" i="8"/>
  <c r="G4" i="8"/>
  <c r="G4" i="9"/>
  <c r="D7" i="9"/>
  <c r="D7" i="8"/>
  <c r="G11" i="9"/>
  <c r="G11" i="8"/>
  <c r="D14" i="8"/>
  <c r="D14" i="9"/>
  <c r="E18" i="9"/>
  <c r="E18" i="8"/>
  <c r="G20" i="9"/>
  <c r="G20" i="8"/>
  <c r="D9" i="8"/>
  <c r="D9" i="9"/>
  <c r="E13" i="9"/>
  <c r="E13" i="8"/>
  <c r="F17" i="9"/>
  <c r="F17" i="8"/>
  <c r="G21" i="8"/>
  <c r="G21" i="9"/>
  <c r="E8" i="9"/>
  <c r="E8" i="8"/>
  <c r="G18" i="8"/>
  <c r="G18" i="9"/>
  <c r="I10" i="8"/>
  <c r="I10" i="9"/>
  <c r="I18" i="9"/>
  <c r="I18" i="8"/>
  <c r="I21" i="9"/>
  <c r="I21" i="8"/>
  <c r="I11" i="9"/>
  <c r="I11" i="8"/>
  <c r="I19" i="8"/>
  <c r="I19" i="9"/>
  <c r="I4" i="9"/>
  <c r="I4" i="8"/>
  <c r="I12" i="8"/>
  <c r="I12" i="9"/>
  <c r="I20" i="9"/>
  <c r="I20" i="8"/>
  <c r="I9" i="9"/>
  <c r="I9" i="8"/>
  <c r="I17" i="8"/>
  <c r="I17" i="9"/>
  <c r="H40" i="9"/>
  <c r="H40" i="8"/>
  <c r="H29" i="9"/>
  <c r="H29" i="8"/>
  <c r="H37" i="9"/>
  <c r="H37" i="8"/>
  <c r="G8" i="8"/>
  <c r="G8" i="9"/>
  <c r="F19" i="9"/>
  <c r="F19" i="8"/>
  <c r="D5" i="9"/>
  <c r="D5" i="8"/>
  <c r="E9" i="9"/>
  <c r="E9" i="8"/>
  <c r="F13" i="9"/>
  <c r="F13" i="8"/>
  <c r="G17" i="8"/>
  <c r="G17" i="9"/>
  <c r="F7" i="9"/>
  <c r="F7" i="8"/>
  <c r="F14" i="9"/>
  <c r="F14" i="8"/>
  <c r="E19" i="8"/>
  <c r="E19" i="9"/>
  <c r="E5" i="9"/>
  <c r="E5" i="8"/>
  <c r="F9" i="9"/>
  <c r="F9" i="8"/>
  <c r="G13" i="9"/>
  <c r="G13" i="8"/>
  <c r="D8" i="9"/>
  <c r="D8" i="8"/>
  <c r="D16" i="9"/>
  <c r="D16" i="8"/>
  <c r="F4" i="9"/>
  <c r="F4" i="8"/>
  <c r="F12" i="9"/>
  <c r="F12" i="8"/>
  <c r="F20" i="8"/>
  <c r="F20" i="9"/>
  <c r="E12" i="9"/>
  <c r="E12" i="8"/>
  <c r="G6" i="9"/>
  <c r="G6" i="8"/>
  <c r="G22" i="9"/>
  <c r="G22" i="8"/>
  <c r="D10" i="8"/>
  <c r="D10" i="9"/>
  <c r="D18" i="8"/>
  <c r="D18" i="9"/>
  <c r="D11" i="8"/>
  <c r="D11" i="9"/>
  <c r="D19" i="9"/>
  <c r="D19" i="8"/>
  <c r="H35" i="9"/>
  <c r="H35" i="8"/>
  <c r="H24" i="8"/>
  <c r="H24" i="9"/>
  <c r="H39" i="9"/>
  <c r="H39" i="8"/>
  <c r="H26" i="9"/>
  <c r="H26" i="8"/>
  <c r="H27" i="9"/>
  <c r="H27" i="8"/>
  <c r="H28" i="8"/>
  <c r="H28" i="9"/>
  <c r="D3" i="9"/>
  <c r="D3" i="8"/>
  <c r="E3" i="8"/>
  <c r="E3" i="9"/>
  <c r="G3" i="8"/>
  <c r="G3" i="9"/>
  <c r="I3" i="9"/>
  <c r="I3" i="8"/>
  <c r="F3" i="9"/>
  <c r="F3" i="8"/>
  <c r="L12" i="9" l="1"/>
  <c r="L3" i="9"/>
  <c r="L3" i="8"/>
  <c r="L12" i="8"/>
  <c r="L11" i="9"/>
  <c r="L11" i="8"/>
  <c r="L9" i="9"/>
  <c r="L9" i="8"/>
  <c r="L16" i="9"/>
  <c r="L16" i="8"/>
  <c r="L10" i="8"/>
  <c r="L10" i="9"/>
  <c r="L28" i="8"/>
  <c r="R28" i="8" s="1"/>
  <c r="L28" i="9"/>
  <c r="R28" i="9" s="1"/>
  <c r="H12" i="9"/>
  <c r="H12" i="8"/>
  <c r="L29" i="8"/>
  <c r="R29" i="8" s="1"/>
  <c r="L29" i="9"/>
  <c r="R29" i="9" s="1"/>
  <c r="L26" i="8"/>
  <c r="R26" i="8" s="1"/>
  <c r="L26" i="9"/>
  <c r="R26" i="9" s="1"/>
  <c r="L35" i="9"/>
  <c r="R35" i="9" s="1"/>
  <c r="L35" i="8"/>
  <c r="R35" i="8" s="1"/>
  <c r="H9" i="9"/>
  <c r="H9" i="8"/>
  <c r="H7" i="9"/>
  <c r="H7" i="8"/>
  <c r="H19" i="9"/>
  <c r="H19" i="8"/>
  <c r="L33" i="8"/>
  <c r="R33" i="8" s="1"/>
  <c r="L33" i="9"/>
  <c r="R33" i="9" s="1"/>
  <c r="H8" i="9"/>
  <c r="H8" i="8"/>
  <c r="H15" i="9"/>
  <c r="H15" i="8"/>
  <c r="H11" i="9"/>
  <c r="H11" i="8"/>
  <c r="L27" i="8"/>
  <c r="R27" i="8" s="1"/>
  <c r="L27" i="9"/>
  <c r="R27" i="9" s="1"/>
  <c r="H4" i="9"/>
  <c r="H4" i="8"/>
  <c r="H14" i="9"/>
  <c r="H14" i="8"/>
  <c r="H13" i="9"/>
  <c r="H13" i="8"/>
  <c r="L37" i="9"/>
  <c r="R37" i="9" s="1"/>
  <c r="L37" i="8"/>
  <c r="R37" i="8" s="1"/>
  <c r="L36" i="9"/>
  <c r="R36" i="9" s="1"/>
  <c r="L36" i="8"/>
  <c r="R36" i="8" s="1"/>
  <c r="H16" i="9"/>
  <c r="H16" i="8"/>
  <c r="H22" i="9"/>
  <c r="H22" i="8"/>
  <c r="H6" i="9"/>
  <c r="H6" i="8"/>
  <c r="L42" i="9"/>
  <c r="R42" i="9" s="1"/>
  <c r="L42" i="8"/>
  <c r="R42" i="8" s="1"/>
  <c r="L23" i="9"/>
  <c r="R23" i="9" s="1"/>
  <c r="L23" i="8"/>
  <c r="R23" i="8" s="1"/>
  <c r="H10" i="9"/>
  <c r="H10" i="8"/>
  <c r="H21" i="9"/>
  <c r="H21" i="8"/>
  <c r="L41" i="9"/>
  <c r="R41" i="9" s="1"/>
  <c r="L41" i="8"/>
  <c r="R41" i="8" s="1"/>
  <c r="L34" i="8"/>
  <c r="R34" i="8" s="1"/>
  <c r="L34" i="9"/>
  <c r="R34" i="9" s="1"/>
  <c r="L38" i="9"/>
  <c r="R38" i="9" s="1"/>
  <c r="L38" i="8"/>
  <c r="R38" i="8" s="1"/>
  <c r="H5" i="9"/>
  <c r="H5" i="8"/>
  <c r="L39" i="8"/>
  <c r="R39" i="8" s="1"/>
  <c r="L39" i="9"/>
  <c r="R39" i="9" s="1"/>
  <c r="H20" i="8"/>
  <c r="H20" i="9"/>
  <c r="H17" i="9"/>
  <c r="H17" i="8"/>
  <c r="H18" i="9"/>
  <c r="H18" i="8"/>
  <c r="L25" i="9"/>
  <c r="R25" i="9" s="1"/>
  <c r="L25" i="8"/>
  <c r="R25" i="8" s="1"/>
  <c r="H3" i="9"/>
  <c r="H3" i="8"/>
  <c r="L18" i="9" l="1"/>
  <c r="R18" i="9" s="1"/>
  <c r="L18" i="8"/>
  <c r="R18" i="8" s="1"/>
  <c r="L5" i="9"/>
  <c r="R5" i="9" s="1"/>
  <c r="L5" i="8"/>
  <c r="R5" i="8" s="1"/>
  <c r="L21" i="9"/>
  <c r="R21" i="9" s="1"/>
  <c r="L21" i="8"/>
  <c r="R21" i="8" s="1"/>
  <c r="L14" i="9"/>
  <c r="R14" i="9" s="1"/>
  <c r="L14" i="8"/>
  <c r="R14" i="8" s="1"/>
  <c r="L19" i="9"/>
  <c r="R19" i="9" s="1"/>
  <c r="L19" i="8"/>
  <c r="R19" i="8" s="1"/>
  <c r="L13" i="8"/>
  <c r="R13" i="8" s="1"/>
  <c r="L13" i="9"/>
  <c r="R13" i="9" s="1"/>
  <c r="L20" i="8"/>
  <c r="R20" i="8" s="1"/>
  <c r="L20" i="9"/>
  <c r="R20" i="9" s="1"/>
  <c r="L22" i="8"/>
  <c r="R22" i="8" s="1"/>
  <c r="L22" i="9"/>
  <c r="R22" i="9" s="1"/>
  <c r="L8" i="9"/>
  <c r="R8" i="9" s="1"/>
  <c r="L8" i="8"/>
  <c r="R8" i="8" s="1"/>
  <c r="L17" i="9"/>
  <c r="R17" i="9" s="1"/>
  <c r="L17" i="8"/>
  <c r="R17" i="8" s="1"/>
  <c r="L6" i="9"/>
  <c r="R6" i="9" s="1"/>
  <c r="L6" i="8"/>
  <c r="R6" i="8" s="1"/>
  <c r="L4" i="9"/>
  <c r="R4" i="9" s="1"/>
  <c r="L4" i="8"/>
  <c r="R4" i="8" s="1"/>
  <c r="L15" i="9"/>
  <c r="R15" i="9" s="1"/>
  <c r="L15" i="8"/>
  <c r="R15" i="8" s="1"/>
  <c r="L7" i="9"/>
  <c r="R7" i="9" s="1"/>
  <c r="L7" i="8"/>
  <c r="R7" i="8" s="1"/>
  <c r="T3" i="9" l="1"/>
  <c r="U3" i="9" s="1"/>
  <c r="T3" i="8"/>
  <c r="U3" i="8" s="1"/>
  <c r="U2" i="11"/>
  <c r="V2" i="11" s="1"/>
</calcChain>
</file>

<file path=xl/sharedStrings.xml><?xml version="1.0" encoding="utf-8"?>
<sst xmlns="http://schemas.openxmlformats.org/spreadsheetml/2006/main" count="1441" uniqueCount="332">
  <si>
    <t>Tgrp1</t>
  </si>
  <si>
    <t>Cgrp1</t>
  </si>
  <si>
    <t>Cgrp2</t>
  </si>
  <si>
    <t>Cgrp3</t>
  </si>
  <si>
    <t>Cgrp5</t>
  </si>
  <si>
    <t>lgrp1</t>
  </si>
  <si>
    <t>lgrp5</t>
  </si>
  <si>
    <t>igrp8</t>
  </si>
  <si>
    <t>igrp9</t>
  </si>
  <si>
    <t>Very High</t>
  </si>
  <si>
    <t>High</t>
  </si>
  <si>
    <t>Medium</t>
  </si>
  <si>
    <t>Low</t>
  </si>
  <si>
    <t>SYSTEM</t>
  </si>
  <si>
    <t>Transport</t>
  </si>
  <si>
    <t>EKP</t>
  </si>
  <si>
    <t>Black Start</t>
  </si>
  <si>
    <t>Substation Demand</t>
  </si>
  <si>
    <t>Demand</t>
  </si>
  <si>
    <t>System Security</t>
  </si>
  <si>
    <t>Generation compensation</t>
  </si>
  <si>
    <t>Constraints</t>
  </si>
  <si>
    <t>Total System Security</t>
  </si>
  <si>
    <t>SAFETY</t>
  </si>
  <si>
    <t>ENVIRONMENTAL</t>
  </si>
  <si>
    <t>Column1</t>
  </si>
  <si>
    <t>Column2</t>
  </si>
  <si>
    <t>Column3</t>
  </si>
  <si>
    <t>Column4</t>
  </si>
  <si>
    <t>Column5</t>
  </si>
  <si>
    <t>Column6</t>
  </si>
  <si>
    <t>Tx</t>
  </si>
  <si>
    <t>SWGR</t>
  </si>
  <si>
    <t>Cables</t>
  </si>
  <si>
    <t>OHL</t>
  </si>
  <si>
    <t>Asset type</t>
  </si>
  <si>
    <t>Safety</t>
  </si>
  <si>
    <t>Environmental</t>
  </si>
  <si>
    <t>Monetisation of criticality</t>
  </si>
  <si>
    <t>Cost of recovery</t>
  </si>
  <si>
    <t>Asset group</t>
  </si>
  <si>
    <t>Asset health 2015</t>
  </si>
  <si>
    <t>Probability of failure 2015</t>
  </si>
  <si>
    <t>Asset Id</t>
  </si>
  <si>
    <t>Transformer</t>
  </si>
  <si>
    <t>Nuclear</t>
  </si>
  <si>
    <t>Traffic Hub</t>
  </si>
  <si>
    <t>COMAH</t>
  </si>
  <si>
    <t>Security</t>
  </si>
  <si>
    <t>No</t>
  </si>
  <si>
    <t>Yes</t>
  </si>
  <si>
    <t>Switchgear</t>
  </si>
  <si>
    <t>Sgrp20</t>
  </si>
  <si>
    <t>Sgrp1</t>
  </si>
  <si>
    <t>Tgrp11</t>
  </si>
  <si>
    <t>Tgrp13</t>
  </si>
  <si>
    <t>Cable</t>
  </si>
  <si>
    <t>HILP?</t>
  </si>
  <si>
    <t>OHL conductor</t>
  </si>
  <si>
    <t>Lgrp1</t>
  </si>
  <si>
    <t>OHL fittings</t>
  </si>
  <si>
    <t>Igrp9</t>
  </si>
  <si>
    <t>Igrp8</t>
  </si>
  <si>
    <t>no</t>
  </si>
  <si>
    <t>Demand Cat</t>
  </si>
  <si>
    <t>For look up</t>
  </si>
  <si>
    <t>For lookup</t>
  </si>
  <si>
    <t>Cgrp13</t>
  </si>
  <si>
    <t>Cgrp12</t>
  </si>
  <si>
    <t>Cgrp11</t>
  </si>
  <si>
    <t>Cgrp23</t>
  </si>
  <si>
    <t>Cgrp22</t>
  </si>
  <si>
    <t>Cgrp21</t>
  </si>
  <si>
    <t>Cgrp33</t>
  </si>
  <si>
    <t>Cgrp32</t>
  </si>
  <si>
    <t>Cgrp31</t>
  </si>
  <si>
    <t>Cgrp43</t>
  </si>
  <si>
    <t>Cgrp42</t>
  </si>
  <si>
    <t>Cgrp41</t>
  </si>
  <si>
    <t>lgrp14</t>
  </si>
  <si>
    <t>lgrp13</t>
  </si>
  <si>
    <t>lgrp12</t>
  </si>
  <si>
    <t>lgrp11</t>
  </si>
  <si>
    <t>lgrp53</t>
  </si>
  <si>
    <t>lgrp52</t>
  </si>
  <si>
    <t>lgrp51</t>
  </si>
  <si>
    <t>igrp83</t>
  </si>
  <si>
    <t>igrp82</t>
  </si>
  <si>
    <t>igrp81</t>
  </si>
  <si>
    <t>igrp93</t>
  </si>
  <si>
    <t>igrp92</t>
  </si>
  <si>
    <t>igrp91</t>
  </si>
  <si>
    <t>Sgrp14</t>
  </si>
  <si>
    <t>sgrp1</t>
  </si>
  <si>
    <t>sgrp20</t>
  </si>
  <si>
    <t>Sgrp13</t>
  </si>
  <si>
    <t>Sgrp11</t>
  </si>
  <si>
    <t>Sgrp203</t>
  </si>
  <si>
    <t>Sgrp201</t>
  </si>
  <si>
    <t>Probability of failure end of T1</t>
  </si>
  <si>
    <t>Asset health end of T1</t>
  </si>
  <si>
    <t>low</t>
  </si>
  <si>
    <t>medium</t>
  </si>
  <si>
    <t>high</t>
  </si>
  <si>
    <t>site ID/nasap</t>
  </si>
  <si>
    <t xml:space="preserve">All data is dummy data </t>
  </si>
  <si>
    <t>Fan Li</t>
  </si>
  <si>
    <t>Version</t>
  </si>
  <si>
    <t>Update from Draft 0.1: corrected a mistake in a formula with system criticality</t>
  </si>
  <si>
    <t>Those numbers are TO specific and for illustration purpose only</t>
  </si>
  <si>
    <t>per km</t>
  </si>
  <si>
    <t>Reactor</t>
  </si>
  <si>
    <t>Sgrp113</t>
  </si>
  <si>
    <t>Sgrp111</t>
  </si>
  <si>
    <t>Sgrp12</t>
  </si>
  <si>
    <t>Sgrp123</t>
  </si>
  <si>
    <t>Sgrp122b</t>
  </si>
  <si>
    <t>Sgrp121</t>
  </si>
  <si>
    <t>Sgrp133</t>
  </si>
  <si>
    <t>Sgrp131</t>
  </si>
  <si>
    <t>Sgrp143</t>
  </si>
  <si>
    <t>Sgrp141</t>
  </si>
  <si>
    <t>Sgrp15</t>
  </si>
  <si>
    <t>Sgrp153</t>
  </si>
  <si>
    <t>Sgrp151</t>
  </si>
  <si>
    <t>Sgrp19</t>
  </si>
  <si>
    <t>Sgrp193</t>
  </si>
  <si>
    <t>Sgrp191</t>
  </si>
  <si>
    <t>Sgrp2</t>
  </si>
  <si>
    <t>Sgrp23</t>
  </si>
  <si>
    <t>Sgrp21</t>
  </si>
  <si>
    <t>Sgrp3</t>
  </si>
  <si>
    <t>Sgrp33</t>
  </si>
  <si>
    <t>Sgrp31</t>
  </si>
  <si>
    <t>Sgrp4</t>
  </si>
  <si>
    <t>Sgrp43</t>
  </si>
  <si>
    <t>Sgrp41</t>
  </si>
  <si>
    <t>Sgrp213</t>
  </si>
  <si>
    <t>Sgrp211</t>
  </si>
  <si>
    <t>Sgrp22</t>
  </si>
  <si>
    <t>Sgrp223</t>
  </si>
  <si>
    <t>Sgrp221</t>
  </si>
  <si>
    <t>Sgrp233</t>
  </si>
  <si>
    <t>Sgrp231</t>
  </si>
  <si>
    <t>lgrp20</t>
  </si>
  <si>
    <t>lgrp203</t>
  </si>
  <si>
    <t>lgrp202</t>
  </si>
  <si>
    <t>lgrp201</t>
  </si>
  <si>
    <t>lgrp23</t>
  </si>
  <si>
    <t>lgrp233</t>
  </si>
  <si>
    <t>lgrp232</t>
  </si>
  <si>
    <t>lgrp231</t>
  </si>
  <si>
    <t>lgrp4</t>
  </si>
  <si>
    <t>lgrp43</t>
  </si>
  <si>
    <t>lgrp42</t>
  </si>
  <si>
    <t>lgrp41</t>
  </si>
  <si>
    <t>lgrp6</t>
  </si>
  <si>
    <t>lgrp63</t>
  </si>
  <si>
    <t>lgrp62</t>
  </si>
  <si>
    <t>lgrp61</t>
  </si>
  <si>
    <t>lgrp7</t>
  </si>
  <si>
    <t>lgrp73</t>
  </si>
  <si>
    <t>lgrp72</t>
  </si>
  <si>
    <t>lgrp71</t>
  </si>
  <si>
    <t>lgrp113</t>
  </si>
  <si>
    <t>lgrp112</t>
  </si>
  <si>
    <t>lgrp111</t>
  </si>
  <si>
    <t>lgrp123</t>
  </si>
  <si>
    <t>lgrp122</t>
  </si>
  <si>
    <t>lgrp121</t>
  </si>
  <si>
    <t>lgrp133</t>
  </si>
  <si>
    <t>lgrp132</t>
  </si>
  <si>
    <t>lgrp131</t>
  </si>
  <si>
    <t>lgrp143</t>
  </si>
  <si>
    <t>lgrp142</t>
  </si>
  <si>
    <t>lgrp141</t>
  </si>
  <si>
    <t>lgrp15</t>
  </si>
  <si>
    <t>lgrp153</t>
  </si>
  <si>
    <t>lgrp152</t>
  </si>
  <si>
    <t>lgrp151</t>
  </si>
  <si>
    <t>lgrp16</t>
  </si>
  <si>
    <t>lgrp163</t>
  </si>
  <si>
    <t>lgrp162</t>
  </si>
  <si>
    <t>lgrp161</t>
  </si>
  <si>
    <t>lgrp18</t>
  </si>
  <si>
    <t>lgrp183</t>
  </si>
  <si>
    <t>lgrp182</t>
  </si>
  <si>
    <t>lgrp181</t>
  </si>
  <si>
    <t>lgrp19</t>
  </si>
  <si>
    <t>lgrp193</t>
  </si>
  <si>
    <t>lgrp192</t>
  </si>
  <si>
    <t>lgrp191</t>
  </si>
  <si>
    <t>£ Risk 2015 (without HILP)</t>
  </si>
  <si>
    <t>Total £ Risk inclduing HILP assets including HILP elements will be the value above plus the HILP risk identified in Column K</t>
  </si>
  <si>
    <t>£ Risk 2015  (HILP assets exclude HILP elements)</t>
  </si>
  <si>
    <t>£ Risk  (without HILP)</t>
  </si>
  <si>
    <t xml:space="preserve">Nuclear </t>
  </si>
  <si>
    <t>Black start</t>
  </si>
  <si>
    <t>Version draft  0.1 is previously provided to Ofgem on 26082015</t>
  </si>
  <si>
    <t xml:space="preserve">Update from Draft 0.2: put all asset groups' PoF info in the spreadsheets; summing up all HILP assets in the risk calculation sheet, and changed the cost of revoery values to be inline with the latest version of methodology  </t>
  </si>
  <si>
    <t>Total £ Risk including HILP assets (exclude HILP elements)</t>
  </si>
  <si>
    <t>Total £ Risk without HILP assets</t>
  </si>
  <si>
    <t>Total Risk with HILP assets including HILP elements will be the value above plus the HILP risk (will not be monetised) identified in Column K</t>
  </si>
  <si>
    <t>Total £ Risk (without HILP assets)</t>
  </si>
  <si>
    <t>An average value is used for Probability of Failure at a particular Asset Health Index for each asset type, with sub-groups depending on asset design. An example of Probability of Failures for different asset groups can be found in Figure 18 of the methodology</t>
  </si>
  <si>
    <t>Length of Cables and OHL (km)</t>
  </si>
  <si>
    <t>Traffic Hub (£)</t>
  </si>
  <si>
    <t>EKP(£)</t>
  </si>
  <si>
    <t>Demand(£)</t>
  </si>
  <si>
    <t>Security(£)</t>
  </si>
  <si>
    <t>Overall System(£)</t>
  </si>
  <si>
    <t>Safety(£)</t>
  </si>
  <si>
    <t>Environmental(£)</t>
  </si>
  <si>
    <t>Monetisation of criticality (without HILP elements) (£)</t>
  </si>
  <si>
    <t>Cost of recovery(£)</t>
  </si>
  <si>
    <t>Assets which are exposed to HILP events are monetised for all other Criticality criteria, but monetisation values have not been provided for the HILP elements.</t>
  </si>
  <si>
    <t>Scenario 1 assumes we invest in all Transformer and OHL assets, but we do no investment for Cable and switchgear.  This scenario also assumes there is no asset deterioration.</t>
  </si>
  <si>
    <t>Scenario 2 assumes we invest in all switchgear and Cable assets,  but we do no investment for Transformer and OHL.  This scenario also assumes there is no asset deterioration.</t>
  </si>
  <si>
    <t>This spreadsheet is complementary to the methodology (submit to Ofgem Jan 2016) and contains scenarios to help with understanding the calculation of the monetised risk</t>
  </si>
  <si>
    <t>AHI 5</t>
  </si>
  <si>
    <t>AH4a (2b)</t>
  </si>
  <si>
    <t>AH4a (2c)</t>
  </si>
  <si>
    <t>AH4b</t>
  </si>
  <si>
    <t>AH3</t>
  </si>
  <si>
    <t>AH1or2</t>
  </si>
  <si>
    <t>Tgrp12</t>
  </si>
  <si>
    <t>Tgrp14a(2c)</t>
  </si>
  <si>
    <t>Tgrp14a(2b)</t>
  </si>
  <si>
    <t>Tgrp14b</t>
  </si>
  <si>
    <t>Tgrp15</t>
  </si>
  <si>
    <t>4a(2b)</t>
  </si>
  <si>
    <t>4a(2c)</t>
  </si>
  <si>
    <t>4b</t>
  </si>
  <si>
    <t>n/a</t>
  </si>
  <si>
    <t>AH4a</t>
  </si>
  <si>
    <t>AH5</t>
  </si>
  <si>
    <t>Cgrp14a</t>
  </si>
  <si>
    <t>Cgrp15</t>
  </si>
  <si>
    <t>Cgrp24a</t>
  </si>
  <si>
    <t>Cgrp25</t>
  </si>
  <si>
    <t>Cgrp34a</t>
  </si>
  <si>
    <t>Cgrp35</t>
  </si>
  <si>
    <t>Cgrp44a</t>
  </si>
  <si>
    <t>Cgrp45</t>
  </si>
  <si>
    <t>4a</t>
  </si>
  <si>
    <t>lgrp14a</t>
  </si>
  <si>
    <t>lgrp54a</t>
  </si>
  <si>
    <t>igrp84a</t>
  </si>
  <si>
    <t>igrp85</t>
  </si>
  <si>
    <t>igrp94a</t>
  </si>
  <si>
    <t>igrp95</t>
  </si>
  <si>
    <t>lgrp204a</t>
  </si>
  <si>
    <t>lgrp205</t>
  </si>
  <si>
    <t>lgrp234a</t>
  </si>
  <si>
    <t>lgrp235</t>
  </si>
  <si>
    <t>lgrp44a</t>
  </si>
  <si>
    <t>lgrp45</t>
  </si>
  <si>
    <t>lgrp64a</t>
  </si>
  <si>
    <t>lgrp65</t>
  </si>
  <si>
    <t>lgrp74a</t>
  </si>
  <si>
    <t>lgrp75</t>
  </si>
  <si>
    <t>lgrp114a</t>
  </si>
  <si>
    <t>lgrp115</t>
  </si>
  <si>
    <t>lgrp124a</t>
  </si>
  <si>
    <t>lgrp125</t>
  </si>
  <si>
    <t>lgrp134a</t>
  </si>
  <si>
    <t>lgrp135</t>
  </si>
  <si>
    <t>lgrp144a</t>
  </si>
  <si>
    <t>lgrp145</t>
  </si>
  <si>
    <t>lgrp154a</t>
  </si>
  <si>
    <t>lgrp155</t>
  </si>
  <si>
    <t>lgrp164a</t>
  </si>
  <si>
    <t>lgrp165</t>
  </si>
  <si>
    <t>lgrp184a</t>
  </si>
  <si>
    <t>lgrp185</t>
  </si>
  <si>
    <t>lgrp194a</t>
  </si>
  <si>
    <t>lgrp195</t>
  </si>
  <si>
    <t>lgrp55</t>
  </si>
  <si>
    <t xml:space="preserve">AH4a </t>
  </si>
  <si>
    <t>Sgrp14a</t>
  </si>
  <si>
    <t>Sgrp14b</t>
  </si>
  <si>
    <t>Sgrp202</t>
  </si>
  <si>
    <t>Sgrp204a</t>
  </si>
  <si>
    <t>Sgrp204b</t>
  </si>
  <si>
    <t>Sgrp205</t>
  </si>
  <si>
    <t>Sgrp112</t>
  </si>
  <si>
    <t>Sgrp114a</t>
  </si>
  <si>
    <t>Sgrp114b</t>
  </si>
  <si>
    <t>Sgrp115</t>
  </si>
  <si>
    <t>Sgrp122</t>
  </si>
  <si>
    <t>Sgrp124a</t>
  </si>
  <si>
    <t>Sgrp125</t>
  </si>
  <si>
    <t>Sgrp132</t>
  </si>
  <si>
    <t>Sgrp133a</t>
  </si>
  <si>
    <t>Sgrp13b</t>
  </si>
  <si>
    <t>Sgrp135</t>
  </si>
  <si>
    <t>Sgrp142</t>
  </si>
  <si>
    <t>Sgrp144a</t>
  </si>
  <si>
    <t>Sgrp144b</t>
  </si>
  <si>
    <t>Sgrp145</t>
  </si>
  <si>
    <t>Sgrp152</t>
  </si>
  <si>
    <t>Sgrp154a</t>
  </si>
  <si>
    <t>Sgrp154b</t>
  </si>
  <si>
    <t>Sgrp155</t>
  </si>
  <si>
    <t>Sgrp192</t>
  </si>
  <si>
    <t>Sgrp194a</t>
  </si>
  <si>
    <t>Sgrp194b</t>
  </si>
  <si>
    <t>Sgrp195</t>
  </si>
  <si>
    <t>Sgrp24a</t>
  </si>
  <si>
    <t>Sgrp24b</t>
  </si>
  <si>
    <t>Sgrp32</t>
  </si>
  <si>
    <t>Sgrp34a</t>
  </si>
  <si>
    <t>Sgrp34b</t>
  </si>
  <si>
    <t>Sgrp35</t>
  </si>
  <si>
    <t>Sgrp42</t>
  </si>
  <si>
    <t>Sgrp44a</t>
  </si>
  <si>
    <t>Sgrp44b</t>
  </si>
  <si>
    <t>Sgrp45</t>
  </si>
  <si>
    <t>Sgrp212</t>
  </si>
  <si>
    <t>Sgrp214b</t>
  </si>
  <si>
    <t>Sgrp214a</t>
  </si>
  <si>
    <t>Sgrp215</t>
  </si>
  <si>
    <t>Sgrp222</t>
  </si>
  <si>
    <t>Sgrp224a</t>
  </si>
  <si>
    <t>Sgrp224b</t>
  </si>
  <si>
    <t>Sgrp225</t>
  </si>
  <si>
    <t>Sgrp232</t>
  </si>
  <si>
    <t>Sgrp234a</t>
  </si>
  <si>
    <t>Sgrp234b</t>
  </si>
  <si>
    <t>Sgrp235</t>
  </si>
  <si>
    <t>Draft 0.5</t>
  </si>
  <si>
    <t>Update from Draft 0.3: update the asset health indices to align with Ofgem's reporting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</si>
</sst>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-[$€-2]* #,##0.00_-;\-[$€-2]* #,##0.00_-;_-[$€-2]* &quot;-&quot;??_-"/>
    <numFmt numFmtId="167" formatCode="d\-mmm\-yyyy"/>
    <numFmt numFmtId="168" formatCode="[$-F800]dddd\,\ mmmm\ dd\,\ yyyy"/>
    <numFmt numFmtId="169" formatCode="#,##0_);\(#,##0\)"/>
    <numFmt numFmtId="170" formatCode="[$-809]d\ mmmm\ yyyy;@"/>
    <numFmt numFmtId="171" formatCode="0.000000"/>
    <numFmt numFmtId="172" formatCode="#,##0.00;[Red]\-#,##0.00;\-"/>
    <numFmt numFmtId="173" formatCode="#,##0.0;[Red]\(#,##0.0\)"/>
    <numFmt numFmtId="174" formatCode="#,##0.00;[Red]#,##0.00;\-"/>
    <numFmt numFmtId="175" formatCode="#,##0.0_);[Red]\(#,##0.0\);\-"/>
    <numFmt numFmtId="176" formatCode="#,##0;\(#,##0\)"/>
    <numFmt numFmtId="177" formatCode="0;\-0;;@"/>
    <numFmt numFmtId="178" formatCode="######"/>
    <numFmt numFmtId="179" formatCode="_-* #,##0.000_-;\-* #,##0.000_-;_-* &quot;-&quot;?_-;_-@_-"/>
    <numFmt numFmtId="180" formatCode="&quot;£&quot;#,##0"/>
    <numFmt numFmtId="181" formatCode="&quot;£&quot;#,##0.00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name val="CG Omega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1"/>
      <color indexed="12"/>
      <name val="Calibri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color indexed="8"/>
      <name val="Verdana"/>
      <family val="2"/>
    </font>
    <font>
      <sz val="10"/>
      <name val="Helv"/>
      <charset val="204"/>
    </font>
    <font>
      <sz val="10"/>
      <color indexed="20"/>
      <name val="Verdana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9"/>
      <color indexed="12"/>
      <name val="Geneva"/>
    </font>
    <font>
      <u/>
      <sz val="10"/>
      <color indexed="12"/>
      <name val="Verdana"/>
      <family val="2"/>
    </font>
    <font>
      <u/>
      <sz val="8.5"/>
      <color indexed="12"/>
      <name val="Verdana"/>
      <family val="2"/>
    </font>
    <font>
      <sz val="11"/>
      <color indexed="48"/>
      <name val="Calibri"/>
      <family val="2"/>
    </font>
    <font>
      <u/>
      <sz val="11"/>
      <color indexed="48"/>
      <name val="CG Omega"/>
      <family val="2"/>
    </font>
    <font>
      <sz val="11"/>
      <color indexed="53"/>
      <name val="Calibri"/>
      <family val="2"/>
    </font>
    <font>
      <sz val="10"/>
      <name val="Verdana"/>
      <family val="2"/>
    </font>
    <font>
      <sz val="10"/>
      <color indexed="12"/>
      <name val="Arial"/>
      <family val="2"/>
    </font>
    <font>
      <b/>
      <sz val="11"/>
      <color indexed="63"/>
      <name val="Calibri"/>
      <family val="2"/>
    </font>
    <font>
      <i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9"/>
      <name val="NewsGoth Lt BT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Verdana"/>
      <family val="2"/>
    </font>
    <font>
      <b/>
      <sz val="12"/>
      <color indexed="63"/>
      <name val="Arial"/>
      <family val="2"/>
    </font>
    <font>
      <sz val="11"/>
      <color rgb="FF1F497D"/>
      <name val="Calibri"/>
      <family val="2"/>
      <scheme val="minor"/>
    </font>
    <font>
      <b/>
      <sz val="8"/>
      <name val="Verdana"/>
      <family val="2"/>
    </font>
    <font>
      <b/>
      <sz val="8"/>
      <color theme="0"/>
      <name val="Verdana"/>
      <family val="2"/>
    </font>
  </fonts>
  <fills count="6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rgb="FFFFFFFF"/>
      </right>
      <top/>
      <bottom/>
      <diagonal/>
    </border>
  </borders>
  <cellStyleXfs count="11546">
    <xf numFmtId="0" fontId="0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168" fontId="6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9" fillId="0" borderId="0"/>
    <xf numFmtId="0" fontId="9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9" fillId="0" borderId="0"/>
    <xf numFmtId="0" fontId="9" fillId="0" borderId="0"/>
    <xf numFmtId="0" fontId="23" fillId="0" borderId="0"/>
    <xf numFmtId="0" fontId="6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9" fillId="0" borderId="0"/>
    <xf numFmtId="0" fontId="23" fillId="0" borderId="0"/>
    <xf numFmtId="0" fontId="6" fillId="0" borderId="0"/>
    <xf numFmtId="0" fontId="9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23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23" fillId="0" borderId="0">
      <alignment vertical="justify"/>
    </xf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7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7" fillId="9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24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7" fillId="11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24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7" fillId="15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24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7" fillId="17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7" fillId="17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2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7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7" fillId="10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24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7" fillId="19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7" fillId="19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7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2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7" fillId="22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7" fillId="22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24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7" fillId="1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7" fillId="19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2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7" fillId="8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7" fillId="8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24" fillId="21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41" fillId="1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19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41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41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41" fillId="2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22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41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18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25" fillId="18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41" fillId="1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19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41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41" fillId="8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25" fillId="1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25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0" fillId="36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2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10" fillId="40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6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36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4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42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42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0" fillId="45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6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10" fillId="46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10" fillId="43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45" fillId="3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5" fillId="35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44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44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46" fillId="47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46" fillId="47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46" fillId="47" borderId="3" applyNumberFormat="0" applyAlignment="0" applyProtection="0"/>
    <xf numFmtId="0" fontId="12" fillId="18" borderId="3" applyNumberFormat="0" applyAlignment="0" applyProtection="0"/>
    <xf numFmtId="0" fontId="46" fillId="47" borderId="3" applyNumberFormat="0" applyAlignment="0" applyProtection="0"/>
    <xf numFmtId="0" fontId="12" fillId="18" borderId="3" applyNumberFormat="0" applyAlignment="0" applyProtection="0"/>
    <xf numFmtId="0" fontId="46" fillId="47" borderId="3" applyNumberFormat="0" applyAlignment="0" applyProtection="0"/>
    <xf numFmtId="0" fontId="12" fillId="18" borderId="3" applyNumberFormat="0" applyAlignment="0" applyProtection="0"/>
    <xf numFmtId="0" fontId="46" fillId="47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27" fillId="15" borderId="3" applyNumberFormat="0" applyAlignment="0" applyProtection="0"/>
    <xf numFmtId="0" fontId="12" fillId="18" borderId="3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36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13" fillId="36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0" fontId="28" fillId="48" borderId="4" applyNumberFormat="0" applyAlignment="0" applyProtection="0"/>
    <xf numFmtId="0" fontId="13" fillId="48" borderId="4" applyNumberFormat="0" applyAlignment="0" applyProtection="0"/>
    <xf numFmtId="169" fontId="5" fillId="0" borderId="5">
      <alignment horizontal="center"/>
    </xf>
    <xf numFmtId="169" fontId="5" fillId="0" borderId="0">
      <alignment horizontal="center" vertical="center" wrapText="1"/>
    </xf>
    <xf numFmtId="0" fontId="6" fillId="0" borderId="0" applyNumberFormat="0" applyFont="0" applyBorder="0" applyAlignment="0"/>
    <xf numFmtId="43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3" fillId="0" borderId="0" applyFill="0" applyBorder="0"/>
    <xf numFmtId="167" fontId="6" fillId="0" borderId="0" applyFill="0" applyBorder="0"/>
    <xf numFmtId="167" fontId="6" fillId="0" borderId="0" applyFill="0" applyBorder="0"/>
    <xf numFmtId="167" fontId="6" fillId="0" borderId="0" applyFill="0" applyBorder="0"/>
    <xf numFmtId="167" fontId="6" fillId="0" borderId="0" applyFill="0" applyBorder="0"/>
    <xf numFmtId="167" fontId="6" fillId="0" borderId="0" applyFill="0" applyBorder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166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5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5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12" borderId="0" applyNumberFormat="0" applyBorder="0" applyAlignment="0" applyProtection="0"/>
    <xf numFmtId="0" fontId="15" fillId="12" borderId="0" applyNumberFormat="0" applyBorder="0" applyAlignment="0" applyProtection="0"/>
    <xf numFmtId="0" fontId="6" fillId="18" borderId="0" applyNumberFormat="0" applyFont="0" applyBorder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8" fillId="0" borderId="8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48" fillId="0" borderId="8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6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49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49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32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50" fillId="0" borderId="12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0" fillId="0" borderId="12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33" fillId="0" borderId="11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8" fontId="39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54" fillId="45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54" fillId="45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54" fillId="45" borderId="3" applyNumberFormat="0" applyAlignment="0" applyProtection="0"/>
    <xf numFmtId="0" fontId="19" fillId="8" borderId="3" applyNumberFormat="0" applyAlignment="0" applyProtection="0"/>
    <xf numFmtId="0" fontId="54" fillId="45" borderId="3" applyNumberFormat="0" applyAlignment="0" applyProtection="0"/>
    <xf numFmtId="0" fontId="19" fillId="8" borderId="3" applyNumberFormat="0" applyAlignment="0" applyProtection="0"/>
    <xf numFmtId="0" fontId="54" fillId="45" borderId="3" applyNumberFormat="0" applyAlignment="0" applyProtection="0"/>
    <xf numFmtId="0" fontId="19" fillId="8" borderId="3" applyNumberFormat="0" applyAlignment="0" applyProtection="0"/>
    <xf numFmtId="0" fontId="54" fillId="45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34" fillId="21" borderId="3" applyNumberFormat="0" applyAlignment="0" applyProtection="0"/>
    <xf numFmtId="0" fontId="19" fillId="8" borderId="3" applyNumberFormat="0" applyAlignment="0" applyProtection="0"/>
    <xf numFmtId="0" fontId="55" fillId="13" borderId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56" fillId="0" borderId="14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56" fillId="0" borderId="14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13" applyNumberFormat="0" applyFill="0" applyAlignment="0" applyProtection="0"/>
    <xf numFmtId="169" fontId="40" fillId="0" borderId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45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45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36" fillId="21" borderId="0" applyNumberFormat="0" applyBorder="0" applyAlignment="0" applyProtection="0"/>
    <xf numFmtId="0" fontId="21" fillId="21" borderId="0" applyNumberFormat="0" applyBorder="0" applyAlignment="0" applyProtection="0"/>
    <xf numFmtId="0" fontId="6" fillId="0" borderId="0"/>
    <xf numFmtId="0" fontId="1" fillId="0" borderId="0"/>
    <xf numFmtId="168" fontId="7" fillId="0" borderId="0"/>
    <xf numFmtId="0" fontId="1" fillId="0" borderId="0"/>
    <xf numFmtId="168" fontId="7" fillId="0" borderId="0"/>
    <xf numFmtId="0" fontId="1" fillId="0" borderId="0"/>
    <xf numFmtId="0" fontId="1" fillId="0" borderId="0"/>
    <xf numFmtId="168" fontId="7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168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168" fontId="7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168" fontId="7" fillId="0" borderId="0"/>
    <xf numFmtId="0" fontId="42" fillId="0" borderId="0"/>
    <xf numFmtId="0" fontId="42" fillId="0" borderId="0"/>
    <xf numFmtId="0" fontId="6" fillId="0" borderId="0"/>
    <xf numFmtId="168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168" fontId="7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168" fontId="7" fillId="0" borderId="0"/>
    <xf numFmtId="0" fontId="42" fillId="0" borderId="0"/>
    <xf numFmtId="0" fontId="42" fillId="0" borderId="0"/>
    <xf numFmtId="0" fontId="6" fillId="0" borderId="0"/>
    <xf numFmtId="168" fontId="7" fillId="0" borderId="0"/>
    <xf numFmtId="0" fontId="42" fillId="0" borderId="0"/>
    <xf numFmtId="168" fontId="7" fillId="0" borderId="0"/>
    <xf numFmtId="0" fontId="7" fillId="0" borderId="0"/>
    <xf numFmtId="168" fontId="7" fillId="0" borderId="0"/>
    <xf numFmtId="0" fontId="42" fillId="0" borderId="0"/>
    <xf numFmtId="0" fontId="42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7" fillId="0" borderId="0"/>
    <xf numFmtId="0" fontId="6" fillId="0" borderId="0"/>
    <xf numFmtId="0" fontId="6" fillId="0" borderId="0"/>
    <xf numFmtId="170" fontId="6" fillId="0" borderId="0"/>
    <xf numFmtId="168" fontId="7" fillId="0" borderId="0"/>
    <xf numFmtId="0" fontId="9" fillId="0" borderId="0"/>
    <xf numFmtId="0" fontId="6" fillId="0" borderId="0"/>
    <xf numFmtId="0" fontId="6" fillId="0" borderId="0"/>
    <xf numFmtId="168" fontId="7" fillId="0" borderId="0"/>
    <xf numFmtId="0" fontId="23" fillId="0" borderId="0"/>
    <xf numFmtId="168" fontId="7" fillId="0" borderId="0"/>
    <xf numFmtId="0" fontId="9" fillId="0" borderId="0"/>
    <xf numFmtId="168" fontId="7" fillId="0" borderId="0"/>
    <xf numFmtId="168" fontId="7" fillId="0" borderId="0"/>
    <xf numFmtId="0" fontId="23" fillId="0" borderId="0"/>
    <xf numFmtId="0" fontId="9" fillId="0" borderId="0"/>
    <xf numFmtId="168" fontId="7" fillId="0" borderId="0"/>
    <xf numFmtId="168" fontId="7" fillId="0" borderId="0"/>
    <xf numFmtId="0" fontId="9" fillId="0" borderId="0"/>
    <xf numFmtId="168" fontId="7" fillId="0" borderId="0"/>
    <xf numFmtId="168" fontId="7" fillId="0" borderId="0"/>
    <xf numFmtId="0" fontId="9" fillId="0" borderId="0"/>
    <xf numFmtId="168" fontId="7" fillId="0" borderId="0"/>
    <xf numFmtId="168" fontId="7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168" fontId="7" fillId="0" borderId="0"/>
    <xf numFmtId="0" fontId="23" fillId="0" borderId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168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/>
    <xf numFmtId="0" fontId="6" fillId="0" borderId="0"/>
    <xf numFmtId="0" fontId="6" fillId="0" borderId="0"/>
    <xf numFmtId="168" fontId="7" fillId="0" borderId="0"/>
    <xf numFmtId="0" fontId="23" fillId="0" borderId="0"/>
    <xf numFmtId="0" fontId="6" fillId="0" borderId="0"/>
    <xf numFmtId="168" fontId="7" fillId="0" borderId="0"/>
    <xf numFmtId="0" fontId="23" fillId="0" borderId="0"/>
    <xf numFmtId="168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6" fillId="0" borderId="0"/>
    <xf numFmtId="0" fontId="6" fillId="0" borderId="0"/>
    <xf numFmtId="168" fontId="7" fillId="0" borderId="0"/>
    <xf numFmtId="0" fontId="6" fillId="0" borderId="0"/>
    <xf numFmtId="0" fontId="23" fillId="0" borderId="0" applyFont="0" applyFill="0" applyBorder="0" applyAlignment="0" applyProtection="0"/>
    <xf numFmtId="0" fontId="6" fillId="0" borderId="0"/>
    <xf numFmtId="0" fontId="6" fillId="0" borderId="0"/>
    <xf numFmtId="168" fontId="7" fillId="0" borderId="0"/>
    <xf numFmtId="0" fontId="23" fillId="0" borderId="0" applyFont="0" applyFill="0" applyBorder="0" applyAlignment="0" applyProtection="0"/>
    <xf numFmtId="168" fontId="7" fillId="0" borderId="0"/>
    <xf numFmtId="0" fontId="23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173" fontId="42" fillId="53" borderId="17">
      <alignment vertical="center"/>
    </xf>
    <xf numFmtId="0" fontId="10" fillId="28" borderId="0" applyNumberFormat="0" applyBorder="0" applyAlignment="0" applyProtection="0"/>
    <xf numFmtId="0" fontId="10" fillId="33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33" borderId="0" applyNumberFormat="0" applyBorder="0" applyAlignment="0" applyProtection="0"/>
    <xf numFmtId="0" fontId="10" fillId="28" borderId="0" applyNumberFormat="0" applyBorder="0" applyAlignment="0" applyProtection="0"/>
    <xf numFmtId="173" fontId="42" fillId="55" borderId="17">
      <alignment vertical="center"/>
    </xf>
    <xf numFmtId="0" fontId="6" fillId="0" borderId="0">
      <alignment vertical="center"/>
    </xf>
    <xf numFmtId="171" fontId="42" fillId="56" borderId="17">
      <alignment horizontal="right" vertical="center"/>
      <protection locked="0"/>
    </xf>
    <xf numFmtId="0" fontId="23" fillId="0" borderId="0"/>
    <xf numFmtId="0" fontId="23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>
      <alignment vertical="top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>
      <alignment vertical="center"/>
    </xf>
    <xf numFmtId="0" fontId="9" fillId="0" borderId="0"/>
    <xf numFmtId="0" fontId="9" fillId="0" borderId="0"/>
    <xf numFmtId="0" fontId="9" fillId="0" borderId="0"/>
    <xf numFmtId="0" fontId="42" fillId="0" borderId="0"/>
    <xf numFmtId="170" fontId="42" fillId="0" borderId="0"/>
    <xf numFmtId="0" fontId="7" fillId="0" borderId="0"/>
    <xf numFmtId="0" fontId="23" fillId="0" borderId="0"/>
    <xf numFmtId="0" fontId="23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8" fillId="0" borderId="0" applyFill="0" applyBorder="0">
      <protection locked="0"/>
    </xf>
    <xf numFmtId="0" fontId="42" fillId="13" borderId="15" applyNumberFormat="0" applyFont="0" applyAlignment="0" applyProtection="0"/>
    <xf numFmtId="0" fontId="6" fillId="44" borderId="15" applyNumberFormat="0" applyFont="0" applyAlignment="0" applyProtection="0"/>
    <xf numFmtId="0" fontId="59" fillId="18" borderId="16" applyNumberFormat="0" applyAlignment="0" applyProtection="0"/>
    <xf numFmtId="0" fontId="59" fillId="47" borderId="16" applyNumberFormat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173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3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3" fontId="42" fillId="53" borderId="17">
      <alignment vertical="center"/>
    </xf>
    <xf numFmtId="172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7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3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2" fontId="42" fillId="53" borderId="17">
      <alignment vertical="center"/>
    </xf>
    <xf numFmtId="171" fontId="42" fillId="53" borderId="17">
      <alignment vertical="center"/>
    </xf>
    <xf numFmtId="0" fontId="60" fillId="0" borderId="0"/>
    <xf numFmtId="174" fontId="42" fillId="0" borderId="0">
      <protection locked="0"/>
    </xf>
    <xf numFmtId="174" fontId="42" fillId="0" borderId="0">
      <protection locked="0"/>
    </xf>
    <xf numFmtId="174" fontId="42" fillId="0" borderId="0">
      <protection locked="0"/>
    </xf>
    <xf numFmtId="174" fontId="42" fillId="0" borderId="0">
      <protection locked="0"/>
    </xf>
    <xf numFmtId="174" fontId="42" fillId="0" borderId="0">
      <protection locked="0"/>
    </xf>
    <xf numFmtId="174" fontId="42" fillId="0" borderId="0">
      <protection locked="0"/>
    </xf>
    <xf numFmtId="174" fontId="42" fillId="0" borderId="0">
      <protection locked="0"/>
    </xf>
    <xf numFmtId="174" fontId="42" fillId="0" borderId="0"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3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5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3" fontId="42" fillId="54" borderId="17">
      <alignment vertical="center"/>
      <protection locked="0"/>
    </xf>
    <xf numFmtId="173" fontId="42" fillId="54" borderId="17">
      <alignment vertical="center"/>
      <protection locked="0"/>
    </xf>
    <xf numFmtId="173" fontId="42" fillId="54" borderId="17">
      <alignment vertical="center"/>
      <protection locked="0"/>
    </xf>
    <xf numFmtId="173" fontId="42" fillId="54" borderId="17">
      <alignment vertical="center"/>
      <protection locked="0"/>
    </xf>
    <xf numFmtId="173" fontId="42" fillId="54" borderId="17">
      <alignment vertical="center"/>
      <protection locked="0"/>
    </xf>
    <xf numFmtId="172" fontId="42" fillId="54" borderId="17">
      <alignment vertical="center"/>
      <protection locked="0"/>
    </xf>
    <xf numFmtId="175" fontId="42" fillId="54" borderId="17">
      <alignment vertical="center"/>
      <protection locked="0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3" fontId="42" fillId="55" borderId="17">
      <alignment vertical="center"/>
    </xf>
    <xf numFmtId="177" fontId="42" fillId="55" borderId="17">
      <alignment vertical="center"/>
    </xf>
    <xf numFmtId="177" fontId="42" fillId="55" borderId="17">
      <alignment vertical="center"/>
    </xf>
    <xf numFmtId="177" fontId="42" fillId="55" borderId="17">
      <alignment vertical="center"/>
    </xf>
    <xf numFmtId="177" fontId="42" fillId="55" borderId="17">
      <alignment vertical="center"/>
    </xf>
    <xf numFmtId="177" fontId="42" fillId="55" borderId="17">
      <alignment vertical="center"/>
    </xf>
    <xf numFmtId="173" fontId="42" fillId="55" borderId="17">
      <alignment vertical="center"/>
    </xf>
    <xf numFmtId="173" fontId="42" fillId="55" borderId="17">
      <alignment vertical="center"/>
    </xf>
    <xf numFmtId="173" fontId="42" fillId="55" borderId="17">
      <alignment vertical="center"/>
    </xf>
    <xf numFmtId="173" fontId="42" fillId="55" borderId="17">
      <alignment vertical="center"/>
    </xf>
    <xf numFmtId="173" fontId="42" fillId="55" borderId="17">
      <alignment vertical="center"/>
    </xf>
    <xf numFmtId="173" fontId="42" fillId="55" borderId="17">
      <alignment vertical="center"/>
    </xf>
    <xf numFmtId="175" fontId="42" fillId="55" borderId="17">
      <alignment vertical="center"/>
    </xf>
    <xf numFmtId="173" fontId="42" fillId="55" borderId="17">
      <alignment vertical="center"/>
    </xf>
    <xf numFmtId="173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3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2" fontId="42" fillId="55" borderId="17">
      <alignment vertical="center"/>
    </xf>
    <xf numFmtId="175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3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7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4" fontId="61" fillId="21" borderId="18" applyNumberFormat="0" applyProtection="0">
      <alignment vertical="center"/>
    </xf>
    <xf numFmtId="4" fontId="62" fillId="21" borderId="18" applyNumberFormat="0" applyProtection="0">
      <alignment vertical="center"/>
    </xf>
    <xf numFmtId="4" fontId="61" fillId="21" borderId="18" applyNumberFormat="0" applyProtection="0">
      <alignment horizontal="left" vertical="center" indent="1"/>
    </xf>
    <xf numFmtId="0" fontId="61" fillId="21" borderId="18" applyNumberFormat="0" applyProtection="0">
      <alignment horizontal="left" vertical="top" indent="1"/>
    </xf>
    <xf numFmtId="4" fontId="61" fillId="9" borderId="0" applyNumberFormat="0" applyProtection="0">
      <alignment horizontal="left" vertical="center" indent="1"/>
    </xf>
    <xf numFmtId="4" fontId="7" fillId="10" borderId="18" applyNumberFormat="0" applyProtection="0">
      <alignment horizontal="right" vertical="center"/>
    </xf>
    <xf numFmtId="4" fontId="7" fillId="11" borderId="18" applyNumberFormat="0" applyProtection="0">
      <alignment horizontal="right" vertical="center"/>
    </xf>
    <xf numFmtId="4" fontId="7" fillId="33" borderId="18" applyNumberFormat="0" applyProtection="0">
      <alignment horizontal="right" vertical="center"/>
    </xf>
    <xf numFmtId="4" fontId="7" fillId="23" borderId="18" applyNumberFormat="0" applyProtection="0">
      <alignment horizontal="right" vertical="center"/>
    </xf>
    <xf numFmtId="4" fontId="7" fillId="27" borderId="18" applyNumberFormat="0" applyProtection="0">
      <alignment horizontal="right" vertical="center"/>
    </xf>
    <xf numFmtId="4" fontId="7" fillId="43" borderId="18" applyNumberFormat="0" applyProtection="0">
      <alignment horizontal="right" vertical="center"/>
    </xf>
    <xf numFmtId="4" fontId="7" fillId="22" borderId="18" applyNumberFormat="0" applyProtection="0">
      <alignment horizontal="right" vertical="center"/>
    </xf>
    <xf numFmtId="4" fontId="7" fillId="57" borderId="18" applyNumberFormat="0" applyProtection="0">
      <alignment horizontal="right" vertical="center"/>
    </xf>
    <xf numFmtId="4" fontId="7" fillId="20" borderId="18" applyNumberFormat="0" applyProtection="0">
      <alignment horizontal="right" vertical="center"/>
    </xf>
    <xf numFmtId="4" fontId="61" fillId="58" borderId="19" applyNumberFormat="0" applyProtection="0">
      <alignment horizontal="left" vertical="center" indent="1"/>
    </xf>
    <xf numFmtId="4" fontId="7" fillId="59" borderId="0" applyNumberFormat="0" applyProtection="0">
      <alignment horizontal="left" vertical="center" indent="1"/>
    </xf>
    <xf numFmtId="4" fontId="63" fillId="19" borderId="0" applyNumberFormat="0" applyProtection="0">
      <alignment horizontal="left" vertical="center" indent="1"/>
    </xf>
    <xf numFmtId="4" fontId="7" fillId="9" borderId="18" applyNumberFormat="0" applyProtection="0">
      <alignment horizontal="right" vertical="center"/>
    </xf>
    <xf numFmtId="4" fontId="7" fillId="59" borderId="0" applyNumberFormat="0" applyProtection="0">
      <alignment horizontal="left" vertical="center" indent="1"/>
    </xf>
    <xf numFmtId="4" fontId="7" fillId="59" borderId="0" applyNumberFormat="0" applyProtection="0">
      <alignment horizontal="left" vertical="center" indent="1"/>
    </xf>
    <xf numFmtId="4" fontId="7" fillId="9" borderId="0" applyNumberFormat="0" applyProtection="0">
      <alignment horizontal="left" vertical="center" indent="1"/>
    </xf>
    <xf numFmtId="4" fontId="7" fillId="9" borderId="0" applyNumberFormat="0" applyProtection="0">
      <alignment horizontal="left" vertical="center" indent="1"/>
    </xf>
    <xf numFmtId="0" fontId="6" fillId="19" borderId="18" applyNumberFormat="0" applyProtection="0">
      <alignment horizontal="left" vertical="center" indent="1"/>
    </xf>
    <xf numFmtId="0" fontId="6" fillId="19" borderId="18" applyNumberFormat="0" applyProtection="0">
      <alignment horizontal="left" vertical="center" indent="1"/>
    </xf>
    <xf numFmtId="0" fontId="6" fillId="19" borderId="18" applyNumberFormat="0" applyProtection="0">
      <alignment horizontal="left" vertical="top" indent="1"/>
    </xf>
    <xf numFmtId="0" fontId="6" fillId="19" borderId="18" applyNumberFormat="0" applyProtection="0">
      <alignment horizontal="left" vertical="top" indent="1"/>
    </xf>
    <xf numFmtId="0" fontId="6" fillId="9" borderId="18" applyNumberFormat="0" applyProtection="0">
      <alignment horizontal="left" vertical="center" indent="1"/>
    </xf>
    <xf numFmtId="0" fontId="6" fillId="9" borderId="18" applyNumberFormat="0" applyProtection="0">
      <alignment horizontal="left" vertical="center" indent="1"/>
    </xf>
    <xf numFmtId="0" fontId="6" fillId="9" borderId="18" applyNumberFormat="0" applyProtection="0">
      <alignment horizontal="left" vertical="top" indent="1"/>
    </xf>
    <xf numFmtId="0" fontId="6" fillId="9" borderId="18" applyNumberFormat="0" applyProtection="0">
      <alignment horizontal="left" vertical="top" indent="1"/>
    </xf>
    <xf numFmtId="0" fontId="6" fillId="17" borderId="18" applyNumberFormat="0" applyProtection="0">
      <alignment horizontal="left" vertical="center" indent="1"/>
    </xf>
    <xf numFmtId="0" fontId="6" fillId="17" borderId="18" applyNumberFormat="0" applyProtection="0">
      <alignment horizontal="left" vertical="center" indent="1"/>
    </xf>
    <xf numFmtId="0" fontId="6" fillId="17" borderId="18" applyNumberFormat="0" applyProtection="0">
      <alignment horizontal="left" vertical="top" indent="1"/>
    </xf>
    <xf numFmtId="0" fontId="6" fillId="17" borderId="18" applyNumberFormat="0" applyProtection="0">
      <alignment horizontal="left" vertical="top" indent="1"/>
    </xf>
    <xf numFmtId="0" fontId="6" fillId="59" borderId="18" applyNumberFormat="0" applyProtection="0">
      <alignment horizontal="left" vertical="center" indent="1"/>
    </xf>
    <xf numFmtId="0" fontId="6" fillId="59" borderId="18" applyNumberFormat="0" applyProtection="0">
      <alignment horizontal="left" vertical="center" indent="1"/>
    </xf>
    <xf numFmtId="0" fontId="6" fillId="59" borderId="18" applyNumberFormat="0" applyProtection="0">
      <alignment horizontal="left" vertical="top" indent="1"/>
    </xf>
    <xf numFmtId="0" fontId="6" fillId="59" borderId="18" applyNumberFormat="0" applyProtection="0">
      <alignment horizontal="left" vertical="top" indent="1"/>
    </xf>
    <xf numFmtId="0" fontId="6" fillId="15" borderId="17" applyNumberFormat="0">
      <protection locked="0"/>
    </xf>
    <xf numFmtId="0" fontId="6" fillId="15" borderId="17" applyNumberFormat="0">
      <protection locked="0"/>
    </xf>
    <xf numFmtId="0" fontId="6" fillId="15" borderId="17" applyNumberFormat="0">
      <protection locked="0"/>
    </xf>
    <xf numFmtId="0" fontId="6" fillId="15" borderId="17" applyNumberFormat="0">
      <protection locked="0"/>
    </xf>
    <xf numFmtId="0" fontId="6" fillId="15" borderId="17" applyNumberFormat="0">
      <protection locked="0"/>
    </xf>
    <xf numFmtId="0" fontId="6" fillId="15" borderId="17" applyNumberFormat="0">
      <protection locked="0"/>
    </xf>
    <xf numFmtId="0" fontId="6" fillId="15" borderId="17" applyNumberFormat="0">
      <protection locked="0"/>
    </xf>
    <xf numFmtId="0" fontId="6" fillId="15" borderId="17" applyNumberFormat="0">
      <protection locked="0"/>
    </xf>
    <xf numFmtId="0" fontId="64" fillId="19" borderId="20" applyBorder="0"/>
    <xf numFmtId="4" fontId="7" fillId="13" borderId="18" applyNumberFormat="0" applyProtection="0">
      <alignment vertical="center"/>
    </xf>
    <xf numFmtId="4" fontId="65" fillId="13" borderId="18" applyNumberFormat="0" applyProtection="0">
      <alignment vertical="center"/>
    </xf>
    <xf numFmtId="4" fontId="7" fillId="13" borderId="18" applyNumberFormat="0" applyProtection="0">
      <alignment horizontal="left" vertical="center" indent="1"/>
    </xf>
    <xf numFmtId="0" fontId="7" fillId="13" borderId="18" applyNumberFormat="0" applyProtection="0">
      <alignment horizontal="left" vertical="top" indent="1"/>
    </xf>
    <xf numFmtId="4" fontId="7" fillId="59" borderId="18" applyNumberFormat="0" applyProtection="0">
      <alignment horizontal="right" vertical="center"/>
    </xf>
    <xf numFmtId="4" fontId="65" fillId="59" borderId="18" applyNumberFormat="0" applyProtection="0">
      <alignment horizontal="right" vertical="center"/>
    </xf>
    <xf numFmtId="4" fontId="7" fillId="9" borderId="18" applyNumberFormat="0" applyProtection="0">
      <alignment horizontal="left" vertical="center" indent="1"/>
    </xf>
    <xf numFmtId="0" fontId="7" fillId="9" borderId="18" applyNumberFormat="0" applyProtection="0">
      <alignment horizontal="left" vertical="top" indent="1"/>
    </xf>
    <xf numFmtId="4" fontId="66" fillId="60" borderId="0" applyNumberFormat="0" applyProtection="0">
      <alignment horizontal="left" vertical="center" indent="1"/>
    </xf>
    <xf numFmtId="0" fontId="4" fillId="61" borderId="17"/>
    <xf numFmtId="0" fontId="4" fillId="61" borderId="17"/>
    <xf numFmtId="0" fontId="4" fillId="61" borderId="17"/>
    <xf numFmtId="0" fontId="4" fillId="61" borderId="17"/>
    <xf numFmtId="4" fontId="67" fillId="59" borderId="18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43" fillId="0" borderId="0"/>
    <xf numFmtId="0" fontId="43" fillId="0" borderId="0"/>
    <xf numFmtId="0" fontId="69" fillId="0" borderId="21" applyNumberFormat="0" applyAlignment="0" applyProtection="0"/>
    <xf numFmtId="0" fontId="7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2" fillId="0" borderId="22" applyNumberFormat="0" applyFill="0" applyAlignment="0" applyProtection="0"/>
    <xf numFmtId="176" fontId="5" fillId="0" borderId="23" applyFill="0"/>
    <xf numFmtId="176" fontId="5" fillId="0" borderId="23" applyFill="0"/>
    <xf numFmtId="176" fontId="5" fillId="0" borderId="23" applyFill="0"/>
    <xf numFmtId="176" fontId="5" fillId="0" borderId="23" applyFill="0"/>
    <xf numFmtId="0" fontId="22" fillId="0" borderId="2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10" fillId="33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43" borderId="0" applyNumberFormat="0" applyBorder="0" applyAlignment="0" applyProtection="0"/>
    <xf numFmtId="173" fontId="42" fillId="53" borderId="17">
      <alignment vertical="center"/>
    </xf>
    <xf numFmtId="0" fontId="10" fillId="4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33" borderId="0" applyNumberFormat="0" applyBorder="0" applyAlignment="0" applyProtection="0"/>
    <xf numFmtId="0" fontId="10" fillId="28" borderId="0" applyNumberFormat="0" applyBorder="0" applyAlignment="0" applyProtection="0"/>
    <xf numFmtId="173" fontId="42" fillId="55" borderId="17">
      <alignment vertical="center"/>
    </xf>
    <xf numFmtId="0" fontId="6" fillId="0" borderId="0">
      <alignment vertical="center"/>
    </xf>
    <xf numFmtId="171" fontId="42" fillId="56" borderId="17">
      <alignment horizontal="right" vertical="center"/>
      <protection locked="0"/>
    </xf>
    <xf numFmtId="0" fontId="10" fillId="4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33" borderId="0" applyNumberFormat="0" applyBorder="0" applyAlignment="0" applyProtection="0"/>
    <xf numFmtId="0" fontId="10" fillId="28" borderId="0" applyNumberFormat="0" applyBorder="0" applyAlignment="0" applyProtection="0"/>
    <xf numFmtId="179" fontId="6" fillId="0" borderId="0"/>
    <xf numFmtId="173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3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3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0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172" fontId="42" fillId="53" borderId="17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15" applyNumberFormat="0" applyFont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2" fillId="0" borderId="0"/>
    <xf numFmtId="0" fontId="23" fillId="0" borderId="0"/>
    <xf numFmtId="0" fontId="42" fillId="0" borderId="0"/>
    <xf numFmtId="178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23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34" fillId="21" borderId="3" applyNumberFormat="0" applyAlignment="0" applyProtection="0"/>
    <xf numFmtId="0" fontId="34" fillId="21" borderId="3" applyNumberFormat="0" applyAlignment="0" applyProtection="0"/>
    <xf numFmtId="0" fontId="42" fillId="0" borderId="0"/>
    <xf numFmtId="0" fontId="42" fillId="0" borderId="0"/>
    <xf numFmtId="179" fontId="72" fillId="0" borderId="0"/>
    <xf numFmtId="179" fontId="72" fillId="0" borderId="0"/>
    <xf numFmtId="179" fontId="72" fillId="0" borderId="0"/>
    <xf numFmtId="179" fontId="72" fillId="0" borderId="0"/>
    <xf numFmtId="179" fontId="72" fillId="0" borderId="0"/>
    <xf numFmtId="179" fontId="72" fillId="0" borderId="0"/>
    <xf numFmtId="0" fontId="42" fillId="0" borderId="0"/>
    <xf numFmtId="168" fontId="39" fillId="0" borderId="0" applyNumberFormat="0" applyFill="0" applyBorder="0" applyAlignment="0" applyProtection="0">
      <alignment vertical="top"/>
      <protection locked="0"/>
    </xf>
    <xf numFmtId="179" fontId="7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4" fillId="45" borderId="3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0" fillId="28" borderId="0" applyNumberFormat="0" applyBorder="0" applyAlignment="0" applyProtection="0"/>
    <xf numFmtId="165" fontId="23" fillId="0" borderId="0" applyFont="0" applyFill="0" applyBorder="0" applyAlignment="0" applyProtection="0"/>
    <xf numFmtId="0" fontId="10" fillId="28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11" applyNumberFormat="0" applyFill="0" applyAlignment="0" applyProtection="0"/>
    <xf numFmtId="165" fontId="23" fillId="0" borderId="0" applyFon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10" fillId="33" borderId="0" applyNumberFormat="0" applyBorder="0" applyAlignment="0" applyProtection="0"/>
    <xf numFmtId="0" fontId="32" fillId="0" borderId="9" applyNumberFormat="0" applyFill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46" fillId="47" borderId="3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10" fillId="43" borderId="0" applyNumberFormat="0" applyBorder="0" applyAlignment="0" applyProtection="0"/>
    <xf numFmtId="0" fontId="31" fillId="0" borderId="7" applyNumberFormat="0" applyFill="0" applyAlignment="0" applyProtection="0"/>
    <xf numFmtId="0" fontId="10" fillId="25" borderId="0" applyNumberFormat="0" applyBorder="0" applyAlignment="0" applyProtection="0"/>
    <xf numFmtId="0" fontId="31" fillId="0" borderId="7" applyNumberFormat="0" applyFill="0" applyAlignment="0" applyProtection="0"/>
    <xf numFmtId="0" fontId="10" fillId="26" borderId="0" applyNumberFormat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0" fillId="22" borderId="0" applyNumberFormat="0" applyBorder="0" applyAlignment="0" applyProtection="0"/>
    <xf numFmtId="0" fontId="31" fillId="0" borderId="7" applyNumberFormat="0" applyFill="0" applyAlignment="0" applyProtection="0"/>
    <xf numFmtId="0" fontId="10" fillId="33" borderId="0" applyNumberFormat="0" applyBorder="0" applyAlignment="0" applyProtection="0"/>
    <xf numFmtId="0" fontId="31" fillId="0" borderId="7" applyNumberFormat="0" applyFill="0" applyAlignment="0" applyProtection="0"/>
    <xf numFmtId="0" fontId="10" fillId="28" borderId="0" applyNumberFormat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168" fontId="6" fillId="0" borderId="0"/>
    <xf numFmtId="0" fontId="6" fillId="0" borderId="0"/>
    <xf numFmtId="173" fontId="42" fillId="53" borderId="17">
      <alignment vertical="center"/>
    </xf>
    <xf numFmtId="0" fontId="9" fillId="13" borderId="15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173" fontId="42" fillId="55" borderId="17">
      <alignment vertical="center"/>
    </xf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1" fontId="42" fillId="56" borderId="17">
      <alignment horizontal="right" vertical="center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23" fillId="0" borderId="0"/>
    <xf numFmtId="173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1" fontId="42" fillId="53" borderId="17">
      <alignment vertical="center"/>
    </xf>
    <xf numFmtId="174" fontId="42" fillId="0" borderId="0">
      <protection locked="0"/>
    </xf>
    <xf numFmtId="174" fontId="42" fillId="0" borderId="0">
      <protection locked="0"/>
    </xf>
    <xf numFmtId="174" fontId="42" fillId="0" borderId="0"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42" fillId="54" borderId="17">
      <alignment vertical="center"/>
      <protection locked="0"/>
    </xf>
    <xf numFmtId="0" fontId="6" fillId="0" borderId="0"/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5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64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2" fontId="42" fillId="54" borderId="17">
      <alignment vertical="center"/>
      <protection locked="0"/>
    </xf>
    <xf numFmtId="173" fontId="42" fillId="54" borderId="17">
      <alignment vertical="center"/>
      <protection locked="0"/>
    </xf>
    <xf numFmtId="173" fontId="42" fillId="54" borderId="17">
      <alignment vertical="center"/>
      <protection locked="0"/>
    </xf>
    <xf numFmtId="172" fontId="42" fillId="54" borderId="17">
      <alignment vertical="center"/>
      <protection locked="0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5" fontId="42" fillId="55" borderId="17">
      <alignment vertical="center"/>
    </xf>
    <xf numFmtId="177" fontId="42" fillId="55" borderId="17">
      <alignment vertical="center"/>
    </xf>
    <xf numFmtId="177" fontId="42" fillId="55" borderId="17">
      <alignment vertical="center"/>
    </xf>
    <xf numFmtId="173" fontId="42" fillId="55" borderId="17">
      <alignment vertical="center"/>
    </xf>
    <xf numFmtId="173" fontId="42" fillId="55" borderId="17">
      <alignment vertical="center"/>
    </xf>
    <xf numFmtId="173" fontId="42" fillId="55" borderId="17">
      <alignment vertical="center"/>
    </xf>
    <xf numFmtId="173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1" fontId="42" fillId="55" borderId="17">
      <alignment vertical="center"/>
    </xf>
    <xf numFmtId="172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0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172" fontId="42" fillId="55" borderId="17">
      <alignment vertical="center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0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0" fontId="6" fillId="0" borderId="0"/>
    <xf numFmtId="173" fontId="42" fillId="56" borderId="17">
      <alignment horizontal="right" vertical="center"/>
      <protection locked="0"/>
    </xf>
    <xf numFmtId="173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1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172" fontId="42" fillId="56" borderId="17">
      <alignment horizontal="right" vertical="center"/>
      <protection locked="0"/>
    </xf>
    <xf numFmtId="0" fontId="3" fillId="19" borderId="18" applyNumberFormat="0" applyProtection="0">
      <alignment horizontal="left" vertical="center" indent="1"/>
    </xf>
    <xf numFmtId="0" fontId="3" fillId="19" borderId="18" applyNumberFormat="0" applyProtection="0">
      <alignment horizontal="left" vertical="top" indent="1"/>
    </xf>
    <xf numFmtId="0" fontId="3" fillId="9" borderId="18" applyNumberFormat="0" applyProtection="0">
      <alignment horizontal="left" vertical="center" indent="1"/>
    </xf>
    <xf numFmtId="0" fontId="3" fillId="9" borderId="18" applyNumberFormat="0" applyProtection="0">
      <alignment horizontal="left" vertical="top" indent="1"/>
    </xf>
    <xf numFmtId="0" fontId="3" fillId="17" borderId="18" applyNumberFormat="0" applyProtection="0">
      <alignment horizontal="left" vertical="center" indent="1"/>
    </xf>
    <xf numFmtId="0" fontId="3" fillId="17" borderId="18" applyNumberFormat="0" applyProtection="0">
      <alignment horizontal="left" vertical="top" indent="1"/>
    </xf>
    <xf numFmtId="0" fontId="3" fillId="59" borderId="18" applyNumberFormat="0" applyProtection="0">
      <alignment horizontal="left" vertical="center" indent="1"/>
    </xf>
    <xf numFmtId="0" fontId="3" fillId="59" borderId="18" applyNumberFormat="0" applyProtection="0">
      <alignment horizontal="left" vertical="top" indent="1"/>
    </xf>
    <xf numFmtId="0" fontId="3" fillId="15" borderId="17" applyNumberFormat="0"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176" fontId="5" fillId="0" borderId="23" applyFill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0" fillId="22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0" fillId="43" borderId="0" applyNumberFormat="0" applyBorder="0" applyAlignment="0" applyProtection="0"/>
    <xf numFmtId="0" fontId="24" fillId="11" borderId="0" applyNumberFormat="0" applyBorder="0" applyAlignment="0" applyProtection="0"/>
    <xf numFmtId="0" fontId="10" fillId="2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0" fillId="25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10" fillId="26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10" fillId="22" borderId="0" applyNumberFormat="0" applyBorder="0" applyAlignment="0" applyProtection="0"/>
    <xf numFmtId="0" fontId="24" fillId="13" borderId="0" applyNumberFormat="0" applyBorder="0" applyAlignment="0" applyProtection="0"/>
    <xf numFmtId="0" fontId="10" fillId="33" borderId="0" applyNumberFormat="0" applyBorder="0" applyAlignment="0" applyProtection="0"/>
    <xf numFmtId="0" fontId="24" fillId="13" borderId="0" applyNumberFormat="0" applyBorder="0" applyAlignment="0" applyProtection="0"/>
    <xf numFmtId="0" fontId="10" fillId="28" borderId="0" applyNumberFormat="0" applyBorder="0" applyAlignment="0" applyProtection="0"/>
    <xf numFmtId="0" fontId="24" fillId="13" borderId="0" applyNumberFormat="0" applyBorder="0" applyAlignment="0" applyProtection="0"/>
    <xf numFmtId="0" fontId="10" fillId="25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0" fillId="4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9" fontId="23" fillId="0" borderId="0" applyFont="0" applyFill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9" fontId="23" fillId="0" borderId="0" applyFont="0" applyFill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9" fontId="23" fillId="0" borderId="0" applyFont="0" applyFill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2" fillId="0" borderId="22" applyNumberFormat="0" applyFill="0" applyAlignment="0" applyProtection="0"/>
    <xf numFmtId="0" fontId="24" fillId="11" borderId="0" applyNumberFormat="0" applyBorder="0" applyAlignment="0" applyProtection="0"/>
    <xf numFmtId="0" fontId="22" fillId="0" borderId="22" applyNumberFormat="0" applyFill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59" fillId="18" borderId="16" applyNumberFormat="0" applyAlignment="0" applyProtection="0"/>
    <xf numFmtId="0" fontId="59" fillId="18" borderId="16" applyNumberFormat="0" applyAlignment="0" applyProtection="0"/>
    <xf numFmtId="0" fontId="59" fillId="18" borderId="16" applyNumberFormat="0" applyAlignment="0" applyProtection="0"/>
    <xf numFmtId="0" fontId="59" fillId="18" borderId="16" applyNumberFormat="0" applyAlignment="0" applyProtection="0"/>
    <xf numFmtId="0" fontId="59" fillId="18" borderId="16" applyNumberFormat="0" applyAlignment="0" applyProtection="0"/>
    <xf numFmtId="0" fontId="59" fillId="18" borderId="16" applyNumberFormat="0" applyAlignment="0" applyProtection="0"/>
    <xf numFmtId="0" fontId="59" fillId="18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59" fillId="18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59" fillId="18" borderId="16" applyNumberFormat="0" applyAlignment="0" applyProtection="0"/>
    <xf numFmtId="0" fontId="59" fillId="18" borderId="16" applyNumberFormat="0" applyAlignment="0" applyProtection="0"/>
    <xf numFmtId="0" fontId="59" fillId="18" borderId="16" applyNumberFormat="0" applyAlignment="0" applyProtection="0"/>
    <xf numFmtId="0" fontId="59" fillId="18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73" fillId="15" borderId="16" applyNumberForma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9" fillId="13" borderId="15" applyNumberFormat="0" applyFont="0" applyAlignment="0" applyProtection="0"/>
    <xf numFmtId="0" fontId="9" fillId="13" borderId="15" applyNumberFormat="0" applyFont="0" applyAlignment="0" applyProtection="0"/>
    <xf numFmtId="0" fontId="9" fillId="13" borderId="15" applyNumberFormat="0" applyFont="0" applyAlignment="0" applyProtection="0"/>
    <xf numFmtId="0" fontId="9" fillId="13" borderId="15" applyNumberFormat="0" applyFont="0" applyAlignment="0" applyProtection="0"/>
    <xf numFmtId="0" fontId="9" fillId="13" borderId="15" applyNumberFormat="0" applyFont="0" applyAlignment="0" applyProtection="0"/>
    <xf numFmtId="0" fontId="9" fillId="13" borderId="15" applyNumberFormat="0" applyFont="0" applyAlignment="0" applyProtection="0"/>
    <xf numFmtId="0" fontId="9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9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9" fillId="13" borderId="15" applyNumberFormat="0" applyFont="0" applyAlignment="0" applyProtection="0"/>
    <xf numFmtId="0" fontId="9" fillId="13" borderId="15" applyNumberFormat="0" applyFont="0" applyAlignment="0" applyProtection="0"/>
    <xf numFmtId="0" fontId="9" fillId="13" borderId="15" applyNumberFormat="0" applyFont="0" applyAlignment="0" applyProtection="0"/>
    <xf numFmtId="0" fontId="9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6" fillId="13" borderId="15" applyNumberFormat="0" applyFont="0" applyAlignment="0" applyProtection="0"/>
    <xf numFmtId="0" fontId="23" fillId="0" borderId="0">
      <alignment vertical="top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0" borderId="0">
      <alignment vertical="top"/>
    </xf>
    <xf numFmtId="0" fontId="24" fillId="11" borderId="0" applyNumberFormat="0" applyBorder="0" applyAlignment="0" applyProtection="0"/>
    <xf numFmtId="0" fontId="24" fillId="21" borderId="0" applyNumberFormat="0" applyBorder="0" applyAlignment="0" applyProtection="0"/>
    <xf numFmtId="0" fontId="10" fillId="28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10" fillId="28" borderId="0" applyNumberFormat="0" applyBorder="0" applyAlignment="0" applyProtection="0"/>
    <xf numFmtId="0" fontId="24" fillId="21" borderId="0" applyNumberFormat="0" applyBorder="0" applyAlignment="0" applyProtection="0"/>
    <xf numFmtId="0" fontId="23" fillId="0" borderId="0">
      <alignment vertical="top"/>
    </xf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0" borderId="0">
      <alignment vertical="top"/>
    </xf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0" borderId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0" borderId="0"/>
    <xf numFmtId="0" fontId="23" fillId="0" borderId="0"/>
    <xf numFmtId="0" fontId="24" fillId="18" borderId="0" applyNumberFormat="0" applyBorder="0" applyAlignment="0" applyProtection="0"/>
    <xf numFmtId="0" fontId="23" fillId="0" borderId="0"/>
    <xf numFmtId="0" fontId="23" fillId="0" borderId="0"/>
    <xf numFmtId="0" fontId="24" fillId="18" borderId="0" applyNumberFormat="0" applyBorder="0" applyAlignment="0" applyProtection="0"/>
    <xf numFmtId="0" fontId="23" fillId="0" borderId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0" borderId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17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170" fontId="23" fillId="0" borderId="0"/>
    <xf numFmtId="0" fontId="23" fillId="0" borderId="0"/>
    <xf numFmtId="0" fontId="24" fillId="17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4" fillId="17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21" borderId="0" applyNumberFormat="0" applyBorder="0" applyAlignment="0" applyProtection="0"/>
    <xf numFmtId="0" fontId="23" fillId="0" borderId="0"/>
    <xf numFmtId="0" fontId="24" fillId="2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4" fillId="2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21" borderId="0" applyNumberFormat="0" applyBorder="0" applyAlignment="0" applyProtection="0"/>
    <xf numFmtId="0" fontId="23" fillId="0" borderId="0"/>
    <xf numFmtId="0" fontId="10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21" borderId="0" applyNumberFormat="0" applyBorder="0" applyAlignment="0" applyProtection="0"/>
    <xf numFmtId="0" fontId="23" fillId="0" borderId="0"/>
    <xf numFmtId="0" fontId="10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4" fillId="2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2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6" fillId="0" borderId="0"/>
    <xf numFmtId="0" fontId="24" fillId="2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2" fillId="0" borderId="22" applyNumberFormat="0" applyFill="0" applyAlignment="0" applyProtection="0"/>
    <xf numFmtId="0" fontId="25" fillId="25" borderId="0" applyNumberFormat="0" applyBorder="0" applyAlignment="0" applyProtection="0"/>
    <xf numFmtId="0" fontId="21" fillId="21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0" fillId="0" borderId="13" applyNumberFormat="0" applyFill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5" fillId="11" borderId="0" applyNumberFormat="0" applyBorder="0" applyAlignment="0" applyProtection="0"/>
    <xf numFmtId="0" fontId="34" fillId="21" borderId="3" applyNumberFormat="0" applyAlignment="0" applyProtection="0"/>
    <xf numFmtId="0" fontId="25" fillId="11" borderId="0" applyNumberFormat="0" applyBorder="0" applyAlignment="0" applyProtection="0"/>
    <xf numFmtId="0" fontId="34" fillId="21" borderId="3" applyNumberFormat="0" applyAlignment="0" applyProtection="0"/>
    <xf numFmtId="0" fontId="25" fillId="11" borderId="0" applyNumberFormat="0" applyBorder="0" applyAlignment="0" applyProtection="0"/>
    <xf numFmtId="0" fontId="19" fillId="8" borderId="3" applyNumberFormat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8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8" fillId="0" borderId="10" applyNumberFormat="0" applyFill="0" applyAlignment="0" applyProtection="0"/>
    <xf numFmtId="0" fontId="25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21" borderId="0" applyNumberFormat="0" applyBorder="0" applyAlignment="0" applyProtection="0"/>
    <xf numFmtId="0" fontId="17" fillId="0" borderId="9" applyNumberFormat="0" applyFill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16" fillId="0" borderId="6" applyNumberFormat="0" applyFill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15" fillId="12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31" fillId="0" borderId="7" applyNumberFormat="0" applyFill="0" applyAlignment="0" applyProtection="0"/>
    <xf numFmtId="0" fontId="22" fillId="0" borderId="22" applyNumberFormat="0" applyFill="0" applyAlignment="0" applyProtection="0"/>
    <xf numFmtId="0" fontId="10" fillId="22" borderId="0" applyNumberFormat="0" applyBorder="0" applyAlignment="0" applyProtection="0"/>
    <xf numFmtId="0" fontId="31" fillId="0" borderId="7" applyNumberFormat="0" applyFill="0" applyAlignment="0" applyProtection="0"/>
    <xf numFmtId="0" fontId="10" fillId="22" borderId="0" applyNumberFormat="0" applyBorder="0" applyAlignment="0" applyProtection="0"/>
    <xf numFmtId="0" fontId="31" fillId="0" borderId="7" applyNumberFormat="0" applyFill="0" applyAlignment="0" applyProtection="0"/>
    <xf numFmtId="0" fontId="10" fillId="22" borderId="0" applyNumberFormat="0" applyBorder="0" applyAlignment="0" applyProtection="0"/>
    <xf numFmtId="0" fontId="23" fillId="0" borderId="0"/>
    <xf numFmtId="0" fontId="23" fillId="0" borderId="0"/>
    <xf numFmtId="0" fontId="31" fillId="0" borderId="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31" fillId="0" borderId="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31" fillId="0" borderId="7" applyNumberFormat="0" applyFill="0" applyAlignment="0" applyProtection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12" borderId="0" applyNumberFormat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30" fillId="12" borderId="0" applyNumberFormat="0" applyBorder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30" fillId="12" borderId="0" applyNumberFormat="0" applyBorder="0" applyAlignment="0" applyProtection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30" fillId="12" borderId="0" applyNumberFormat="0" applyBorder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30" fillId="12" borderId="0" applyNumberFormat="0" applyBorder="0" applyAlignment="0" applyProtection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30" fillId="12" borderId="0" applyNumberFormat="0" applyBorder="0" applyAlignment="0" applyProtection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30" fillId="12" borderId="0" applyNumberFormat="0" applyBorder="0" applyAlignment="0" applyProtection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30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30" fillId="12" borderId="0" applyNumberFormat="0" applyBorder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30" fillId="12" borderId="0" applyNumberFormat="0" applyBorder="0" applyAlignment="0" applyProtection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30" fillId="12" borderId="0" applyNumberFormat="0" applyBorder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30" fillId="12" borderId="0" applyNumberFormat="0" applyBorder="0" applyAlignment="0" applyProtection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 applyFill="0" applyBorder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44" fontId="6" fillId="0" borderId="0" applyFont="0" applyFill="0" applyBorder="0" applyAlignment="0" applyProtection="0"/>
    <xf numFmtId="0" fontId="23" fillId="0" borderId="0"/>
    <xf numFmtId="0" fontId="6" fillId="0" borderId="0"/>
    <xf numFmtId="0" fontId="6" fillId="0" borderId="0"/>
    <xf numFmtId="0" fontId="23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43" fontId="38" fillId="0" borderId="0" applyFon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43" fontId="3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43" fontId="3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0" fillId="25" borderId="0" applyNumberFormat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10" fillId="25" borderId="0" applyNumberFormat="0" applyBorder="0" applyAlignment="0" applyProtection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10" fillId="25" borderId="0" applyNumberFormat="0" applyBorder="0" applyAlignment="0" applyProtection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3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43" fontId="6" fillId="0" borderId="0" applyFont="0" applyFill="0" applyBorder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6" fillId="0" borderId="0"/>
    <xf numFmtId="0" fontId="23" fillId="0" borderId="0">
      <alignment vertical="justify"/>
    </xf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justify"/>
    </xf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23" fillId="0" borderId="0">
      <alignment vertical="justify"/>
    </xf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23" fillId="0" borderId="0">
      <alignment vertical="justify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7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10" borderId="0" applyNumberFormat="0" applyBorder="0" applyAlignment="0" applyProtection="0"/>
    <xf numFmtId="0" fontId="10" fillId="43" borderId="0" applyNumberFormat="0" applyBorder="0" applyAlignment="0" applyProtection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9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28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9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18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1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9" fillId="11" borderId="0" applyNumberFormat="0" applyBorder="0" applyAlignment="0" applyProtection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11" fillId="10" borderId="0" applyNumberFormat="0" applyBorder="0" applyAlignment="0" applyProtection="0"/>
    <xf numFmtId="0" fontId="6" fillId="0" borderId="0"/>
    <xf numFmtId="0" fontId="44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11" fillId="10" borderId="0" applyNumberFormat="0" applyBorder="0" applyAlignment="0" applyProtection="0"/>
    <xf numFmtId="0" fontId="6" fillId="0" borderId="0"/>
    <xf numFmtId="0" fontId="44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2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14" borderId="0" applyNumberFormat="0" applyBorder="0" applyAlignment="0" applyProtection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6" fillId="0" borderId="0"/>
    <xf numFmtId="0" fontId="9" fillId="17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10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10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0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19" borderId="0" applyNumberFormat="0" applyBorder="0" applyAlignment="0" applyProtection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10" fillId="22" borderId="0" applyNumberFormat="0" applyBorder="0" applyAlignment="0" applyProtection="0"/>
    <xf numFmtId="0" fontId="25" fillId="33" borderId="0" applyNumberFormat="0" applyBorder="0" applyAlignment="0" applyProtection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25" fillId="1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10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2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10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" fillId="0" borderId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10" fillId="25" borderId="0" applyNumberFormat="0" applyBorder="0" applyAlignment="0" applyProtection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7" borderId="0" applyNumberFormat="0" applyBorder="0" applyAlignment="0" applyProtection="0"/>
    <xf numFmtId="0" fontId="10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10" borderId="0" applyNumberFormat="0" applyBorder="0" applyAlignment="0" applyProtection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33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12" fillId="18" borderId="3" applyNumberFormat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27" fillId="15" borderId="3" applyNumberFormat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27" fillId="15" borderId="3" applyNumberFormat="0" applyAlignment="0" applyProtection="0"/>
    <xf numFmtId="0" fontId="10" fillId="28" borderId="0" applyNumberFormat="0" applyBorder="0" applyAlignment="0" applyProtection="0"/>
    <xf numFmtId="0" fontId="12" fillId="18" borderId="3" applyNumberFormat="0" applyAlignment="0" applyProtection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12" fillId="18" borderId="3" applyNumberFormat="0" applyAlignment="0" applyProtection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6" fillId="0" borderId="0"/>
    <xf numFmtId="0" fontId="10" fillId="2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48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5" fillId="25" borderId="0" applyNumberFormat="0" applyBorder="0" applyAlignment="0" applyProtection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0" fontId="25" fillId="25" borderId="0" applyNumberFormat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25" fillId="25" borderId="0" applyNumberFormat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25" fillId="25" borderId="0" applyNumberFormat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10" fillId="28" borderId="0" applyNumberFormat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25" fillId="11" borderId="0" applyNumberFormat="0" applyBorder="0" applyAlignment="0" applyProtection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25" fillId="11" borderId="0" applyNumberFormat="0" applyBorder="0" applyAlignment="0" applyProtection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25" fillId="11" borderId="0" applyNumberFormat="0" applyBorder="0" applyAlignment="0" applyProtection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25" fillId="11" borderId="0" applyNumberFormat="0" applyBorder="0" applyAlignment="0" applyProtection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25" fillId="11" borderId="0" applyNumberFormat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25" fillId="11" borderId="0" applyNumberFormat="0" applyBorder="0" applyAlignment="0" applyProtection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25" fillId="11" borderId="0" applyNumberFormat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25" fillId="11" borderId="0" applyNumberFormat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25" fillId="11" borderId="0" applyNumberFormat="0" applyBorder="0" applyAlignment="0" applyProtection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25" fillId="11" borderId="0" applyNumberFormat="0" applyBorder="0" applyAlignment="0" applyProtection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6" fillId="0" borderId="0"/>
    <xf numFmtId="0" fontId="25" fillId="11" borderId="0" applyNumberFormat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25" fillId="25" borderId="0" applyNumberFormat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25" fillId="25" borderId="0" applyNumberFormat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25" fillId="25" borderId="0" applyNumberFormat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165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9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25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5" fillId="1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8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6" fillId="0" borderId="0"/>
    <xf numFmtId="0" fontId="6" fillId="0" borderId="0"/>
    <xf numFmtId="0" fontId="25" fillId="18" borderId="0" applyNumberFormat="0" applyBorder="0" applyAlignment="0" applyProtection="0"/>
    <xf numFmtId="0" fontId="6" fillId="0" borderId="0"/>
    <xf numFmtId="0" fontId="6" fillId="0" borderId="0"/>
    <xf numFmtId="0" fontId="10" fillId="43" borderId="0" applyNumberFormat="0" applyBorder="0" applyAlignment="0" applyProtection="0"/>
    <xf numFmtId="0" fontId="25" fillId="1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4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43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3" borderId="0" applyNumberFormat="0" applyBorder="0" applyAlignment="0" applyProtection="0"/>
    <xf numFmtId="0" fontId="10" fillId="28" borderId="0" applyNumberFormat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</cellStyleXfs>
  <cellXfs count="3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1" xfId="0" applyFont="1" applyFill="1" applyBorder="1" applyAlignment="1">
      <alignment horizontal="left" wrapText="1" readingOrder="1"/>
    </xf>
    <xf numFmtId="0" fontId="2" fillId="6" borderId="2" xfId="0" applyFont="1" applyFill="1" applyBorder="1" applyAlignment="1">
      <alignment horizontal="left" wrapText="1" readingOrder="1"/>
    </xf>
    <xf numFmtId="0" fontId="2" fillId="6" borderId="0" xfId="0" applyFont="1" applyFill="1" applyBorder="1" applyAlignment="1">
      <alignment horizontal="left" wrapText="1" readingOrder="1"/>
    </xf>
    <xf numFmtId="0" fontId="3" fillId="0" borderId="0" xfId="1"/>
    <xf numFmtId="0" fontId="3" fillId="0" borderId="0" xfId="1"/>
    <xf numFmtId="0" fontId="2" fillId="6" borderId="25" xfId="0" applyFont="1" applyFill="1" applyBorder="1" applyAlignment="1">
      <alignment horizontal="left" wrapText="1" readingOrder="1"/>
    </xf>
    <xf numFmtId="0" fontId="0" fillId="0" borderId="0" xfId="0" applyNumberFormat="1"/>
    <xf numFmtId="1" fontId="0" fillId="0" borderId="0" xfId="0" applyNumberFormat="1"/>
    <xf numFmtId="181" fontId="0" fillId="0" borderId="0" xfId="0" applyNumberFormat="1"/>
    <xf numFmtId="180" fontId="0" fillId="0" borderId="0" xfId="0" applyNumberFormat="1"/>
    <xf numFmtId="180" fontId="2" fillId="6" borderId="1" xfId="0" applyNumberFormat="1" applyFont="1" applyFill="1" applyBorder="1" applyAlignment="1">
      <alignment horizontal="left" wrapText="1" readingOrder="1"/>
    </xf>
    <xf numFmtId="180" fontId="2" fillId="6" borderId="0" xfId="0" applyNumberFormat="1" applyFont="1" applyFill="1" applyBorder="1" applyAlignment="1">
      <alignment horizontal="left" wrapText="1" readingOrder="1"/>
    </xf>
    <xf numFmtId="0" fontId="3" fillId="0" borderId="0" xfId="1"/>
    <xf numFmtId="0" fontId="3" fillId="0" borderId="0" xfId="1"/>
    <xf numFmtId="0" fontId="3" fillId="0" borderId="0" xfId="1"/>
    <xf numFmtId="3" fontId="0" fillId="0" borderId="0" xfId="0" applyNumberFormat="1"/>
    <xf numFmtId="0" fontId="2" fillId="6" borderId="2" xfId="0" applyFont="1" applyFill="1" applyBorder="1" applyAlignment="1">
      <alignment readingOrder="1"/>
    </xf>
    <xf numFmtId="0" fontId="2" fillId="6" borderId="0" xfId="0" applyFont="1" applyFill="1" applyBorder="1" applyAlignment="1">
      <alignment readingOrder="1"/>
    </xf>
    <xf numFmtId="0" fontId="2" fillId="6" borderId="25" xfId="0" applyFont="1" applyFill="1" applyBorder="1" applyAlignment="1">
      <alignment readingOrder="1"/>
    </xf>
    <xf numFmtId="0" fontId="0" fillId="0" borderId="0" xfId="0" applyAlignment="1">
      <alignment vertical="center"/>
    </xf>
    <xf numFmtId="0" fontId="74" fillId="0" borderId="0" xfId="0" applyFont="1" applyAlignment="1">
      <alignment vertical="center"/>
    </xf>
    <xf numFmtId="0" fontId="75" fillId="2" borderId="17" xfId="4130" applyFont="1" applyFill="1" applyBorder="1" applyAlignment="1">
      <alignment horizontal="center" vertical="center" wrapText="1"/>
    </xf>
    <xf numFmtId="0" fontId="75" fillId="53" borderId="17" xfId="4130" applyFont="1" applyFill="1" applyBorder="1" applyAlignment="1">
      <alignment horizontal="center" vertical="center" wrapText="1"/>
    </xf>
    <xf numFmtId="0" fontId="75" fillId="62" borderId="17" xfId="4130" applyFont="1" applyFill="1" applyBorder="1" applyAlignment="1">
      <alignment horizontal="center" vertical="center" wrapText="1"/>
    </xf>
    <xf numFmtId="0" fontId="76" fillId="63" borderId="17" xfId="4130" applyFont="1" applyFill="1" applyBorder="1" applyAlignment="1">
      <alignment horizontal="center" vertical="center" wrapText="1"/>
    </xf>
    <xf numFmtId="0" fontId="0" fillId="64" borderId="0" xfId="0" applyFill="1"/>
    <xf numFmtId="0" fontId="0" fillId="0" borderId="0" xfId="0" applyFill="1"/>
    <xf numFmtId="0" fontId="0" fillId="0" borderId="17" xfId="0" applyBorder="1"/>
  </cellXfs>
  <cellStyles count="11546">
    <cellStyle name=" 1" xfId="2"/>
    <cellStyle name=" 1 2" xfId="3"/>
    <cellStyle name=" 1 2 2" xfId="7801"/>
    <cellStyle name=" 1 3" xfId="4"/>
    <cellStyle name=" 1 3 2" xfId="5"/>
    <cellStyle name=" 1 4" xfId="6"/>
    <cellStyle name="%" xfId="7"/>
    <cellStyle name="% 10" xfId="8"/>
    <cellStyle name="% 10 2" xfId="9"/>
    <cellStyle name="% 10 2 2" xfId="10"/>
    <cellStyle name="% 10 2 2 2" xfId="8008"/>
    <cellStyle name="% 10 2 2 2 2" xfId="7802"/>
    <cellStyle name="% 10 2 3" xfId="11"/>
    <cellStyle name="% 10 3" xfId="12"/>
    <cellStyle name="% 10 3 2" xfId="8007"/>
    <cellStyle name="% 10_Data Extract" xfId="8006"/>
    <cellStyle name="% 11" xfId="13"/>
    <cellStyle name="% 11 2" xfId="14"/>
    <cellStyle name="% 11 2 2" xfId="8005"/>
    <cellStyle name="% 11 3" xfId="7803"/>
    <cellStyle name="% 11_Data Extract" xfId="8004"/>
    <cellStyle name="% 12" xfId="15"/>
    <cellStyle name="% 12 2" xfId="16"/>
    <cellStyle name="% 12 2 2" xfId="8003"/>
    <cellStyle name="% 12 3" xfId="7804"/>
    <cellStyle name="% 13" xfId="17"/>
    <cellStyle name="% 13 2" xfId="18"/>
    <cellStyle name="% 13 2 2" xfId="8002"/>
    <cellStyle name="% 13 3" xfId="7805"/>
    <cellStyle name="% 14" xfId="19"/>
    <cellStyle name="% 14 2" xfId="20"/>
    <cellStyle name="% 14 3" xfId="7806"/>
    <cellStyle name="% 15" xfId="21"/>
    <cellStyle name="% 15 2" xfId="22"/>
    <cellStyle name="% 15 3" xfId="7807"/>
    <cellStyle name="% 16" xfId="23"/>
    <cellStyle name="% 16 2" xfId="24"/>
    <cellStyle name="% 16 3" xfId="7808"/>
    <cellStyle name="% 17" xfId="25"/>
    <cellStyle name="% 17 2" xfId="26"/>
    <cellStyle name="% 17 3" xfId="7809"/>
    <cellStyle name="% 18" xfId="27"/>
    <cellStyle name="% 18 2" xfId="28"/>
    <cellStyle name="% 18 3" xfId="7810"/>
    <cellStyle name="% 19" xfId="29"/>
    <cellStyle name="% 19 2" xfId="30"/>
    <cellStyle name="% 19 3" xfId="7811"/>
    <cellStyle name="% 2" xfId="31"/>
    <cellStyle name="% 2 10" xfId="32"/>
    <cellStyle name="% 2 10 2" xfId="8573"/>
    <cellStyle name="% 2 11" xfId="33"/>
    <cellStyle name="% 2 11 2" xfId="8574"/>
    <cellStyle name="% 2 12" xfId="34"/>
    <cellStyle name="% 2 12 2" xfId="8576"/>
    <cellStyle name="% 2 13" xfId="35"/>
    <cellStyle name="% 2 13 2" xfId="8577"/>
    <cellStyle name="% 2 14" xfId="36"/>
    <cellStyle name="% 2 14 2" xfId="8578"/>
    <cellStyle name="% 2 15" xfId="37"/>
    <cellStyle name="% 2 15 2" xfId="8580"/>
    <cellStyle name="% 2 16" xfId="38"/>
    <cellStyle name="% 2 16 2" xfId="8581"/>
    <cellStyle name="% 2 17" xfId="39"/>
    <cellStyle name="% 2 17 2" xfId="8582"/>
    <cellStyle name="% 2 18" xfId="40"/>
    <cellStyle name="% 2 18 2" xfId="8584"/>
    <cellStyle name="% 2 19" xfId="41"/>
    <cellStyle name="% 2 19 2" xfId="8587"/>
    <cellStyle name="% 2 2" xfId="42"/>
    <cellStyle name="% 2 2 2" xfId="43"/>
    <cellStyle name="% 2 2 2 2" xfId="44"/>
    <cellStyle name="% 2 2 2 2 2" xfId="7813"/>
    <cellStyle name="% 2 2 3" xfId="45"/>
    <cellStyle name="% 2 2_3.1.2 DB Pension Detail" xfId="46"/>
    <cellStyle name="% 2 20" xfId="47"/>
    <cellStyle name="% 2 20 2" xfId="8593"/>
    <cellStyle name="% 2 21" xfId="48"/>
    <cellStyle name="% 2 21 2" xfId="8598"/>
    <cellStyle name="% 2 22" xfId="49"/>
    <cellStyle name="% 2 22 2" xfId="8601"/>
    <cellStyle name="% 2 23" xfId="50"/>
    <cellStyle name="% 2 23 2" xfId="8605"/>
    <cellStyle name="% 2 24" xfId="51"/>
    <cellStyle name="% 2 24 2" xfId="8608"/>
    <cellStyle name="% 2 25" xfId="52"/>
    <cellStyle name="% 2 25 2" xfId="8612"/>
    <cellStyle name="% 2 26" xfId="53"/>
    <cellStyle name="% 2 26 2" xfId="8615"/>
    <cellStyle name="% 2 27" xfId="54"/>
    <cellStyle name="% 2 27 2" xfId="8618"/>
    <cellStyle name="% 2 28" xfId="55"/>
    <cellStyle name="% 2 28 2" xfId="8621"/>
    <cellStyle name="% 2 29" xfId="56"/>
    <cellStyle name="% 2 29 2" xfId="8624"/>
    <cellStyle name="% 2 3" xfId="57"/>
    <cellStyle name="% 2 3 2" xfId="58"/>
    <cellStyle name="% 2 3 3" xfId="7814"/>
    <cellStyle name="% 2 30" xfId="59"/>
    <cellStyle name="% 2 30 2" xfId="8630"/>
    <cellStyle name="% 2 31" xfId="60"/>
    <cellStyle name="% 2 31 2" xfId="8633"/>
    <cellStyle name="% 2 32" xfId="61"/>
    <cellStyle name="% 2 32 2" xfId="8636"/>
    <cellStyle name="% 2 33" xfId="62"/>
    <cellStyle name="% 2 33 2" xfId="8637"/>
    <cellStyle name="% 2 34" xfId="63"/>
    <cellStyle name="% 2 34 2" xfId="8641"/>
    <cellStyle name="% 2 35" xfId="64"/>
    <cellStyle name="% 2 35 2" xfId="8644"/>
    <cellStyle name="% 2 36" xfId="65"/>
    <cellStyle name="% 2 36 2" xfId="8648"/>
    <cellStyle name="% 2 37" xfId="66"/>
    <cellStyle name="% 2 37 2" xfId="8651"/>
    <cellStyle name="% 2 38" xfId="67"/>
    <cellStyle name="% 2 38 2" xfId="8655"/>
    <cellStyle name="% 2 39" xfId="68"/>
    <cellStyle name="% 2 39 2" xfId="8657"/>
    <cellStyle name="% 2 4" xfId="69"/>
    <cellStyle name="% 2 4 2" xfId="70"/>
    <cellStyle name="% 2 4 2 2" xfId="7815"/>
    <cellStyle name="% 2 40" xfId="71"/>
    <cellStyle name="% 2 40 2" xfId="8661"/>
    <cellStyle name="% 2 41" xfId="72"/>
    <cellStyle name="% 2 41 2" xfId="8664"/>
    <cellStyle name="% 2 42" xfId="73"/>
    <cellStyle name="% 2 42 2" xfId="8667"/>
    <cellStyle name="% 2 43" xfId="74"/>
    <cellStyle name="% 2 43 2" xfId="8670"/>
    <cellStyle name="% 2 44" xfId="75"/>
    <cellStyle name="% 2 44 2" xfId="8671"/>
    <cellStyle name="% 2 45" xfId="76"/>
    <cellStyle name="% 2 45 2" xfId="8676"/>
    <cellStyle name="% 2 46" xfId="77"/>
    <cellStyle name="% 2 46 2" xfId="8677"/>
    <cellStyle name="% 2 47" xfId="78"/>
    <cellStyle name="% 2 47 2" xfId="8680"/>
    <cellStyle name="% 2 48" xfId="79"/>
    <cellStyle name="% 2 48 2" xfId="7816"/>
    <cellStyle name="% 2 49" xfId="80"/>
    <cellStyle name="% 2 5" xfId="81"/>
    <cellStyle name="% 2 5 2" xfId="82"/>
    <cellStyle name="% 2 6" xfId="83"/>
    <cellStyle name="% 2 6 2" xfId="8685"/>
    <cellStyle name="% 2 7" xfId="84"/>
    <cellStyle name="% 2 7 2" xfId="8687"/>
    <cellStyle name="% 2 8" xfId="85"/>
    <cellStyle name="% 2 8 2" xfId="8690"/>
    <cellStyle name="% 2 9" xfId="86"/>
    <cellStyle name="% 2 9 2" xfId="8694"/>
    <cellStyle name="% 2_1.3s Accounting C Costs Scots" xfId="87"/>
    <cellStyle name="% 20" xfId="88"/>
    <cellStyle name="% 20 2" xfId="89"/>
    <cellStyle name="% 20 3" xfId="7819"/>
    <cellStyle name="% 21" xfId="90"/>
    <cellStyle name="% 21 2" xfId="91"/>
    <cellStyle name="% 21 3" xfId="7820"/>
    <cellStyle name="% 22" xfId="92"/>
    <cellStyle name="% 22 2" xfId="93"/>
    <cellStyle name="% 22 3" xfId="7821"/>
    <cellStyle name="% 23" xfId="94"/>
    <cellStyle name="% 23 2" xfId="95"/>
    <cellStyle name="% 23 3" xfId="7822"/>
    <cellStyle name="% 24" xfId="96"/>
    <cellStyle name="% 24 2" xfId="97"/>
    <cellStyle name="% 24 3" xfId="7823"/>
    <cellStyle name="% 25" xfId="98"/>
    <cellStyle name="% 25 2" xfId="99"/>
    <cellStyle name="% 25 3" xfId="7824"/>
    <cellStyle name="% 26" xfId="100"/>
    <cellStyle name="% 26 2" xfId="101"/>
    <cellStyle name="% 26 3" xfId="7825"/>
    <cellStyle name="% 27" xfId="102"/>
    <cellStyle name="% 27 2" xfId="103"/>
    <cellStyle name="% 27 3" xfId="7826"/>
    <cellStyle name="% 28" xfId="104"/>
    <cellStyle name="% 28 2" xfId="105"/>
    <cellStyle name="% 28 3" xfId="7827"/>
    <cellStyle name="% 29" xfId="106"/>
    <cellStyle name="% 29 2" xfId="107"/>
    <cellStyle name="% 29 3" xfId="7828"/>
    <cellStyle name="% 3" xfId="108"/>
    <cellStyle name="% 3 2" xfId="109"/>
    <cellStyle name="% 3 2 2" xfId="110"/>
    <cellStyle name="% 3 2 3" xfId="111"/>
    <cellStyle name="% 3 2 3 2" xfId="7829"/>
    <cellStyle name="% 3 3" xfId="112"/>
    <cellStyle name="% 3 3 2" xfId="113"/>
    <cellStyle name="% 3 4" xfId="114"/>
    <cellStyle name="% 3 4 2" xfId="7830"/>
    <cellStyle name="% 3 5" xfId="7831"/>
    <cellStyle name="% 3 6" xfId="7832"/>
    <cellStyle name="% 3_Data Extract" xfId="7996"/>
    <cellStyle name="% 30" xfId="115"/>
    <cellStyle name="% 30 2" xfId="116"/>
    <cellStyle name="% 31" xfId="117"/>
    <cellStyle name="% 31 2" xfId="118"/>
    <cellStyle name="% 31 2 2" xfId="7833"/>
    <cellStyle name="% 32" xfId="119"/>
    <cellStyle name="% 32 2" xfId="120"/>
    <cellStyle name="% 33" xfId="121"/>
    <cellStyle name="% 33 2" xfId="8726"/>
    <cellStyle name="% 34" xfId="122"/>
    <cellStyle name="% 34 2" xfId="8732"/>
    <cellStyle name="% 35" xfId="123"/>
    <cellStyle name="% 35 2" xfId="8733"/>
    <cellStyle name="% 36" xfId="124"/>
    <cellStyle name="% 36 2" xfId="8735"/>
    <cellStyle name="% 37" xfId="125"/>
    <cellStyle name="% 37 2" xfId="8738"/>
    <cellStyle name="% 38" xfId="126"/>
    <cellStyle name="% 38 2" xfId="8741"/>
    <cellStyle name="% 39" xfId="127"/>
    <cellStyle name="% 39 2" xfId="8744"/>
    <cellStyle name="% 4" xfId="128"/>
    <cellStyle name="% 4 2" xfId="129"/>
    <cellStyle name="% 4 2 2" xfId="130"/>
    <cellStyle name="% 4 3" xfId="131"/>
    <cellStyle name="% 4 3 2" xfId="132"/>
    <cellStyle name="% 4 4" xfId="7834"/>
    <cellStyle name="% 40" xfId="133"/>
    <cellStyle name="% 40 2" xfId="8749"/>
    <cellStyle name="% 41" xfId="134"/>
    <cellStyle name="% 41 2" xfId="8752"/>
    <cellStyle name="% 42" xfId="135"/>
    <cellStyle name="% 42 2" xfId="8753"/>
    <cellStyle name="% 43" xfId="136"/>
    <cellStyle name="% 43 2" xfId="8757"/>
    <cellStyle name="% 44" xfId="137"/>
    <cellStyle name="% 44 2" xfId="8760"/>
    <cellStyle name="% 45" xfId="138"/>
    <cellStyle name="% 45 2" xfId="8763"/>
    <cellStyle name="% 46" xfId="139"/>
    <cellStyle name="% 46 2" xfId="8766"/>
    <cellStyle name="% 47" xfId="140"/>
    <cellStyle name="% 47 2" xfId="8770"/>
    <cellStyle name="% 48" xfId="141"/>
    <cellStyle name="% 48 2" xfId="8773"/>
    <cellStyle name="% 49" xfId="142"/>
    <cellStyle name="% 49 2" xfId="8776"/>
    <cellStyle name="% 5" xfId="143"/>
    <cellStyle name="% 5 2" xfId="144"/>
    <cellStyle name="% 5 2 2" xfId="145"/>
    <cellStyle name="% 5 2 3" xfId="8779"/>
    <cellStyle name="% 5 3" xfId="146"/>
    <cellStyle name="% 5 3 2" xfId="147"/>
    <cellStyle name="% 5 4" xfId="148"/>
    <cellStyle name="% 5 4 2" xfId="7879"/>
    <cellStyle name="% 5 5" xfId="7880"/>
    <cellStyle name="% 50" xfId="149"/>
    <cellStyle name="% 50 2" xfId="7994"/>
    <cellStyle name="% 51" xfId="150"/>
    <cellStyle name="% 51 2" xfId="7993"/>
    <cellStyle name="% 52" xfId="151"/>
    <cellStyle name="% 52 2" xfId="7992"/>
    <cellStyle name="% 53" xfId="152"/>
    <cellStyle name="% 53 2" xfId="7991"/>
    <cellStyle name="% 53 3" xfId="8786"/>
    <cellStyle name="% 54" xfId="153"/>
    <cellStyle name="% 54 2" xfId="7990"/>
    <cellStyle name="% 55" xfId="154"/>
    <cellStyle name="% 55 2" xfId="7989"/>
    <cellStyle name="% 56" xfId="155"/>
    <cellStyle name="% 56 2" xfId="7988"/>
    <cellStyle name="% 57" xfId="156"/>
    <cellStyle name="% 57 2" xfId="7987"/>
    <cellStyle name="% 58" xfId="157"/>
    <cellStyle name="% 58 2" xfId="7986"/>
    <cellStyle name="% 59" xfId="158"/>
    <cellStyle name="% 59 2" xfId="7985"/>
    <cellStyle name="% 6" xfId="159"/>
    <cellStyle name="% 6 2" xfId="160"/>
    <cellStyle name="% 6 2 2" xfId="161"/>
    <cellStyle name="% 6 3" xfId="162"/>
    <cellStyle name="% 6 3 2" xfId="163"/>
    <cellStyle name="% 6 3 3" xfId="7907"/>
    <cellStyle name="% 6 4" xfId="164"/>
    <cellStyle name="% 6 4 2" xfId="7908"/>
    <cellStyle name="% 6 5" xfId="7910"/>
    <cellStyle name="% 60" xfId="165"/>
    <cellStyle name="% 60 2" xfId="7983"/>
    <cellStyle name="% 61" xfId="166"/>
    <cellStyle name="% 61 2" xfId="7982"/>
    <cellStyle name="% 62" xfId="167"/>
    <cellStyle name="% 62 2" xfId="7981"/>
    <cellStyle name="% 63" xfId="168"/>
    <cellStyle name="% 63 2" xfId="7980"/>
    <cellStyle name="% 64" xfId="169"/>
    <cellStyle name="% 64 2" xfId="7979"/>
    <cellStyle name="% 65" xfId="170"/>
    <cellStyle name="% 65 2" xfId="7978"/>
    <cellStyle name="% 66" xfId="171"/>
    <cellStyle name="% 66 2" xfId="7977"/>
    <cellStyle name="% 67" xfId="172"/>
    <cellStyle name="% 67 2" xfId="7976"/>
    <cellStyle name="% 68" xfId="173"/>
    <cellStyle name="% 68 2" xfId="7975"/>
    <cellStyle name="% 69" xfId="174"/>
    <cellStyle name="% 7" xfId="175"/>
    <cellStyle name="% 7 2" xfId="176"/>
    <cellStyle name="% 7 2 2" xfId="8790"/>
    <cellStyle name="% 7 3" xfId="177"/>
    <cellStyle name="% 7 3 2" xfId="7921"/>
    <cellStyle name="% 7 4" xfId="178"/>
    <cellStyle name="% 7 4 2" xfId="7923"/>
    <cellStyle name="% 7 5" xfId="7930"/>
    <cellStyle name="% 70" xfId="179"/>
    <cellStyle name="% 71" xfId="180"/>
    <cellStyle name="% 72" xfId="181"/>
    <cellStyle name="% 73" xfId="182"/>
    <cellStyle name="% 74" xfId="183"/>
    <cellStyle name="% 75" xfId="184"/>
    <cellStyle name="% 76" xfId="185"/>
    <cellStyle name="% 77" xfId="186"/>
    <cellStyle name="% 78" xfId="187"/>
    <cellStyle name="% 79" xfId="188"/>
    <cellStyle name="% 8" xfId="189"/>
    <cellStyle name="% 8 2" xfId="190"/>
    <cellStyle name="% 8 2 2" xfId="191"/>
    <cellStyle name="% 8 2 2 2" xfId="7937"/>
    <cellStyle name="% 8 2 3" xfId="7974"/>
    <cellStyle name="% 8 2 4" xfId="8795"/>
    <cellStyle name="% 8 3" xfId="192"/>
    <cellStyle name="% 80" xfId="193"/>
    <cellStyle name="% 81" xfId="194"/>
    <cellStyle name="% 82" xfId="195"/>
    <cellStyle name="% 83" xfId="196"/>
    <cellStyle name="% 84" xfId="197"/>
    <cellStyle name="% 85" xfId="198"/>
    <cellStyle name="% 86" xfId="199"/>
    <cellStyle name="% 87" xfId="200"/>
    <cellStyle name="% 88" xfId="201"/>
    <cellStyle name="% 89" xfId="202"/>
    <cellStyle name="% 9" xfId="203"/>
    <cellStyle name="% 9 2" xfId="204"/>
    <cellStyle name="% 9 2 2" xfId="205"/>
    <cellStyle name="% 9 2 2 2" xfId="7943"/>
    <cellStyle name="% 9 2 3" xfId="7973"/>
    <cellStyle name="% 9 2 4" xfId="8797"/>
    <cellStyle name="% 9 3" xfId="206"/>
    <cellStyle name="% 9_Data Extract" xfId="7972"/>
    <cellStyle name="% 90" xfId="207"/>
    <cellStyle name="% 91" xfId="208"/>
    <cellStyle name="% 92" xfId="209"/>
    <cellStyle name="% 93" xfId="210"/>
    <cellStyle name="% 94" xfId="211"/>
    <cellStyle name="% 95" xfId="212"/>
    <cellStyle name="% 96" xfId="213"/>
    <cellStyle name="% 97" xfId="214"/>
    <cellStyle name="%_1. +-Changes from RIIO vD4 to vD5" xfId="215"/>
    <cellStyle name="%_1. +-Changes from RIIO vD4 to vD5 2" xfId="216"/>
    <cellStyle name="%_1. +-Changes from RIIO vD4 to vD5 3" xfId="217"/>
    <cellStyle name="%_1. +-Changes from RIIO vD4 to vD5_Data Extract" xfId="7971"/>
    <cellStyle name="%_1. +-Changes from RIIO vD4 to vD5_NOMs 2014" xfId="7970"/>
    <cellStyle name="%_1.3 Acc Costs NG (2011)" xfId="218"/>
    <cellStyle name="%_1.3s Accounting C Costs Scots" xfId="219"/>
    <cellStyle name="%_1.3s Accounting C Costs Scots 2" xfId="8804"/>
    <cellStyle name="%_1.8 Irregular Items" xfId="220"/>
    <cellStyle name="%_2.14 Year on Year Movt" xfId="221"/>
    <cellStyle name="%_2.14 Year on Year Movt ( (2013)" xfId="222"/>
    <cellStyle name="%_2.14 Year on Year Movt (2011)" xfId="223"/>
    <cellStyle name="%_2.14 Year on Year Movt (2012)" xfId="224"/>
    <cellStyle name="%_2.14 Year on Year Movt 10" xfId="7969"/>
    <cellStyle name="%_2.14 Year on Year Movt 11" xfId="7968"/>
    <cellStyle name="%_2.14 Year on Year Movt 12" xfId="7967"/>
    <cellStyle name="%_2.14 Year on Year Movt 13" xfId="7966"/>
    <cellStyle name="%_2.14 Year on Year Movt 14" xfId="7965"/>
    <cellStyle name="%_2.14 Year on Year Movt 15" xfId="7964"/>
    <cellStyle name="%_2.14 Year on Year Movt 16" xfId="7963"/>
    <cellStyle name="%_2.14 Year on Year Movt 17" xfId="7962"/>
    <cellStyle name="%_2.14 Year on Year Movt 18" xfId="7961"/>
    <cellStyle name="%_2.14 Year on Year Movt 2" xfId="7960"/>
    <cellStyle name="%_2.14 Year on Year Movt 3" xfId="7959"/>
    <cellStyle name="%_2.14 Year on Year Movt 4" xfId="7958"/>
    <cellStyle name="%_2.14 Year on Year Movt 5" xfId="7957"/>
    <cellStyle name="%_2.14 Year on Year Movt 6" xfId="7956"/>
    <cellStyle name="%_2.14 Year on Year Movt 7" xfId="7955"/>
    <cellStyle name="%_2.14 Year on Year Movt 8" xfId="7954"/>
    <cellStyle name="%_2.14 Year on Year Movt 9" xfId="7953"/>
    <cellStyle name="%_2.4 Exc &amp; Demin " xfId="225"/>
    <cellStyle name="%_2.4 Exc &amp; Demin  2" xfId="7952"/>
    <cellStyle name="%_2.7s Insurance" xfId="226"/>
    <cellStyle name="%_2.7s Insurance 2" xfId="7951"/>
    <cellStyle name="%_2010_NGET_TPCR4_RO_FBPQ(Opex) trace only FINAL(DPP)" xfId="227"/>
    <cellStyle name="%_2011-12 Forecast analysis March - Post D2 Update" xfId="228"/>
    <cellStyle name="%_3.1.2 DB Pension Detail" xfId="229"/>
    <cellStyle name="%_3.1.2 DB Pension Detail 2" xfId="8817"/>
    <cellStyle name="%_3.3 Tax" xfId="230"/>
    <cellStyle name="%_3.3 Tax 2" xfId="231"/>
    <cellStyle name="%_3.3 Tax 2 2" xfId="232"/>
    <cellStyle name="%_3.3 Tax 2 2 2" xfId="8823"/>
    <cellStyle name="%_3.3 Tax 2 3" xfId="8825"/>
    <cellStyle name="%_3.3 Tax 3" xfId="233"/>
    <cellStyle name="%_3.3 Tax 3 2" xfId="8829"/>
    <cellStyle name="%_3.3 Tax_2.14 Year on Year Movt" xfId="234"/>
    <cellStyle name="%_3.3 Tax_2.14 Year on Year Movt 2" xfId="7950"/>
    <cellStyle name="%_3.3 Tax_2.4 Exc &amp; Demin " xfId="235"/>
    <cellStyle name="%_3.3 Tax_2.4 Exc &amp; Demin  2" xfId="7949"/>
    <cellStyle name="%_3.3 Tax_2.7s Insurance" xfId="236"/>
    <cellStyle name="%_3.3 Tax_2.7s Insurance 2" xfId="7948"/>
    <cellStyle name="%_3.3 Tax_3.1.2 DB Pension Detail" xfId="237"/>
    <cellStyle name="%_3.3 Tax_3.1.2 DB Pension Detail 2" xfId="7947"/>
    <cellStyle name="%_3.3 Tax_4.16 Asset lives" xfId="238"/>
    <cellStyle name="%_3.3 Tax_4.16 Asset lives 2" xfId="7946"/>
    <cellStyle name="%_4.16 Asset lives" xfId="239"/>
    <cellStyle name="%_4.16 Asset lives 2" xfId="7945"/>
    <cellStyle name="%_4.2 Activity Indicators" xfId="240"/>
    <cellStyle name="%_4.2 Activity Indicators 2" xfId="241"/>
    <cellStyle name="%_4.2 Activity Indicators 2 2" xfId="8840"/>
    <cellStyle name="%_4.20 Scheme Listing NLR" xfId="242"/>
    <cellStyle name="%_4.20 Scheme Listing NLR 2" xfId="7944"/>
    <cellStyle name="%_4.3 Transmission system performance" xfId="243"/>
    <cellStyle name="%_4.3 Transmission system performance 2" xfId="7942"/>
    <cellStyle name="%_5.15.1 Cond &amp; Risk-Entry Points" xfId="244"/>
    <cellStyle name="%_5.15.1 Cond &amp; Risk-Entry Points 2" xfId="7941"/>
    <cellStyle name="%_5.15.2 Cond &amp; Risk-Exit Points" xfId="245"/>
    <cellStyle name="%_5.15.2 Cond &amp; Risk-Exit Points 2" xfId="7940"/>
    <cellStyle name="%_5.15.3 Cond &amp; Risk-Comps" xfId="246"/>
    <cellStyle name="%_5.15.3 Cond &amp; Risk-Comps 2" xfId="7939"/>
    <cellStyle name="%_5.15.4 Cond &amp; Risk-Pipelines" xfId="247"/>
    <cellStyle name="%_5.15.4 Cond &amp; Risk-Pipelines 2" xfId="7938"/>
    <cellStyle name="%_5.15.5 Cond &amp; Risk-Multijunctin" xfId="248"/>
    <cellStyle name="%_5.15.5 Cond &amp; Risk-Multijunctin 2" xfId="7936"/>
    <cellStyle name="%_April 2014" xfId="249"/>
    <cellStyle name="%_April 2014 2" xfId="250"/>
    <cellStyle name="%_April 2014 2 2" xfId="7995"/>
    <cellStyle name="%_April 2014 3" xfId="251"/>
    <cellStyle name="%_April 2014 3 2" xfId="252"/>
    <cellStyle name="%_April 2014 4" xfId="253"/>
    <cellStyle name="%_Check" xfId="254"/>
    <cellStyle name="%_Check 2" xfId="255"/>
    <cellStyle name="%_Comparision with D9 submission" xfId="7935"/>
    <cellStyle name="%_Copy of Comms WO4 Rev 2" xfId="256"/>
    <cellStyle name="%_Copy of Comms WO4 Rev 2 2" xfId="257"/>
    <cellStyle name="%_Copy of Comms WO4 Rev 2 2 2" xfId="258"/>
    <cellStyle name="%_Copy of Comms WO4 Rev 2 3" xfId="259"/>
    <cellStyle name="%_Copy of Comms WO4 Rev 2 3 2" xfId="260"/>
    <cellStyle name="%_Copy of Comms WO4 Rev 2 4" xfId="261"/>
    <cellStyle name="%_Copy of Comms WO4 Rev 2 4 2" xfId="262"/>
    <cellStyle name="%_Copy of Comms WO4 Rev 2 5" xfId="263"/>
    <cellStyle name="%_Copy of Comms WO4 Rev 2 5 2" xfId="264"/>
    <cellStyle name="%_Copy of Comms WO4 Rev 2 6" xfId="265"/>
    <cellStyle name="%_Data Extract" xfId="7934"/>
    <cellStyle name="%_Data Extract 2" xfId="8849"/>
    <cellStyle name="%_KK Commercial pack slides" xfId="266"/>
    <cellStyle name="%_Line of Sight (Mar-11) Electricity" xfId="267"/>
    <cellStyle name="%_new data" xfId="268"/>
    <cellStyle name="%_new data 2" xfId="7997"/>
    <cellStyle name="%_NGG Capex PCRRP Tables 31 Mar 2010 DraftV6 FINAL" xfId="269"/>
    <cellStyle name="%_NGG Capex PCRRP Tables 31 Mar 2010 DraftV6 FINAL 2" xfId="7933"/>
    <cellStyle name="%_NGG Opex PCRRP Tables 31 Mar 2009" xfId="270"/>
    <cellStyle name="%_NGG Opex PCRRP Tables 31 Mar 2009 2" xfId="7931"/>
    <cellStyle name="%_NGG TPCR4 Rollover FBPQ (Capex)" xfId="271"/>
    <cellStyle name="%_NGG TPCR4 Rollover FBPQ (Capex) 2" xfId="7929"/>
    <cellStyle name="%_NoMs 2014" xfId="272"/>
    <cellStyle name="%_NoMs 2014 10" xfId="11543"/>
    <cellStyle name="%_NoMs 2014 2" xfId="273"/>
    <cellStyle name="%_NoMs 2014 2 2" xfId="7999"/>
    <cellStyle name="%_NoMs 2014 3" xfId="274"/>
    <cellStyle name="%_NOMs 2014 4" xfId="7928"/>
    <cellStyle name="%_NOMs 2014 5" xfId="11208"/>
    <cellStyle name="%_NoMs 2014 6" xfId="7998"/>
    <cellStyle name="%_NoMs 2014 7" xfId="11522"/>
    <cellStyle name="%_NoMs 2014 8" xfId="11542"/>
    <cellStyle name="%_NoMs 2014 9" xfId="11523"/>
    <cellStyle name="%_NoMs 2014_Revised ARP 2014 - scheme dates" xfId="275"/>
    <cellStyle name="%_NoMs 2014_Revised ARP 2014 - scheme dates 2" xfId="8000"/>
    <cellStyle name="%_NoMs 2014_Revised ARP 2014 - scheme dates 3" xfId="11545"/>
    <cellStyle name="%_NoMs NLR" xfId="8854"/>
    <cellStyle name="%_PSR EAC" xfId="276"/>
    <cellStyle name="%_PSR EAC 2" xfId="277"/>
    <cellStyle name="%_PSR EAN" xfId="278"/>
    <cellStyle name="%_PSR EAN 2" xfId="279"/>
    <cellStyle name="%_Reactor (No scheme)" xfId="8857"/>
    <cellStyle name="%_Reactor (No scheme) 2" xfId="8858"/>
    <cellStyle name="%_Reactor (No scheme) 3" xfId="8860"/>
    <cellStyle name="%_Reactor (Schemes)" xfId="7927"/>
    <cellStyle name="%_Reactor (Schemes) 2" xfId="7926"/>
    <cellStyle name="%_Reactor (Schemes) 3" xfId="8865"/>
    <cellStyle name="%_Reactor_revisit (No scheme)" xfId="8868"/>
    <cellStyle name="%_Reactor_revisit (No scheme) 2" xfId="8869"/>
    <cellStyle name="%_Reactor_revisit (No scheme) 3" xfId="8871"/>
    <cellStyle name="%_Reactor_revisit (Schemes)" xfId="7925"/>
    <cellStyle name="%_Reactor_revisit (Schemes) 2" xfId="7924"/>
    <cellStyle name="%_Reactor_revisit (Schemes) 3" xfId="8875"/>
    <cellStyle name="%_reference" xfId="11544"/>
    <cellStyle name="%_reference 3" xfId="280"/>
    <cellStyle name="%_reference 3 2" xfId="8001"/>
    <cellStyle name="%_reference data" xfId="281"/>
    <cellStyle name="%_reference data 2" xfId="282"/>
    <cellStyle name="%_reference data_NOMs 2014" xfId="7922"/>
    <cellStyle name="%_RIIO Baseline Plan v3A with Reg Comparison &amp; Graphs" xfId="283"/>
    <cellStyle name="%_RIIO Baseline Plan v3A with Reg Comparison &amp; Graphs 2" xfId="284"/>
    <cellStyle name="%_RIIO Baseline Plan v3A with Reg Comparison &amp; Graphs 3" xfId="285"/>
    <cellStyle name="%_RIIO Baseline Plan v3A with Reg Comparison &amp; Graphs_Data Extract" xfId="7920"/>
    <cellStyle name="%_RIIO Baseline Plan v3A with Reg Comparison &amp; Graphs_NOMs 2014" xfId="7919"/>
    <cellStyle name="%_Sch 2.1 Eng schedule 2009-10 Final @ 270710" xfId="286"/>
    <cellStyle name="%_Sheet1" xfId="287"/>
    <cellStyle name="%_Substation Projects Commercial Report - Feb" xfId="288"/>
    <cellStyle name="%_Switchgear (No scheme)" xfId="7918"/>
    <cellStyle name="%_Switchgear (No scheme) 2" xfId="7917"/>
    <cellStyle name="%_Switchgear (No scheme) 3" xfId="8882"/>
    <cellStyle name="%_Switchgear (Schemes)" xfId="7916"/>
    <cellStyle name="%_Switchgear (Schemes) 2" xfId="7915"/>
    <cellStyle name="%_Switchgear (Schemes) 3" xfId="8886"/>
    <cellStyle name="%_Switchgear_revisit (No scheme)" xfId="7914"/>
    <cellStyle name="%_Switchgear_revisit (No scheme) 2" xfId="7913"/>
    <cellStyle name="%_Switchgear_revisit (No scheme) 3" xfId="8890"/>
    <cellStyle name="%_Switchgear_revisit (Schemes)" xfId="7912"/>
    <cellStyle name="%_Switchgear_revisit (Schemes) 2" xfId="7911"/>
    <cellStyle name="%_Switchgear_revisit (Schemes) 3" xfId="8895"/>
    <cellStyle name="%_Table 4 28_Final" xfId="289"/>
    <cellStyle name="%_Table 4 28_Final 2" xfId="7909"/>
    <cellStyle name="%_Table 4-16 - Asset Lives - 2009-10_Final" xfId="290"/>
    <cellStyle name="%_Table 4-16 - Asset Lives - 2009-10_Final (2)" xfId="291"/>
    <cellStyle name="%_Table 4-16 - Asset Lives - 2009-10_Final (2) 2" xfId="7906"/>
    <cellStyle name="%_Table 4-16 - Asset Lives - 2009-10_Final 10" xfId="7905"/>
    <cellStyle name="%_Table 4-16 - Asset Lives - 2009-10_Final 11" xfId="7904"/>
    <cellStyle name="%_Table 4-16 - Asset Lives - 2009-10_Final 12" xfId="7903"/>
    <cellStyle name="%_Table 4-16 - Asset Lives - 2009-10_Final 13" xfId="7902"/>
    <cellStyle name="%_Table 4-16 - Asset Lives - 2009-10_Final 14" xfId="7901"/>
    <cellStyle name="%_Table 4-16 - Asset Lives - 2009-10_Final 15" xfId="7900"/>
    <cellStyle name="%_Table 4-16 - Asset Lives - 2009-10_Final 16" xfId="7899"/>
    <cellStyle name="%_Table 4-16 - Asset Lives - 2009-10_Final 17" xfId="7898"/>
    <cellStyle name="%_Table 4-16 - Asset Lives - 2009-10_Final 18" xfId="7897"/>
    <cellStyle name="%_Table 4-16 - Asset Lives - 2009-10_Final 2" xfId="7896"/>
    <cellStyle name="%_Table 4-16 - Asset Lives - 2009-10_Final 3" xfId="7895"/>
    <cellStyle name="%_Table 4-16 - Asset Lives - 2009-10_Final 4" xfId="7894"/>
    <cellStyle name="%_Table 4-16 - Asset Lives - 2009-10_Final 5" xfId="7893"/>
    <cellStyle name="%_Table 4-16 - Asset Lives - 2009-10_Final 6" xfId="7892"/>
    <cellStyle name="%_Table 4-16 - Asset Lives - 2009-10_Final 7" xfId="7891"/>
    <cellStyle name="%_Table 4-16 - Asset Lives - 2009-10_Final 8" xfId="7890"/>
    <cellStyle name="%_Table 4-16 - Asset Lives - 2009-10_Final 9" xfId="7889"/>
    <cellStyle name="%_TPCR4 RollOver NGG Draft Table 5.8 v2" xfId="292"/>
    <cellStyle name="%_Transformer data based on November Freeze and RIIObaseline D6 data 10062011" xfId="7888"/>
    <cellStyle name="%_Transmission PCRRP tables_SPTL_200809 V1" xfId="293"/>
    <cellStyle name="%_Transmission PCRRP tables_SPTL_200809 V1 2" xfId="294"/>
    <cellStyle name="%_Transmission PCRRP tables_SPTL_200809 V1 2 2" xfId="8904"/>
    <cellStyle name="%_Transmission PCRRP tables_SPTL_200809 V1 3" xfId="295"/>
    <cellStyle name="%_Transmission PCRRP tables_SPTL_200809 V1 3 2" xfId="7887"/>
    <cellStyle name="%_Transmission PCRRP tables_SPTL_200809 V1 4" xfId="296"/>
    <cellStyle name="%_Transmission PCRRP tables_SPTL_200809 V1 4 2" xfId="7886"/>
    <cellStyle name="%_Transmission PCRRP tables_SPTL_200809 V1 5" xfId="297"/>
    <cellStyle name="%_Transmission PCRRP tables_SPTL_200809 V1 6" xfId="298"/>
    <cellStyle name="%_Transmission PCRRP tables_SPTL_200809 V1_3.1.2 DB Pension Detail" xfId="299"/>
    <cellStyle name="%_Transmission PCRRP tables_SPTL_200809 V1_3.1.2 DB Pension Detail 2" xfId="7885"/>
    <cellStyle name="%_Transmission PCRRP tables_SPTL_200809 V1_4.20 Scheme Listing NLR" xfId="300"/>
    <cellStyle name="%_Transmission PCRRP tables_SPTL_200809 V1_4.20 Scheme Listing NLR 2" xfId="7884"/>
    <cellStyle name="%_Transmission PCRRP tables_SPTL_200809 V1_Data Extract" xfId="7883"/>
    <cellStyle name="%_Transmission PCRRP tables_SPTL_200809 V1_NOMs 2014" xfId="7882"/>
    <cellStyle name="%_Transmission PCRRP tables_SPTL_200809 V1_Table 4 28_Final" xfId="301"/>
    <cellStyle name="%_Transmission PCRRP tables_SPTL_200809 V1_Table 4 28_Final 2" xfId="7881"/>
    <cellStyle name="%_Transmission PCRRP tables_SPTL_200809 V1_Table 4-16 - Asset Lives - 2009-10_Final" xfId="302"/>
    <cellStyle name="%_Transmission PCRRP tables_SPTL_200809 V1_Table 4-16 - Asset Lives - 2009-10_Final (2)" xfId="303"/>
    <cellStyle name="%_Transmission PCRRP tables_SPTL_200809 V1_Table 4-16 - Asset Lives - 2009-10_Final (2) 2" xfId="7878"/>
    <cellStyle name="%_Transmission PCRRP tables_SPTL_200809 V1_Table 4-16 - Asset Lives - 2009-10_Final 10" xfId="7877"/>
    <cellStyle name="%_Transmission PCRRP tables_SPTL_200809 V1_Table 4-16 - Asset Lives - 2009-10_Final 11" xfId="7876"/>
    <cellStyle name="%_Transmission PCRRP tables_SPTL_200809 V1_Table 4-16 - Asset Lives - 2009-10_Final 12" xfId="7875"/>
    <cellStyle name="%_Transmission PCRRP tables_SPTL_200809 V1_Table 4-16 - Asset Lives - 2009-10_Final 13" xfId="7874"/>
    <cellStyle name="%_Transmission PCRRP tables_SPTL_200809 V1_Table 4-16 - Asset Lives - 2009-10_Final 14" xfId="7873"/>
    <cellStyle name="%_Transmission PCRRP tables_SPTL_200809 V1_Table 4-16 - Asset Lives - 2009-10_Final 15" xfId="7872"/>
    <cellStyle name="%_Transmission PCRRP tables_SPTL_200809 V1_Table 4-16 - Asset Lives - 2009-10_Final 16" xfId="7871"/>
    <cellStyle name="%_Transmission PCRRP tables_SPTL_200809 V1_Table 4-16 - Asset Lives - 2009-10_Final 17" xfId="7870"/>
    <cellStyle name="%_Transmission PCRRP tables_SPTL_200809 V1_Table 4-16 - Asset Lives - 2009-10_Final 18" xfId="7869"/>
    <cellStyle name="%_Transmission PCRRP tables_SPTL_200809 V1_Table 4-16 - Asset Lives - 2009-10_Final 2" xfId="7868"/>
    <cellStyle name="%_Transmission PCRRP tables_SPTL_200809 V1_Table 4-16 - Asset Lives - 2009-10_Final 3" xfId="7867"/>
    <cellStyle name="%_Transmission PCRRP tables_SPTL_200809 V1_Table 4-16 - Asset Lives - 2009-10_Final 4" xfId="7866"/>
    <cellStyle name="%_Transmission PCRRP tables_SPTL_200809 V1_Table 4-16 - Asset Lives - 2009-10_Final 5" xfId="7865"/>
    <cellStyle name="%_Transmission PCRRP tables_SPTL_200809 V1_Table 4-16 - Asset Lives - 2009-10_Final 6" xfId="7864"/>
    <cellStyle name="%_Transmission PCRRP tables_SPTL_200809 V1_Table 4-16 - Asset Lives - 2009-10_Final 7" xfId="7863"/>
    <cellStyle name="%_Transmission PCRRP tables_SPTL_200809 V1_Table 4-16 - Asset Lives - 2009-10_Final 8" xfId="7862"/>
    <cellStyle name="%_Transmission PCRRP tables_SPTL_200809 V1_Table 4-16 - Asset Lives - 2009-10_Final 9" xfId="7861"/>
    <cellStyle name="%_Tx (No scheme)" xfId="7860"/>
    <cellStyle name="%_Tx (No scheme) 2" xfId="7859"/>
    <cellStyle name="%_Tx (No scheme) 3" xfId="8915"/>
    <cellStyle name="%_Tx (Schemes)" xfId="7858"/>
    <cellStyle name="%_Tx (Schemes) 2" xfId="7857"/>
    <cellStyle name="%_Tx (Schemes) 3" xfId="8919"/>
    <cellStyle name="%_Tx_revisit (No scheme)" xfId="7856"/>
    <cellStyle name="%_Tx_revisit (No scheme) 2" xfId="7855"/>
    <cellStyle name="%_Tx_revisit (No scheme) 3" xfId="8924"/>
    <cellStyle name="%_Tx_revisit (Schemes)" xfId="7854"/>
    <cellStyle name="%_Tx_revisit (Schemes) 2" xfId="7853"/>
    <cellStyle name="%_Tx_revisit (Schemes) 3" xfId="8928"/>
    <cellStyle name="%_VR NGET Opex tables" xfId="304"/>
    <cellStyle name="%_VR NGET Opex tables 2" xfId="7852"/>
    <cellStyle name="%_VR Pensions Opex tables" xfId="305"/>
    <cellStyle name="%_VR Pensions Opex tables 2" xfId="7851"/>
    <cellStyle name="%_VR Pensions Opex tables_2010_NGET_TPCR4_RO_FBPQ(Opex) trace only FINAL(DPP)" xfId="306"/>
    <cellStyle name="%_VR Pensions Opex tables_2010_NGET_TPCR4_RO_FBPQ(Opex) trace only FINAL(DPP) 2" xfId="7850"/>
    <cellStyle name="%_Workbook_20121119 (2)" xfId="307"/>
    <cellStyle name="_070323 - 5yr opex BPQ (Final)" xfId="308"/>
    <cellStyle name="_0708 TO Non-Op Capex (detail)" xfId="309"/>
    <cellStyle name="_0708 TO Non-Op Capex (detail)_2010_NGET_TPCR4_RO_FBPQ(Opex) trace only FINAL(DPP)" xfId="310"/>
    <cellStyle name="_1.3 Acc Costs NG (2011)" xfId="311"/>
    <cellStyle name="_1.8 Irregular Items" xfId="312"/>
    <cellStyle name="_2.14 Year on Year Movt ( (2013)" xfId="313"/>
    <cellStyle name="_2.14 Year on Year Movt (2011)" xfId="314"/>
    <cellStyle name="_2.14 Year on Year Movt (2012)" xfId="315"/>
    <cellStyle name="_BP10.2 v BP10v6 Reg Tables" xfId="316"/>
    <cellStyle name="_BP10.2 v BP10v6 Reg Tables 2" xfId="317"/>
    <cellStyle name="_BP10.2 v BP10v6 Reg Tables 2 2" xfId="8118"/>
    <cellStyle name="_BP10.2 v BP10v6 Reg Tables 3" xfId="318"/>
    <cellStyle name="_BP10.2 v BP10v6 Reg Tables 4" xfId="319"/>
    <cellStyle name="_BP10.2 v BP10v6 Reg Tables 4 2" xfId="320"/>
    <cellStyle name="_BP10.2 v BP10v6 Reg Tables 5" xfId="321"/>
    <cellStyle name="_BP10.2 v BP10v6 Reg Tables_Comparision with D9 submission" xfId="7849"/>
    <cellStyle name="_BP10.2 v BP10v6 Reg Tables_Data Extract" xfId="7848"/>
    <cellStyle name="_BP10.2 v BP10v6 Reg Tables_NOMs 2014" xfId="7847"/>
    <cellStyle name="_BP10.2 v BP10v6 Reg Tables_Reactor (No scheme)" xfId="8948"/>
    <cellStyle name="_BP10.2 v BP10v6 Reg Tables_Reactor (No scheme) 2" xfId="8951"/>
    <cellStyle name="_BP10.2 v BP10v6 Reg Tables_Reactor (No scheme) 3" xfId="8952"/>
    <cellStyle name="_BP10.2 v BP10v6 Reg Tables_Reactor (Schemes)" xfId="7846"/>
    <cellStyle name="_BP10.2 v BP10v6 Reg Tables_Reactor (Schemes) 2" xfId="7845"/>
    <cellStyle name="_BP10.2 v BP10v6 Reg Tables_Reactor (Schemes) 3" xfId="8957"/>
    <cellStyle name="_BP10.2 v BP10v6 Reg Tables_Reactor_revisit (No scheme)" xfId="8958"/>
    <cellStyle name="_BP10.2 v BP10v6 Reg Tables_Reactor_revisit (No scheme) 2" xfId="8961"/>
    <cellStyle name="_BP10.2 v BP10v6 Reg Tables_Reactor_revisit (No scheme) 3" xfId="8962"/>
    <cellStyle name="_BP10.2 v BP10v6 Reg Tables_Reactor_revisit (Schemes)" xfId="7844"/>
    <cellStyle name="_BP10.2 v BP10v6 Reg Tables_Reactor_revisit (Schemes) 2" xfId="7843"/>
    <cellStyle name="_BP10.2 v BP10v6 Reg Tables_Reactor_revisit (Schemes) 3" xfId="8967"/>
    <cellStyle name="_BP10.2 v BP10v6 Reg Tables_Tx (No scheme)" xfId="7842"/>
    <cellStyle name="_BP10.2 v BP10v6 Reg Tables_Tx (No scheme) 2" xfId="7841"/>
    <cellStyle name="_BP10.2 v BP10v6 Reg Tables_Tx (No scheme) 3" xfId="8970"/>
    <cellStyle name="_BP10.2 v BP10v6 Reg Tables_Tx (Schemes)" xfId="7840"/>
    <cellStyle name="_BP10.2 v BP10v6 Reg Tables_Tx (Schemes) 2" xfId="7839"/>
    <cellStyle name="_BP10.2 v BP10v6 Reg Tables_Tx (Schemes) 3" xfId="8976"/>
    <cellStyle name="_BP10.2 v BP10v6 Reg Tables_Tx_revisit (No scheme)" xfId="7838"/>
    <cellStyle name="_BP10.2 v BP10v6 Reg Tables_Tx_revisit (No scheme) 2" xfId="7837"/>
    <cellStyle name="_BP10.2 v BP10v6 Reg Tables_Tx_revisit (No scheme) 3" xfId="8979"/>
    <cellStyle name="_BP10.2 v BP10v6 Reg Tables_Tx_revisit (Schemes)" xfId="7836"/>
    <cellStyle name="_BP10.2 v BP10v6 Reg Tables_Tx_revisit (Schemes) 2" xfId="7835"/>
    <cellStyle name="_BP10.2 v BP10v6 Reg Tables_Tx_revisit (Schemes) 3" xfId="8983"/>
    <cellStyle name="_Capex Trace 2010-11" xfId="322"/>
    <cellStyle name="_Capital Plan - IS UK" xfId="323"/>
    <cellStyle name="_Capital Plan - IS UK_2010_NGET_TPCR4_RO_FBPQ(Opex) trace only FINAL(DPP)" xfId="324"/>
    <cellStyle name="_Electricity Construction VOWD Review Summary 03 2011FINAL" xfId="325"/>
    <cellStyle name="_Metering" xfId="326"/>
    <cellStyle name="_NG" xfId="327"/>
    <cellStyle name="_NG 2" xfId="328"/>
    <cellStyle name="_NG 2 2" xfId="8119"/>
    <cellStyle name="_Test scoring_UKGDx_20070924_Pilot (DV)" xfId="329"/>
    <cellStyle name="=C:\WINNT\SYSTEM32\COMMAND.COM" xfId="330"/>
    <cellStyle name="=C:\WINNT\SYSTEM32\COMMAND.COM 2" xfId="331"/>
    <cellStyle name="=C:\WINNT\SYSTEM32\COMMAND.COM 2 10" xfId="7164"/>
    <cellStyle name="=C:\WINNT\SYSTEM32\COMMAND.COM 2 2" xfId="332"/>
    <cellStyle name="=C:\WINNT\SYSTEM32\COMMAND.COM 2 2 10" xfId="333"/>
    <cellStyle name="=C:\WINNT\SYSTEM32\COMMAND.COM 2 2 10 2" xfId="8992"/>
    <cellStyle name="=C:\WINNT\SYSTEM32\COMMAND.COM 2 2 11" xfId="334"/>
    <cellStyle name="=C:\WINNT\SYSTEM32\COMMAND.COM 2 2 11 2" xfId="8994"/>
    <cellStyle name="=C:\WINNT\SYSTEM32\COMMAND.COM 2 2 12" xfId="335"/>
    <cellStyle name="=C:\WINNT\SYSTEM32\COMMAND.COM 2 2 12 2" xfId="8997"/>
    <cellStyle name="=C:\WINNT\SYSTEM32\COMMAND.COM 2 2 13" xfId="336"/>
    <cellStyle name="=C:\WINNT\SYSTEM32\COMMAND.COM 2 2 13 2" xfId="9001"/>
    <cellStyle name="=C:\WINNT\SYSTEM32\COMMAND.COM 2 2 14" xfId="337"/>
    <cellStyle name="=C:\WINNT\SYSTEM32\COMMAND.COM 2 2 14 2" xfId="9004"/>
    <cellStyle name="=C:\WINNT\SYSTEM32\COMMAND.COM 2 2 15" xfId="338"/>
    <cellStyle name="=C:\WINNT\SYSTEM32\COMMAND.COM 2 2 15 2" xfId="9007"/>
    <cellStyle name="=C:\WINNT\SYSTEM32\COMMAND.COM 2 2 16" xfId="339"/>
    <cellStyle name="=C:\WINNT\SYSTEM32\COMMAND.COM 2 2 16 2" xfId="9011"/>
    <cellStyle name="=C:\WINNT\SYSTEM32\COMMAND.COM 2 2 17" xfId="340"/>
    <cellStyle name="=C:\WINNT\SYSTEM32\COMMAND.COM 2 2 17 2" xfId="9014"/>
    <cellStyle name="=C:\WINNT\SYSTEM32\COMMAND.COM 2 2 18" xfId="341"/>
    <cellStyle name="=C:\WINNT\SYSTEM32\COMMAND.COM 2 2 18 2" xfId="9018"/>
    <cellStyle name="=C:\WINNT\SYSTEM32\COMMAND.COM 2 2 19" xfId="342"/>
    <cellStyle name="=C:\WINNT\SYSTEM32\COMMAND.COM 2 2 19 2" xfId="9019"/>
    <cellStyle name="=C:\WINNT\SYSTEM32\COMMAND.COM 2 2 2" xfId="343"/>
    <cellStyle name="=C:\WINNT\SYSTEM32\COMMAND.COM 2 2 2 2" xfId="344"/>
    <cellStyle name="=C:\WINNT\SYSTEM32\COMMAND.COM 2 2 2 2 2" xfId="9025"/>
    <cellStyle name="=C:\WINNT\SYSTEM32\COMMAND.COM 2 2 20" xfId="345"/>
    <cellStyle name="=C:\WINNT\SYSTEM32\COMMAND.COM 2 2 20 2" xfId="9029"/>
    <cellStyle name="=C:\WINNT\SYSTEM32\COMMAND.COM 2 2 21" xfId="346"/>
    <cellStyle name="=C:\WINNT\SYSTEM32\COMMAND.COM 2 2 21 2" xfId="9030"/>
    <cellStyle name="=C:\WINNT\SYSTEM32\COMMAND.COM 2 2 22" xfId="347"/>
    <cellStyle name="=C:\WINNT\SYSTEM32\COMMAND.COM 2 2 22 2" xfId="9035"/>
    <cellStyle name="=C:\WINNT\SYSTEM32\COMMAND.COM 2 2 23" xfId="348"/>
    <cellStyle name="=C:\WINNT\SYSTEM32\COMMAND.COM 2 2 23 2" xfId="9038"/>
    <cellStyle name="=C:\WINNT\SYSTEM32\COMMAND.COM 2 2 24" xfId="349"/>
    <cellStyle name="=C:\WINNT\SYSTEM32\COMMAND.COM 2 2 24 2" xfId="9042"/>
    <cellStyle name="=C:\WINNT\SYSTEM32\COMMAND.COM 2 2 25" xfId="350"/>
    <cellStyle name="=C:\WINNT\SYSTEM32\COMMAND.COM 2 2 25 2" xfId="9043"/>
    <cellStyle name="=C:\WINNT\SYSTEM32\COMMAND.COM 2 2 26" xfId="351"/>
    <cellStyle name="=C:\WINNT\SYSTEM32\COMMAND.COM 2 2 26 2" xfId="9047"/>
    <cellStyle name="=C:\WINNT\SYSTEM32\COMMAND.COM 2 2 27" xfId="352"/>
    <cellStyle name="=C:\WINNT\SYSTEM32\COMMAND.COM 2 2 27 2" xfId="9050"/>
    <cellStyle name="=C:\WINNT\SYSTEM32\COMMAND.COM 2 2 28" xfId="353"/>
    <cellStyle name="=C:\WINNT\SYSTEM32\COMMAND.COM 2 2 28 2" xfId="9054"/>
    <cellStyle name="=C:\WINNT\SYSTEM32\COMMAND.COM 2 2 29" xfId="354"/>
    <cellStyle name="=C:\WINNT\SYSTEM32\COMMAND.COM 2 2 29 2" xfId="9055"/>
    <cellStyle name="=C:\WINNT\SYSTEM32\COMMAND.COM 2 2 3" xfId="355"/>
    <cellStyle name="=C:\WINNT\SYSTEM32\COMMAND.COM 2 2 3 2" xfId="9059"/>
    <cellStyle name="=C:\WINNT\SYSTEM32\COMMAND.COM 2 2 30" xfId="356"/>
    <cellStyle name="=C:\WINNT\SYSTEM32\COMMAND.COM 2 2 30 2" xfId="9062"/>
    <cellStyle name="=C:\WINNT\SYSTEM32\COMMAND.COM 2 2 31" xfId="357"/>
    <cellStyle name="=C:\WINNT\SYSTEM32\COMMAND.COM 2 2 31 2" xfId="9066"/>
    <cellStyle name="=C:\WINNT\SYSTEM32\COMMAND.COM 2 2 32" xfId="358"/>
    <cellStyle name="=C:\WINNT\SYSTEM32\COMMAND.COM 2 2 32 2" xfId="9067"/>
    <cellStyle name="=C:\WINNT\SYSTEM32\COMMAND.COM 2 2 33" xfId="359"/>
    <cellStyle name="=C:\WINNT\SYSTEM32\COMMAND.COM 2 2 33 2" xfId="9071"/>
    <cellStyle name="=C:\WINNT\SYSTEM32\COMMAND.COM 2 2 34" xfId="360"/>
    <cellStyle name="=C:\WINNT\SYSTEM32\COMMAND.COM 2 2 34 2" xfId="9073"/>
    <cellStyle name="=C:\WINNT\SYSTEM32\COMMAND.COM 2 2 35" xfId="361"/>
    <cellStyle name="=C:\WINNT\SYSTEM32\COMMAND.COM 2 2 35 2" xfId="9076"/>
    <cellStyle name="=C:\WINNT\SYSTEM32\COMMAND.COM 2 2 36" xfId="362"/>
    <cellStyle name="=C:\WINNT\SYSTEM32\COMMAND.COM 2 2 36 2" xfId="9081"/>
    <cellStyle name="=C:\WINNT\SYSTEM32\COMMAND.COM 2 2 37" xfId="363"/>
    <cellStyle name="=C:\WINNT\SYSTEM32\COMMAND.COM 2 2 37 2" xfId="9082"/>
    <cellStyle name="=C:\WINNT\SYSTEM32\COMMAND.COM 2 2 38" xfId="364"/>
    <cellStyle name="=C:\WINNT\SYSTEM32\COMMAND.COM 2 2 38 2" xfId="9086"/>
    <cellStyle name="=C:\WINNT\SYSTEM32\COMMAND.COM 2 2 39" xfId="365"/>
    <cellStyle name="=C:\WINNT\SYSTEM32\COMMAND.COM 2 2 39 2" xfId="9089"/>
    <cellStyle name="=C:\WINNT\SYSTEM32\COMMAND.COM 2 2 4" xfId="366"/>
    <cellStyle name="=C:\WINNT\SYSTEM32\COMMAND.COM 2 2 4 2" xfId="9093"/>
    <cellStyle name="=C:\WINNT\SYSTEM32\COMMAND.COM 2 2 40" xfId="367"/>
    <cellStyle name="=C:\WINNT\SYSTEM32\COMMAND.COM 2 2 40 2" xfId="9094"/>
    <cellStyle name="=C:\WINNT\SYSTEM32\COMMAND.COM 2 2 41" xfId="368"/>
    <cellStyle name="=C:\WINNT\SYSTEM32\COMMAND.COM 2 2 41 2" xfId="9098"/>
    <cellStyle name="=C:\WINNT\SYSTEM32\COMMAND.COM 2 2 42" xfId="369"/>
    <cellStyle name="=C:\WINNT\SYSTEM32\COMMAND.COM 2 2 42 2" xfId="9101"/>
    <cellStyle name="=C:\WINNT\SYSTEM32\COMMAND.COM 2 2 43" xfId="370"/>
    <cellStyle name="=C:\WINNT\SYSTEM32\COMMAND.COM 2 2 43 2" xfId="9106"/>
    <cellStyle name="=C:\WINNT\SYSTEM32\COMMAND.COM 2 2 44" xfId="371"/>
    <cellStyle name="=C:\WINNT\SYSTEM32\COMMAND.COM 2 2 44 2" xfId="9107"/>
    <cellStyle name="=C:\WINNT\SYSTEM32\COMMAND.COM 2 2 45" xfId="372"/>
    <cellStyle name="=C:\WINNT\SYSTEM32\COMMAND.COM 2 2 45 2" xfId="9111"/>
    <cellStyle name="=C:\WINNT\SYSTEM32\COMMAND.COM 2 2 46" xfId="373"/>
    <cellStyle name="=C:\WINNT\SYSTEM32\COMMAND.COM 2 2 46 2" xfId="9114"/>
    <cellStyle name="=C:\WINNT\SYSTEM32\COMMAND.COM 2 2 47" xfId="374"/>
    <cellStyle name="=C:\WINNT\SYSTEM32\COMMAND.COM 2 2 47 2" xfId="9118"/>
    <cellStyle name="=C:\WINNT\SYSTEM32\COMMAND.COM 2 2 48" xfId="375"/>
    <cellStyle name="=C:\WINNT\SYSTEM32\COMMAND.COM 2 2 48 2" xfId="9119"/>
    <cellStyle name="=C:\WINNT\SYSTEM32\COMMAND.COM 2 2 5" xfId="376"/>
    <cellStyle name="=C:\WINNT\SYSTEM32\COMMAND.COM 2 2 5 2" xfId="9123"/>
    <cellStyle name="=C:\WINNT\SYSTEM32\COMMAND.COM 2 2 6" xfId="377"/>
    <cellStyle name="=C:\WINNT\SYSTEM32\COMMAND.COM 2 2 6 2" xfId="9126"/>
    <cellStyle name="=C:\WINNT\SYSTEM32\COMMAND.COM 2 2 7" xfId="378"/>
    <cellStyle name="=C:\WINNT\SYSTEM32\COMMAND.COM 2 2 7 2" xfId="9130"/>
    <cellStyle name="=C:\WINNT\SYSTEM32\COMMAND.COM 2 2 8" xfId="379"/>
    <cellStyle name="=C:\WINNT\SYSTEM32\COMMAND.COM 2 2 8 2" xfId="9131"/>
    <cellStyle name="=C:\WINNT\SYSTEM32\COMMAND.COM 2 2 9" xfId="380"/>
    <cellStyle name="=C:\WINNT\SYSTEM32\COMMAND.COM 2 2 9 2" xfId="9135"/>
    <cellStyle name="=C:\WINNT\SYSTEM32\COMMAND.COM 2 2_1.3s Accounting C Costs Scots" xfId="381"/>
    <cellStyle name="=C:\WINNT\SYSTEM32\COMMAND.COM 2 3" xfId="382"/>
    <cellStyle name="=C:\WINNT\SYSTEM32\COMMAND.COM 2 4" xfId="383"/>
    <cellStyle name="=C:\WINNT\SYSTEM32\COMMAND.COM 2 5" xfId="384"/>
    <cellStyle name="=C:\WINNT\SYSTEM32\COMMAND.COM 2 6" xfId="385"/>
    <cellStyle name="=C:\WINNT\SYSTEM32\COMMAND.COM 2 7" xfId="386"/>
    <cellStyle name="=C:\WINNT\SYSTEM32\COMMAND.COM 2 8" xfId="6183"/>
    <cellStyle name="=C:\WINNT\SYSTEM32\COMMAND.COM 2 9" xfId="6198"/>
    <cellStyle name="=C:\WINNT\SYSTEM32\COMMAND.COM 3" xfId="387"/>
    <cellStyle name="=C:\WINNT\SYSTEM32\COMMAND.COM 4" xfId="388"/>
    <cellStyle name="=C:\WINNT\SYSTEM32\COMMAND.COM 4 10" xfId="389"/>
    <cellStyle name="=C:\WINNT\SYSTEM32\COMMAND.COM 4 10 2" xfId="9142"/>
    <cellStyle name="=C:\WINNT\SYSTEM32\COMMAND.COM 4 11" xfId="390"/>
    <cellStyle name="=C:\WINNT\SYSTEM32\COMMAND.COM 4 11 2" xfId="9144"/>
    <cellStyle name="=C:\WINNT\SYSTEM32\COMMAND.COM 4 12" xfId="391"/>
    <cellStyle name="=C:\WINNT\SYSTEM32\COMMAND.COM 4 12 2" xfId="9147"/>
    <cellStyle name="=C:\WINNT\SYSTEM32\COMMAND.COM 4 13" xfId="392"/>
    <cellStyle name="=C:\WINNT\SYSTEM32\COMMAND.COM 4 13 2" xfId="9149"/>
    <cellStyle name="=C:\WINNT\SYSTEM32\COMMAND.COM 4 14" xfId="393"/>
    <cellStyle name="=C:\WINNT\SYSTEM32\COMMAND.COM 4 14 2" xfId="9152"/>
    <cellStyle name="=C:\WINNT\SYSTEM32\COMMAND.COM 4 15" xfId="394"/>
    <cellStyle name="=C:\WINNT\SYSTEM32\COMMAND.COM 4 15 2" xfId="9154"/>
    <cellStyle name="=C:\WINNT\SYSTEM32\COMMAND.COM 4 16" xfId="395"/>
    <cellStyle name="=C:\WINNT\SYSTEM32\COMMAND.COM 4 16 2" xfId="9157"/>
    <cellStyle name="=C:\WINNT\SYSTEM32\COMMAND.COM 4 17" xfId="396"/>
    <cellStyle name="=C:\WINNT\SYSTEM32\COMMAND.COM 4 17 2" xfId="9161"/>
    <cellStyle name="=C:\WINNT\SYSTEM32\COMMAND.COM 4 18" xfId="397"/>
    <cellStyle name="=C:\WINNT\SYSTEM32\COMMAND.COM 4 18 2" xfId="9163"/>
    <cellStyle name="=C:\WINNT\SYSTEM32\COMMAND.COM 4 19" xfId="398"/>
    <cellStyle name="=C:\WINNT\SYSTEM32\COMMAND.COM 4 19 2" xfId="9166"/>
    <cellStyle name="=C:\WINNT\SYSTEM32\COMMAND.COM 4 2" xfId="399"/>
    <cellStyle name="=C:\WINNT\SYSTEM32\COMMAND.COM 4 2 2" xfId="9167"/>
    <cellStyle name="=C:\WINNT\SYSTEM32\COMMAND.COM 4 20" xfId="400"/>
    <cellStyle name="=C:\WINNT\SYSTEM32\COMMAND.COM 4 20 2" xfId="9171"/>
    <cellStyle name="=C:\WINNT\SYSTEM32\COMMAND.COM 4 21" xfId="401"/>
    <cellStyle name="=C:\WINNT\SYSTEM32\COMMAND.COM 4 21 2" xfId="9174"/>
    <cellStyle name="=C:\WINNT\SYSTEM32\COMMAND.COM 4 22" xfId="402"/>
    <cellStyle name="=C:\WINNT\SYSTEM32\COMMAND.COM 4 22 2" xfId="9178"/>
    <cellStyle name="=C:\WINNT\SYSTEM32\COMMAND.COM 4 23" xfId="403"/>
    <cellStyle name="=C:\WINNT\SYSTEM32\COMMAND.COM 4 23 2" xfId="9179"/>
    <cellStyle name="=C:\WINNT\SYSTEM32\COMMAND.COM 4 24" xfId="404"/>
    <cellStyle name="=C:\WINNT\SYSTEM32\COMMAND.COM 4 24 2" xfId="9183"/>
    <cellStyle name="=C:\WINNT\SYSTEM32\COMMAND.COM 4 25" xfId="405"/>
    <cellStyle name="=C:\WINNT\SYSTEM32\COMMAND.COM 4 25 2" xfId="9187"/>
    <cellStyle name="=C:\WINNT\SYSTEM32\COMMAND.COM 4 26" xfId="406"/>
    <cellStyle name="=C:\WINNT\SYSTEM32\COMMAND.COM 4 26 2" xfId="9191"/>
    <cellStyle name="=C:\WINNT\SYSTEM32\COMMAND.COM 4 27" xfId="407"/>
    <cellStyle name="=C:\WINNT\SYSTEM32\COMMAND.COM 4 27 2" xfId="9192"/>
    <cellStyle name="=C:\WINNT\SYSTEM32\COMMAND.COM 4 28" xfId="408"/>
    <cellStyle name="=C:\WINNT\SYSTEM32\COMMAND.COM 4 28 2" xfId="9197"/>
    <cellStyle name="=C:\WINNT\SYSTEM32\COMMAND.COM 4 29" xfId="409"/>
    <cellStyle name="=C:\WINNT\SYSTEM32\COMMAND.COM 4 29 2" xfId="9200"/>
    <cellStyle name="=C:\WINNT\SYSTEM32\COMMAND.COM 4 3" xfId="410"/>
    <cellStyle name="=C:\WINNT\SYSTEM32\COMMAND.COM 4 3 2" xfId="9204"/>
    <cellStyle name="=C:\WINNT\SYSTEM32\COMMAND.COM 4 30" xfId="411"/>
    <cellStyle name="=C:\WINNT\SYSTEM32\COMMAND.COM 4 30 2" xfId="9205"/>
    <cellStyle name="=C:\WINNT\SYSTEM32\COMMAND.COM 4 31" xfId="412"/>
    <cellStyle name="=C:\WINNT\SYSTEM32\COMMAND.COM 4 31 2" xfId="9210"/>
    <cellStyle name="=C:\WINNT\SYSTEM32\COMMAND.COM 4 32" xfId="413"/>
    <cellStyle name="=C:\WINNT\SYSTEM32\COMMAND.COM 4 32 2" xfId="9213"/>
    <cellStyle name="=C:\WINNT\SYSTEM32\COMMAND.COM 4 33" xfId="414"/>
    <cellStyle name="=C:\WINNT\SYSTEM32\COMMAND.COM 4 33 2" xfId="9217"/>
    <cellStyle name="=C:\WINNT\SYSTEM32\COMMAND.COM 4 34" xfId="415"/>
    <cellStyle name="=C:\WINNT\SYSTEM32\COMMAND.COM 4 34 2" xfId="9219"/>
    <cellStyle name="=C:\WINNT\SYSTEM32\COMMAND.COM 4 35" xfId="416"/>
    <cellStyle name="=C:\WINNT\SYSTEM32\COMMAND.COM 4 35 2" xfId="9222"/>
    <cellStyle name="=C:\WINNT\SYSTEM32\COMMAND.COM 4 36" xfId="417"/>
    <cellStyle name="=C:\WINNT\SYSTEM32\COMMAND.COM 4 36 2" xfId="9225"/>
    <cellStyle name="=C:\WINNT\SYSTEM32\COMMAND.COM 4 37" xfId="418"/>
    <cellStyle name="=C:\WINNT\SYSTEM32\COMMAND.COM 4 37 2" xfId="9228"/>
    <cellStyle name="=C:\WINNT\SYSTEM32\COMMAND.COM 4 38" xfId="419"/>
    <cellStyle name="=C:\WINNT\SYSTEM32\COMMAND.COM 4 38 2" xfId="9231"/>
    <cellStyle name="=C:\WINNT\SYSTEM32\COMMAND.COM 4 39" xfId="420"/>
    <cellStyle name="=C:\WINNT\SYSTEM32\COMMAND.COM 4 39 2" xfId="9234"/>
    <cellStyle name="=C:\WINNT\SYSTEM32\COMMAND.COM 4 4" xfId="421"/>
    <cellStyle name="=C:\WINNT\SYSTEM32\COMMAND.COM 4 4 2" xfId="9237"/>
    <cellStyle name="=C:\WINNT\SYSTEM32\COMMAND.COM 4 40" xfId="422"/>
    <cellStyle name="=C:\WINNT\SYSTEM32\COMMAND.COM 4 40 2" xfId="9240"/>
    <cellStyle name="=C:\WINNT\SYSTEM32\COMMAND.COM 4 41" xfId="423"/>
    <cellStyle name="=C:\WINNT\SYSTEM32\COMMAND.COM 4 41 2" xfId="9244"/>
    <cellStyle name="=C:\WINNT\SYSTEM32\COMMAND.COM 4 42" xfId="424"/>
    <cellStyle name="=C:\WINNT\SYSTEM32\COMMAND.COM 4 42 2" xfId="9245"/>
    <cellStyle name="=C:\WINNT\SYSTEM32\COMMAND.COM 4 43" xfId="425"/>
    <cellStyle name="=C:\WINNT\SYSTEM32\COMMAND.COM 4 43 2" xfId="9248"/>
    <cellStyle name="=C:\WINNT\SYSTEM32\COMMAND.COM 4 44" xfId="426"/>
    <cellStyle name="=C:\WINNT\SYSTEM32\COMMAND.COM 4 44 2" xfId="9251"/>
    <cellStyle name="=C:\WINNT\SYSTEM32\COMMAND.COM 4 45" xfId="427"/>
    <cellStyle name="=C:\WINNT\SYSTEM32\COMMAND.COM 4 45 2" xfId="9255"/>
    <cellStyle name="=C:\WINNT\SYSTEM32\COMMAND.COM 4 46" xfId="428"/>
    <cellStyle name="=C:\WINNT\SYSTEM32\COMMAND.COM 4 46 2" xfId="9256"/>
    <cellStyle name="=C:\WINNT\SYSTEM32\COMMAND.COM 4 47" xfId="429"/>
    <cellStyle name="=C:\WINNT\SYSTEM32\COMMAND.COM 4 47 2" xfId="9260"/>
    <cellStyle name="=C:\WINNT\SYSTEM32\COMMAND.COM 4 48" xfId="9261"/>
    <cellStyle name="=C:\WINNT\SYSTEM32\COMMAND.COM 4 5" xfId="430"/>
    <cellStyle name="=C:\WINNT\SYSTEM32\COMMAND.COM 4 5 2" xfId="9264"/>
    <cellStyle name="=C:\WINNT\SYSTEM32\COMMAND.COM 4 6" xfId="431"/>
    <cellStyle name="=C:\WINNT\SYSTEM32\COMMAND.COM 4 6 2" xfId="9268"/>
    <cellStyle name="=C:\WINNT\SYSTEM32\COMMAND.COM 4 7" xfId="432"/>
    <cellStyle name="=C:\WINNT\SYSTEM32\COMMAND.COM 4 7 2" xfId="9273"/>
    <cellStyle name="=C:\WINNT\SYSTEM32\COMMAND.COM 4 8" xfId="433"/>
    <cellStyle name="=C:\WINNT\SYSTEM32\COMMAND.COM 4 8 2" xfId="9276"/>
    <cellStyle name="=C:\WINNT\SYSTEM32\COMMAND.COM 4 9" xfId="434"/>
    <cellStyle name="=C:\WINNT\SYSTEM32\COMMAND.COM 4 9 2" xfId="9279"/>
    <cellStyle name="=C:\WINNT\SYSTEM32\COMMAND.COM 4_1.3s Accounting C Costs Scots" xfId="435"/>
    <cellStyle name="=C:\WINNT\SYSTEM32\COMMAND.COM 5" xfId="436"/>
    <cellStyle name="=C:\WINNT\SYSTEM32\COMMAND.COM 6" xfId="8121"/>
    <cellStyle name="=C:\WINNT\SYSTEM32\COMMAND.COM 7" xfId="8122"/>
    <cellStyle name="=C:\WINNT\SYSTEM32\COMMAND.COM 8" xfId="8123"/>
    <cellStyle name="=C:\WINNT\SYSTEM32\COMMAND.COM_2010_NGET_TPCR4_RO_FBPQ(Opex) trace only FINAL(DPP)" xfId="437"/>
    <cellStyle name="=C:\WINNT35\SYSTEM32\COMMAND.COM" xfId="438"/>
    <cellStyle name="=C:\WINNT35\SYSTEM32\COMMAND.COM 10" xfId="439"/>
    <cellStyle name="=C:\WINNT35\SYSTEM32\COMMAND.COM 10 2" xfId="9286"/>
    <cellStyle name="=C:\WINNT35\SYSTEM32\COMMAND.COM 11" xfId="440"/>
    <cellStyle name="=C:\WINNT35\SYSTEM32\COMMAND.COM 11 2" xfId="9290"/>
    <cellStyle name="=C:\WINNT35\SYSTEM32\COMMAND.COM 12" xfId="441"/>
    <cellStyle name="=C:\WINNT35\SYSTEM32\COMMAND.COM 12 2" xfId="9293"/>
    <cellStyle name="=C:\WINNT35\SYSTEM32\COMMAND.COM 13" xfId="442"/>
    <cellStyle name="=C:\WINNT35\SYSTEM32\COMMAND.COM 13 2" xfId="9297"/>
    <cellStyle name="=C:\WINNT35\SYSTEM32\COMMAND.COM 14" xfId="443"/>
    <cellStyle name="=C:\WINNT35\SYSTEM32\COMMAND.COM 14 2" xfId="9299"/>
    <cellStyle name="=C:\WINNT35\SYSTEM32\COMMAND.COM 15" xfId="444"/>
    <cellStyle name="=C:\WINNT35\SYSTEM32\COMMAND.COM 15 2" xfId="9302"/>
    <cellStyle name="=C:\WINNT35\SYSTEM32\COMMAND.COM 16" xfId="445"/>
    <cellStyle name="=C:\WINNT35\SYSTEM32\COMMAND.COM 16 2" xfId="9304"/>
    <cellStyle name="=C:\WINNT35\SYSTEM32\COMMAND.COM 17" xfId="446"/>
    <cellStyle name="=C:\WINNT35\SYSTEM32\COMMAND.COM 17 2" xfId="9307"/>
    <cellStyle name="=C:\WINNT35\SYSTEM32\COMMAND.COM 18" xfId="447"/>
    <cellStyle name="=C:\WINNT35\SYSTEM32\COMMAND.COM 18 2" xfId="9310"/>
    <cellStyle name="=C:\WINNT35\SYSTEM32\COMMAND.COM 19" xfId="448"/>
    <cellStyle name="=C:\WINNT35\SYSTEM32\COMMAND.COM 19 2" xfId="9313"/>
    <cellStyle name="=C:\WINNT35\SYSTEM32\COMMAND.COM 2" xfId="449"/>
    <cellStyle name="=C:\WINNT35\SYSTEM32\COMMAND.COM 2 2" xfId="9317"/>
    <cellStyle name="=C:\WINNT35\SYSTEM32\COMMAND.COM 20" xfId="450"/>
    <cellStyle name="=C:\WINNT35\SYSTEM32\COMMAND.COM 20 2" xfId="9320"/>
    <cellStyle name="=C:\WINNT35\SYSTEM32\COMMAND.COM 21" xfId="451"/>
    <cellStyle name="=C:\WINNT35\SYSTEM32\COMMAND.COM 21 2" xfId="9323"/>
    <cellStyle name="=C:\WINNT35\SYSTEM32\COMMAND.COM 22" xfId="452"/>
    <cellStyle name="=C:\WINNT35\SYSTEM32\COMMAND.COM 22 2" xfId="9326"/>
    <cellStyle name="=C:\WINNT35\SYSTEM32\COMMAND.COM 23" xfId="453"/>
    <cellStyle name="=C:\WINNT35\SYSTEM32\COMMAND.COM 23 2" xfId="9329"/>
    <cellStyle name="=C:\WINNT35\SYSTEM32\COMMAND.COM 24" xfId="454"/>
    <cellStyle name="=C:\WINNT35\SYSTEM32\COMMAND.COM 24 2" xfId="9332"/>
    <cellStyle name="=C:\WINNT35\SYSTEM32\COMMAND.COM 25" xfId="455"/>
    <cellStyle name="=C:\WINNT35\SYSTEM32\COMMAND.COM 25 2" xfId="9335"/>
    <cellStyle name="=C:\WINNT35\SYSTEM32\COMMAND.COM 26" xfId="456"/>
    <cellStyle name="=C:\WINNT35\SYSTEM32\COMMAND.COM 26 2" xfId="9339"/>
    <cellStyle name="=C:\WINNT35\SYSTEM32\COMMAND.COM 27" xfId="457"/>
    <cellStyle name="=C:\WINNT35\SYSTEM32\COMMAND.COM 27 2" xfId="9340"/>
    <cellStyle name="=C:\WINNT35\SYSTEM32\COMMAND.COM 28" xfId="458"/>
    <cellStyle name="=C:\WINNT35\SYSTEM32\COMMAND.COM 28 2" xfId="9343"/>
    <cellStyle name="=C:\WINNT35\SYSTEM32\COMMAND.COM 29" xfId="459"/>
    <cellStyle name="=C:\WINNT35\SYSTEM32\COMMAND.COM 29 2" xfId="9346"/>
    <cellStyle name="=C:\WINNT35\SYSTEM32\COMMAND.COM 3" xfId="460"/>
    <cellStyle name="=C:\WINNT35\SYSTEM32\COMMAND.COM 3 2" xfId="9349"/>
    <cellStyle name="=C:\WINNT35\SYSTEM32\COMMAND.COM 30" xfId="461"/>
    <cellStyle name="=C:\WINNT35\SYSTEM32\COMMAND.COM 30 2" xfId="9354"/>
    <cellStyle name="=C:\WINNT35\SYSTEM32\COMMAND.COM 31" xfId="462"/>
    <cellStyle name="=C:\WINNT35\SYSTEM32\COMMAND.COM 31 2" xfId="9355"/>
    <cellStyle name="=C:\WINNT35\SYSTEM32\COMMAND.COM 32" xfId="463"/>
    <cellStyle name="=C:\WINNT35\SYSTEM32\COMMAND.COM 32 2" xfId="9358"/>
    <cellStyle name="=C:\WINNT35\SYSTEM32\COMMAND.COM 33" xfId="464"/>
    <cellStyle name="=C:\WINNT35\SYSTEM32\COMMAND.COM 33 2" xfId="9362"/>
    <cellStyle name="=C:\WINNT35\SYSTEM32\COMMAND.COM 34" xfId="465"/>
    <cellStyle name="=C:\WINNT35\SYSTEM32\COMMAND.COM 34 2" xfId="9365"/>
    <cellStyle name="=C:\WINNT35\SYSTEM32\COMMAND.COM 35" xfId="466"/>
    <cellStyle name="=C:\WINNT35\SYSTEM32\COMMAND.COM 35 2" xfId="9370"/>
    <cellStyle name="=C:\WINNT35\SYSTEM32\COMMAND.COM 36" xfId="467"/>
    <cellStyle name="=C:\WINNT35\SYSTEM32\COMMAND.COM 36 2" xfId="9372"/>
    <cellStyle name="=C:\WINNT35\SYSTEM32\COMMAND.COM 37" xfId="468"/>
    <cellStyle name="=C:\WINNT35\SYSTEM32\COMMAND.COM 37 2" xfId="9375"/>
    <cellStyle name="=C:\WINNT35\SYSTEM32\COMMAND.COM 38" xfId="469"/>
    <cellStyle name="=C:\WINNT35\SYSTEM32\COMMAND.COM 38 2" xfId="9378"/>
    <cellStyle name="=C:\WINNT35\SYSTEM32\COMMAND.COM 39" xfId="470"/>
    <cellStyle name="=C:\WINNT35\SYSTEM32\COMMAND.COM 39 2" xfId="9381"/>
    <cellStyle name="=C:\WINNT35\SYSTEM32\COMMAND.COM 4" xfId="471"/>
    <cellStyle name="=C:\WINNT35\SYSTEM32\COMMAND.COM 4 2" xfId="9384"/>
    <cellStyle name="=C:\WINNT35\SYSTEM32\COMMAND.COM 40" xfId="472"/>
    <cellStyle name="=C:\WINNT35\SYSTEM32\COMMAND.COM 40 2" xfId="9386"/>
    <cellStyle name="=C:\WINNT35\SYSTEM32\COMMAND.COM 41" xfId="473"/>
    <cellStyle name="=C:\WINNT35\SYSTEM32\COMMAND.COM 41 2" xfId="9389"/>
    <cellStyle name="=C:\WINNT35\SYSTEM32\COMMAND.COM 42" xfId="474"/>
    <cellStyle name="=C:\WINNT35\SYSTEM32\COMMAND.COM 42 2" xfId="9393"/>
    <cellStyle name="=C:\WINNT35\SYSTEM32\COMMAND.COM 43" xfId="475"/>
    <cellStyle name="=C:\WINNT35\SYSTEM32\COMMAND.COM 43 2" xfId="9396"/>
    <cellStyle name="=C:\WINNT35\SYSTEM32\COMMAND.COM 44" xfId="476"/>
    <cellStyle name="=C:\WINNT35\SYSTEM32\COMMAND.COM 44 2" xfId="9399"/>
    <cellStyle name="=C:\WINNT35\SYSTEM32\COMMAND.COM 45" xfId="477"/>
    <cellStyle name="=C:\WINNT35\SYSTEM32\COMMAND.COM 45 2" xfId="9402"/>
    <cellStyle name="=C:\WINNT35\SYSTEM32\COMMAND.COM 46" xfId="478"/>
    <cellStyle name="=C:\WINNT35\SYSTEM32\COMMAND.COM 46 2" xfId="9405"/>
    <cellStyle name="=C:\WINNT35\SYSTEM32\COMMAND.COM 47" xfId="479"/>
    <cellStyle name="=C:\WINNT35\SYSTEM32\COMMAND.COM 47 2" xfId="9407"/>
    <cellStyle name="=C:\WINNT35\SYSTEM32\COMMAND.COM 48" xfId="9409"/>
    <cellStyle name="=C:\WINNT35\SYSTEM32\COMMAND.COM 5" xfId="480"/>
    <cellStyle name="=C:\WINNT35\SYSTEM32\COMMAND.COM 5 2" xfId="9413"/>
    <cellStyle name="=C:\WINNT35\SYSTEM32\COMMAND.COM 6" xfId="481"/>
    <cellStyle name="=C:\WINNT35\SYSTEM32\COMMAND.COM 6 2" xfId="9416"/>
    <cellStyle name="=C:\WINNT35\SYSTEM32\COMMAND.COM 7" xfId="482"/>
    <cellStyle name="=C:\WINNT35\SYSTEM32\COMMAND.COM 7 2" xfId="9419"/>
    <cellStyle name="=C:\WINNT35\SYSTEM32\COMMAND.COM 8" xfId="483"/>
    <cellStyle name="=C:\WINNT35\SYSTEM32\COMMAND.COM 8 2" xfId="9422"/>
    <cellStyle name="=C:\WINNT35\SYSTEM32\COMMAND.COM 9" xfId="484"/>
    <cellStyle name="=C:\WINNT35\SYSTEM32\COMMAND.COM 9 2" xfId="9425"/>
    <cellStyle name="=C:\WINNT35\SYSTEM32\COMMAND.COM_1.3s Accounting C Costs Scots" xfId="485"/>
    <cellStyle name="20% - Accent1 10" xfId="487"/>
    <cellStyle name="20% - Accent1 10 2" xfId="488"/>
    <cellStyle name="20% - Accent1 10 3" xfId="8125"/>
    <cellStyle name="20% - Accent1 11" xfId="489"/>
    <cellStyle name="20% - Accent1 11 2" xfId="490"/>
    <cellStyle name="20% - Accent1 11 3" xfId="8126"/>
    <cellStyle name="20% - Accent1 12" xfId="491"/>
    <cellStyle name="20% - Accent1 12 2" xfId="492"/>
    <cellStyle name="20% - Accent1 12 3" xfId="8127"/>
    <cellStyle name="20% - Accent1 13" xfId="493"/>
    <cellStyle name="20% - Accent1 13 2" xfId="494"/>
    <cellStyle name="20% - Accent1 13 3" xfId="495"/>
    <cellStyle name="20% - Accent1 13 4" xfId="496"/>
    <cellStyle name="20% - Accent1 13 5" xfId="497"/>
    <cellStyle name="20% - Accent1 13 6" xfId="498"/>
    <cellStyle name="20% - Accent1 13 7" xfId="8128"/>
    <cellStyle name="20% - Accent1 14" xfId="499"/>
    <cellStyle name="20% - Accent1 14 2" xfId="500"/>
    <cellStyle name="20% - Accent1 14 3" xfId="501"/>
    <cellStyle name="20% - Accent1 14 4" xfId="502"/>
    <cellStyle name="20% - Accent1 14 5" xfId="503"/>
    <cellStyle name="20% - Accent1 14 6" xfId="504"/>
    <cellStyle name="20% - Accent1 14 7" xfId="8129"/>
    <cellStyle name="20% - Accent1 15" xfId="505"/>
    <cellStyle name="20% - Accent1 15 2" xfId="506"/>
    <cellStyle name="20% - Accent1 15 3" xfId="507"/>
    <cellStyle name="20% - Accent1 15 4" xfId="508"/>
    <cellStyle name="20% - Accent1 15 5" xfId="509"/>
    <cellStyle name="20% - Accent1 15 6" xfId="510"/>
    <cellStyle name="20% - Accent1 15 7" xfId="8130"/>
    <cellStyle name="20% - Accent1 16" xfId="511"/>
    <cellStyle name="20% - Accent1 17" xfId="512"/>
    <cellStyle name="20% - Accent1 18" xfId="513"/>
    <cellStyle name="20% - Accent1 19" xfId="514"/>
    <cellStyle name="20% - Accent1 2" xfId="515"/>
    <cellStyle name="20% - Accent1 2 10" xfId="516"/>
    <cellStyle name="20% - Accent1 2 11" xfId="517"/>
    <cellStyle name="20% - Accent1 2 12" xfId="518"/>
    <cellStyle name="20% - Accent1 2 13" xfId="519"/>
    <cellStyle name="20% - Accent1 2 13 2" xfId="9439"/>
    <cellStyle name="20% - Accent1 2 2" xfId="520"/>
    <cellStyle name="20% - Accent1 2 2 10" xfId="521"/>
    <cellStyle name="20% - Accent1 2 2 11" xfId="522"/>
    <cellStyle name="20% - Accent1 2 2 12" xfId="523"/>
    <cellStyle name="20% - Accent1 2 2 13" xfId="524"/>
    <cellStyle name="20% - Accent1 2 2 13 2" xfId="8131"/>
    <cellStyle name="20% - Accent1 2 2 2" xfId="525"/>
    <cellStyle name="20% - Accent1 2 2 2 2" xfId="526"/>
    <cellStyle name="20% - Accent1 2 2 3" xfId="527"/>
    <cellStyle name="20% - Accent1 2 2 4" xfId="528"/>
    <cellStyle name="20% - Accent1 2 2 5" xfId="529"/>
    <cellStyle name="20% - Accent1 2 2 6" xfId="530"/>
    <cellStyle name="20% - Accent1 2 2 7" xfId="531"/>
    <cellStyle name="20% - Accent1 2 2 8" xfId="532"/>
    <cellStyle name="20% - Accent1 2 2 9" xfId="533"/>
    <cellStyle name="20% - Accent1 2 3" xfId="534"/>
    <cellStyle name="20% - Accent1 2 3 2" xfId="535"/>
    <cellStyle name="20% - Accent1 2 4" xfId="536"/>
    <cellStyle name="20% - Accent1 2 5" xfId="537"/>
    <cellStyle name="20% - Accent1 2 6" xfId="538"/>
    <cellStyle name="20% - Accent1 2 7" xfId="539"/>
    <cellStyle name="20% - Accent1 2 8" xfId="540"/>
    <cellStyle name="20% - Accent1 2 9" xfId="541"/>
    <cellStyle name="20% - Accent1 20" xfId="542"/>
    <cellStyle name="20% - Accent1 21" xfId="543"/>
    <cellStyle name="20% - Accent1 22" xfId="544"/>
    <cellStyle name="20% - Accent1 23" xfId="545"/>
    <cellStyle name="20% - Accent1 24" xfId="546"/>
    <cellStyle name="20% - Accent1 25" xfId="547"/>
    <cellStyle name="20% - Accent1 26" xfId="548"/>
    <cellStyle name="20% - Accent1 27" xfId="549"/>
    <cellStyle name="20% - Accent1 28" xfId="550"/>
    <cellStyle name="20% - Accent1 29" xfId="551"/>
    <cellStyle name="20% - Accent1 3" xfId="552"/>
    <cellStyle name="20% - Accent1 3 2" xfId="553"/>
    <cellStyle name="20% - Accent1 3 3" xfId="8132"/>
    <cellStyle name="20% - Accent1 30" xfId="554"/>
    <cellStyle name="20% - Accent1 31" xfId="486"/>
    <cellStyle name="20% - Accent1 4" xfId="555"/>
    <cellStyle name="20% - Accent1 4 2" xfId="556"/>
    <cellStyle name="20% - Accent1 4 3" xfId="8133"/>
    <cellStyle name="20% - Accent1 5" xfId="557"/>
    <cellStyle name="20% - Accent1 5 2" xfId="558"/>
    <cellStyle name="20% - Accent1 5 3" xfId="8134"/>
    <cellStyle name="20% - Accent1 6" xfId="559"/>
    <cellStyle name="20% - Accent1 6 2" xfId="560"/>
    <cellStyle name="20% - Accent1 6 3" xfId="8135"/>
    <cellStyle name="20% - Accent1 7" xfId="561"/>
    <cellStyle name="20% - Accent1 7 2" xfId="562"/>
    <cellStyle name="20% - Accent1 7 3" xfId="8137"/>
    <cellStyle name="20% - Accent1 8" xfId="563"/>
    <cellStyle name="20% - Accent1 8 2" xfId="564"/>
    <cellStyle name="20% - Accent1 8 3" xfId="8138"/>
    <cellStyle name="20% - Accent1 9" xfId="565"/>
    <cellStyle name="20% - Accent1 9 2" xfId="566"/>
    <cellStyle name="20% - Accent1 9 3" xfId="8139"/>
    <cellStyle name="20% - Accent2 10" xfId="568"/>
    <cellStyle name="20% - Accent2 10 2" xfId="569"/>
    <cellStyle name="20% - Accent2 10 3" xfId="8140"/>
    <cellStyle name="20% - Accent2 11" xfId="570"/>
    <cellStyle name="20% - Accent2 11 2" xfId="571"/>
    <cellStyle name="20% - Accent2 11 3" xfId="8141"/>
    <cellStyle name="20% - Accent2 12" xfId="572"/>
    <cellStyle name="20% - Accent2 12 2" xfId="573"/>
    <cellStyle name="20% - Accent2 12 3" xfId="8142"/>
    <cellStyle name="20% - Accent2 13" xfId="574"/>
    <cellStyle name="20% - Accent2 13 2" xfId="575"/>
    <cellStyle name="20% - Accent2 13 3" xfId="576"/>
    <cellStyle name="20% - Accent2 13 4" xfId="577"/>
    <cellStyle name="20% - Accent2 13 5" xfId="578"/>
    <cellStyle name="20% - Accent2 13 6" xfId="579"/>
    <cellStyle name="20% - Accent2 13 7" xfId="8143"/>
    <cellStyle name="20% - Accent2 14" xfId="580"/>
    <cellStyle name="20% - Accent2 14 2" xfId="581"/>
    <cellStyle name="20% - Accent2 14 3" xfId="582"/>
    <cellStyle name="20% - Accent2 14 4" xfId="583"/>
    <cellStyle name="20% - Accent2 14 5" xfId="584"/>
    <cellStyle name="20% - Accent2 14 6" xfId="585"/>
    <cellStyle name="20% - Accent2 14 7" xfId="8144"/>
    <cellStyle name="20% - Accent2 15" xfId="586"/>
    <cellStyle name="20% - Accent2 15 2" xfId="587"/>
    <cellStyle name="20% - Accent2 15 3" xfId="588"/>
    <cellStyle name="20% - Accent2 15 4" xfId="589"/>
    <cellStyle name="20% - Accent2 15 5" xfId="590"/>
    <cellStyle name="20% - Accent2 15 6" xfId="591"/>
    <cellStyle name="20% - Accent2 15 7" xfId="8145"/>
    <cellStyle name="20% - Accent2 16" xfId="592"/>
    <cellStyle name="20% - Accent2 17" xfId="593"/>
    <cellStyle name="20% - Accent2 18" xfId="594"/>
    <cellStyle name="20% - Accent2 19" xfId="595"/>
    <cellStyle name="20% - Accent2 2" xfId="596"/>
    <cellStyle name="20% - Accent2 2 10" xfId="597"/>
    <cellStyle name="20% - Accent2 2 11" xfId="598"/>
    <cellStyle name="20% - Accent2 2 12" xfId="599"/>
    <cellStyle name="20% - Accent2 2 13" xfId="600"/>
    <cellStyle name="20% - Accent2 2 13 2" xfId="9480"/>
    <cellStyle name="20% - Accent2 2 2" xfId="601"/>
    <cellStyle name="20% - Accent2 2 2 10" xfId="602"/>
    <cellStyle name="20% - Accent2 2 2 11" xfId="603"/>
    <cellStyle name="20% - Accent2 2 2 12" xfId="604"/>
    <cellStyle name="20% - Accent2 2 2 13" xfId="605"/>
    <cellStyle name="20% - Accent2 2 2 13 2" xfId="8146"/>
    <cellStyle name="20% - Accent2 2 2 2" xfId="606"/>
    <cellStyle name="20% - Accent2 2 2 2 2" xfId="607"/>
    <cellStyle name="20% - Accent2 2 2 3" xfId="608"/>
    <cellStyle name="20% - Accent2 2 2 4" xfId="609"/>
    <cellStyle name="20% - Accent2 2 2 5" xfId="610"/>
    <cellStyle name="20% - Accent2 2 2 6" xfId="611"/>
    <cellStyle name="20% - Accent2 2 2 7" xfId="612"/>
    <cellStyle name="20% - Accent2 2 2 8" xfId="613"/>
    <cellStyle name="20% - Accent2 2 2 9" xfId="614"/>
    <cellStyle name="20% - Accent2 2 3" xfId="615"/>
    <cellStyle name="20% - Accent2 2 3 2" xfId="616"/>
    <cellStyle name="20% - Accent2 2 4" xfId="617"/>
    <cellStyle name="20% - Accent2 2 5" xfId="618"/>
    <cellStyle name="20% - Accent2 2 6" xfId="619"/>
    <cellStyle name="20% - Accent2 2 7" xfId="620"/>
    <cellStyle name="20% - Accent2 2 8" xfId="621"/>
    <cellStyle name="20% - Accent2 2 9" xfId="622"/>
    <cellStyle name="20% - Accent2 20" xfId="623"/>
    <cellStyle name="20% - Accent2 21" xfId="624"/>
    <cellStyle name="20% - Accent2 22" xfId="625"/>
    <cellStyle name="20% - Accent2 23" xfId="626"/>
    <cellStyle name="20% - Accent2 24" xfId="627"/>
    <cellStyle name="20% - Accent2 25" xfId="628"/>
    <cellStyle name="20% - Accent2 26" xfId="629"/>
    <cellStyle name="20% - Accent2 27" xfId="630"/>
    <cellStyle name="20% - Accent2 28" xfId="631"/>
    <cellStyle name="20% - Accent2 29" xfId="632"/>
    <cellStyle name="20% - Accent2 3" xfId="633"/>
    <cellStyle name="20% - Accent2 3 2" xfId="634"/>
    <cellStyle name="20% - Accent2 3 3" xfId="8148"/>
    <cellStyle name="20% - Accent2 30" xfId="635"/>
    <cellStyle name="20% - Accent2 31" xfId="567"/>
    <cellStyle name="20% - Accent2 4" xfId="636"/>
    <cellStyle name="20% - Accent2 4 2" xfId="637"/>
    <cellStyle name="20% - Accent2 4 3" xfId="8150"/>
    <cellStyle name="20% - Accent2 5" xfId="638"/>
    <cellStyle name="20% - Accent2 5 2" xfId="639"/>
    <cellStyle name="20% - Accent2 5 3" xfId="8151"/>
    <cellStyle name="20% - Accent2 6" xfId="640"/>
    <cellStyle name="20% - Accent2 6 2" xfId="641"/>
    <cellStyle name="20% - Accent2 6 3" xfId="8152"/>
    <cellStyle name="20% - Accent2 7" xfId="642"/>
    <cellStyle name="20% - Accent2 7 2" xfId="643"/>
    <cellStyle name="20% - Accent2 7 3" xfId="8154"/>
    <cellStyle name="20% - Accent2 8" xfId="644"/>
    <cellStyle name="20% - Accent2 8 2" xfId="645"/>
    <cellStyle name="20% - Accent2 8 3" xfId="8155"/>
    <cellStyle name="20% - Accent2 9" xfId="646"/>
    <cellStyle name="20% - Accent2 9 2" xfId="647"/>
    <cellStyle name="20% - Accent2 9 3" xfId="8156"/>
    <cellStyle name="20% - Accent3 10" xfId="649"/>
    <cellStyle name="20% - Accent3 10 2" xfId="650"/>
    <cellStyle name="20% - Accent3 10 3" xfId="8157"/>
    <cellStyle name="20% - Accent3 11" xfId="651"/>
    <cellStyle name="20% - Accent3 11 2" xfId="652"/>
    <cellStyle name="20% - Accent3 11 3" xfId="8159"/>
    <cellStyle name="20% - Accent3 12" xfId="653"/>
    <cellStyle name="20% - Accent3 12 2" xfId="654"/>
    <cellStyle name="20% - Accent3 12 3" xfId="8160"/>
    <cellStyle name="20% - Accent3 13" xfId="655"/>
    <cellStyle name="20% - Accent3 13 2" xfId="656"/>
    <cellStyle name="20% - Accent3 13 3" xfId="657"/>
    <cellStyle name="20% - Accent3 13 4" xfId="658"/>
    <cellStyle name="20% - Accent3 13 5" xfId="659"/>
    <cellStyle name="20% - Accent3 13 6" xfId="660"/>
    <cellStyle name="20% - Accent3 13 7" xfId="8161"/>
    <cellStyle name="20% - Accent3 14" xfId="661"/>
    <cellStyle name="20% - Accent3 14 2" xfId="662"/>
    <cellStyle name="20% - Accent3 14 3" xfId="663"/>
    <cellStyle name="20% - Accent3 14 4" xfId="664"/>
    <cellStyle name="20% - Accent3 14 5" xfId="665"/>
    <cellStyle name="20% - Accent3 14 6" xfId="666"/>
    <cellStyle name="20% - Accent3 14 7" xfId="8163"/>
    <cellStyle name="20% - Accent3 15" xfId="667"/>
    <cellStyle name="20% - Accent3 15 2" xfId="668"/>
    <cellStyle name="20% - Accent3 15 3" xfId="669"/>
    <cellStyle name="20% - Accent3 15 4" xfId="670"/>
    <cellStyle name="20% - Accent3 15 5" xfId="671"/>
    <cellStyle name="20% - Accent3 15 6" xfId="672"/>
    <cellStyle name="20% - Accent3 15 7" xfId="8165"/>
    <cellStyle name="20% - Accent3 16" xfId="673"/>
    <cellStyle name="20% - Accent3 17" xfId="674"/>
    <cellStyle name="20% - Accent3 18" xfId="675"/>
    <cellStyle name="20% - Accent3 19" xfId="676"/>
    <cellStyle name="20% - Accent3 2" xfId="677"/>
    <cellStyle name="20% - Accent3 2 10" xfId="678"/>
    <cellStyle name="20% - Accent3 2 11" xfId="679"/>
    <cellStyle name="20% - Accent3 2 12" xfId="680"/>
    <cellStyle name="20% - Accent3 2 13" xfId="681"/>
    <cellStyle name="20% - Accent3 2 13 2" xfId="9524"/>
    <cellStyle name="20% - Accent3 2 2" xfId="682"/>
    <cellStyle name="20% - Accent3 2 2 10" xfId="683"/>
    <cellStyle name="20% - Accent3 2 2 11" xfId="684"/>
    <cellStyle name="20% - Accent3 2 2 12" xfId="685"/>
    <cellStyle name="20% - Accent3 2 2 13" xfId="686"/>
    <cellStyle name="20% - Accent3 2 2 13 2" xfId="8167"/>
    <cellStyle name="20% - Accent3 2 2 2" xfId="687"/>
    <cellStyle name="20% - Accent3 2 2 2 2" xfId="688"/>
    <cellStyle name="20% - Accent3 2 2 3" xfId="689"/>
    <cellStyle name="20% - Accent3 2 2 4" xfId="690"/>
    <cellStyle name="20% - Accent3 2 2 5" xfId="691"/>
    <cellStyle name="20% - Accent3 2 2 6" xfId="692"/>
    <cellStyle name="20% - Accent3 2 2 7" xfId="693"/>
    <cellStyle name="20% - Accent3 2 2 8" xfId="694"/>
    <cellStyle name="20% - Accent3 2 2 9" xfId="695"/>
    <cellStyle name="20% - Accent3 2 3" xfId="696"/>
    <cellStyle name="20% - Accent3 2 3 2" xfId="697"/>
    <cellStyle name="20% - Accent3 2 4" xfId="698"/>
    <cellStyle name="20% - Accent3 2 5" xfId="699"/>
    <cellStyle name="20% - Accent3 2 6" xfId="700"/>
    <cellStyle name="20% - Accent3 2 7" xfId="701"/>
    <cellStyle name="20% - Accent3 2 8" xfId="702"/>
    <cellStyle name="20% - Accent3 2 9" xfId="703"/>
    <cellStyle name="20% - Accent3 20" xfId="704"/>
    <cellStyle name="20% - Accent3 21" xfId="705"/>
    <cellStyle name="20% - Accent3 22" xfId="706"/>
    <cellStyle name="20% - Accent3 23" xfId="707"/>
    <cellStyle name="20% - Accent3 24" xfId="708"/>
    <cellStyle name="20% - Accent3 25" xfId="709"/>
    <cellStyle name="20% - Accent3 26" xfId="710"/>
    <cellStyle name="20% - Accent3 27" xfId="711"/>
    <cellStyle name="20% - Accent3 28" xfId="712"/>
    <cellStyle name="20% - Accent3 29" xfId="713"/>
    <cellStyle name="20% - Accent3 3" xfId="714"/>
    <cellStyle name="20% - Accent3 3 2" xfId="715"/>
    <cellStyle name="20% - Accent3 3 3" xfId="8169"/>
    <cellStyle name="20% - Accent3 30" xfId="716"/>
    <cellStyle name="20% - Accent3 31" xfId="648"/>
    <cellStyle name="20% - Accent3 4" xfId="717"/>
    <cellStyle name="20% - Accent3 4 2" xfId="718"/>
    <cellStyle name="20% - Accent3 4 3" xfId="8170"/>
    <cellStyle name="20% - Accent3 5" xfId="719"/>
    <cellStyle name="20% - Accent3 5 2" xfId="720"/>
    <cellStyle name="20% - Accent3 5 3" xfId="8171"/>
    <cellStyle name="20% - Accent3 6" xfId="721"/>
    <cellStyle name="20% - Accent3 6 2" xfId="722"/>
    <cellStyle name="20% - Accent3 6 3" xfId="8172"/>
    <cellStyle name="20% - Accent3 7" xfId="723"/>
    <cellStyle name="20% - Accent3 7 2" xfId="724"/>
    <cellStyle name="20% - Accent3 7 3" xfId="8173"/>
    <cellStyle name="20% - Accent3 8" xfId="725"/>
    <cellStyle name="20% - Accent3 8 2" xfId="726"/>
    <cellStyle name="20% - Accent3 8 3" xfId="8174"/>
    <cellStyle name="20% - Accent3 9" xfId="727"/>
    <cellStyle name="20% - Accent3 9 2" xfId="728"/>
    <cellStyle name="20% - Accent3 9 3" xfId="8175"/>
    <cellStyle name="20% - Accent4 10" xfId="730"/>
    <cellStyle name="20% - Accent4 10 2" xfId="731"/>
    <cellStyle name="20% - Accent4 10 3" xfId="8176"/>
    <cellStyle name="20% - Accent4 11" xfId="732"/>
    <cellStyle name="20% - Accent4 11 2" xfId="733"/>
    <cellStyle name="20% - Accent4 11 3" xfId="8177"/>
    <cellStyle name="20% - Accent4 12" xfId="734"/>
    <cellStyle name="20% - Accent4 12 2" xfId="735"/>
    <cellStyle name="20% - Accent4 12 3" xfId="8178"/>
    <cellStyle name="20% - Accent4 13" xfId="736"/>
    <cellStyle name="20% - Accent4 13 2" xfId="737"/>
    <cellStyle name="20% - Accent4 13 3" xfId="738"/>
    <cellStyle name="20% - Accent4 13 4" xfId="739"/>
    <cellStyle name="20% - Accent4 13 5" xfId="740"/>
    <cellStyle name="20% - Accent4 13 6" xfId="741"/>
    <cellStyle name="20% - Accent4 13 7" xfId="8179"/>
    <cellStyle name="20% - Accent4 14" xfId="742"/>
    <cellStyle name="20% - Accent4 14 2" xfId="743"/>
    <cellStyle name="20% - Accent4 14 3" xfId="744"/>
    <cellStyle name="20% - Accent4 14 4" xfId="745"/>
    <cellStyle name="20% - Accent4 14 5" xfId="746"/>
    <cellStyle name="20% - Accent4 14 6" xfId="747"/>
    <cellStyle name="20% - Accent4 14 7" xfId="8180"/>
    <cellStyle name="20% - Accent4 15" xfId="748"/>
    <cellStyle name="20% - Accent4 15 2" xfId="749"/>
    <cellStyle name="20% - Accent4 15 3" xfId="750"/>
    <cellStyle name="20% - Accent4 15 4" xfId="751"/>
    <cellStyle name="20% - Accent4 15 5" xfId="752"/>
    <cellStyle name="20% - Accent4 15 6" xfId="753"/>
    <cellStyle name="20% - Accent4 15 7" xfId="8181"/>
    <cellStyle name="20% - Accent4 16" xfId="754"/>
    <cellStyle name="20% - Accent4 17" xfId="755"/>
    <cellStyle name="20% - Accent4 18" xfId="756"/>
    <cellStyle name="20% - Accent4 19" xfId="757"/>
    <cellStyle name="20% - Accent4 2" xfId="758"/>
    <cellStyle name="20% - Accent4 2 10" xfId="759"/>
    <cellStyle name="20% - Accent4 2 11" xfId="760"/>
    <cellStyle name="20% - Accent4 2 12" xfId="761"/>
    <cellStyle name="20% - Accent4 2 13" xfId="762"/>
    <cellStyle name="20% - Accent4 2 13 2" xfId="9571"/>
    <cellStyle name="20% - Accent4 2 2" xfId="763"/>
    <cellStyle name="20% - Accent4 2 2 10" xfId="764"/>
    <cellStyle name="20% - Accent4 2 2 11" xfId="765"/>
    <cellStyle name="20% - Accent4 2 2 12" xfId="766"/>
    <cellStyle name="20% - Accent4 2 2 13" xfId="767"/>
    <cellStyle name="20% - Accent4 2 2 13 2" xfId="8182"/>
    <cellStyle name="20% - Accent4 2 2 2" xfId="768"/>
    <cellStyle name="20% - Accent4 2 2 2 2" xfId="769"/>
    <cellStyle name="20% - Accent4 2 2 3" xfId="770"/>
    <cellStyle name="20% - Accent4 2 2 4" xfId="771"/>
    <cellStyle name="20% - Accent4 2 2 5" xfId="772"/>
    <cellStyle name="20% - Accent4 2 2 6" xfId="773"/>
    <cellStyle name="20% - Accent4 2 2 7" xfId="774"/>
    <cellStyle name="20% - Accent4 2 2 8" xfId="775"/>
    <cellStyle name="20% - Accent4 2 2 9" xfId="776"/>
    <cellStyle name="20% - Accent4 2 3" xfId="777"/>
    <cellStyle name="20% - Accent4 2 3 2" xfId="778"/>
    <cellStyle name="20% - Accent4 2 4" xfId="779"/>
    <cellStyle name="20% - Accent4 2 5" xfId="780"/>
    <cellStyle name="20% - Accent4 2 6" xfId="781"/>
    <cellStyle name="20% - Accent4 2 7" xfId="782"/>
    <cellStyle name="20% - Accent4 2 8" xfId="783"/>
    <cellStyle name="20% - Accent4 2 9" xfId="784"/>
    <cellStyle name="20% - Accent4 20" xfId="785"/>
    <cellStyle name="20% - Accent4 21" xfId="786"/>
    <cellStyle name="20% - Accent4 22" xfId="787"/>
    <cellStyle name="20% - Accent4 23" xfId="788"/>
    <cellStyle name="20% - Accent4 24" xfId="789"/>
    <cellStyle name="20% - Accent4 25" xfId="790"/>
    <cellStyle name="20% - Accent4 26" xfId="791"/>
    <cellStyle name="20% - Accent4 27" xfId="792"/>
    <cellStyle name="20% - Accent4 28" xfId="793"/>
    <cellStyle name="20% - Accent4 29" xfId="794"/>
    <cellStyle name="20% - Accent4 3" xfId="795"/>
    <cellStyle name="20% - Accent4 3 2" xfId="796"/>
    <cellStyle name="20% - Accent4 3 3" xfId="8184"/>
    <cellStyle name="20% - Accent4 30" xfId="797"/>
    <cellStyle name="20% - Accent4 31" xfId="729"/>
    <cellStyle name="20% - Accent4 4" xfId="798"/>
    <cellStyle name="20% - Accent4 4 2" xfId="799"/>
    <cellStyle name="20% - Accent4 4 3" xfId="8185"/>
    <cellStyle name="20% - Accent4 5" xfId="800"/>
    <cellStyle name="20% - Accent4 5 2" xfId="801"/>
    <cellStyle name="20% - Accent4 5 3" xfId="8186"/>
    <cellStyle name="20% - Accent4 6" xfId="802"/>
    <cellStyle name="20% - Accent4 6 2" xfId="803"/>
    <cellStyle name="20% - Accent4 6 3" xfId="8187"/>
    <cellStyle name="20% - Accent4 7" xfId="804"/>
    <cellStyle name="20% - Accent4 7 2" xfId="805"/>
    <cellStyle name="20% - Accent4 7 3" xfId="8188"/>
    <cellStyle name="20% - Accent4 8" xfId="806"/>
    <cellStyle name="20% - Accent4 8 2" xfId="807"/>
    <cellStyle name="20% - Accent4 8 3" xfId="8189"/>
    <cellStyle name="20% - Accent4 9" xfId="808"/>
    <cellStyle name="20% - Accent4 9 2" xfId="809"/>
    <cellStyle name="20% - Accent4 9 3" xfId="8190"/>
    <cellStyle name="20% - Accent5 10" xfId="811"/>
    <cellStyle name="20% - Accent5 10 2" xfId="812"/>
    <cellStyle name="20% - Accent5 10 3" xfId="8191"/>
    <cellStyle name="20% - Accent5 11" xfId="813"/>
    <cellStyle name="20% - Accent5 11 2" xfId="814"/>
    <cellStyle name="20% - Accent5 11 3" xfId="8192"/>
    <cellStyle name="20% - Accent5 12" xfId="815"/>
    <cellStyle name="20% - Accent5 12 2" xfId="816"/>
    <cellStyle name="20% - Accent5 12 3" xfId="8193"/>
    <cellStyle name="20% - Accent5 13" xfId="817"/>
    <cellStyle name="20% - Accent5 13 2" xfId="818"/>
    <cellStyle name="20% - Accent5 13 3" xfId="819"/>
    <cellStyle name="20% - Accent5 13 4" xfId="820"/>
    <cellStyle name="20% - Accent5 13 5" xfId="821"/>
    <cellStyle name="20% - Accent5 13 6" xfId="822"/>
    <cellStyle name="20% - Accent5 13 7" xfId="8194"/>
    <cellStyle name="20% - Accent5 14" xfId="823"/>
    <cellStyle name="20% - Accent5 14 2" xfId="824"/>
    <cellStyle name="20% - Accent5 14 3" xfId="825"/>
    <cellStyle name="20% - Accent5 14 4" xfId="826"/>
    <cellStyle name="20% - Accent5 14 5" xfId="827"/>
    <cellStyle name="20% - Accent5 14 6" xfId="828"/>
    <cellStyle name="20% - Accent5 14 7" xfId="8195"/>
    <cellStyle name="20% - Accent5 15" xfId="829"/>
    <cellStyle name="20% - Accent5 15 2" xfId="830"/>
    <cellStyle name="20% - Accent5 15 3" xfId="831"/>
    <cellStyle name="20% - Accent5 15 4" xfId="832"/>
    <cellStyle name="20% - Accent5 15 5" xfId="833"/>
    <cellStyle name="20% - Accent5 15 6" xfId="834"/>
    <cellStyle name="20% - Accent5 15 7" xfId="8196"/>
    <cellStyle name="20% - Accent5 16" xfId="835"/>
    <cellStyle name="20% - Accent5 17" xfId="836"/>
    <cellStyle name="20% - Accent5 18" xfId="837"/>
    <cellStyle name="20% - Accent5 19" xfId="838"/>
    <cellStyle name="20% - Accent5 2" xfId="839"/>
    <cellStyle name="20% - Accent5 2 10" xfId="840"/>
    <cellStyle name="20% - Accent5 2 11" xfId="841"/>
    <cellStyle name="20% - Accent5 2 12" xfId="842"/>
    <cellStyle name="20% - Accent5 2 13" xfId="843"/>
    <cellStyle name="20% - Accent5 2 13 2" xfId="9614"/>
    <cellStyle name="20% - Accent5 2 2" xfId="844"/>
    <cellStyle name="20% - Accent5 2 2 10" xfId="845"/>
    <cellStyle name="20% - Accent5 2 2 11" xfId="846"/>
    <cellStyle name="20% - Accent5 2 2 12" xfId="847"/>
    <cellStyle name="20% - Accent5 2 2 13" xfId="848"/>
    <cellStyle name="20% - Accent5 2 2 13 2" xfId="8197"/>
    <cellStyle name="20% - Accent5 2 2 2" xfId="849"/>
    <cellStyle name="20% - Accent5 2 2 2 2" xfId="850"/>
    <cellStyle name="20% - Accent5 2 2 3" xfId="851"/>
    <cellStyle name="20% - Accent5 2 2 4" xfId="852"/>
    <cellStyle name="20% - Accent5 2 2 5" xfId="853"/>
    <cellStyle name="20% - Accent5 2 2 6" xfId="854"/>
    <cellStyle name="20% - Accent5 2 2 7" xfId="855"/>
    <cellStyle name="20% - Accent5 2 2 8" xfId="856"/>
    <cellStyle name="20% - Accent5 2 2 9" xfId="857"/>
    <cellStyle name="20% - Accent5 2 3" xfId="858"/>
    <cellStyle name="20% - Accent5 2 3 2" xfId="859"/>
    <cellStyle name="20% - Accent5 2 4" xfId="860"/>
    <cellStyle name="20% - Accent5 2 5" xfId="861"/>
    <cellStyle name="20% - Accent5 2 6" xfId="862"/>
    <cellStyle name="20% - Accent5 2 7" xfId="863"/>
    <cellStyle name="20% - Accent5 2 8" xfId="864"/>
    <cellStyle name="20% - Accent5 2 9" xfId="865"/>
    <cellStyle name="20% - Accent5 20" xfId="866"/>
    <cellStyle name="20% - Accent5 21" xfId="867"/>
    <cellStyle name="20% - Accent5 22" xfId="868"/>
    <cellStyle name="20% - Accent5 23" xfId="869"/>
    <cellStyle name="20% - Accent5 24" xfId="870"/>
    <cellStyle name="20% - Accent5 25" xfId="871"/>
    <cellStyle name="20% - Accent5 26" xfId="872"/>
    <cellStyle name="20% - Accent5 27" xfId="873"/>
    <cellStyle name="20% - Accent5 28" xfId="874"/>
    <cellStyle name="20% - Accent5 29" xfId="875"/>
    <cellStyle name="20% - Accent5 3" xfId="876"/>
    <cellStyle name="20% - Accent5 3 2" xfId="877"/>
    <cellStyle name="20% - Accent5 3 3" xfId="8199"/>
    <cellStyle name="20% - Accent5 30" xfId="878"/>
    <cellStyle name="20% - Accent5 31" xfId="810"/>
    <cellStyle name="20% - Accent5 4" xfId="879"/>
    <cellStyle name="20% - Accent5 4 2" xfId="880"/>
    <cellStyle name="20% - Accent5 4 3" xfId="8200"/>
    <cellStyle name="20% - Accent5 5" xfId="881"/>
    <cellStyle name="20% - Accent5 5 2" xfId="882"/>
    <cellStyle name="20% - Accent5 5 3" xfId="8201"/>
    <cellStyle name="20% - Accent5 6" xfId="883"/>
    <cellStyle name="20% - Accent5 6 2" xfId="884"/>
    <cellStyle name="20% - Accent5 6 3" xfId="8202"/>
    <cellStyle name="20% - Accent5 7" xfId="885"/>
    <cellStyle name="20% - Accent5 7 2" xfId="886"/>
    <cellStyle name="20% - Accent5 7 3" xfId="8203"/>
    <cellStyle name="20% - Accent5 8" xfId="887"/>
    <cellStyle name="20% - Accent5 8 2" xfId="888"/>
    <cellStyle name="20% - Accent5 8 3" xfId="8204"/>
    <cellStyle name="20% - Accent5 9" xfId="889"/>
    <cellStyle name="20% - Accent5 9 2" xfId="890"/>
    <cellStyle name="20% - Accent5 9 3" xfId="8205"/>
    <cellStyle name="20% - Accent6 10" xfId="892"/>
    <cellStyle name="20% - Accent6 10 2" xfId="893"/>
    <cellStyle name="20% - Accent6 10 3" xfId="8206"/>
    <cellStyle name="20% - Accent6 11" xfId="894"/>
    <cellStyle name="20% - Accent6 11 2" xfId="895"/>
    <cellStyle name="20% - Accent6 11 3" xfId="8207"/>
    <cellStyle name="20% - Accent6 12" xfId="896"/>
    <cellStyle name="20% - Accent6 12 2" xfId="897"/>
    <cellStyle name="20% - Accent6 12 3" xfId="8208"/>
    <cellStyle name="20% - Accent6 13" xfId="898"/>
    <cellStyle name="20% - Accent6 13 2" xfId="899"/>
    <cellStyle name="20% - Accent6 13 3" xfId="900"/>
    <cellStyle name="20% - Accent6 13 4" xfId="901"/>
    <cellStyle name="20% - Accent6 13 5" xfId="902"/>
    <cellStyle name="20% - Accent6 13 6" xfId="903"/>
    <cellStyle name="20% - Accent6 13 7" xfId="8209"/>
    <cellStyle name="20% - Accent6 14" xfId="904"/>
    <cellStyle name="20% - Accent6 14 2" xfId="905"/>
    <cellStyle name="20% - Accent6 14 3" xfId="906"/>
    <cellStyle name="20% - Accent6 14 4" xfId="907"/>
    <cellStyle name="20% - Accent6 14 5" xfId="908"/>
    <cellStyle name="20% - Accent6 14 6" xfId="909"/>
    <cellStyle name="20% - Accent6 14 7" xfId="8210"/>
    <cellStyle name="20% - Accent6 15" xfId="910"/>
    <cellStyle name="20% - Accent6 15 2" xfId="911"/>
    <cellStyle name="20% - Accent6 15 3" xfId="912"/>
    <cellStyle name="20% - Accent6 15 4" xfId="913"/>
    <cellStyle name="20% - Accent6 15 5" xfId="914"/>
    <cellStyle name="20% - Accent6 15 6" xfId="915"/>
    <cellStyle name="20% - Accent6 15 7" xfId="8211"/>
    <cellStyle name="20% - Accent6 16" xfId="916"/>
    <cellStyle name="20% - Accent6 17" xfId="917"/>
    <cellStyle name="20% - Accent6 18" xfId="918"/>
    <cellStyle name="20% - Accent6 19" xfId="919"/>
    <cellStyle name="20% - Accent6 2" xfId="920"/>
    <cellStyle name="20% - Accent6 2 10" xfId="921"/>
    <cellStyle name="20% - Accent6 2 11" xfId="922"/>
    <cellStyle name="20% - Accent6 2 12" xfId="923"/>
    <cellStyle name="20% - Accent6 2 13" xfId="924"/>
    <cellStyle name="20% - Accent6 2 13 2" xfId="9662"/>
    <cellStyle name="20% - Accent6 2 2" xfId="925"/>
    <cellStyle name="20% - Accent6 2 2 10" xfId="926"/>
    <cellStyle name="20% - Accent6 2 2 11" xfId="927"/>
    <cellStyle name="20% - Accent6 2 2 12" xfId="928"/>
    <cellStyle name="20% - Accent6 2 2 13" xfId="929"/>
    <cellStyle name="20% - Accent6 2 2 13 2" xfId="8212"/>
    <cellStyle name="20% - Accent6 2 2 2" xfId="930"/>
    <cellStyle name="20% - Accent6 2 2 2 2" xfId="931"/>
    <cellStyle name="20% - Accent6 2 2 3" xfId="932"/>
    <cellStyle name="20% - Accent6 2 2 4" xfId="933"/>
    <cellStyle name="20% - Accent6 2 2 5" xfId="934"/>
    <cellStyle name="20% - Accent6 2 2 6" xfId="935"/>
    <cellStyle name="20% - Accent6 2 2 7" xfId="936"/>
    <cellStyle name="20% - Accent6 2 2 8" xfId="937"/>
    <cellStyle name="20% - Accent6 2 2 9" xfId="938"/>
    <cellStyle name="20% - Accent6 2 3" xfId="939"/>
    <cellStyle name="20% - Accent6 2 3 2" xfId="940"/>
    <cellStyle name="20% - Accent6 2 4" xfId="941"/>
    <cellStyle name="20% - Accent6 2 5" xfId="942"/>
    <cellStyle name="20% - Accent6 2 6" xfId="943"/>
    <cellStyle name="20% - Accent6 2 7" xfId="944"/>
    <cellStyle name="20% - Accent6 2 8" xfId="945"/>
    <cellStyle name="20% - Accent6 2 9" xfId="946"/>
    <cellStyle name="20% - Accent6 20" xfId="947"/>
    <cellStyle name="20% - Accent6 21" xfId="948"/>
    <cellStyle name="20% - Accent6 22" xfId="949"/>
    <cellStyle name="20% - Accent6 23" xfId="950"/>
    <cellStyle name="20% - Accent6 24" xfId="951"/>
    <cellStyle name="20% - Accent6 25" xfId="952"/>
    <cellStyle name="20% - Accent6 26" xfId="953"/>
    <cellStyle name="20% - Accent6 27" xfId="954"/>
    <cellStyle name="20% - Accent6 28" xfId="955"/>
    <cellStyle name="20% - Accent6 29" xfId="956"/>
    <cellStyle name="20% - Accent6 3" xfId="957"/>
    <cellStyle name="20% - Accent6 3 2" xfId="958"/>
    <cellStyle name="20% - Accent6 3 3" xfId="8214"/>
    <cellStyle name="20% - Accent6 30" xfId="959"/>
    <cellStyle name="20% - Accent6 31" xfId="891"/>
    <cellStyle name="20% - Accent6 4" xfId="960"/>
    <cellStyle name="20% - Accent6 4 2" xfId="961"/>
    <cellStyle name="20% - Accent6 4 3" xfId="8215"/>
    <cellStyle name="20% - Accent6 5" xfId="962"/>
    <cellStyle name="20% - Accent6 5 2" xfId="963"/>
    <cellStyle name="20% - Accent6 5 3" xfId="8216"/>
    <cellStyle name="20% - Accent6 6" xfId="964"/>
    <cellStyle name="20% - Accent6 6 2" xfId="965"/>
    <cellStyle name="20% - Accent6 6 3" xfId="8217"/>
    <cellStyle name="20% - Accent6 7" xfId="966"/>
    <cellStyle name="20% - Accent6 7 2" xfId="967"/>
    <cellStyle name="20% - Accent6 7 3" xfId="8218"/>
    <cellStyle name="20% - Accent6 8" xfId="968"/>
    <cellStyle name="20% - Accent6 8 2" xfId="969"/>
    <cellStyle name="20% - Accent6 8 3" xfId="8219"/>
    <cellStyle name="20% - Accent6 9" xfId="970"/>
    <cellStyle name="20% - Accent6 9 2" xfId="971"/>
    <cellStyle name="20% - Accent6 9 3" xfId="8220"/>
    <cellStyle name="40% - Accent1 10" xfId="973"/>
    <cellStyle name="40% - Accent1 10 2" xfId="974"/>
    <cellStyle name="40% - Accent1 10 3" xfId="8221"/>
    <cellStyle name="40% - Accent1 11" xfId="975"/>
    <cellStyle name="40% - Accent1 11 2" xfId="976"/>
    <cellStyle name="40% - Accent1 11 3" xfId="8222"/>
    <cellStyle name="40% - Accent1 12" xfId="977"/>
    <cellStyle name="40% - Accent1 12 2" xfId="978"/>
    <cellStyle name="40% - Accent1 12 3" xfId="8223"/>
    <cellStyle name="40% - Accent1 13" xfId="979"/>
    <cellStyle name="40% - Accent1 13 2" xfId="980"/>
    <cellStyle name="40% - Accent1 13 3" xfId="981"/>
    <cellStyle name="40% - Accent1 13 4" xfId="982"/>
    <cellStyle name="40% - Accent1 13 5" xfId="983"/>
    <cellStyle name="40% - Accent1 13 6" xfId="984"/>
    <cellStyle name="40% - Accent1 13 7" xfId="8224"/>
    <cellStyle name="40% - Accent1 14" xfId="985"/>
    <cellStyle name="40% - Accent1 14 2" xfId="986"/>
    <cellStyle name="40% - Accent1 14 3" xfId="987"/>
    <cellStyle name="40% - Accent1 14 4" xfId="988"/>
    <cellStyle name="40% - Accent1 14 5" xfId="989"/>
    <cellStyle name="40% - Accent1 14 6" xfId="990"/>
    <cellStyle name="40% - Accent1 14 7" xfId="8225"/>
    <cellStyle name="40% - Accent1 15" xfId="991"/>
    <cellStyle name="40% - Accent1 15 2" xfId="992"/>
    <cellStyle name="40% - Accent1 15 3" xfId="993"/>
    <cellStyle name="40% - Accent1 15 4" xfId="994"/>
    <cellStyle name="40% - Accent1 15 5" xfId="995"/>
    <cellStyle name="40% - Accent1 15 6" xfId="996"/>
    <cellStyle name="40% - Accent1 15 7" xfId="8226"/>
    <cellStyle name="40% - Accent1 16" xfId="997"/>
    <cellStyle name="40% - Accent1 17" xfId="998"/>
    <cellStyle name="40% - Accent1 18" xfId="999"/>
    <cellStyle name="40% - Accent1 19" xfId="1000"/>
    <cellStyle name="40% - Accent1 2" xfId="1001"/>
    <cellStyle name="40% - Accent1 2 10" xfId="1002"/>
    <cellStyle name="40% - Accent1 2 11" xfId="1003"/>
    <cellStyle name="40% - Accent1 2 12" xfId="1004"/>
    <cellStyle name="40% - Accent1 2 13" xfId="1005"/>
    <cellStyle name="40% - Accent1 2 13 2" xfId="9706"/>
    <cellStyle name="40% - Accent1 2 2" xfId="1006"/>
    <cellStyle name="40% - Accent1 2 2 10" xfId="1007"/>
    <cellStyle name="40% - Accent1 2 2 11" xfId="1008"/>
    <cellStyle name="40% - Accent1 2 2 12" xfId="1009"/>
    <cellStyle name="40% - Accent1 2 2 13" xfId="1010"/>
    <cellStyle name="40% - Accent1 2 2 13 2" xfId="8227"/>
    <cellStyle name="40% - Accent1 2 2 2" xfId="1011"/>
    <cellStyle name="40% - Accent1 2 2 2 2" xfId="1012"/>
    <cellStyle name="40% - Accent1 2 2 3" xfId="1013"/>
    <cellStyle name="40% - Accent1 2 2 4" xfId="1014"/>
    <cellStyle name="40% - Accent1 2 2 5" xfId="1015"/>
    <cellStyle name="40% - Accent1 2 2 6" xfId="1016"/>
    <cellStyle name="40% - Accent1 2 2 7" xfId="1017"/>
    <cellStyle name="40% - Accent1 2 2 8" xfId="1018"/>
    <cellStyle name="40% - Accent1 2 2 9" xfId="1019"/>
    <cellStyle name="40% - Accent1 2 3" xfId="1020"/>
    <cellStyle name="40% - Accent1 2 3 2" xfId="1021"/>
    <cellStyle name="40% - Accent1 2 4" xfId="1022"/>
    <cellStyle name="40% - Accent1 2 5" xfId="1023"/>
    <cellStyle name="40% - Accent1 2 6" xfId="1024"/>
    <cellStyle name="40% - Accent1 2 7" xfId="1025"/>
    <cellStyle name="40% - Accent1 2 8" xfId="1026"/>
    <cellStyle name="40% - Accent1 2 9" xfId="1027"/>
    <cellStyle name="40% - Accent1 20" xfId="1028"/>
    <cellStyle name="40% - Accent1 21" xfId="1029"/>
    <cellStyle name="40% - Accent1 22" xfId="1030"/>
    <cellStyle name="40% - Accent1 23" xfId="1031"/>
    <cellStyle name="40% - Accent1 24" xfId="1032"/>
    <cellStyle name="40% - Accent1 25" xfId="1033"/>
    <cellStyle name="40% - Accent1 26" xfId="1034"/>
    <cellStyle name="40% - Accent1 27" xfId="1035"/>
    <cellStyle name="40% - Accent1 28" xfId="1036"/>
    <cellStyle name="40% - Accent1 29" xfId="1037"/>
    <cellStyle name="40% - Accent1 3" xfId="1038"/>
    <cellStyle name="40% - Accent1 3 2" xfId="1039"/>
    <cellStyle name="40% - Accent1 3 3" xfId="8229"/>
    <cellStyle name="40% - Accent1 30" xfId="1040"/>
    <cellStyle name="40% - Accent1 31" xfId="972"/>
    <cellStyle name="40% - Accent1 4" xfId="1041"/>
    <cellStyle name="40% - Accent1 4 2" xfId="1042"/>
    <cellStyle name="40% - Accent1 4 3" xfId="8230"/>
    <cellStyle name="40% - Accent1 5" xfId="1043"/>
    <cellStyle name="40% - Accent1 5 2" xfId="1044"/>
    <cellStyle name="40% - Accent1 5 3" xfId="8231"/>
    <cellStyle name="40% - Accent1 6" xfId="1045"/>
    <cellStyle name="40% - Accent1 6 2" xfId="1046"/>
    <cellStyle name="40% - Accent1 6 3" xfId="8232"/>
    <cellStyle name="40% - Accent1 7" xfId="1047"/>
    <cellStyle name="40% - Accent1 7 2" xfId="1048"/>
    <cellStyle name="40% - Accent1 7 3" xfId="8233"/>
    <cellStyle name="40% - Accent1 8" xfId="1049"/>
    <cellStyle name="40% - Accent1 8 2" xfId="1050"/>
    <cellStyle name="40% - Accent1 8 3" xfId="8234"/>
    <cellStyle name="40% - Accent1 9" xfId="1051"/>
    <cellStyle name="40% - Accent1 9 2" xfId="1052"/>
    <cellStyle name="40% - Accent1 9 3" xfId="8235"/>
    <cellStyle name="40% - Accent2 10" xfId="1054"/>
    <cellStyle name="40% - Accent2 10 2" xfId="1055"/>
    <cellStyle name="40% - Accent2 10 3" xfId="8236"/>
    <cellStyle name="40% - Accent2 11" xfId="1056"/>
    <cellStyle name="40% - Accent2 11 2" xfId="1057"/>
    <cellStyle name="40% - Accent2 11 3" xfId="8237"/>
    <cellStyle name="40% - Accent2 12" xfId="1058"/>
    <cellStyle name="40% - Accent2 12 2" xfId="1059"/>
    <cellStyle name="40% - Accent2 12 3" xfId="8238"/>
    <cellStyle name="40% - Accent2 13" xfId="1060"/>
    <cellStyle name="40% - Accent2 13 2" xfId="1061"/>
    <cellStyle name="40% - Accent2 13 3" xfId="1062"/>
    <cellStyle name="40% - Accent2 13 4" xfId="1063"/>
    <cellStyle name="40% - Accent2 13 5" xfId="1064"/>
    <cellStyle name="40% - Accent2 13 6" xfId="1065"/>
    <cellStyle name="40% - Accent2 13 7" xfId="8239"/>
    <cellStyle name="40% - Accent2 14" xfId="1066"/>
    <cellStyle name="40% - Accent2 14 2" xfId="1067"/>
    <cellStyle name="40% - Accent2 14 3" xfId="1068"/>
    <cellStyle name="40% - Accent2 14 4" xfId="1069"/>
    <cellStyle name="40% - Accent2 14 5" xfId="1070"/>
    <cellStyle name="40% - Accent2 14 6" xfId="1071"/>
    <cellStyle name="40% - Accent2 14 7" xfId="8240"/>
    <cellStyle name="40% - Accent2 15" xfId="1072"/>
    <cellStyle name="40% - Accent2 15 2" xfId="1073"/>
    <cellStyle name="40% - Accent2 15 3" xfId="1074"/>
    <cellStyle name="40% - Accent2 15 4" xfId="1075"/>
    <cellStyle name="40% - Accent2 15 5" xfId="1076"/>
    <cellStyle name="40% - Accent2 15 6" xfId="1077"/>
    <cellStyle name="40% - Accent2 15 7" xfId="8241"/>
    <cellStyle name="40% - Accent2 16" xfId="1078"/>
    <cellStyle name="40% - Accent2 17" xfId="1079"/>
    <cellStyle name="40% - Accent2 18" xfId="1080"/>
    <cellStyle name="40% - Accent2 19" xfId="1081"/>
    <cellStyle name="40% - Accent2 2" xfId="1082"/>
    <cellStyle name="40% - Accent2 2 10" xfId="1083"/>
    <cellStyle name="40% - Accent2 2 11" xfId="1084"/>
    <cellStyle name="40% - Accent2 2 12" xfId="1085"/>
    <cellStyle name="40% - Accent2 2 13" xfId="1086"/>
    <cellStyle name="40% - Accent2 2 13 2" xfId="9750"/>
    <cellStyle name="40% - Accent2 2 2" xfId="1087"/>
    <cellStyle name="40% - Accent2 2 2 10" xfId="1088"/>
    <cellStyle name="40% - Accent2 2 2 11" xfId="1089"/>
    <cellStyle name="40% - Accent2 2 2 12" xfId="1090"/>
    <cellStyle name="40% - Accent2 2 2 13" xfId="1091"/>
    <cellStyle name="40% - Accent2 2 2 13 2" xfId="8243"/>
    <cellStyle name="40% - Accent2 2 2 2" xfId="1092"/>
    <cellStyle name="40% - Accent2 2 2 2 2" xfId="1093"/>
    <cellStyle name="40% - Accent2 2 2 3" xfId="1094"/>
    <cellStyle name="40% - Accent2 2 2 4" xfId="1095"/>
    <cellStyle name="40% - Accent2 2 2 5" xfId="1096"/>
    <cellStyle name="40% - Accent2 2 2 6" xfId="1097"/>
    <cellStyle name="40% - Accent2 2 2 7" xfId="1098"/>
    <cellStyle name="40% - Accent2 2 2 8" xfId="1099"/>
    <cellStyle name="40% - Accent2 2 2 9" xfId="1100"/>
    <cellStyle name="40% - Accent2 2 3" xfId="1101"/>
    <cellStyle name="40% - Accent2 2 3 2" xfId="1102"/>
    <cellStyle name="40% - Accent2 2 4" xfId="1103"/>
    <cellStyle name="40% - Accent2 2 5" xfId="1104"/>
    <cellStyle name="40% - Accent2 2 6" xfId="1105"/>
    <cellStyle name="40% - Accent2 2 7" xfId="1106"/>
    <cellStyle name="40% - Accent2 2 8" xfId="1107"/>
    <cellStyle name="40% - Accent2 2 9" xfId="1108"/>
    <cellStyle name="40% - Accent2 20" xfId="1109"/>
    <cellStyle name="40% - Accent2 21" xfId="1110"/>
    <cellStyle name="40% - Accent2 22" xfId="1111"/>
    <cellStyle name="40% - Accent2 23" xfId="1112"/>
    <cellStyle name="40% - Accent2 24" xfId="1113"/>
    <cellStyle name="40% - Accent2 25" xfId="1114"/>
    <cellStyle name="40% - Accent2 26" xfId="1115"/>
    <cellStyle name="40% - Accent2 27" xfId="1116"/>
    <cellStyle name="40% - Accent2 28" xfId="1117"/>
    <cellStyle name="40% - Accent2 29" xfId="1118"/>
    <cellStyle name="40% - Accent2 3" xfId="1119"/>
    <cellStyle name="40% - Accent2 3 2" xfId="1120"/>
    <cellStyle name="40% - Accent2 3 3" xfId="8322"/>
    <cellStyle name="40% - Accent2 30" xfId="1121"/>
    <cellStyle name="40% - Accent2 31" xfId="1053"/>
    <cellStyle name="40% - Accent2 4" xfId="1122"/>
    <cellStyle name="40% - Accent2 4 2" xfId="1123"/>
    <cellStyle name="40% - Accent2 4 3" xfId="8323"/>
    <cellStyle name="40% - Accent2 5" xfId="1124"/>
    <cellStyle name="40% - Accent2 5 2" xfId="1125"/>
    <cellStyle name="40% - Accent2 5 3" xfId="8324"/>
    <cellStyle name="40% - Accent2 6" xfId="1126"/>
    <cellStyle name="40% - Accent2 6 2" xfId="1127"/>
    <cellStyle name="40% - Accent2 6 3" xfId="8325"/>
    <cellStyle name="40% - Accent2 7" xfId="1128"/>
    <cellStyle name="40% - Accent2 7 2" xfId="1129"/>
    <cellStyle name="40% - Accent2 7 3" xfId="8326"/>
    <cellStyle name="40% - Accent2 8" xfId="1130"/>
    <cellStyle name="40% - Accent2 8 2" xfId="1131"/>
    <cellStyle name="40% - Accent2 8 3" xfId="8327"/>
    <cellStyle name="40% - Accent2 9" xfId="1132"/>
    <cellStyle name="40% - Accent2 9 2" xfId="1133"/>
    <cellStyle name="40% - Accent2 9 3" xfId="8329"/>
    <cellStyle name="40% - Accent3 10" xfId="1135"/>
    <cellStyle name="40% - Accent3 10 2" xfId="1136"/>
    <cellStyle name="40% - Accent3 10 3" xfId="8330"/>
    <cellStyle name="40% - Accent3 11" xfId="1137"/>
    <cellStyle name="40% - Accent3 11 2" xfId="1138"/>
    <cellStyle name="40% - Accent3 11 3" xfId="8332"/>
    <cellStyle name="40% - Accent3 12" xfId="1139"/>
    <cellStyle name="40% - Accent3 12 2" xfId="1140"/>
    <cellStyle name="40% - Accent3 12 3" xfId="8333"/>
    <cellStyle name="40% - Accent3 13" xfId="1141"/>
    <cellStyle name="40% - Accent3 13 2" xfId="1142"/>
    <cellStyle name="40% - Accent3 13 3" xfId="1143"/>
    <cellStyle name="40% - Accent3 13 4" xfId="1144"/>
    <cellStyle name="40% - Accent3 13 5" xfId="1145"/>
    <cellStyle name="40% - Accent3 13 6" xfId="1146"/>
    <cellStyle name="40% - Accent3 13 7" xfId="8335"/>
    <cellStyle name="40% - Accent3 14" xfId="1147"/>
    <cellStyle name="40% - Accent3 14 2" xfId="1148"/>
    <cellStyle name="40% - Accent3 14 3" xfId="1149"/>
    <cellStyle name="40% - Accent3 14 4" xfId="1150"/>
    <cellStyle name="40% - Accent3 14 5" xfId="1151"/>
    <cellStyle name="40% - Accent3 14 6" xfId="1152"/>
    <cellStyle name="40% - Accent3 14 7" xfId="8337"/>
    <cellStyle name="40% - Accent3 15" xfId="1153"/>
    <cellStyle name="40% - Accent3 15 2" xfId="1154"/>
    <cellStyle name="40% - Accent3 15 3" xfId="1155"/>
    <cellStyle name="40% - Accent3 15 4" xfId="1156"/>
    <cellStyle name="40% - Accent3 15 5" xfId="1157"/>
    <cellStyle name="40% - Accent3 15 6" xfId="1158"/>
    <cellStyle name="40% - Accent3 15 7" xfId="8338"/>
    <cellStyle name="40% - Accent3 16" xfId="1159"/>
    <cellStyle name="40% - Accent3 17" xfId="1160"/>
    <cellStyle name="40% - Accent3 18" xfId="1161"/>
    <cellStyle name="40% - Accent3 19" xfId="1162"/>
    <cellStyle name="40% - Accent3 2" xfId="1163"/>
    <cellStyle name="40% - Accent3 2 10" xfId="1164"/>
    <cellStyle name="40% - Accent3 2 11" xfId="1165"/>
    <cellStyle name="40% - Accent3 2 12" xfId="1166"/>
    <cellStyle name="40% - Accent3 2 13" xfId="1167"/>
    <cellStyle name="40% - Accent3 2 13 2" xfId="9805"/>
    <cellStyle name="40% - Accent3 2 2" xfId="1168"/>
    <cellStyle name="40% - Accent3 2 2 10" xfId="1169"/>
    <cellStyle name="40% - Accent3 2 2 11" xfId="1170"/>
    <cellStyle name="40% - Accent3 2 2 12" xfId="1171"/>
    <cellStyle name="40% - Accent3 2 2 13" xfId="1172"/>
    <cellStyle name="40% - Accent3 2 2 13 2" xfId="8340"/>
    <cellStyle name="40% - Accent3 2 2 2" xfId="1173"/>
    <cellStyle name="40% - Accent3 2 2 2 2" xfId="1174"/>
    <cellStyle name="40% - Accent3 2 2 3" xfId="1175"/>
    <cellStyle name="40% - Accent3 2 2 4" xfId="1176"/>
    <cellStyle name="40% - Accent3 2 2 5" xfId="1177"/>
    <cellStyle name="40% - Accent3 2 2 6" xfId="1178"/>
    <cellStyle name="40% - Accent3 2 2 7" xfId="1179"/>
    <cellStyle name="40% - Accent3 2 2 8" xfId="1180"/>
    <cellStyle name="40% - Accent3 2 2 9" xfId="1181"/>
    <cellStyle name="40% - Accent3 2 3" xfId="1182"/>
    <cellStyle name="40% - Accent3 2 3 2" xfId="1183"/>
    <cellStyle name="40% - Accent3 2 4" xfId="1184"/>
    <cellStyle name="40% - Accent3 2 5" xfId="1185"/>
    <cellStyle name="40% - Accent3 2 6" xfId="1186"/>
    <cellStyle name="40% - Accent3 2 7" xfId="1187"/>
    <cellStyle name="40% - Accent3 2 8" xfId="1188"/>
    <cellStyle name="40% - Accent3 2 9" xfId="1189"/>
    <cellStyle name="40% - Accent3 20" xfId="1190"/>
    <cellStyle name="40% - Accent3 21" xfId="1191"/>
    <cellStyle name="40% - Accent3 22" xfId="1192"/>
    <cellStyle name="40% - Accent3 23" xfId="1193"/>
    <cellStyle name="40% - Accent3 24" xfId="1194"/>
    <cellStyle name="40% - Accent3 25" xfId="1195"/>
    <cellStyle name="40% - Accent3 26" xfId="1196"/>
    <cellStyle name="40% - Accent3 27" xfId="1197"/>
    <cellStyle name="40% - Accent3 28" xfId="1198"/>
    <cellStyle name="40% - Accent3 29" xfId="1199"/>
    <cellStyle name="40% - Accent3 3" xfId="1200"/>
    <cellStyle name="40% - Accent3 3 2" xfId="1201"/>
    <cellStyle name="40% - Accent3 3 3" xfId="8341"/>
    <cellStyle name="40% - Accent3 30" xfId="1202"/>
    <cellStyle name="40% - Accent3 31" xfId="1134"/>
    <cellStyle name="40% - Accent3 4" xfId="1203"/>
    <cellStyle name="40% - Accent3 4 2" xfId="1204"/>
    <cellStyle name="40% - Accent3 4 3" xfId="8343"/>
    <cellStyle name="40% - Accent3 5" xfId="1205"/>
    <cellStyle name="40% - Accent3 5 2" xfId="1206"/>
    <cellStyle name="40% - Accent3 5 3" xfId="8344"/>
    <cellStyle name="40% - Accent3 6" xfId="1207"/>
    <cellStyle name="40% - Accent3 6 2" xfId="1208"/>
    <cellStyle name="40% - Accent3 6 3" xfId="8345"/>
    <cellStyle name="40% - Accent3 7" xfId="1209"/>
    <cellStyle name="40% - Accent3 7 2" xfId="1210"/>
    <cellStyle name="40% - Accent3 7 3" xfId="8346"/>
    <cellStyle name="40% - Accent3 8" xfId="1211"/>
    <cellStyle name="40% - Accent3 8 2" xfId="1212"/>
    <cellStyle name="40% - Accent3 8 3" xfId="8347"/>
    <cellStyle name="40% - Accent3 9" xfId="1213"/>
    <cellStyle name="40% - Accent3 9 2" xfId="1214"/>
    <cellStyle name="40% - Accent3 9 3" xfId="8348"/>
    <cellStyle name="40% - Accent4 10" xfId="1216"/>
    <cellStyle name="40% - Accent4 10 2" xfId="1217"/>
    <cellStyle name="40% - Accent4 10 3" xfId="8349"/>
    <cellStyle name="40% - Accent4 11" xfId="1218"/>
    <cellStyle name="40% - Accent4 11 2" xfId="1219"/>
    <cellStyle name="40% - Accent4 11 3" xfId="8350"/>
    <cellStyle name="40% - Accent4 12" xfId="1220"/>
    <cellStyle name="40% - Accent4 12 2" xfId="1221"/>
    <cellStyle name="40% - Accent4 12 3" xfId="8351"/>
    <cellStyle name="40% - Accent4 13" xfId="1222"/>
    <cellStyle name="40% - Accent4 13 2" xfId="1223"/>
    <cellStyle name="40% - Accent4 13 3" xfId="1224"/>
    <cellStyle name="40% - Accent4 13 4" xfId="1225"/>
    <cellStyle name="40% - Accent4 13 5" xfId="1226"/>
    <cellStyle name="40% - Accent4 13 6" xfId="1227"/>
    <cellStyle name="40% - Accent4 13 7" xfId="8352"/>
    <cellStyle name="40% - Accent4 14" xfId="1228"/>
    <cellStyle name="40% - Accent4 14 2" xfId="1229"/>
    <cellStyle name="40% - Accent4 14 3" xfId="1230"/>
    <cellStyle name="40% - Accent4 14 4" xfId="1231"/>
    <cellStyle name="40% - Accent4 14 5" xfId="1232"/>
    <cellStyle name="40% - Accent4 14 6" xfId="1233"/>
    <cellStyle name="40% - Accent4 14 7" xfId="8353"/>
    <cellStyle name="40% - Accent4 15" xfId="1234"/>
    <cellStyle name="40% - Accent4 15 2" xfId="1235"/>
    <cellStyle name="40% - Accent4 15 3" xfId="1236"/>
    <cellStyle name="40% - Accent4 15 4" xfId="1237"/>
    <cellStyle name="40% - Accent4 15 5" xfId="1238"/>
    <cellStyle name="40% - Accent4 15 6" xfId="1239"/>
    <cellStyle name="40% - Accent4 15 7" xfId="8354"/>
    <cellStyle name="40% - Accent4 16" xfId="1240"/>
    <cellStyle name="40% - Accent4 17" xfId="1241"/>
    <cellStyle name="40% - Accent4 18" xfId="1242"/>
    <cellStyle name="40% - Accent4 19" xfId="1243"/>
    <cellStyle name="40% - Accent4 2" xfId="1244"/>
    <cellStyle name="40% - Accent4 2 10" xfId="1245"/>
    <cellStyle name="40% - Accent4 2 11" xfId="1246"/>
    <cellStyle name="40% - Accent4 2 12" xfId="1247"/>
    <cellStyle name="40% - Accent4 2 13" xfId="1248"/>
    <cellStyle name="40% - Accent4 2 13 2" xfId="9847"/>
    <cellStyle name="40% - Accent4 2 2" xfId="1249"/>
    <cellStyle name="40% - Accent4 2 2 10" xfId="1250"/>
    <cellStyle name="40% - Accent4 2 2 11" xfId="1251"/>
    <cellStyle name="40% - Accent4 2 2 12" xfId="1252"/>
    <cellStyle name="40% - Accent4 2 2 13" xfId="1253"/>
    <cellStyle name="40% - Accent4 2 2 13 2" xfId="8355"/>
    <cellStyle name="40% - Accent4 2 2 2" xfId="1254"/>
    <cellStyle name="40% - Accent4 2 2 2 2" xfId="1255"/>
    <cellStyle name="40% - Accent4 2 2 3" xfId="1256"/>
    <cellStyle name="40% - Accent4 2 2 4" xfId="1257"/>
    <cellStyle name="40% - Accent4 2 2 5" xfId="1258"/>
    <cellStyle name="40% - Accent4 2 2 6" xfId="1259"/>
    <cellStyle name="40% - Accent4 2 2 7" xfId="1260"/>
    <cellStyle name="40% - Accent4 2 2 8" xfId="1261"/>
    <cellStyle name="40% - Accent4 2 2 9" xfId="1262"/>
    <cellStyle name="40% - Accent4 2 3" xfId="1263"/>
    <cellStyle name="40% - Accent4 2 3 2" xfId="1264"/>
    <cellStyle name="40% - Accent4 2 4" xfId="1265"/>
    <cellStyle name="40% - Accent4 2 5" xfId="1266"/>
    <cellStyle name="40% - Accent4 2 6" xfId="1267"/>
    <cellStyle name="40% - Accent4 2 7" xfId="1268"/>
    <cellStyle name="40% - Accent4 2 8" xfId="1269"/>
    <cellStyle name="40% - Accent4 2 9" xfId="1270"/>
    <cellStyle name="40% - Accent4 20" xfId="1271"/>
    <cellStyle name="40% - Accent4 21" xfId="1272"/>
    <cellStyle name="40% - Accent4 22" xfId="1273"/>
    <cellStyle name="40% - Accent4 23" xfId="1274"/>
    <cellStyle name="40% - Accent4 24" xfId="1275"/>
    <cellStyle name="40% - Accent4 25" xfId="1276"/>
    <cellStyle name="40% - Accent4 26" xfId="1277"/>
    <cellStyle name="40% - Accent4 27" xfId="1278"/>
    <cellStyle name="40% - Accent4 28" xfId="1279"/>
    <cellStyle name="40% - Accent4 29" xfId="1280"/>
    <cellStyle name="40% - Accent4 3" xfId="1281"/>
    <cellStyle name="40% - Accent4 3 2" xfId="1282"/>
    <cellStyle name="40% - Accent4 3 3" xfId="8358"/>
    <cellStyle name="40% - Accent4 30" xfId="1283"/>
    <cellStyle name="40% - Accent4 31" xfId="1215"/>
    <cellStyle name="40% - Accent4 4" xfId="1284"/>
    <cellStyle name="40% - Accent4 4 2" xfId="1285"/>
    <cellStyle name="40% - Accent4 4 3" xfId="8359"/>
    <cellStyle name="40% - Accent4 5" xfId="1286"/>
    <cellStyle name="40% - Accent4 5 2" xfId="1287"/>
    <cellStyle name="40% - Accent4 5 3" xfId="8362"/>
    <cellStyle name="40% - Accent4 6" xfId="1288"/>
    <cellStyle name="40% - Accent4 6 2" xfId="1289"/>
    <cellStyle name="40% - Accent4 6 3" xfId="8365"/>
    <cellStyle name="40% - Accent4 7" xfId="1290"/>
    <cellStyle name="40% - Accent4 7 2" xfId="1291"/>
    <cellStyle name="40% - Accent4 7 3" xfId="8367"/>
    <cellStyle name="40% - Accent4 8" xfId="1292"/>
    <cellStyle name="40% - Accent4 8 2" xfId="1293"/>
    <cellStyle name="40% - Accent4 8 3" xfId="8368"/>
    <cellStyle name="40% - Accent4 9" xfId="1294"/>
    <cellStyle name="40% - Accent4 9 2" xfId="1295"/>
    <cellStyle name="40% - Accent4 9 3" xfId="8369"/>
    <cellStyle name="40% - Accent5 10" xfId="1297"/>
    <cellStyle name="40% - Accent5 10 2" xfId="1298"/>
    <cellStyle name="40% - Accent5 10 3" xfId="8375"/>
    <cellStyle name="40% - Accent5 11" xfId="1299"/>
    <cellStyle name="40% - Accent5 11 2" xfId="1300"/>
    <cellStyle name="40% - Accent5 11 3" xfId="8376"/>
    <cellStyle name="40% - Accent5 12" xfId="1301"/>
    <cellStyle name="40% - Accent5 12 2" xfId="1302"/>
    <cellStyle name="40% - Accent5 12 3" xfId="8377"/>
    <cellStyle name="40% - Accent5 13" xfId="1303"/>
    <cellStyle name="40% - Accent5 13 2" xfId="1304"/>
    <cellStyle name="40% - Accent5 13 3" xfId="1305"/>
    <cellStyle name="40% - Accent5 13 4" xfId="1306"/>
    <cellStyle name="40% - Accent5 13 5" xfId="1307"/>
    <cellStyle name="40% - Accent5 13 6" xfId="1308"/>
    <cellStyle name="40% - Accent5 13 7" xfId="8379"/>
    <cellStyle name="40% - Accent5 14" xfId="1309"/>
    <cellStyle name="40% - Accent5 14 2" xfId="1310"/>
    <cellStyle name="40% - Accent5 14 3" xfId="1311"/>
    <cellStyle name="40% - Accent5 14 4" xfId="1312"/>
    <cellStyle name="40% - Accent5 14 5" xfId="1313"/>
    <cellStyle name="40% - Accent5 14 6" xfId="1314"/>
    <cellStyle name="40% - Accent5 14 7" xfId="8380"/>
    <cellStyle name="40% - Accent5 15" xfId="1315"/>
    <cellStyle name="40% - Accent5 15 2" xfId="1316"/>
    <cellStyle name="40% - Accent5 15 3" xfId="1317"/>
    <cellStyle name="40% - Accent5 15 4" xfId="1318"/>
    <cellStyle name="40% - Accent5 15 5" xfId="1319"/>
    <cellStyle name="40% - Accent5 15 6" xfId="1320"/>
    <cellStyle name="40% - Accent5 15 7" xfId="8381"/>
    <cellStyle name="40% - Accent5 16" xfId="1321"/>
    <cellStyle name="40% - Accent5 17" xfId="1322"/>
    <cellStyle name="40% - Accent5 18" xfId="1323"/>
    <cellStyle name="40% - Accent5 19" xfId="1324"/>
    <cellStyle name="40% - Accent5 2" xfId="1325"/>
    <cellStyle name="40% - Accent5 2 10" xfId="1326"/>
    <cellStyle name="40% - Accent5 2 11" xfId="1327"/>
    <cellStyle name="40% - Accent5 2 12" xfId="1328"/>
    <cellStyle name="40% - Accent5 2 13" xfId="1329"/>
    <cellStyle name="40% - Accent5 2 13 2" xfId="9901"/>
    <cellStyle name="40% - Accent5 2 2" xfId="1330"/>
    <cellStyle name="40% - Accent5 2 2 10" xfId="1331"/>
    <cellStyle name="40% - Accent5 2 2 11" xfId="1332"/>
    <cellStyle name="40% - Accent5 2 2 12" xfId="1333"/>
    <cellStyle name="40% - Accent5 2 2 13" xfId="1334"/>
    <cellStyle name="40% - Accent5 2 2 13 2" xfId="8389"/>
    <cellStyle name="40% - Accent5 2 2 2" xfId="1335"/>
    <cellStyle name="40% - Accent5 2 2 2 2" xfId="1336"/>
    <cellStyle name="40% - Accent5 2 2 3" xfId="1337"/>
    <cellStyle name="40% - Accent5 2 2 4" xfId="1338"/>
    <cellStyle name="40% - Accent5 2 2 5" xfId="1339"/>
    <cellStyle name="40% - Accent5 2 2 6" xfId="1340"/>
    <cellStyle name="40% - Accent5 2 2 7" xfId="1341"/>
    <cellStyle name="40% - Accent5 2 2 8" xfId="1342"/>
    <cellStyle name="40% - Accent5 2 2 9" xfId="1343"/>
    <cellStyle name="40% - Accent5 2 3" xfId="1344"/>
    <cellStyle name="40% - Accent5 2 3 2" xfId="1345"/>
    <cellStyle name="40% - Accent5 2 4" xfId="1346"/>
    <cellStyle name="40% - Accent5 2 5" xfId="1347"/>
    <cellStyle name="40% - Accent5 2 6" xfId="1348"/>
    <cellStyle name="40% - Accent5 2 7" xfId="1349"/>
    <cellStyle name="40% - Accent5 2 8" xfId="1350"/>
    <cellStyle name="40% - Accent5 2 9" xfId="1351"/>
    <cellStyle name="40% - Accent5 20" xfId="1352"/>
    <cellStyle name="40% - Accent5 21" xfId="1353"/>
    <cellStyle name="40% - Accent5 22" xfId="1354"/>
    <cellStyle name="40% - Accent5 23" xfId="1355"/>
    <cellStyle name="40% - Accent5 24" xfId="1356"/>
    <cellStyle name="40% - Accent5 25" xfId="1357"/>
    <cellStyle name="40% - Accent5 26" xfId="1358"/>
    <cellStyle name="40% - Accent5 27" xfId="1359"/>
    <cellStyle name="40% - Accent5 28" xfId="1360"/>
    <cellStyle name="40% - Accent5 29" xfId="1361"/>
    <cellStyle name="40% - Accent5 3" xfId="1362"/>
    <cellStyle name="40% - Accent5 3 2" xfId="1363"/>
    <cellStyle name="40% - Accent5 3 3" xfId="8411"/>
    <cellStyle name="40% - Accent5 30" xfId="1364"/>
    <cellStyle name="40% - Accent5 31" xfId="1296"/>
    <cellStyle name="40% - Accent5 4" xfId="1365"/>
    <cellStyle name="40% - Accent5 4 2" xfId="1366"/>
    <cellStyle name="40% - Accent5 4 3" xfId="8412"/>
    <cellStyle name="40% - Accent5 5" xfId="1367"/>
    <cellStyle name="40% - Accent5 5 2" xfId="1368"/>
    <cellStyle name="40% - Accent5 5 3" xfId="8413"/>
    <cellStyle name="40% - Accent5 6" xfId="1369"/>
    <cellStyle name="40% - Accent5 6 2" xfId="1370"/>
    <cellStyle name="40% - Accent5 6 3" xfId="8414"/>
    <cellStyle name="40% - Accent5 7" xfId="1371"/>
    <cellStyle name="40% - Accent5 7 2" xfId="1372"/>
    <cellStyle name="40% - Accent5 7 3" xfId="8415"/>
    <cellStyle name="40% - Accent5 8" xfId="1373"/>
    <cellStyle name="40% - Accent5 8 2" xfId="1374"/>
    <cellStyle name="40% - Accent5 8 3" xfId="8418"/>
    <cellStyle name="40% - Accent5 9" xfId="1375"/>
    <cellStyle name="40% - Accent5 9 2" xfId="1376"/>
    <cellStyle name="40% - Accent5 9 3" xfId="8422"/>
    <cellStyle name="40% - Accent6 10" xfId="1378"/>
    <cellStyle name="40% - Accent6 10 2" xfId="1379"/>
    <cellStyle name="40% - Accent6 10 3" xfId="8427"/>
    <cellStyle name="40% - Accent6 11" xfId="1380"/>
    <cellStyle name="40% - Accent6 11 2" xfId="1381"/>
    <cellStyle name="40% - Accent6 11 3" xfId="8429"/>
    <cellStyle name="40% - Accent6 12" xfId="1382"/>
    <cellStyle name="40% - Accent6 12 2" xfId="1383"/>
    <cellStyle name="40% - Accent6 12 3" xfId="8433"/>
    <cellStyle name="40% - Accent6 13" xfId="1384"/>
    <cellStyle name="40% - Accent6 13 2" xfId="1385"/>
    <cellStyle name="40% - Accent6 13 3" xfId="1386"/>
    <cellStyle name="40% - Accent6 13 4" xfId="1387"/>
    <cellStyle name="40% - Accent6 13 5" xfId="1388"/>
    <cellStyle name="40% - Accent6 13 6" xfId="1389"/>
    <cellStyle name="40% - Accent6 13 7" xfId="8440"/>
    <cellStyle name="40% - Accent6 14" xfId="1390"/>
    <cellStyle name="40% - Accent6 14 2" xfId="1391"/>
    <cellStyle name="40% - Accent6 14 3" xfId="1392"/>
    <cellStyle name="40% - Accent6 14 4" xfId="1393"/>
    <cellStyle name="40% - Accent6 14 5" xfId="1394"/>
    <cellStyle name="40% - Accent6 14 6" xfId="1395"/>
    <cellStyle name="40% - Accent6 14 7" xfId="8448"/>
    <cellStyle name="40% - Accent6 15" xfId="1396"/>
    <cellStyle name="40% - Accent6 15 2" xfId="1397"/>
    <cellStyle name="40% - Accent6 15 3" xfId="1398"/>
    <cellStyle name="40% - Accent6 15 4" xfId="1399"/>
    <cellStyle name="40% - Accent6 15 5" xfId="1400"/>
    <cellStyle name="40% - Accent6 15 6" xfId="1401"/>
    <cellStyle name="40% - Accent6 15 7" xfId="8454"/>
    <cellStyle name="40% - Accent6 16" xfId="1402"/>
    <cellStyle name="40% - Accent6 17" xfId="1403"/>
    <cellStyle name="40% - Accent6 18" xfId="1404"/>
    <cellStyle name="40% - Accent6 19" xfId="1405"/>
    <cellStyle name="40% - Accent6 2" xfId="1406"/>
    <cellStyle name="40% - Accent6 2 10" xfId="1407"/>
    <cellStyle name="40% - Accent6 2 11" xfId="1408"/>
    <cellStyle name="40% - Accent6 2 12" xfId="1409"/>
    <cellStyle name="40% - Accent6 2 13" xfId="1410"/>
    <cellStyle name="40% - Accent6 2 13 2" xfId="9958"/>
    <cellStyle name="40% - Accent6 2 2" xfId="1411"/>
    <cellStyle name="40% - Accent6 2 2 10" xfId="1412"/>
    <cellStyle name="40% - Accent6 2 2 11" xfId="1413"/>
    <cellStyle name="40% - Accent6 2 2 12" xfId="1414"/>
    <cellStyle name="40% - Accent6 2 2 13" xfId="1415"/>
    <cellStyle name="40% - Accent6 2 2 13 2" xfId="8465"/>
    <cellStyle name="40% - Accent6 2 2 2" xfId="1416"/>
    <cellStyle name="40% - Accent6 2 2 2 2" xfId="1417"/>
    <cellStyle name="40% - Accent6 2 2 3" xfId="1418"/>
    <cellStyle name="40% - Accent6 2 2 4" xfId="1419"/>
    <cellStyle name="40% - Accent6 2 2 5" xfId="1420"/>
    <cellStyle name="40% - Accent6 2 2 6" xfId="1421"/>
    <cellStyle name="40% - Accent6 2 2 7" xfId="1422"/>
    <cellStyle name="40% - Accent6 2 2 8" xfId="1423"/>
    <cellStyle name="40% - Accent6 2 2 9" xfId="1424"/>
    <cellStyle name="40% - Accent6 2 3" xfId="1425"/>
    <cellStyle name="40% - Accent6 2 3 2" xfId="1426"/>
    <cellStyle name="40% - Accent6 2 4" xfId="1427"/>
    <cellStyle name="40% - Accent6 2 5" xfId="1428"/>
    <cellStyle name="40% - Accent6 2 6" xfId="1429"/>
    <cellStyle name="40% - Accent6 2 7" xfId="1430"/>
    <cellStyle name="40% - Accent6 2 8" xfId="1431"/>
    <cellStyle name="40% - Accent6 2 9" xfId="1432"/>
    <cellStyle name="40% - Accent6 20" xfId="1433"/>
    <cellStyle name="40% - Accent6 21" xfId="1434"/>
    <cellStyle name="40% - Accent6 22" xfId="1435"/>
    <cellStyle name="40% - Accent6 23" xfId="1436"/>
    <cellStyle name="40% - Accent6 24" xfId="1437"/>
    <cellStyle name="40% - Accent6 25" xfId="1438"/>
    <cellStyle name="40% - Accent6 26" xfId="1439"/>
    <cellStyle name="40% - Accent6 27" xfId="1440"/>
    <cellStyle name="40% - Accent6 28" xfId="1441"/>
    <cellStyle name="40% - Accent6 29" xfId="1442"/>
    <cellStyle name="40% - Accent6 3" xfId="1443"/>
    <cellStyle name="40% - Accent6 3 2" xfId="1444"/>
    <cellStyle name="40% - Accent6 3 3" xfId="8482"/>
    <cellStyle name="40% - Accent6 30" xfId="1445"/>
    <cellStyle name="40% - Accent6 31" xfId="1377"/>
    <cellStyle name="40% - Accent6 4" xfId="1446"/>
    <cellStyle name="40% - Accent6 4 2" xfId="1447"/>
    <cellStyle name="40% - Accent6 4 3" xfId="8483"/>
    <cellStyle name="40% - Accent6 5" xfId="1448"/>
    <cellStyle name="40% - Accent6 5 2" xfId="1449"/>
    <cellStyle name="40% - Accent6 5 3" xfId="8484"/>
    <cellStyle name="40% - Accent6 6" xfId="1450"/>
    <cellStyle name="40% - Accent6 6 2" xfId="1451"/>
    <cellStyle name="40% - Accent6 6 3" xfId="8486"/>
    <cellStyle name="40% - Accent6 7" xfId="1452"/>
    <cellStyle name="40% - Accent6 7 2" xfId="1453"/>
    <cellStyle name="40% - Accent6 7 3" xfId="8492"/>
    <cellStyle name="40% - Accent6 8" xfId="1454"/>
    <cellStyle name="40% - Accent6 8 2" xfId="1455"/>
    <cellStyle name="40% - Accent6 8 3" xfId="8493"/>
    <cellStyle name="40% - Accent6 9" xfId="1456"/>
    <cellStyle name="40% - Accent6 9 2" xfId="1457"/>
    <cellStyle name="40% - Accent6 9 3" xfId="8494"/>
    <cellStyle name="60% - Accent1 10" xfId="1459"/>
    <cellStyle name="60% - Accent1 10 2" xfId="1460"/>
    <cellStyle name="60% - Accent1 10 3" xfId="8496"/>
    <cellStyle name="60% - Accent1 11" xfId="1461"/>
    <cellStyle name="60% - Accent1 11 2" xfId="1462"/>
    <cellStyle name="60% - Accent1 11 3" xfId="8497"/>
    <cellStyle name="60% - Accent1 12" xfId="1463"/>
    <cellStyle name="60% - Accent1 12 2" xfId="1464"/>
    <cellStyle name="60% - Accent1 12 3" xfId="8499"/>
    <cellStyle name="60% - Accent1 13" xfId="1465"/>
    <cellStyle name="60% - Accent1 13 2" xfId="1466"/>
    <cellStyle name="60% - Accent1 13 3" xfId="1467"/>
    <cellStyle name="60% - Accent1 13 4" xfId="1468"/>
    <cellStyle name="60% - Accent1 13 5" xfId="1469"/>
    <cellStyle name="60% - Accent1 13 6" xfId="1470"/>
    <cellStyle name="60% - Accent1 13 7" xfId="8500"/>
    <cellStyle name="60% - Accent1 14" xfId="1471"/>
    <cellStyle name="60% - Accent1 14 2" xfId="1472"/>
    <cellStyle name="60% - Accent1 14 3" xfId="1473"/>
    <cellStyle name="60% - Accent1 14 4" xfId="1474"/>
    <cellStyle name="60% - Accent1 14 5" xfId="1475"/>
    <cellStyle name="60% - Accent1 14 6" xfId="1476"/>
    <cellStyle name="60% - Accent1 14 7" xfId="8501"/>
    <cellStyle name="60% - Accent1 15" xfId="1477"/>
    <cellStyle name="60% - Accent1 15 2" xfId="1478"/>
    <cellStyle name="60% - Accent1 15 3" xfId="1479"/>
    <cellStyle name="60% - Accent1 15 4" xfId="1480"/>
    <cellStyle name="60% - Accent1 15 5" xfId="1481"/>
    <cellStyle name="60% - Accent1 15 6" xfId="1482"/>
    <cellStyle name="60% - Accent1 15 7" xfId="8503"/>
    <cellStyle name="60% - Accent1 16" xfId="1483"/>
    <cellStyle name="60% - Accent1 17" xfId="1484"/>
    <cellStyle name="60% - Accent1 18" xfId="1485"/>
    <cellStyle name="60% - Accent1 19" xfId="1486"/>
    <cellStyle name="60% - Accent1 2" xfId="1487"/>
    <cellStyle name="60% - Accent1 2 10" xfId="1488"/>
    <cellStyle name="60% - Accent1 2 11" xfId="1489"/>
    <cellStyle name="60% - Accent1 2 12" xfId="1490"/>
    <cellStyle name="60% - Accent1 2 13" xfId="1491"/>
    <cellStyle name="60% - Accent1 2 13 2" xfId="10001"/>
    <cellStyle name="60% - Accent1 2 2" xfId="1492"/>
    <cellStyle name="60% - Accent1 2 2 10" xfId="1493"/>
    <cellStyle name="60% - Accent1 2 2 11" xfId="1494"/>
    <cellStyle name="60% - Accent1 2 2 12" xfId="1495"/>
    <cellStyle name="60% - Accent1 2 2 13" xfId="1496"/>
    <cellStyle name="60% - Accent1 2 2 13 2" xfId="8505"/>
    <cellStyle name="60% - Accent1 2 2 2" xfId="1497"/>
    <cellStyle name="60% - Accent1 2 2 2 2" xfId="1498"/>
    <cellStyle name="60% - Accent1 2 2 3" xfId="1499"/>
    <cellStyle name="60% - Accent1 2 2 4" xfId="1500"/>
    <cellStyle name="60% - Accent1 2 2 5" xfId="1501"/>
    <cellStyle name="60% - Accent1 2 2 6" xfId="1502"/>
    <cellStyle name="60% - Accent1 2 2 7" xfId="1503"/>
    <cellStyle name="60% - Accent1 2 2 8" xfId="1504"/>
    <cellStyle name="60% - Accent1 2 2 9" xfId="1505"/>
    <cellStyle name="60% - Accent1 2 3" xfId="1506"/>
    <cellStyle name="60% - Accent1 2 3 2" xfId="1507"/>
    <cellStyle name="60% - Accent1 2 4" xfId="1508"/>
    <cellStyle name="60% - Accent1 2 5" xfId="1509"/>
    <cellStyle name="60% - Accent1 2 6" xfId="1510"/>
    <cellStyle name="60% - Accent1 2 7" xfId="1511"/>
    <cellStyle name="60% - Accent1 2 8" xfId="1512"/>
    <cellStyle name="60% - Accent1 2 9" xfId="1513"/>
    <cellStyle name="60% - Accent1 20" xfId="1514"/>
    <cellStyle name="60% - Accent1 21" xfId="1515"/>
    <cellStyle name="60% - Accent1 22" xfId="1516"/>
    <cellStyle name="60% - Accent1 23" xfId="1517"/>
    <cellStyle name="60% - Accent1 24" xfId="1518"/>
    <cellStyle name="60% - Accent1 25" xfId="1519"/>
    <cellStyle name="60% - Accent1 26" xfId="1520"/>
    <cellStyle name="60% - Accent1 27" xfId="1521"/>
    <cellStyle name="60% - Accent1 28" xfId="1522"/>
    <cellStyle name="60% - Accent1 29" xfId="1523"/>
    <cellStyle name="60% - Accent1 3" xfId="1524"/>
    <cellStyle name="60% - Accent1 3 2" xfId="1525"/>
    <cellStyle name="60% - Accent1 3 3" xfId="8508"/>
    <cellStyle name="60% - Accent1 30" xfId="1526"/>
    <cellStyle name="60% - Accent1 31" xfId="1458"/>
    <cellStyle name="60% - Accent1 4" xfId="1527"/>
    <cellStyle name="60% - Accent1 4 2" xfId="1528"/>
    <cellStyle name="60% - Accent1 4 3" xfId="8509"/>
    <cellStyle name="60% - Accent1 5" xfId="1529"/>
    <cellStyle name="60% - Accent1 5 2" xfId="1530"/>
    <cellStyle name="60% - Accent1 5 3" xfId="8511"/>
    <cellStyle name="60% - Accent1 6" xfId="1531"/>
    <cellStyle name="60% - Accent1 6 2" xfId="1532"/>
    <cellStyle name="60% - Accent1 6 3" xfId="8512"/>
    <cellStyle name="60% - Accent1 7" xfId="1533"/>
    <cellStyle name="60% - Accent1 7 2" xfId="1534"/>
    <cellStyle name="60% - Accent1 7 3" xfId="8513"/>
    <cellStyle name="60% - Accent1 8" xfId="1535"/>
    <cellStyle name="60% - Accent1 8 2" xfId="1536"/>
    <cellStyle name="60% - Accent1 8 3" xfId="8514"/>
    <cellStyle name="60% - Accent1 9" xfId="1537"/>
    <cellStyle name="60% - Accent1 9 2" xfId="1538"/>
    <cellStyle name="60% - Accent1 9 3" xfId="8515"/>
    <cellStyle name="60% - Accent2 10" xfId="1540"/>
    <cellStyle name="60% - Accent2 10 2" xfId="1541"/>
    <cellStyle name="60% - Accent2 10 3" xfId="8516"/>
    <cellStyle name="60% - Accent2 11" xfId="1542"/>
    <cellStyle name="60% - Accent2 11 2" xfId="1543"/>
    <cellStyle name="60% - Accent2 11 3" xfId="8517"/>
    <cellStyle name="60% - Accent2 12" xfId="1544"/>
    <cellStyle name="60% - Accent2 12 2" xfId="1545"/>
    <cellStyle name="60% - Accent2 12 3" xfId="8520"/>
    <cellStyle name="60% - Accent2 13" xfId="1546"/>
    <cellStyle name="60% - Accent2 13 2" xfId="1547"/>
    <cellStyle name="60% - Accent2 13 3" xfId="1548"/>
    <cellStyle name="60% - Accent2 13 4" xfId="1549"/>
    <cellStyle name="60% - Accent2 13 5" xfId="1550"/>
    <cellStyle name="60% - Accent2 13 6" xfId="1551"/>
    <cellStyle name="60% - Accent2 13 7" xfId="8522"/>
    <cellStyle name="60% - Accent2 14" xfId="1552"/>
    <cellStyle name="60% - Accent2 14 2" xfId="1553"/>
    <cellStyle name="60% - Accent2 14 3" xfId="1554"/>
    <cellStyle name="60% - Accent2 14 4" xfId="1555"/>
    <cellStyle name="60% - Accent2 14 5" xfId="1556"/>
    <cellStyle name="60% - Accent2 14 6" xfId="1557"/>
    <cellStyle name="60% - Accent2 14 7" xfId="8524"/>
    <cellStyle name="60% - Accent2 15" xfId="1558"/>
    <cellStyle name="60% - Accent2 15 2" xfId="1559"/>
    <cellStyle name="60% - Accent2 15 3" xfId="1560"/>
    <cellStyle name="60% - Accent2 15 4" xfId="1561"/>
    <cellStyle name="60% - Accent2 15 5" xfId="1562"/>
    <cellStyle name="60% - Accent2 15 6" xfId="1563"/>
    <cellStyle name="60% - Accent2 15 7" xfId="8526"/>
    <cellStyle name="60% - Accent2 16" xfId="1564"/>
    <cellStyle name="60% - Accent2 17" xfId="1565"/>
    <cellStyle name="60% - Accent2 18" xfId="1566"/>
    <cellStyle name="60% - Accent2 19" xfId="1567"/>
    <cellStyle name="60% - Accent2 2" xfId="1568"/>
    <cellStyle name="60% - Accent2 2 10" xfId="1569"/>
    <cellStyle name="60% - Accent2 2 11" xfId="1570"/>
    <cellStyle name="60% - Accent2 2 12" xfId="1571"/>
    <cellStyle name="60% - Accent2 2 13" xfId="1572"/>
    <cellStyle name="60% - Accent2 2 13 2" xfId="10052"/>
    <cellStyle name="60% - Accent2 2 2" xfId="1573"/>
    <cellStyle name="60% - Accent2 2 2 10" xfId="1574"/>
    <cellStyle name="60% - Accent2 2 2 11" xfId="1575"/>
    <cellStyle name="60% - Accent2 2 2 12" xfId="1576"/>
    <cellStyle name="60% - Accent2 2 2 13" xfId="1577"/>
    <cellStyle name="60% - Accent2 2 2 13 2" xfId="8527"/>
    <cellStyle name="60% - Accent2 2 2 2" xfId="1578"/>
    <cellStyle name="60% - Accent2 2 2 2 2" xfId="1579"/>
    <cellStyle name="60% - Accent2 2 2 3" xfId="1580"/>
    <cellStyle name="60% - Accent2 2 2 4" xfId="1581"/>
    <cellStyle name="60% - Accent2 2 2 5" xfId="1582"/>
    <cellStyle name="60% - Accent2 2 2 6" xfId="1583"/>
    <cellStyle name="60% - Accent2 2 2 7" xfId="1584"/>
    <cellStyle name="60% - Accent2 2 2 8" xfId="1585"/>
    <cellStyle name="60% - Accent2 2 2 9" xfId="1586"/>
    <cellStyle name="60% - Accent2 2 3" xfId="1587"/>
    <cellStyle name="60% - Accent2 2 3 2" xfId="1588"/>
    <cellStyle name="60% - Accent2 2 4" xfId="1589"/>
    <cellStyle name="60% - Accent2 2 5" xfId="1590"/>
    <cellStyle name="60% - Accent2 2 6" xfId="1591"/>
    <cellStyle name="60% - Accent2 2 7" xfId="1592"/>
    <cellStyle name="60% - Accent2 2 8" xfId="1593"/>
    <cellStyle name="60% - Accent2 2 9" xfId="1594"/>
    <cellStyle name="60% - Accent2 20" xfId="1595"/>
    <cellStyle name="60% - Accent2 21" xfId="1596"/>
    <cellStyle name="60% - Accent2 22" xfId="1597"/>
    <cellStyle name="60% - Accent2 23" xfId="1598"/>
    <cellStyle name="60% - Accent2 24" xfId="1599"/>
    <cellStyle name="60% - Accent2 25" xfId="1600"/>
    <cellStyle name="60% - Accent2 26" xfId="1601"/>
    <cellStyle name="60% - Accent2 27" xfId="1602"/>
    <cellStyle name="60% - Accent2 28" xfId="1603"/>
    <cellStyle name="60% - Accent2 29" xfId="1604"/>
    <cellStyle name="60% - Accent2 3" xfId="1605"/>
    <cellStyle name="60% - Accent2 3 2" xfId="1606"/>
    <cellStyle name="60% - Accent2 3 3" xfId="8528"/>
    <cellStyle name="60% - Accent2 30" xfId="1607"/>
    <cellStyle name="60% - Accent2 31" xfId="1539"/>
    <cellStyle name="60% - Accent2 4" xfId="1608"/>
    <cellStyle name="60% - Accent2 4 2" xfId="1609"/>
    <cellStyle name="60% - Accent2 4 3" xfId="8529"/>
    <cellStyle name="60% - Accent2 5" xfId="1610"/>
    <cellStyle name="60% - Accent2 5 2" xfId="1611"/>
    <cellStyle name="60% - Accent2 5 3" xfId="8531"/>
    <cellStyle name="60% - Accent2 6" xfId="1612"/>
    <cellStyle name="60% - Accent2 6 2" xfId="1613"/>
    <cellStyle name="60% - Accent2 6 3" xfId="8532"/>
    <cellStyle name="60% - Accent2 7" xfId="1614"/>
    <cellStyle name="60% - Accent2 7 2" xfId="1615"/>
    <cellStyle name="60% - Accent2 7 3" xfId="8533"/>
    <cellStyle name="60% - Accent2 8" xfId="1616"/>
    <cellStyle name="60% - Accent2 8 2" xfId="1617"/>
    <cellStyle name="60% - Accent2 8 3" xfId="8534"/>
    <cellStyle name="60% - Accent2 9" xfId="1618"/>
    <cellStyle name="60% - Accent2 9 2" xfId="1619"/>
    <cellStyle name="60% - Accent2 9 3" xfId="8535"/>
    <cellStyle name="60% - Accent3 10" xfId="1621"/>
    <cellStyle name="60% - Accent3 10 2" xfId="1622"/>
    <cellStyle name="60% - Accent3 10 3" xfId="8536"/>
    <cellStyle name="60% - Accent3 11" xfId="1623"/>
    <cellStyle name="60% - Accent3 11 2" xfId="1624"/>
    <cellStyle name="60% - Accent3 11 3" xfId="8537"/>
    <cellStyle name="60% - Accent3 12" xfId="1625"/>
    <cellStyle name="60% - Accent3 12 2" xfId="1626"/>
    <cellStyle name="60% - Accent3 12 3" xfId="8538"/>
    <cellStyle name="60% - Accent3 13" xfId="1627"/>
    <cellStyle name="60% - Accent3 13 2" xfId="1628"/>
    <cellStyle name="60% - Accent3 13 3" xfId="1629"/>
    <cellStyle name="60% - Accent3 13 4" xfId="1630"/>
    <cellStyle name="60% - Accent3 13 5" xfId="1631"/>
    <cellStyle name="60% - Accent3 13 6" xfId="1632"/>
    <cellStyle name="60% - Accent3 13 7" xfId="8539"/>
    <cellStyle name="60% - Accent3 14" xfId="1633"/>
    <cellStyle name="60% - Accent3 14 2" xfId="1634"/>
    <cellStyle name="60% - Accent3 14 3" xfId="1635"/>
    <cellStyle name="60% - Accent3 14 4" xfId="1636"/>
    <cellStyle name="60% - Accent3 14 5" xfId="1637"/>
    <cellStyle name="60% - Accent3 14 6" xfId="1638"/>
    <cellStyle name="60% - Accent3 14 7" xfId="8540"/>
    <cellStyle name="60% - Accent3 15" xfId="1639"/>
    <cellStyle name="60% - Accent3 15 2" xfId="1640"/>
    <cellStyle name="60% - Accent3 15 3" xfId="1641"/>
    <cellStyle name="60% - Accent3 15 4" xfId="1642"/>
    <cellStyle name="60% - Accent3 15 5" xfId="1643"/>
    <cellStyle name="60% - Accent3 15 6" xfId="1644"/>
    <cellStyle name="60% - Accent3 15 7" xfId="8542"/>
    <cellStyle name="60% - Accent3 16" xfId="1645"/>
    <cellStyle name="60% - Accent3 17" xfId="1646"/>
    <cellStyle name="60% - Accent3 18" xfId="1647"/>
    <cellStyle name="60% - Accent3 19" xfId="1648"/>
    <cellStyle name="60% - Accent3 2" xfId="1649"/>
    <cellStyle name="60% - Accent3 2 10" xfId="1650"/>
    <cellStyle name="60% - Accent3 2 11" xfId="1651"/>
    <cellStyle name="60% - Accent3 2 12" xfId="1652"/>
    <cellStyle name="60% - Accent3 2 13" xfId="1653"/>
    <cellStyle name="60% - Accent3 2 13 2" xfId="10113"/>
    <cellStyle name="60% - Accent3 2 2" xfId="1654"/>
    <cellStyle name="60% - Accent3 2 2 10" xfId="1655"/>
    <cellStyle name="60% - Accent3 2 2 11" xfId="1656"/>
    <cellStyle name="60% - Accent3 2 2 12" xfId="1657"/>
    <cellStyle name="60% - Accent3 2 2 13" xfId="1658"/>
    <cellStyle name="60% - Accent3 2 2 13 2" xfId="8545"/>
    <cellStyle name="60% - Accent3 2 2 2" xfId="1659"/>
    <cellStyle name="60% - Accent3 2 2 2 2" xfId="1660"/>
    <cellStyle name="60% - Accent3 2 2 3" xfId="1661"/>
    <cellStyle name="60% - Accent3 2 2 4" xfId="1662"/>
    <cellStyle name="60% - Accent3 2 2 5" xfId="1663"/>
    <cellStyle name="60% - Accent3 2 2 6" xfId="1664"/>
    <cellStyle name="60% - Accent3 2 2 7" xfId="1665"/>
    <cellStyle name="60% - Accent3 2 2 8" xfId="1666"/>
    <cellStyle name="60% - Accent3 2 2 9" xfId="1667"/>
    <cellStyle name="60% - Accent3 2 3" xfId="1668"/>
    <cellStyle name="60% - Accent3 2 3 2" xfId="1669"/>
    <cellStyle name="60% - Accent3 2 4" xfId="1670"/>
    <cellStyle name="60% - Accent3 2 5" xfId="1671"/>
    <cellStyle name="60% - Accent3 2 6" xfId="1672"/>
    <cellStyle name="60% - Accent3 2 7" xfId="1673"/>
    <cellStyle name="60% - Accent3 2 8" xfId="1674"/>
    <cellStyle name="60% - Accent3 2 9" xfId="1675"/>
    <cellStyle name="60% - Accent3 20" xfId="1676"/>
    <cellStyle name="60% - Accent3 21" xfId="1677"/>
    <cellStyle name="60% - Accent3 22" xfId="1678"/>
    <cellStyle name="60% - Accent3 23" xfId="1679"/>
    <cellStyle name="60% - Accent3 24" xfId="1680"/>
    <cellStyle name="60% - Accent3 25" xfId="1681"/>
    <cellStyle name="60% - Accent3 26" xfId="1682"/>
    <cellStyle name="60% - Accent3 27" xfId="1683"/>
    <cellStyle name="60% - Accent3 28" xfId="1684"/>
    <cellStyle name="60% - Accent3 29" xfId="1685"/>
    <cellStyle name="60% - Accent3 3" xfId="1686"/>
    <cellStyle name="60% - Accent3 3 2" xfId="1687"/>
    <cellStyle name="60% - Accent3 3 3" xfId="8547"/>
    <cellStyle name="60% - Accent3 30" xfId="1688"/>
    <cellStyle name="60% - Accent3 31" xfId="1620"/>
    <cellStyle name="60% - Accent3 4" xfId="1689"/>
    <cellStyle name="60% - Accent3 4 2" xfId="1690"/>
    <cellStyle name="60% - Accent3 4 3" xfId="8548"/>
    <cellStyle name="60% - Accent3 5" xfId="1691"/>
    <cellStyle name="60% - Accent3 5 2" xfId="1692"/>
    <cellStyle name="60% - Accent3 5 3" xfId="8549"/>
    <cellStyle name="60% - Accent3 6" xfId="1693"/>
    <cellStyle name="60% - Accent3 6 2" xfId="1694"/>
    <cellStyle name="60% - Accent3 6 3" xfId="8550"/>
    <cellStyle name="60% - Accent3 7" xfId="1695"/>
    <cellStyle name="60% - Accent3 7 2" xfId="1696"/>
    <cellStyle name="60% - Accent3 7 3" xfId="8551"/>
    <cellStyle name="60% - Accent3 8" xfId="1697"/>
    <cellStyle name="60% - Accent3 8 2" xfId="1698"/>
    <cellStyle name="60% - Accent3 8 3" xfId="8552"/>
    <cellStyle name="60% - Accent3 9" xfId="1699"/>
    <cellStyle name="60% - Accent3 9 2" xfId="1700"/>
    <cellStyle name="60% - Accent3 9 3" xfId="8553"/>
    <cellStyle name="60% - Accent4 10" xfId="1702"/>
    <cellStyle name="60% - Accent4 10 2" xfId="1703"/>
    <cellStyle name="60% - Accent4 10 3" xfId="8554"/>
    <cellStyle name="60% - Accent4 11" xfId="1704"/>
    <cellStyle name="60% - Accent4 11 2" xfId="1705"/>
    <cellStyle name="60% - Accent4 11 3" xfId="8555"/>
    <cellStyle name="60% - Accent4 12" xfId="1706"/>
    <cellStyle name="60% - Accent4 12 2" xfId="1707"/>
    <cellStyle name="60% - Accent4 12 3" xfId="8556"/>
    <cellStyle name="60% - Accent4 13" xfId="1708"/>
    <cellStyle name="60% - Accent4 13 2" xfId="1709"/>
    <cellStyle name="60% - Accent4 13 3" xfId="1710"/>
    <cellStyle name="60% - Accent4 13 4" xfId="1711"/>
    <cellStyle name="60% - Accent4 13 5" xfId="1712"/>
    <cellStyle name="60% - Accent4 13 6" xfId="1713"/>
    <cellStyle name="60% - Accent4 13 7" xfId="8558"/>
    <cellStyle name="60% - Accent4 14" xfId="1714"/>
    <cellStyle name="60% - Accent4 14 2" xfId="1715"/>
    <cellStyle name="60% - Accent4 14 3" xfId="1716"/>
    <cellStyle name="60% - Accent4 14 4" xfId="1717"/>
    <cellStyle name="60% - Accent4 14 5" xfId="1718"/>
    <cellStyle name="60% - Accent4 14 6" xfId="1719"/>
    <cellStyle name="60% - Accent4 14 7" xfId="8559"/>
    <cellStyle name="60% - Accent4 15" xfId="1720"/>
    <cellStyle name="60% - Accent4 15 2" xfId="1721"/>
    <cellStyle name="60% - Accent4 15 3" xfId="1722"/>
    <cellStyle name="60% - Accent4 15 4" xfId="1723"/>
    <cellStyle name="60% - Accent4 15 5" xfId="1724"/>
    <cellStyle name="60% - Accent4 15 6" xfId="1725"/>
    <cellStyle name="60% - Accent4 15 7" xfId="8560"/>
    <cellStyle name="60% - Accent4 16" xfId="1726"/>
    <cellStyle name="60% - Accent4 17" xfId="1727"/>
    <cellStyle name="60% - Accent4 18" xfId="1728"/>
    <cellStyle name="60% - Accent4 19" xfId="1729"/>
    <cellStyle name="60% - Accent4 2" xfId="1730"/>
    <cellStyle name="60% - Accent4 2 10" xfId="1731"/>
    <cellStyle name="60% - Accent4 2 11" xfId="1732"/>
    <cellStyle name="60% - Accent4 2 12" xfId="1733"/>
    <cellStyle name="60% - Accent4 2 13" xfId="1734"/>
    <cellStyle name="60% - Accent4 2 13 2" xfId="10159"/>
    <cellStyle name="60% - Accent4 2 2" xfId="1735"/>
    <cellStyle name="60% - Accent4 2 2 10" xfId="1736"/>
    <cellStyle name="60% - Accent4 2 2 11" xfId="1737"/>
    <cellStyle name="60% - Accent4 2 2 12" xfId="1738"/>
    <cellStyle name="60% - Accent4 2 2 13" xfId="1739"/>
    <cellStyle name="60% - Accent4 2 2 13 2" xfId="8561"/>
    <cellStyle name="60% - Accent4 2 2 2" xfId="1740"/>
    <cellStyle name="60% - Accent4 2 2 2 2" xfId="1741"/>
    <cellStyle name="60% - Accent4 2 2 3" xfId="1742"/>
    <cellStyle name="60% - Accent4 2 2 4" xfId="1743"/>
    <cellStyle name="60% - Accent4 2 2 5" xfId="1744"/>
    <cellStyle name="60% - Accent4 2 2 6" xfId="1745"/>
    <cellStyle name="60% - Accent4 2 2 7" xfId="1746"/>
    <cellStyle name="60% - Accent4 2 2 8" xfId="1747"/>
    <cellStyle name="60% - Accent4 2 2 9" xfId="1748"/>
    <cellStyle name="60% - Accent4 2 3" xfId="1749"/>
    <cellStyle name="60% - Accent4 2 3 2" xfId="1750"/>
    <cellStyle name="60% - Accent4 2 4" xfId="1751"/>
    <cellStyle name="60% - Accent4 2 5" xfId="1752"/>
    <cellStyle name="60% - Accent4 2 6" xfId="1753"/>
    <cellStyle name="60% - Accent4 2 7" xfId="1754"/>
    <cellStyle name="60% - Accent4 2 8" xfId="1755"/>
    <cellStyle name="60% - Accent4 2 9" xfId="1756"/>
    <cellStyle name="60% - Accent4 20" xfId="1757"/>
    <cellStyle name="60% - Accent4 21" xfId="1758"/>
    <cellStyle name="60% - Accent4 22" xfId="1759"/>
    <cellStyle name="60% - Accent4 23" xfId="1760"/>
    <cellStyle name="60% - Accent4 24" xfId="1761"/>
    <cellStyle name="60% - Accent4 25" xfId="1762"/>
    <cellStyle name="60% - Accent4 26" xfId="1763"/>
    <cellStyle name="60% - Accent4 27" xfId="1764"/>
    <cellStyle name="60% - Accent4 28" xfId="1765"/>
    <cellStyle name="60% - Accent4 29" xfId="1766"/>
    <cellStyle name="60% - Accent4 3" xfId="1767"/>
    <cellStyle name="60% - Accent4 3 2" xfId="1768"/>
    <cellStyle name="60% - Accent4 3 3" xfId="8563"/>
    <cellStyle name="60% - Accent4 30" xfId="1769"/>
    <cellStyle name="60% - Accent4 31" xfId="1701"/>
    <cellStyle name="60% - Accent4 4" xfId="1770"/>
    <cellStyle name="60% - Accent4 4 2" xfId="1771"/>
    <cellStyle name="60% - Accent4 4 3" xfId="8564"/>
    <cellStyle name="60% - Accent4 5" xfId="1772"/>
    <cellStyle name="60% - Accent4 5 2" xfId="1773"/>
    <cellStyle name="60% - Accent4 5 3" xfId="8565"/>
    <cellStyle name="60% - Accent4 6" xfId="1774"/>
    <cellStyle name="60% - Accent4 6 2" xfId="1775"/>
    <cellStyle name="60% - Accent4 6 3" xfId="11518"/>
    <cellStyle name="60% - Accent4 7" xfId="1776"/>
    <cellStyle name="60% - Accent4 7 2" xfId="1777"/>
    <cellStyle name="60% - Accent4 7 3" xfId="11514"/>
    <cellStyle name="60% - Accent4 8" xfId="1778"/>
    <cellStyle name="60% - Accent4 8 2" xfId="1779"/>
    <cellStyle name="60% - Accent4 8 3" xfId="11507"/>
    <cellStyle name="60% - Accent4 9" xfId="1780"/>
    <cellStyle name="60% - Accent4 9 2" xfId="1781"/>
    <cellStyle name="60% - Accent4 9 3" xfId="11502"/>
    <cellStyle name="60% - Accent5 10" xfId="1783"/>
    <cellStyle name="60% - Accent5 10 2" xfId="1784"/>
    <cellStyle name="60% - Accent5 10 3" xfId="11498"/>
    <cellStyle name="60% - Accent5 11" xfId="1785"/>
    <cellStyle name="60% - Accent5 11 2" xfId="1786"/>
    <cellStyle name="60% - Accent5 11 3" xfId="11495"/>
    <cellStyle name="60% - Accent5 12" xfId="1787"/>
    <cellStyle name="60% - Accent5 12 2" xfId="1788"/>
    <cellStyle name="60% - Accent5 12 3" xfId="11489"/>
    <cellStyle name="60% - Accent5 13" xfId="1789"/>
    <cellStyle name="60% - Accent5 13 2" xfId="1790"/>
    <cellStyle name="60% - Accent5 13 3" xfId="1791"/>
    <cellStyle name="60% - Accent5 13 4" xfId="1792"/>
    <cellStyle name="60% - Accent5 13 5" xfId="1793"/>
    <cellStyle name="60% - Accent5 13 6" xfId="1794"/>
    <cellStyle name="60% - Accent5 13 7" xfId="11481"/>
    <cellStyle name="60% - Accent5 14" xfId="1795"/>
    <cellStyle name="60% - Accent5 14 2" xfId="1796"/>
    <cellStyle name="60% - Accent5 14 3" xfId="1797"/>
    <cellStyle name="60% - Accent5 14 4" xfId="1798"/>
    <cellStyle name="60% - Accent5 14 5" xfId="1799"/>
    <cellStyle name="60% - Accent5 14 6" xfId="1800"/>
    <cellStyle name="60% - Accent5 14 7" xfId="11465"/>
    <cellStyle name="60% - Accent5 15" xfId="1801"/>
    <cellStyle name="60% - Accent5 15 2" xfId="1802"/>
    <cellStyle name="60% - Accent5 15 3" xfId="1803"/>
    <cellStyle name="60% - Accent5 15 4" xfId="1804"/>
    <cellStyle name="60% - Accent5 15 5" xfId="1805"/>
    <cellStyle name="60% - Accent5 15 6" xfId="1806"/>
    <cellStyle name="60% - Accent5 15 7" xfId="11447"/>
    <cellStyle name="60% - Accent5 16" xfId="1807"/>
    <cellStyle name="60% - Accent5 17" xfId="1808"/>
    <cellStyle name="60% - Accent5 18" xfId="1809"/>
    <cellStyle name="60% - Accent5 19" xfId="1810"/>
    <cellStyle name="60% - Accent5 2" xfId="1811"/>
    <cellStyle name="60% - Accent5 2 10" xfId="1812"/>
    <cellStyle name="60% - Accent5 2 11" xfId="1813"/>
    <cellStyle name="60% - Accent5 2 12" xfId="1814"/>
    <cellStyle name="60% - Accent5 2 13" xfId="1815"/>
    <cellStyle name="60% - Accent5 2 13 2" xfId="10206"/>
    <cellStyle name="60% - Accent5 2 2" xfId="1816"/>
    <cellStyle name="60% - Accent5 2 2 10" xfId="1817"/>
    <cellStyle name="60% - Accent5 2 2 11" xfId="1818"/>
    <cellStyle name="60% - Accent5 2 2 12" xfId="1819"/>
    <cellStyle name="60% - Accent5 2 2 13" xfId="1820"/>
    <cellStyle name="60% - Accent5 2 2 13 2" xfId="11410"/>
    <cellStyle name="60% - Accent5 2 2 2" xfId="1821"/>
    <cellStyle name="60% - Accent5 2 2 2 2" xfId="1822"/>
    <cellStyle name="60% - Accent5 2 2 3" xfId="1823"/>
    <cellStyle name="60% - Accent5 2 2 4" xfId="1824"/>
    <cellStyle name="60% - Accent5 2 2 5" xfId="1825"/>
    <cellStyle name="60% - Accent5 2 2 6" xfId="1826"/>
    <cellStyle name="60% - Accent5 2 2 7" xfId="1827"/>
    <cellStyle name="60% - Accent5 2 2 8" xfId="1828"/>
    <cellStyle name="60% - Accent5 2 2 9" xfId="1829"/>
    <cellStyle name="60% - Accent5 2 3" xfId="1830"/>
    <cellStyle name="60% - Accent5 2 3 2" xfId="1831"/>
    <cellStyle name="60% - Accent5 2 4" xfId="1832"/>
    <cellStyle name="60% - Accent5 2 5" xfId="1833"/>
    <cellStyle name="60% - Accent5 2 6" xfId="1834"/>
    <cellStyle name="60% - Accent5 2 7" xfId="1835"/>
    <cellStyle name="60% - Accent5 2 8" xfId="1836"/>
    <cellStyle name="60% - Accent5 2 9" xfId="1837"/>
    <cellStyle name="60% - Accent5 20" xfId="1838"/>
    <cellStyle name="60% - Accent5 21" xfId="1839"/>
    <cellStyle name="60% - Accent5 22" xfId="1840"/>
    <cellStyle name="60% - Accent5 23" xfId="1841"/>
    <cellStyle name="60% - Accent5 24" xfId="1842"/>
    <cellStyle name="60% - Accent5 25" xfId="1843"/>
    <cellStyle name="60% - Accent5 26" xfId="1844"/>
    <cellStyle name="60% - Accent5 27" xfId="1845"/>
    <cellStyle name="60% - Accent5 28" xfId="1846"/>
    <cellStyle name="60% - Accent5 29" xfId="1847"/>
    <cellStyle name="60% - Accent5 3" xfId="1848"/>
    <cellStyle name="60% - Accent5 3 2" xfId="1849"/>
    <cellStyle name="60% - Accent5 3 3" xfId="11341"/>
    <cellStyle name="60% - Accent5 30" xfId="1850"/>
    <cellStyle name="60% - Accent5 31" xfId="1782"/>
    <cellStyle name="60% - Accent5 4" xfId="1851"/>
    <cellStyle name="60% - Accent5 4 2" xfId="1852"/>
    <cellStyle name="60% - Accent5 4 3" xfId="11328"/>
    <cellStyle name="60% - Accent5 5" xfId="1853"/>
    <cellStyle name="60% - Accent5 5 2" xfId="1854"/>
    <cellStyle name="60% - Accent5 5 3" xfId="11318"/>
    <cellStyle name="60% - Accent5 6" xfId="1855"/>
    <cellStyle name="60% - Accent5 6 2" xfId="1856"/>
    <cellStyle name="60% - Accent5 6 3" xfId="11311"/>
    <cellStyle name="60% - Accent5 7" xfId="1857"/>
    <cellStyle name="60% - Accent5 7 2" xfId="1858"/>
    <cellStyle name="60% - Accent5 7 3" xfId="11302"/>
    <cellStyle name="60% - Accent5 8" xfId="1859"/>
    <cellStyle name="60% - Accent5 8 2" xfId="1860"/>
    <cellStyle name="60% - Accent5 8 3" xfId="11296"/>
    <cellStyle name="60% - Accent5 9" xfId="1861"/>
    <cellStyle name="60% - Accent5 9 2" xfId="1862"/>
    <cellStyle name="60% - Accent5 9 3" xfId="11290"/>
    <cellStyle name="60% - Accent6 10" xfId="1864"/>
    <cellStyle name="60% - Accent6 10 2" xfId="1865"/>
    <cellStyle name="60% - Accent6 10 3" xfId="11279"/>
    <cellStyle name="60% - Accent6 11" xfId="1866"/>
    <cellStyle name="60% - Accent6 11 2" xfId="1867"/>
    <cellStyle name="60% - Accent6 11 3" xfId="11271"/>
    <cellStyle name="60% - Accent6 12" xfId="1868"/>
    <cellStyle name="60% - Accent6 12 2" xfId="1869"/>
    <cellStyle name="60% - Accent6 12 3" xfId="11261"/>
    <cellStyle name="60% - Accent6 13" xfId="1870"/>
    <cellStyle name="60% - Accent6 13 2" xfId="1871"/>
    <cellStyle name="60% - Accent6 13 3" xfId="1872"/>
    <cellStyle name="60% - Accent6 13 4" xfId="1873"/>
    <cellStyle name="60% - Accent6 13 5" xfId="1874"/>
    <cellStyle name="60% - Accent6 13 6" xfId="1875"/>
    <cellStyle name="60% - Accent6 13 7" xfId="11240"/>
    <cellStyle name="60% - Accent6 14" xfId="1876"/>
    <cellStyle name="60% - Accent6 14 2" xfId="1877"/>
    <cellStyle name="60% - Accent6 14 3" xfId="1878"/>
    <cellStyle name="60% - Accent6 14 4" xfId="1879"/>
    <cellStyle name="60% - Accent6 14 5" xfId="1880"/>
    <cellStyle name="60% - Accent6 14 6" xfId="1881"/>
    <cellStyle name="60% - Accent6 14 7" xfId="11222"/>
    <cellStyle name="60% - Accent6 15" xfId="1882"/>
    <cellStyle name="60% - Accent6 15 2" xfId="1883"/>
    <cellStyle name="60% - Accent6 15 3" xfId="1884"/>
    <cellStyle name="60% - Accent6 15 4" xfId="1885"/>
    <cellStyle name="60% - Accent6 15 5" xfId="1886"/>
    <cellStyle name="60% - Accent6 15 6" xfId="1887"/>
    <cellStyle name="60% - Accent6 15 7" xfId="11214"/>
    <cellStyle name="60% - Accent6 16" xfId="1888"/>
    <cellStyle name="60% - Accent6 17" xfId="1889"/>
    <cellStyle name="60% - Accent6 18" xfId="1890"/>
    <cellStyle name="60% - Accent6 19" xfId="1891"/>
    <cellStyle name="60% - Accent6 2" xfId="1892"/>
    <cellStyle name="60% - Accent6 2 10" xfId="1893"/>
    <cellStyle name="60% - Accent6 2 11" xfId="1894"/>
    <cellStyle name="60% - Accent6 2 12" xfId="1895"/>
    <cellStyle name="60% - Accent6 2 13" xfId="1896"/>
    <cellStyle name="60% - Accent6 2 13 2" xfId="10265"/>
    <cellStyle name="60% - Accent6 2 2" xfId="1897"/>
    <cellStyle name="60% - Accent6 2 2 10" xfId="1898"/>
    <cellStyle name="60% - Accent6 2 2 11" xfId="1899"/>
    <cellStyle name="60% - Accent6 2 2 12" xfId="1900"/>
    <cellStyle name="60% - Accent6 2 2 13" xfId="1901"/>
    <cellStyle name="60% - Accent6 2 2 13 2" xfId="11198"/>
    <cellStyle name="60% - Accent6 2 2 2" xfId="1902"/>
    <cellStyle name="60% - Accent6 2 2 2 2" xfId="1903"/>
    <cellStyle name="60% - Accent6 2 2 3" xfId="1904"/>
    <cellStyle name="60% - Accent6 2 2 4" xfId="1905"/>
    <cellStyle name="60% - Accent6 2 2 5" xfId="1906"/>
    <cellStyle name="60% - Accent6 2 2 6" xfId="1907"/>
    <cellStyle name="60% - Accent6 2 2 7" xfId="1908"/>
    <cellStyle name="60% - Accent6 2 2 8" xfId="1909"/>
    <cellStyle name="60% - Accent6 2 2 9" xfId="1910"/>
    <cellStyle name="60% - Accent6 2 3" xfId="1911"/>
    <cellStyle name="60% - Accent6 2 3 2" xfId="1912"/>
    <cellStyle name="60% - Accent6 2 4" xfId="1913"/>
    <cellStyle name="60% - Accent6 2 5" xfId="1914"/>
    <cellStyle name="60% - Accent6 2 6" xfId="1915"/>
    <cellStyle name="60% - Accent6 2 7" xfId="1916"/>
    <cellStyle name="60% - Accent6 2 8" xfId="1917"/>
    <cellStyle name="60% - Accent6 2 9" xfId="1918"/>
    <cellStyle name="60% - Accent6 20" xfId="1919"/>
    <cellStyle name="60% - Accent6 21" xfId="1920"/>
    <cellStyle name="60% - Accent6 22" xfId="1921"/>
    <cellStyle name="60% - Accent6 23" xfId="1922"/>
    <cellStyle name="60% - Accent6 24" xfId="1923"/>
    <cellStyle name="60% - Accent6 25" xfId="1924"/>
    <cellStyle name="60% - Accent6 26" xfId="1925"/>
    <cellStyle name="60% - Accent6 27" xfId="1926"/>
    <cellStyle name="60% - Accent6 28" xfId="1927"/>
    <cellStyle name="60% - Accent6 29" xfId="1928"/>
    <cellStyle name="60% - Accent6 3" xfId="1929"/>
    <cellStyle name="60% - Accent6 3 2" xfId="1930"/>
    <cellStyle name="60% - Accent6 3 3" xfId="11165"/>
    <cellStyle name="60% - Accent6 30" xfId="1931"/>
    <cellStyle name="60% - Accent6 31" xfId="1863"/>
    <cellStyle name="60% - Accent6 4" xfId="1932"/>
    <cellStyle name="60% - Accent6 4 2" xfId="1933"/>
    <cellStyle name="60% - Accent6 4 3" xfId="11152"/>
    <cellStyle name="60% - Accent6 5" xfId="1934"/>
    <cellStyle name="60% - Accent6 5 2" xfId="1935"/>
    <cellStyle name="60% - Accent6 5 3" xfId="11143"/>
    <cellStyle name="60% - Accent6 6" xfId="1936"/>
    <cellStyle name="60% - Accent6 6 2" xfId="1937"/>
    <cellStyle name="60% - Accent6 6 3" xfId="11137"/>
    <cellStyle name="60% - Accent6 7" xfId="1938"/>
    <cellStyle name="60% - Accent6 7 2" xfId="1939"/>
    <cellStyle name="60% - Accent6 7 3" xfId="11126"/>
    <cellStyle name="60% - Accent6 8" xfId="1940"/>
    <cellStyle name="60% - Accent6 8 2" xfId="1941"/>
    <cellStyle name="60% - Accent6 8 3" xfId="11118"/>
    <cellStyle name="60% - Accent6 9" xfId="1942"/>
    <cellStyle name="60% - Accent6 9 2" xfId="1943"/>
    <cellStyle name="60% - Accent6 9 3" xfId="11108"/>
    <cellStyle name="Accent1 - 20%" xfId="1945"/>
    <cellStyle name="Accent1 - 20% 2" xfId="1946"/>
    <cellStyle name="Accent1 - 40%" xfId="1947"/>
    <cellStyle name="Accent1 - 40% 2" xfId="1948"/>
    <cellStyle name="Accent1 - 60%" xfId="1949"/>
    <cellStyle name="Accent1 10" xfId="1950"/>
    <cellStyle name="Accent1 10 2" xfId="1951"/>
    <cellStyle name="Accent1 10 3" xfId="11085"/>
    <cellStyle name="Accent1 11" xfId="1952"/>
    <cellStyle name="Accent1 11 2" xfId="1953"/>
    <cellStyle name="Accent1 11 3" xfId="11076"/>
    <cellStyle name="Accent1 12" xfId="1954"/>
    <cellStyle name="Accent1 12 2" xfId="1955"/>
    <cellStyle name="Accent1 12 3" xfId="11065"/>
    <cellStyle name="Accent1 13" xfId="1956"/>
    <cellStyle name="Accent1 13 2" xfId="1957"/>
    <cellStyle name="Accent1 13 3" xfId="1958"/>
    <cellStyle name="Accent1 13 4" xfId="1959"/>
    <cellStyle name="Accent1 13 5" xfId="1960"/>
    <cellStyle name="Accent1 13 6" xfId="1961"/>
    <cellStyle name="Accent1 13 7" xfId="11044"/>
    <cellStyle name="Accent1 14" xfId="1962"/>
    <cellStyle name="Accent1 14 2" xfId="1963"/>
    <cellStyle name="Accent1 14 3" xfId="1964"/>
    <cellStyle name="Accent1 14 4" xfId="1965"/>
    <cellStyle name="Accent1 14 5" xfId="1966"/>
    <cellStyle name="Accent1 14 6" xfId="1967"/>
    <cellStyle name="Accent1 14 7" xfId="11021"/>
    <cellStyle name="Accent1 15" xfId="1968"/>
    <cellStyle name="Accent1 15 2" xfId="1969"/>
    <cellStyle name="Accent1 15 3" xfId="1970"/>
    <cellStyle name="Accent1 15 4" xfId="1971"/>
    <cellStyle name="Accent1 15 5" xfId="1972"/>
    <cellStyle name="Accent1 15 6" xfId="1973"/>
    <cellStyle name="Accent1 15 7" xfId="11002"/>
    <cellStyle name="Accent1 16" xfId="1974"/>
    <cellStyle name="Accent1 16 2" xfId="10304"/>
    <cellStyle name="Accent1 17" xfId="1975"/>
    <cellStyle name="Accent1 17 2" xfId="10307"/>
    <cellStyle name="Accent1 18" xfId="1976"/>
    <cellStyle name="Accent1 18 2" xfId="10308"/>
    <cellStyle name="Accent1 19" xfId="1977"/>
    <cellStyle name="Accent1 19 2" xfId="10310"/>
    <cellStyle name="Accent1 2" xfId="1978"/>
    <cellStyle name="Accent1 2 10" xfId="1979"/>
    <cellStyle name="Accent1 2 11" xfId="1980"/>
    <cellStyle name="Accent1 2 12" xfId="1981"/>
    <cellStyle name="Accent1 2 13" xfId="1982"/>
    <cellStyle name="Accent1 2 13 2" xfId="10318"/>
    <cellStyle name="Accent1 2 2" xfId="1983"/>
    <cellStyle name="Accent1 2 2 10" xfId="1984"/>
    <cellStyle name="Accent1 2 2 11" xfId="1985"/>
    <cellStyle name="Accent1 2 2 12" xfId="1986"/>
    <cellStyle name="Accent1 2 2 13" xfId="1987"/>
    <cellStyle name="Accent1 2 2 13 2" xfId="10966"/>
    <cellStyle name="Accent1 2 2 2" xfId="1988"/>
    <cellStyle name="Accent1 2 2 2 2" xfId="1989"/>
    <cellStyle name="Accent1 2 2 3" xfId="1990"/>
    <cellStyle name="Accent1 2 2 4" xfId="1991"/>
    <cellStyle name="Accent1 2 2 5" xfId="1992"/>
    <cellStyle name="Accent1 2 2 6" xfId="1993"/>
    <cellStyle name="Accent1 2 2 7" xfId="1994"/>
    <cellStyle name="Accent1 2 2 8" xfId="1995"/>
    <cellStyle name="Accent1 2 2 9" xfId="1996"/>
    <cellStyle name="Accent1 2 3" xfId="1997"/>
    <cellStyle name="Accent1 2 3 2" xfId="1998"/>
    <cellStyle name="Accent1 2 4" xfId="1999"/>
    <cellStyle name="Accent1 2 5" xfId="2000"/>
    <cellStyle name="Accent1 2 6" xfId="2001"/>
    <cellStyle name="Accent1 2 7" xfId="2002"/>
    <cellStyle name="Accent1 2 8" xfId="2003"/>
    <cellStyle name="Accent1 2 9" xfId="2004"/>
    <cellStyle name="Accent1 20" xfId="2005"/>
    <cellStyle name="Accent1 20 2" xfId="10342"/>
    <cellStyle name="Accent1 21" xfId="2006"/>
    <cellStyle name="Accent1 21 2" xfId="10344"/>
    <cellStyle name="Accent1 22" xfId="2007"/>
    <cellStyle name="Accent1 22 2" xfId="10345"/>
    <cellStyle name="Accent1 23" xfId="2008"/>
    <cellStyle name="Accent1 23 2" xfId="10346"/>
    <cellStyle name="Accent1 24" xfId="2009"/>
    <cellStyle name="Accent1 24 2" xfId="10348"/>
    <cellStyle name="Accent1 25" xfId="2010"/>
    <cellStyle name="Accent1 25 2" xfId="10351"/>
    <cellStyle name="Accent1 26" xfId="2011"/>
    <cellStyle name="Accent1 26 2" xfId="10352"/>
    <cellStyle name="Accent1 27" xfId="2012"/>
    <cellStyle name="Accent1 27 2" xfId="10353"/>
    <cellStyle name="Accent1 28" xfId="2013"/>
    <cellStyle name="Accent1 28 2" xfId="10354"/>
    <cellStyle name="Accent1 29" xfId="2014"/>
    <cellStyle name="Accent1 29 2" xfId="10357"/>
    <cellStyle name="Accent1 3" xfId="2015"/>
    <cellStyle name="Accent1 3 2" xfId="2016"/>
    <cellStyle name="Accent1 3 3" xfId="10929"/>
    <cellStyle name="Accent1 30" xfId="2017"/>
    <cellStyle name="Accent1 30 2" xfId="10361"/>
    <cellStyle name="Accent1 31" xfId="1944"/>
    <cellStyle name="Accent1 32" xfId="7150"/>
    <cellStyle name="Accent1 33" xfId="7171"/>
    <cellStyle name="Accent1 34" xfId="6185"/>
    <cellStyle name="Accent1 35" xfId="6196"/>
    <cellStyle name="Accent1 36" xfId="7162"/>
    <cellStyle name="Accent1 37" xfId="7296"/>
    <cellStyle name="Accent1 38" xfId="7798"/>
    <cellStyle name="Accent1 39" xfId="8120"/>
    <cellStyle name="Accent1 4" xfId="2018"/>
    <cellStyle name="Accent1 4 2" xfId="2019"/>
    <cellStyle name="Accent1 4 3" xfId="10914"/>
    <cellStyle name="Accent1 40" xfId="10790"/>
    <cellStyle name="Accent1 41" xfId="10292"/>
    <cellStyle name="Accent1 42" xfId="10909"/>
    <cellStyle name="Accent1 43" xfId="10907"/>
    <cellStyle name="Accent1 44" xfId="10906"/>
    <cellStyle name="Accent1 45" xfId="10905"/>
    <cellStyle name="Accent1 46" xfId="10904"/>
    <cellStyle name="Accent1 47" xfId="10901"/>
    <cellStyle name="Accent1 48" xfId="10898"/>
    <cellStyle name="Accent1 49" xfId="10897"/>
    <cellStyle name="Accent1 5" xfId="2020"/>
    <cellStyle name="Accent1 5 2" xfId="2021"/>
    <cellStyle name="Accent1 5 3" xfId="10893"/>
    <cellStyle name="Accent1 50" xfId="10890"/>
    <cellStyle name="Accent1 51" xfId="10886"/>
    <cellStyle name="Accent1 52" xfId="10883"/>
    <cellStyle name="Accent1 53" xfId="10881"/>
    <cellStyle name="Accent1 54" xfId="10878"/>
    <cellStyle name="Accent1 55" xfId="10876"/>
    <cellStyle name="Accent1 56" xfId="10874"/>
    <cellStyle name="Accent1 57" xfId="10871"/>
    <cellStyle name="Accent1 58" xfId="10870"/>
    <cellStyle name="Accent1 59" xfId="11103"/>
    <cellStyle name="Accent1 6" xfId="2022"/>
    <cellStyle name="Accent1 6 2" xfId="2023"/>
    <cellStyle name="Accent1 6 3" xfId="10866"/>
    <cellStyle name="Accent1 60" xfId="7745"/>
    <cellStyle name="Accent1 61" xfId="8334"/>
    <cellStyle name="Accent1 62" xfId="7743"/>
    <cellStyle name="Accent1 63" xfId="8331"/>
    <cellStyle name="Accent1 64" xfId="7741"/>
    <cellStyle name="Accent1 65" xfId="11538"/>
    <cellStyle name="Accent1 66" xfId="8166"/>
    <cellStyle name="Accent1 67" xfId="11541"/>
    <cellStyle name="Accent1 7" xfId="2024"/>
    <cellStyle name="Accent1 7 2" xfId="2025"/>
    <cellStyle name="Accent1 7 3" xfId="10861"/>
    <cellStyle name="Accent1 8" xfId="2026"/>
    <cellStyle name="Accent1 8 2" xfId="2027"/>
    <cellStyle name="Accent1 8 3" xfId="10857"/>
    <cellStyle name="Accent1 9" xfId="2028"/>
    <cellStyle name="Accent1 9 2" xfId="2029"/>
    <cellStyle name="Accent1 9 3" xfId="10852"/>
    <cellStyle name="Accent2 - 20%" xfId="2031"/>
    <cellStyle name="Accent2 - 20% 2" xfId="2032"/>
    <cellStyle name="Accent2 - 40%" xfId="2033"/>
    <cellStyle name="Accent2 - 40% 2" xfId="2034"/>
    <cellStyle name="Accent2 - 60%" xfId="2035"/>
    <cellStyle name="Accent2 10" xfId="2036"/>
    <cellStyle name="Accent2 10 2" xfId="2037"/>
    <cellStyle name="Accent2 10 3" xfId="10842"/>
    <cellStyle name="Accent2 11" xfId="2038"/>
    <cellStyle name="Accent2 11 2" xfId="2039"/>
    <cellStyle name="Accent2 11 3" xfId="10837"/>
    <cellStyle name="Accent2 12" xfId="2040"/>
    <cellStyle name="Accent2 12 2" xfId="2041"/>
    <cellStyle name="Accent2 12 3" xfId="10834"/>
    <cellStyle name="Accent2 13" xfId="2042"/>
    <cellStyle name="Accent2 13 2" xfId="2043"/>
    <cellStyle name="Accent2 13 3" xfId="2044"/>
    <cellStyle name="Accent2 13 4" xfId="2045"/>
    <cellStyle name="Accent2 13 5" xfId="2046"/>
    <cellStyle name="Accent2 13 6" xfId="2047"/>
    <cellStyle name="Accent2 13 7" xfId="10825"/>
    <cellStyle name="Accent2 14" xfId="2048"/>
    <cellStyle name="Accent2 14 2" xfId="2049"/>
    <cellStyle name="Accent2 14 3" xfId="2050"/>
    <cellStyle name="Accent2 14 4" xfId="2051"/>
    <cellStyle name="Accent2 14 5" xfId="2052"/>
    <cellStyle name="Accent2 14 6" xfId="2053"/>
    <cellStyle name="Accent2 14 7" xfId="10816"/>
    <cellStyle name="Accent2 15" xfId="2054"/>
    <cellStyle name="Accent2 15 2" xfId="2055"/>
    <cellStyle name="Accent2 15 3" xfId="2056"/>
    <cellStyle name="Accent2 15 4" xfId="2057"/>
    <cellStyle name="Accent2 15 5" xfId="2058"/>
    <cellStyle name="Accent2 15 6" xfId="2059"/>
    <cellStyle name="Accent2 15 7" xfId="10808"/>
    <cellStyle name="Accent2 16" xfId="2060"/>
    <cellStyle name="Accent2 16 2" xfId="10384"/>
    <cellStyle name="Accent2 17" xfId="2061"/>
    <cellStyle name="Accent2 17 2" xfId="10385"/>
    <cellStyle name="Accent2 18" xfId="2062"/>
    <cellStyle name="Accent2 18 2" xfId="10386"/>
    <cellStyle name="Accent2 19" xfId="2063"/>
    <cellStyle name="Accent2 19 2" xfId="10387"/>
    <cellStyle name="Accent2 2" xfId="2064"/>
    <cellStyle name="Accent2 2 10" xfId="2065"/>
    <cellStyle name="Accent2 2 11" xfId="2066"/>
    <cellStyle name="Accent2 2 12" xfId="2067"/>
    <cellStyle name="Accent2 2 13" xfId="2068"/>
    <cellStyle name="Accent2 2 13 2" xfId="10393"/>
    <cellStyle name="Accent2 2 2" xfId="2069"/>
    <cellStyle name="Accent2 2 2 10" xfId="2070"/>
    <cellStyle name="Accent2 2 2 11" xfId="2071"/>
    <cellStyle name="Accent2 2 2 12" xfId="2072"/>
    <cellStyle name="Accent2 2 2 13" xfId="2073"/>
    <cellStyle name="Accent2 2 2 13 2" xfId="10791"/>
    <cellStyle name="Accent2 2 2 2" xfId="2074"/>
    <cellStyle name="Accent2 2 2 2 2" xfId="2075"/>
    <cellStyle name="Accent2 2 2 3" xfId="2076"/>
    <cellStyle name="Accent2 2 2 4" xfId="2077"/>
    <cellStyle name="Accent2 2 2 5" xfId="2078"/>
    <cellStyle name="Accent2 2 2 6" xfId="2079"/>
    <cellStyle name="Accent2 2 2 7" xfId="2080"/>
    <cellStyle name="Accent2 2 2 8" xfId="2081"/>
    <cellStyle name="Accent2 2 2 9" xfId="2082"/>
    <cellStyle name="Accent2 2 3" xfId="2083"/>
    <cellStyle name="Accent2 2 3 2" xfId="2084"/>
    <cellStyle name="Accent2 2 4" xfId="2085"/>
    <cellStyle name="Accent2 2 5" xfId="2086"/>
    <cellStyle name="Accent2 2 6" xfId="2087"/>
    <cellStyle name="Accent2 2 7" xfId="2088"/>
    <cellStyle name="Accent2 2 8" xfId="2089"/>
    <cellStyle name="Accent2 2 9" xfId="2090"/>
    <cellStyle name="Accent2 20" xfId="2091"/>
    <cellStyle name="Accent2 20 2" xfId="10427"/>
    <cellStyle name="Accent2 21" xfId="2092"/>
    <cellStyle name="Accent2 21 2" xfId="10428"/>
    <cellStyle name="Accent2 22" xfId="2093"/>
    <cellStyle name="Accent2 22 2" xfId="10429"/>
    <cellStyle name="Accent2 23" xfId="2094"/>
    <cellStyle name="Accent2 23 2" xfId="10432"/>
    <cellStyle name="Accent2 24" xfId="2095"/>
    <cellStyle name="Accent2 24 2" xfId="10434"/>
    <cellStyle name="Accent2 25" xfId="2096"/>
    <cellStyle name="Accent2 25 2" xfId="10437"/>
    <cellStyle name="Accent2 26" xfId="2097"/>
    <cellStyle name="Accent2 26 2" xfId="10438"/>
    <cellStyle name="Accent2 27" xfId="2098"/>
    <cellStyle name="Accent2 27 2" xfId="10441"/>
    <cellStyle name="Accent2 28" xfId="2099"/>
    <cellStyle name="Accent2 28 2" xfId="10443"/>
    <cellStyle name="Accent2 29" xfId="2100"/>
    <cellStyle name="Accent2 29 2" xfId="10446"/>
    <cellStyle name="Accent2 3" xfId="2101"/>
    <cellStyle name="Accent2 3 2" xfId="2102"/>
    <cellStyle name="Accent2 3 3" xfId="10730"/>
    <cellStyle name="Accent2 30" xfId="2103"/>
    <cellStyle name="Accent2 30 2" xfId="10448"/>
    <cellStyle name="Accent2 31" xfId="2030"/>
    <cellStyle name="Accent2 32" xfId="7151"/>
    <cellStyle name="Accent2 33" xfId="7170"/>
    <cellStyle name="Accent2 34" xfId="6186"/>
    <cellStyle name="Accent2 35" xfId="6195"/>
    <cellStyle name="Accent2 36" xfId="7161"/>
    <cellStyle name="Accent2 37" xfId="7300"/>
    <cellStyle name="Accent2 38" xfId="7796"/>
    <cellStyle name="Accent2 39" xfId="8124"/>
    <cellStyle name="Accent2 4" xfId="2104"/>
    <cellStyle name="Accent2 4 2" xfId="2105"/>
    <cellStyle name="Accent2 4 3" xfId="10705"/>
    <cellStyle name="Accent2 40" xfId="10784"/>
    <cellStyle name="Accent2 41" xfId="10370"/>
    <cellStyle name="Accent2 42" xfId="10700"/>
    <cellStyle name="Accent2 43" xfId="10699"/>
    <cellStyle name="Accent2 44" xfId="10698"/>
    <cellStyle name="Accent2 45" xfId="10697"/>
    <cellStyle name="Accent2 46" xfId="10696"/>
    <cellStyle name="Accent2 47" xfId="10693"/>
    <cellStyle name="Accent2 48" xfId="10688"/>
    <cellStyle name="Accent2 49" xfId="10667"/>
    <cellStyle name="Accent2 5" xfId="2106"/>
    <cellStyle name="Accent2 5 2" xfId="2107"/>
    <cellStyle name="Accent2 5 3" xfId="10664"/>
    <cellStyle name="Accent2 50" xfId="10662"/>
    <cellStyle name="Accent2 51" xfId="10659"/>
    <cellStyle name="Accent2 52" xfId="10658"/>
    <cellStyle name="Accent2 53" xfId="10657"/>
    <cellStyle name="Accent2 54" xfId="10654"/>
    <cellStyle name="Accent2 55" xfId="10652"/>
    <cellStyle name="Accent2 56" xfId="10651"/>
    <cellStyle name="Accent2 57" xfId="10648"/>
    <cellStyle name="Accent2 58" xfId="10647"/>
    <cellStyle name="Accent2 59" xfId="10849"/>
    <cellStyle name="Accent2 6" xfId="2108"/>
    <cellStyle name="Accent2 6 2" xfId="2109"/>
    <cellStyle name="Accent2 6 3" xfId="10646"/>
    <cellStyle name="Accent2 60" xfId="7778"/>
    <cellStyle name="Accent2 61" xfId="8357"/>
    <cellStyle name="Accent2 62" xfId="7777"/>
    <cellStyle name="Accent2 63" xfId="8356"/>
    <cellStyle name="Accent2 64" xfId="7775"/>
    <cellStyle name="Accent2 65" xfId="11536"/>
    <cellStyle name="Accent2 66" xfId="8164"/>
    <cellStyle name="Accent2 67" xfId="11540"/>
    <cellStyle name="Accent2 7" xfId="2110"/>
    <cellStyle name="Accent2 7 2" xfId="2111"/>
    <cellStyle name="Accent2 7 3" xfId="10642"/>
    <cellStyle name="Accent2 8" xfId="2112"/>
    <cellStyle name="Accent2 8 2" xfId="2113"/>
    <cellStyle name="Accent2 8 3" xfId="10635"/>
    <cellStyle name="Accent2 9" xfId="2114"/>
    <cellStyle name="Accent2 9 2" xfId="2115"/>
    <cellStyle name="Accent2 9 3" xfId="10632"/>
    <cellStyle name="Accent3 - 20%" xfId="2117"/>
    <cellStyle name="Accent3 - 20% 2" xfId="2118"/>
    <cellStyle name="Accent3 - 40%" xfId="2119"/>
    <cellStyle name="Accent3 - 40% 2" xfId="2120"/>
    <cellStyle name="Accent3 - 60%" xfId="2121"/>
    <cellStyle name="Accent3 10" xfId="2122"/>
    <cellStyle name="Accent3 10 2" xfId="2123"/>
    <cellStyle name="Accent3 10 3" xfId="10617"/>
    <cellStyle name="Accent3 11" xfId="2124"/>
    <cellStyle name="Accent3 11 2" xfId="2125"/>
    <cellStyle name="Accent3 11 3" xfId="10610"/>
    <cellStyle name="Accent3 12" xfId="2126"/>
    <cellStyle name="Accent3 12 2" xfId="2127"/>
    <cellStyle name="Accent3 12 3" xfId="10607"/>
    <cellStyle name="Accent3 13" xfId="2128"/>
    <cellStyle name="Accent3 13 2" xfId="2129"/>
    <cellStyle name="Accent3 13 3" xfId="2130"/>
    <cellStyle name="Accent3 13 4" xfId="2131"/>
    <cellStyle name="Accent3 13 5" xfId="2132"/>
    <cellStyle name="Accent3 13 6" xfId="2133"/>
    <cellStyle name="Accent3 13 7" xfId="10580"/>
    <cellStyle name="Accent3 14" xfId="2134"/>
    <cellStyle name="Accent3 14 2" xfId="2135"/>
    <cellStyle name="Accent3 14 3" xfId="2136"/>
    <cellStyle name="Accent3 14 4" xfId="2137"/>
    <cellStyle name="Accent3 14 5" xfId="2138"/>
    <cellStyle name="Accent3 14 6" xfId="2139"/>
    <cellStyle name="Accent3 14 7" xfId="10571"/>
    <cellStyle name="Accent3 15" xfId="2140"/>
    <cellStyle name="Accent3 15 2" xfId="2141"/>
    <cellStyle name="Accent3 15 3" xfId="2142"/>
    <cellStyle name="Accent3 15 4" xfId="2143"/>
    <cellStyle name="Accent3 15 5" xfId="2144"/>
    <cellStyle name="Accent3 15 6" xfId="2145"/>
    <cellStyle name="Accent3 15 7" xfId="10565"/>
    <cellStyle name="Accent3 16" xfId="2146"/>
    <cellStyle name="Accent3 16 2" xfId="10475"/>
    <cellStyle name="Accent3 17" xfId="2147"/>
    <cellStyle name="Accent3 17 2" xfId="10478"/>
    <cellStyle name="Accent3 18" xfId="2148"/>
    <cellStyle name="Accent3 18 2" xfId="10479"/>
    <cellStyle name="Accent3 19" xfId="2149"/>
    <cellStyle name="Accent3 19 2" xfId="10480"/>
    <cellStyle name="Accent3 2" xfId="2150"/>
    <cellStyle name="Accent3 2 10" xfId="2151"/>
    <cellStyle name="Accent3 2 11" xfId="2152"/>
    <cellStyle name="Accent3 2 12" xfId="2153"/>
    <cellStyle name="Accent3 2 13" xfId="2154"/>
    <cellStyle name="Accent3 2 13 2" xfId="10486"/>
    <cellStyle name="Accent3 2 2" xfId="2155"/>
    <cellStyle name="Accent3 2 2 10" xfId="2156"/>
    <cellStyle name="Accent3 2 2 11" xfId="2157"/>
    <cellStyle name="Accent3 2 2 12" xfId="2158"/>
    <cellStyle name="Accent3 2 2 13" xfId="2159"/>
    <cellStyle name="Accent3 2 2 13 2" xfId="10542"/>
    <cellStyle name="Accent3 2 2 2" xfId="2160"/>
    <cellStyle name="Accent3 2 2 2 2" xfId="2161"/>
    <cellStyle name="Accent3 2 2 3" xfId="2162"/>
    <cellStyle name="Accent3 2 2 4" xfId="2163"/>
    <cellStyle name="Accent3 2 2 5" xfId="2164"/>
    <cellStyle name="Accent3 2 2 6" xfId="2165"/>
    <cellStyle name="Accent3 2 2 7" xfId="2166"/>
    <cellStyle name="Accent3 2 2 8" xfId="2167"/>
    <cellStyle name="Accent3 2 2 9" xfId="2168"/>
    <cellStyle name="Accent3 2 3" xfId="2169"/>
    <cellStyle name="Accent3 2 3 2" xfId="2170"/>
    <cellStyle name="Accent3 2 4" xfId="2171"/>
    <cellStyle name="Accent3 2 5" xfId="2172"/>
    <cellStyle name="Accent3 2 6" xfId="2173"/>
    <cellStyle name="Accent3 2 7" xfId="2174"/>
    <cellStyle name="Accent3 2 8" xfId="2175"/>
    <cellStyle name="Accent3 2 9" xfId="2176"/>
    <cellStyle name="Accent3 20" xfId="2177"/>
    <cellStyle name="Accent3 20 2" xfId="10512"/>
    <cellStyle name="Accent3 21" xfId="2178"/>
    <cellStyle name="Accent3 21 2" xfId="10513"/>
    <cellStyle name="Accent3 22" xfId="2179"/>
    <cellStyle name="Accent3 22 2" xfId="10514"/>
    <cellStyle name="Accent3 23" xfId="2180"/>
    <cellStyle name="Accent3 23 2" xfId="10515"/>
    <cellStyle name="Accent3 24" xfId="2181"/>
    <cellStyle name="Accent3 24 2" xfId="10516"/>
    <cellStyle name="Accent3 25" xfId="2182"/>
    <cellStyle name="Accent3 25 2" xfId="10519"/>
    <cellStyle name="Accent3 26" xfId="2183"/>
    <cellStyle name="Accent3 26 2" xfId="10520"/>
    <cellStyle name="Accent3 27" xfId="2184"/>
    <cellStyle name="Accent3 27 2" xfId="10522"/>
    <cellStyle name="Accent3 28" xfId="2185"/>
    <cellStyle name="Accent3 28 2" xfId="10525"/>
    <cellStyle name="Accent3 29" xfId="2186"/>
    <cellStyle name="Accent3 29 2" xfId="10526"/>
    <cellStyle name="Accent3 3" xfId="2187"/>
    <cellStyle name="Accent3 3 2" xfId="2188"/>
    <cellStyle name="Accent3 3 3" xfId="10492"/>
    <cellStyle name="Accent3 30" xfId="2189"/>
    <cellStyle name="Accent3 30 2" xfId="10527"/>
    <cellStyle name="Accent3 31" xfId="2116"/>
    <cellStyle name="Accent3 32" xfId="7152"/>
    <cellStyle name="Accent3 33" xfId="7169"/>
    <cellStyle name="Accent3 34" xfId="6187"/>
    <cellStyle name="Accent3 35" xfId="6194"/>
    <cellStyle name="Accent3 36" xfId="7160"/>
    <cellStyle name="Accent3 37" xfId="7305"/>
    <cellStyle name="Accent3 38" xfId="7794"/>
    <cellStyle name="Accent3 39" xfId="8136"/>
    <cellStyle name="Accent3 4" xfId="2190"/>
    <cellStyle name="Accent3 4 2" xfId="2191"/>
    <cellStyle name="Accent3 4 3" xfId="10471"/>
    <cellStyle name="Accent3 40" xfId="10778"/>
    <cellStyle name="Accent3 41" xfId="10462"/>
    <cellStyle name="Accent3 42" xfId="10468"/>
    <cellStyle name="Accent3 43" xfId="10467"/>
    <cellStyle name="Accent3 44" xfId="10464"/>
    <cellStyle name="Accent3 45" xfId="10459"/>
    <cellStyle name="Accent3 46" xfId="10458"/>
    <cellStyle name="Accent3 47" xfId="10457"/>
    <cellStyle name="Accent3 48" xfId="10454"/>
    <cellStyle name="Accent3 49" xfId="10452"/>
    <cellStyle name="Accent3 5" xfId="2192"/>
    <cellStyle name="Accent3 5 2" xfId="2193"/>
    <cellStyle name="Accent3 5 3" xfId="10449"/>
    <cellStyle name="Accent3 50" xfId="10447"/>
    <cellStyle name="Accent3 51" xfId="10426"/>
    <cellStyle name="Accent3 52" xfId="10425"/>
    <cellStyle name="Accent3 53" xfId="10422"/>
    <cellStyle name="Accent3 54" xfId="10420"/>
    <cellStyle name="Accent3 55" xfId="10417"/>
    <cellStyle name="Accent3 56" xfId="10416"/>
    <cellStyle name="Accent3 57" xfId="10413"/>
    <cellStyle name="Accent3 58" xfId="10411"/>
    <cellStyle name="Accent3 59" xfId="10624"/>
    <cellStyle name="Accent3 6" xfId="2194"/>
    <cellStyle name="Accent3 6 2" xfId="2195"/>
    <cellStyle name="Accent3 6 3" xfId="10408"/>
    <cellStyle name="Accent3 60" xfId="8572"/>
    <cellStyle name="Accent3 61" xfId="8450"/>
    <cellStyle name="Accent3 62" xfId="8570"/>
    <cellStyle name="Accent3 63" xfId="8442"/>
    <cellStyle name="Accent3 64" xfId="8568"/>
    <cellStyle name="Accent3 65" xfId="11534"/>
    <cellStyle name="Accent3 66" xfId="8162"/>
    <cellStyle name="Accent3 67" xfId="11539"/>
    <cellStyle name="Accent3 7" xfId="2196"/>
    <cellStyle name="Accent3 7 2" xfId="2197"/>
    <cellStyle name="Accent3 7 3" xfId="10405"/>
    <cellStyle name="Accent3 8" xfId="2198"/>
    <cellStyle name="Accent3 8 2" xfId="2199"/>
    <cellStyle name="Accent3 8 3" xfId="10401"/>
    <cellStyle name="Accent3 9" xfId="2200"/>
    <cellStyle name="Accent3 9 2" xfId="2201"/>
    <cellStyle name="Accent3 9 3" xfId="10395"/>
    <cellStyle name="Accent4 - 20%" xfId="2203"/>
    <cellStyle name="Accent4 - 20% 2" xfId="2204"/>
    <cellStyle name="Accent4 - 40%" xfId="2205"/>
    <cellStyle name="Accent4 - 40% 2" xfId="2206"/>
    <cellStyle name="Accent4 - 60%" xfId="2207"/>
    <cellStyle name="Accent4 10" xfId="2208"/>
    <cellStyle name="Accent4 10 2" xfId="2209"/>
    <cellStyle name="Accent4 10 3" xfId="10382"/>
    <cellStyle name="Accent4 11" xfId="2210"/>
    <cellStyle name="Accent4 11 2" xfId="2211"/>
    <cellStyle name="Accent4 11 3" xfId="10378"/>
    <cellStyle name="Accent4 12" xfId="2212"/>
    <cellStyle name="Accent4 12 2" xfId="2213"/>
    <cellStyle name="Accent4 12 3" xfId="10374"/>
    <cellStyle name="Accent4 13" xfId="2214"/>
    <cellStyle name="Accent4 13 2" xfId="2215"/>
    <cellStyle name="Accent4 13 3" xfId="2216"/>
    <cellStyle name="Accent4 13 4" xfId="2217"/>
    <cellStyle name="Accent4 13 5" xfId="2218"/>
    <cellStyle name="Accent4 13 6" xfId="2219"/>
    <cellStyle name="Accent4 13 7" xfId="10364"/>
    <cellStyle name="Accent4 14" xfId="2220"/>
    <cellStyle name="Accent4 14 2" xfId="2221"/>
    <cellStyle name="Accent4 14 3" xfId="2222"/>
    <cellStyle name="Accent4 14 4" xfId="2223"/>
    <cellStyle name="Accent4 14 5" xfId="2224"/>
    <cellStyle name="Accent4 14 6" xfId="2225"/>
    <cellStyle name="Accent4 14 7" xfId="10337"/>
    <cellStyle name="Accent4 15" xfId="2226"/>
    <cellStyle name="Accent4 15 2" xfId="2227"/>
    <cellStyle name="Accent4 15 3" xfId="2228"/>
    <cellStyle name="Accent4 15 4" xfId="2229"/>
    <cellStyle name="Accent4 15 5" xfId="2230"/>
    <cellStyle name="Accent4 15 6" xfId="2231"/>
    <cellStyle name="Accent4 15 7" xfId="10329"/>
    <cellStyle name="Accent4 16" xfId="2232"/>
    <cellStyle name="Accent4 16 2" xfId="10547"/>
    <cellStyle name="Accent4 17" xfId="2233"/>
    <cellStyle name="Accent4 17 2" xfId="10549"/>
    <cellStyle name="Accent4 18" xfId="2234"/>
    <cellStyle name="Accent4 18 2" xfId="10552"/>
    <cellStyle name="Accent4 19" xfId="2235"/>
    <cellStyle name="Accent4 19 2" xfId="10553"/>
    <cellStyle name="Accent4 2" xfId="2236"/>
    <cellStyle name="Accent4 2 10" xfId="2237"/>
    <cellStyle name="Accent4 2 11" xfId="2238"/>
    <cellStyle name="Accent4 2 12" xfId="2239"/>
    <cellStyle name="Accent4 2 13" xfId="2240"/>
    <cellStyle name="Accent4 2 13 2" xfId="10559"/>
    <cellStyle name="Accent4 2 2" xfId="2241"/>
    <cellStyle name="Accent4 2 2 10" xfId="2242"/>
    <cellStyle name="Accent4 2 2 11" xfId="2243"/>
    <cellStyle name="Accent4 2 2 12" xfId="2244"/>
    <cellStyle name="Accent4 2 2 13" xfId="2245"/>
    <cellStyle name="Accent4 2 2 13 2" xfId="10314"/>
    <cellStyle name="Accent4 2 2 2" xfId="2246"/>
    <cellStyle name="Accent4 2 2 2 2" xfId="2247"/>
    <cellStyle name="Accent4 2 2 3" xfId="2248"/>
    <cellStyle name="Accent4 2 2 4" xfId="2249"/>
    <cellStyle name="Accent4 2 2 5" xfId="2250"/>
    <cellStyle name="Accent4 2 2 6" xfId="2251"/>
    <cellStyle name="Accent4 2 2 7" xfId="2252"/>
    <cellStyle name="Accent4 2 2 8" xfId="2253"/>
    <cellStyle name="Accent4 2 2 9" xfId="2254"/>
    <cellStyle name="Accent4 2 3" xfId="2255"/>
    <cellStyle name="Accent4 2 3 2" xfId="2256"/>
    <cellStyle name="Accent4 2 4" xfId="2257"/>
    <cellStyle name="Accent4 2 5" xfId="2258"/>
    <cellStyle name="Accent4 2 6" xfId="2259"/>
    <cellStyle name="Accent4 2 7" xfId="2260"/>
    <cellStyle name="Accent4 2 8" xfId="2261"/>
    <cellStyle name="Accent4 2 9" xfId="2262"/>
    <cellStyle name="Accent4 20" xfId="2263"/>
    <cellStyle name="Accent4 20 2" xfId="10583"/>
    <cellStyle name="Accent4 21" xfId="2264"/>
    <cellStyle name="Accent4 21 2" xfId="10584"/>
    <cellStyle name="Accent4 22" xfId="2265"/>
    <cellStyle name="Accent4 22 2" xfId="10585"/>
    <cellStyle name="Accent4 23" xfId="2266"/>
    <cellStyle name="Accent4 23 2" xfId="10586"/>
    <cellStyle name="Accent4 24" xfId="2267"/>
    <cellStyle name="Accent4 24 2" xfId="10587"/>
    <cellStyle name="Accent4 25" xfId="2268"/>
    <cellStyle name="Accent4 25 2" xfId="10590"/>
    <cellStyle name="Accent4 26" xfId="2269"/>
    <cellStyle name="Accent4 26 2" xfId="10591"/>
    <cellStyle name="Accent4 27" xfId="2270"/>
    <cellStyle name="Accent4 27 2" xfId="10593"/>
    <cellStyle name="Accent4 28" xfId="2271"/>
    <cellStyle name="Accent4 28 2" xfId="10596"/>
    <cellStyle name="Accent4 29" xfId="2272"/>
    <cellStyle name="Accent4 29 2" xfId="10597"/>
    <cellStyle name="Accent4 3" xfId="2273"/>
    <cellStyle name="Accent4 3 2" xfId="2274"/>
    <cellStyle name="Accent4 3 3" xfId="10273"/>
    <cellStyle name="Accent4 30" xfId="2275"/>
    <cellStyle name="Accent4 30 2" xfId="10600"/>
    <cellStyle name="Accent4 31" xfId="2202"/>
    <cellStyle name="Accent4 32" xfId="7153"/>
    <cellStyle name="Accent4 33" xfId="7168"/>
    <cellStyle name="Accent4 34" xfId="6188"/>
    <cellStyle name="Accent4 35" xfId="6193"/>
    <cellStyle name="Accent4 36" xfId="7159"/>
    <cellStyle name="Accent4 37" xfId="7307"/>
    <cellStyle name="Accent4 38" xfId="7791"/>
    <cellStyle name="Accent4 39" xfId="8149"/>
    <cellStyle name="Accent4 4" xfId="2276"/>
    <cellStyle name="Accent4 4 2" xfId="2277"/>
    <cellStyle name="Accent4 4 3" xfId="10259"/>
    <cellStyle name="Accent4 40" xfId="10769"/>
    <cellStyle name="Accent4 41" xfId="10538"/>
    <cellStyle name="Accent4 42" xfId="10255"/>
    <cellStyle name="Accent4 43" xfId="10252"/>
    <cellStyle name="Accent4 44" xfId="10251"/>
    <cellStyle name="Accent4 45" xfId="10250"/>
    <cellStyle name="Accent4 46" xfId="10247"/>
    <cellStyle name="Accent4 47" xfId="10245"/>
    <cellStyle name="Accent4 48" xfId="10244"/>
    <cellStyle name="Accent4 49" xfId="10241"/>
    <cellStyle name="Accent4 5" xfId="2278"/>
    <cellStyle name="Accent4 5 2" xfId="2279"/>
    <cellStyle name="Accent4 5 3" xfId="10240"/>
    <cellStyle name="Accent4 50" xfId="10239"/>
    <cellStyle name="Accent4 51" xfId="10238"/>
    <cellStyle name="Accent4 52" xfId="10235"/>
    <cellStyle name="Accent4 53" xfId="10233"/>
    <cellStyle name="Accent4 54" xfId="10230"/>
    <cellStyle name="Accent4 55" xfId="10229"/>
    <cellStyle name="Accent4 56" xfId="10226"/>
    <cellStyle name="Accent4 57" xfId="10224"/>
    <cellStyle name="Accent4 58" xfId="10221"/>
    <cellStyle name="Accent4 59" xfId="10394"/>
    <cellStyle name="Accent4 6" xfId="2280"/>
    <cellStyle name="Accent4 6 2" xfId="2281"/>
    <cellStyle name="Accent4 6 3" xfId="10220"/>
    <cellStyle name="Accent4 60" xfId="8878"/>
    <cellStyle name="Accent4 61" xfId="8507"/>
    <cellStyle name="Accent4 62" xfId="8863"/>
    <cellStyle name="Accent4 63" xfId="8506"/>
    <cellStyle name="Accent4 64" xfId="8848"/>
    <cellStyle name="Accent4 65" xfId="11532"/>
    <cellStyle name="Accent4 66" xfId="8158"/>
    <cellStyle name="Accent4 67" xfId="11537"/>
    <cellStyle name="Accent4 7" xfId="2282"/>
    <cellStyle name="Accent4 7 2" xfId="2283"/>
    <cellStyle name="Accent4 7 3" xfId="10216"/>
    <cellStyle name="Accent4 8" xfId="2284"/>
    <cellStyle name="Accent4 8 2" xfId="2285"/>
    <cellStyle name="Accent4 8 3" xfId="10211"/>
    <cellStyle name="Accent4 9" xfId="2286"/>
    <cellStyle name="Accent4 9 2" xfId="2287"/>
    <cellStyle name="Accent4 9 3" xfId="10207"/>
    <cellStyle name="Accent5 - 20%" xfId="2289"/>
    <cellStyle name="Accent5 - 20% 2" xfId="2290"/>
    <cellStyle name="Accent5 - 40%" xfId="2291"/>
    <cellStyle name="Accent5 - 40% 2" xfId="2292"/>
    <cellStyle name="Accent5 - 60%" xfId="2293"/>
    <cellStyle name="Accent5 10" xfId="2294"/>
    <cellStyle name="Accent5 10 2" xfId="2295"/>
    <cellStyle name="Accent5 10 3" xfId="10197"/>
    <cellStyle name="Accent5 11" xfId="2296"/>
    <cellStyle name="Accent5 11 2" xfId="2297"/>
    <cellStyle name="Accent5 11 3" xfId="10193"/>
    <cellStyle name="Accent5 12" xfId="2298"/>
    <cellStyle name="Accent5 12 2" xfId="2299"/>
    <cellStyle name="Accent5 12 3" xfId="10190"/>
    <cellStyle name="Accent5 13" xfId="2300"/>
    <cellStyle name="Accent5 13 2" xfId="2301"/>
    <cellStyle name="Accent5 13 3" xfId="2302"/>
    <cellStyle name="Accent5 13 4" xfId="2303"/>
    <cellStyle name="Accent5 13 5" xfId="2304"/>
    <cellStyle name="Accent5 13 6" xfId="2305"/>
    <cellStyle name="Accent5 13 7" xfId="10183"/>
    <cellStyle name="Accent5 14" xfId="2306"/>
    <cellStyle name="Accent5 14 2" xfId="2307"/>
    <cellStyle name="Accent5 14 3" xfId="2308"/>
    <cellStyle name="Accent5 14 4" xfId="2309"/>
    <cellStyle name="Accent5 14 5" xfId="2310"/>
    <cellStyle name="Accent5 14 6" xfId="2311"/>
    <cellStyle name="Accent5 14 7" xfId="10174"/>
    <cellStyle name="Accent5 15" xfId="2312"/>
    <cellStyle name="Accent5 15 2" xfId="2313"/>
    <cellStyle name="Accent5 15 3" xfId="2314"/>
    <cellStyle name="Accent5 15 4" xfId="2315"/>
    <cellStyle name="Accent5 15 5" xfId="2316"/>
    <cellStyle name="Accent5 15 6" xfId="2317"/>
    <cellStyle name="Accent5 15 7" xfId="10166"/>
    <cellStyle name="Accent5 16" xfId="2318"/>
    <cellStyle name="Accent5 16 2" xfId="10625"/>
    <cellStyle name="Accent5 17" xfId="2319"/>
    <cellStyle name="Accent5 17 2" xfId="10626"/>
    <cellStyle name="Accent5 18" xfId="2320"/>
    <cellStyle name="Accent5 18 2" xfId="10628"/>
    <cellStyle name="Accent5 19" xfId="2321"/>
    <cellStyle name="Accent5 19 2" xfId="10631"/>
    <cellStyle name="Accent5 2" xfId="2322"/>
    <cellStyle name="Accent5 2 10" xfId="2323"/>
    <cellStyle name="Accent5 2 11" xfId="2324"/>
    <cellStyle name="Accent5 2 12" xfId="2325"/>
    <cellStyle name="Accent5 2 13" xfId="2326"/>
    <cellStyle name="Accent5 2 13 2" xfId="10637"/>
    <cellStyle name="Accent5 2 2" xfId="2327"/>
    <cellStyle name="Accent5 2 2 10" xfId="2328"/>
    <cellStyle name="Accent5 2 2 11" xfId="2329"/>
    <cellStyle name="Accent5 2 2 12" xfId="2330"/>
    <cellStyle name="Accent5 2 2 13" xfId="2331"/>
    <cellStyle name="Accent5 2 2 13 2" xfId="10150"/>
    <cellStyle name="Accent5 2 2 2" xfId="2332"/>
    <cellStyle name="Accent5 2 2 2 2" xfId="2333"/>
    <cellStyle name="Accent5 2 2 3" xfId="2334"/>
    <cellStyle name="Accent5 2 2 4" xfId="2335"/>
    <cellStyle name="Accent5 2 2 5" xfId="2336"/>
    <cellStyle name="Accent5 2 2 6" xfId="2337"/>
    <cellStyle name="Accent5 2 2 7" xfId="2338"/>
    <cellStyle name="Accent5 2 2 8" xfId="2339"/>
    <cellStyle name="Accent5 2 2 9" xfId="2340"/>
    <cellStyle name="Accent5 2 3" xfId="2341"/>
    <cellStyle name="Accent5 2 3 2" xfId="2342"/>
    <cellStyle name="Accent5 2 4" xfId="2343"/>
    <cellStyle name="Accent5 2 5" xfId="2344"/>
    <cellStyle name="Accent5 2 6" xfId="2345"/>
    <cellStyle name="Accent5 2 7" xfId="2346"/>
    <cellStyle name="Accent5 2 8" xfId="2347"/>
    <cellStyle name="Accent5 2 9" xfId="2348"/>
    <cellStyle name="Accent5 20" xfId="2349"/>
    <cellStyle name="Accent5 20 2" xfId="10668"/>
    <cellStyle name="Accent5 21" xfId="2350"/>
    <cellStyle name="Accent5 21 2" xfId="10671"/>
    <cellStyle name="Accent5 22" xfId="2351"/>
    <cellStyle name="Accent5 22 2" xfId="10672"/>
    <cellStyle name="Accent5 23" xfId="2352"/>
    <cellStyle name="Accent5 23 2" xfId="10674"/>
    <cellStyle name="Accent5 24" xfId="2353"/>
    <cellStyle name="Accent5 24 2" xfId="10677"/>
    <cellStyle name="Accent5 25" xfId="2354"/>
    <cellStyle name="Accent5 25 2" xfId="10678"/>
    <cellStyle name="Accent5 26" xfId="2355"/>
    <cellStyle name="Accent5 26 2" xfId="10679"/>
    <cellStyle name="Accent5 27" xfId="2356"/>
    <cellStyle name="Accent5 27 2" xfId="10682"/>
    <cellStyle name="Accent5 28" xfId="2357"/>
    <cellStyle name="Accent5 28 2" xfId="10684"/>
    <cellStyle name="Accent5 29" xfId="2358"/>
    <cellStyle name="Accent5 29 2" xfId="10687"/>
    <cellStyle name="Accent5 3" xfId="2359"/>
    <cellStyle name="Accent5 3 2" xfId="2360"/>
    <cellStyle name="Accent5 3 3" xfId="10116"/>
    <cellStyle name="Accent5 30" xfId="2361"/>
    <cellStyle name="Accent5 30 2" xfId="10691"/>
    <cellStyle name="Accent5 31" xfId="2288"/>
    <cellStyle name="Accent5 32" xfId="7154"/>
    <cellStyle name="Accent5 33" xfId="7167"/>
    <cellStyle name="Accent5 34" xfId="6189"/>
    <cellStyle name="Accent5 35" xfId="6192"/>
    <cellStyle name="Accent5 36" xfId="7158"/>
    <cellStyle name="Accent5 37" xfId="7310"/>
    <cellStyle name="Accent5 38" xfId="7789"/>
    <cellStyle name="Accent5 39" xfId="8168"/>
    <cellStyle name="Accent5 4" xfId="2362"/>
    <cellStyle name="Accent5 4 2" xfId="2363"/>
    <cellStyle name="Accent5 4 3" xfId="10100"/>
    <cellStyle name="Accent5 40" xfId="10759"/>
    <cellStyle name="Accent5 41" xfId="10611"/>
    <cellStyle name="Accent5 42" xfId="10096"/>
    <cellStyle name="Accent5 43" xfId="10094"/>
    <cellStyle name="Accent5 44" xfId="10092"/>
    <cellStyle name="Accent5 45" xfId="10090"/>
    <cellStyle name="Accent5 46" xfId="10088"/>
    <cellStyle name="Accent5 47" xfId="10086"/>
    <cellStyle name="Accent5 48" xfId="10084"/>
    <cellStyle name="Accent5 49" xfId="10082"/>
    <cellStyle name="Accent5 5" xfId="2364"/>
    <cellStyle name="Accent5 5 2" xfId="2365"/>
    <cellStyle name="Accent5 5 3" xfId="10078"/>
    <cellStyle name="Accent5 50" xfId="10076"/>
    <cellStyle name="Accent5 51" xfId="10074"/>
    <cellStyle name="Accent5 52" xfId="10072"/>
    <cellStyle name="Accent5 53" xfId="10070"/>
    <cellStyle name="Accent5 54" xfId="10068"/>
    <cellStyle name="Accent5 55" xfId="10066"/>
    <cellStyle name="Accent5 56" xfId="10064"/>
    <cellStyle name="Accent5 57" xfId="10062"/>
    <cellStyle name="Accent5 58" xfId="10060"/>
    <cellStyle name="Accent5 59" xfId="10205"/>
    <cellStyle name="Accent5 6" xfId="2366"/>
    <cellStyle name="Accent5 6 2" xfId="2367"/>
    <cellStyle name="Accent5 6 3" xfId="10056"/>
    <cellStyle name="Accent5 60" xfId="9209"/>
    <cellStyle name="Accent5 61" xfId="8544"/>
    <cellStyle name="Accent5 62" xfId="9196"/>
    <cellStyle name="Accent5 63" xfId="8543"/>
    <cellStyle name="Accent5 64" xfId="9186"/>
    <cellStyle name="Accent5 65" xfId="11531"/>
    <cellStyle name="Accent5 66" xfId="8153"/>
    <cellStyle name="Accent5 67" xfId="11535"/>
    <cellStyle name="Accent5 7" xfId="2368"/>
    <cellStyle name="Accent5 7 2" xfId="2369"/>
    <cellStyle name="Accent5 7 3" xfId="10051"/>
    <cellStyle name="Accent5 8" xfId="2370"/>
    <cellStyle name="Accent5 8 2" xfId="2371"/>
    <cellStyle name="Accent5 8 3" xfId="10047"/>
    <cellStyle name="Accent5 9" xfId="2372"/>
    <cellStyle name="Accent5 9 2" xfId="2373"/>
    <cellStyle name="Accent5 9 3" xfId="10041"/>
    <cellStyle name="Accent6 - 20%" xfId="2375"/>
    <cellStyle name="Accent6 - 20% 2" xfId="2376"/>
    <cellStyle name="Accent6 - 40%" xfId="2377"/>
    <cellStyle name="Accent6 - 40% 2" xfId="2378"/>
    <cellStyle name="Accent6 - 60%" xfId="2379"/>
    <cellStyle name="Accent6 10" xfId="2380"/>
    <cellStyle name="Accent6 10 2" xfId="2381"/>
    <cellStyle name="Accent6 10 3" xfId="10033"/>
    <cellStyle name="Accent6 11" xfId="2382"/>
    <cellStyle name="Accent6 11 2" xfId="2383"/>
    <cellStyle name="Accent6 11 3" xfId="10029"/>
    <cellStyle name="Accent6 12" xfId="2384"/>
    <cellStyle name="Accent6 12 2" xfId="2385"/>
    <cellStyle name="Accent6 12 3" xfId="10025"/>
    <cellStyle name="Accent6 13" xfId="2386"/>
    <cellStyle name="Accent6 13 2" xfId="2387"/>
    <cellStyle name="Accent6 13 3" xfId="2388"/>
    <cellStyle name="Accent6 13 4" xfId="2389"/>
    <cellStyle name="Accent6 13 5" xfId="2390"/>
    <cellStyle name="Accent6 13 6" xfId="2391"/>
    <cellStyle name="Accent6 13 7" xfId="10016"/>
    <cellStyle name="Accent6 14" xfId="2392"/>
    <cellStyle name="Accent6 14 2" xfId="2393"/>
    <cellStyle name="Accent6 14 3" xfId="2394"/>
    <cellStyle name="Accent6 14 4" xfId="2395"/>
    <cellStyle name="Accent6 14 5" xfId="2396"/>
    <cellStyle name="Accent6 14 6" xfId="2397"/>
    <cellStyle name="Accent6 14 7" xfId="10009"/>
    <cellStyle name="Accent6 15" xfId="2398"/>
    <cellStyle name="Accent6 15 2" xfId="2399"/>
    <cellStyle name="Accent6 15 3" xfId="2400"/>
    <cellStyle name="Accent6 15 4" xfId="2401"/>
    <cellStyle name="Accent6 15 5" xfId="2402"/>
    <cellStyle name="Accent6 15 6" xfId="2403"/>
    <cellStyle name="Accent6 15 7" xfId="9998"/>
    <cellStyle name="Accent6 16" xfId="2404"/>
    <cellStyle name="Accent6 16 2" xfId="10716"/>
    <cellStyle name="Accent6 17" xfId="2405"/>
    <cellStyle name="Accent6 17 2" xfId="10719"/>
    <cellStyle name="Accent6 18" xfId="2406"/>
    <cellStyle name="Accent6 18 2" xfId="10720"/>
    <cellStyle name="Accent6 19" xfId="2407"/>
    <cellStyle name="Accent6 19 2" xfId="10721"/>
    <cellStyle name="Accent6 2" xfId="2408"/>
    <cellStyle name="Accent6 2 10" xfId="2409"/>
    <cellStyle name="Accent6 2 11" xfId="2410"/>
    <cellStyle name="Accent6 2 12" xfId="2411"/>
    <cellStyle name="Accent6 2 13" xfId="2412"/>
    <cellStyle name="Accent6 2 13 2" xfId="10727"/>
    <cellStyle name="Accent6 2 2" xfId="2413"/>
    <cellStyle name="Accent6 2 2 10" xfId="2414"/>
    <cellStyle name="Accent6 2 2 11" xfId="2415"/>
    <cellStyle name="Accent6 2 2 12" xfId="2416"/>
    <cellStyle name="Accent6 2 2 13" xfId="2417"/>
    <cellStyle name="Accent6 2 2 13 2" xfId="9985"/>
    <cellStyle name="Accent6 2 2 2" xfId="2418"/>
    <cellStyle name="Accent6 2 2 2 2" xfId="2419"/>
    <cellStyle name="Accent6 2 2 3" xfId="2420"/>
    <cellStyle name="Accent6 2 2 4" xfId="2421"/>
    <cellStyle name="Accent6 2 2 5" xfId="2422"/>
    <cellStyle name="Accent6 2 2 6" xfId="2423"/>
    <cellStyle name="Accent6 2 2 7" xfId="2424"/>
    <cellStyle name="Accent6 2 2 8" xfId="2425"/>
    <cellStyle name="Accent6 2 2 9" xfId="2426"/>
    <cellStyle name="Accent6 2 3" xfId="2427"/>
    <cellStyle name="Accent6 2 3 2" xfId="2428"/>
    <cellStyle name="Accent6 2 4" xfId="2429"/>
    <cellStyle name="Accent6 2 5" xfId="2430"/>
    <cellStyle name="Accent6 2 6" xfId="2431"/>
    <cellStyle name="Accent6 2 7" xfId="2432"/>
    <cellStyle name="Accent6 2 8" xfId="2433"/>
    <cellStyle name="Accent6 2 9" xfId="2434"/>
    <cellStyle name="Accent6 20" xfId="2435"/>
    <cellStyle name="Accent6 20 2" xfId="10750"/>
    <cellStyle name="Accent6 21" xfId="2436"/>
    <cellStyle name="Accent6 21 2" xfId="10753"/>
    <cellStyle name="Accent6 22" xfId="2437"/>
    <cellStyle name="Accent6 22 2" xfId="10755"/>
    <cellStyle name="Accent6 23" xfId="2438"/>
    <cellStyle name="Accent6 23 2" xfId="10758"/>
    <cellStyle name="Accent6 24" xfId="2439"/>
    <cellStyle name="Accent6 24 2" xfId="10761"/>
    <cellStyle name="Accent6 25" xfId="2440"/>
    <cellStyle name="Accent6 25 2" xfId="10763"/>
    <cellStyle name="Accent6 26" xfId="2441"/>
    <cellStyle name="Accent6 26 2" xfId="10765"/>
    <cellStyle name="Accent6 27" xfId="2442"/>
    <cellStyle name="Accent6 27 2" xfId="10768"/>
    <cellStyle name="Accent6 28" xfId="2443"/>
    <cellStyle name="Accent6 28 2" xfId="10770"/>
    <cellStyle name="Accent6 29" xfId="2444"/>
    <cellStyle name="Accent6 29 2" xfId="10773"/>
    <cellStyle name="Accent6 3" xfId="2445"/>
    <cellStyle name="Accent6 3 2" xfId="2446"/>
    <cellStyle name="Accent6 3 3" xfId="9951"/>
    <cellStyle name="Accent6 30" xfId="2447"/>
    <cellStyle name="Accent6 30 2" xfId="10777"/>
    <cellStyle name="Accent6 31" xfId="2374"/>
    <cellStyle name="Accent6 32" xfId="7155"/>
    <cellStyle name="Accent6 33" xfId="7166"/>
    <cellStyle name="Accent6 34" xfId="6190"/>
    <cellStyle name="Accent6 35" xfId="6191"/>
    <cellStyle name="Accent6 36" xfId="7157"/>
    <cellStyle name="Accent6 37" xfId="7315"/>
    <cellStyle name="Accent6 38" xfId="7787"/>
    <cellStyle name="Accent6 39" xfId="8183"/>
    <cellStyle name="Accent6 4" xfId="2448"/>
    <cellStyle name="Accent6 4 2" xfId="2449"/>
    <cellStyle name="Accent6 4 3" xfId="9937"/>
    <cellStyle name="Accent6 40" xfId="10749"/>
    <cellStyle name="Accent6 41" xfId="10703"/>
    <cellStyle name="Accent6 42" xfId="9933"/>
    <cellStyle name="Accent6 43" xfId="9932"/>
    <cellStyle name="Accent6 44" xfId="9930"/>
    <cellStyle name="Accent6 45" xfId="9928"/>
    <cellStyle name="Accent6 46" xfId="9926"/>
    <cellStyle name="Accent6 47" xfId="9924"/>
    <cellStyle name="Accent6 48" xfId="9922"/>
    <cellStyle name="Accent6 49" xfId="9920"/>
    <cellStyle name="Accent6 5" xfId="2450"/>
    <cellStyle name="Accent6 5 2" xfId="2451"/>
    <cellStyle name="Accent6 5 3" xfId="9916"/>
    <cellStyle name="Accent6 50" xfId="9914"/>
    <cellStyle name="Accent6 51" xfId="9913"/>
    <cellStyle name="Accent6 52" xfId="9910"/>
    <cellStyle name="Accent6 53" xfId="9909"/>
    <cellStyle name="Accent6 54" xfId="9907"/>
    <cellStyle name="Accent6 55" xfId="9905"/>
    <cellStyle name="Accent6 56" xfId="9903"/>
    <cellStyle name="Accent6 57" xfId="9898"/>
    <cellStyle name="Accent6 58" xfId="9896"/>
    <cellStyle name="Accent6 59" xfId="10039"/>
    <cellStyle name="Accent6 6" xfId="2452"/>
    <cellStyle name="Accent6 6 2" xfId="2453"/>
    <cellStyle name="Accent6 6 3" xfId="9892"/>
    <cellStyle name="Accent6 60" xfId="9487"/>
    <cellStyle name="Accent6 61" xfId="11511"/>
    <cellStyle name="Accent6 62" xfId="9484"/>
    <cellStyle name="Accent6 63" xfId="11517"/>
    <cellStyle name="Accent6 64" xfId="9481"/>
    <cellStyle name="Accent6 65" xfId="11530"/>
    <cellStyle name="Accent6 66" xfId="8147"/>
    <cellStyle name="Accent6 67" xfId="11533"/>
    <cellStyle name="Accent6 7" xfId="2454"/>
    <cellStyle name="Accent6 7 2" xfId="2455"/>
    <cellStyle name="Accent6 7 3" xfId="9888"/>
    <cellStyle name="Accent6 8" xfId="2456"/>
    <cellStyle name="Accent6 8 2" xfId="2457"/>
    <cellStyle name="Accent6 8 3" xfId="9884"/>
    <cellStyle name="Accent6 9" xfId="2458"/>
    <cellStyle name="Accent6 9 2" xfId="2459"/>
    <cellStyle name="Accent6 9 3" xfId="9880"/>
    <cellStyle name="Bad 10" xfId="2461"/>
    <cellStyle name="Bad 10 2" xfId="2462"/>
    <cellStyle name="Bad 10 3" xfId="9874"/>
    <cellStyle name="Bad 11" xfId="2463"/>
    <cellStyle name="Bad 11 2" xfId="2464"/>
    <cellStyle name="Bad 11 3" xfId="9871"/>
    <cellStyle name="Bad 12" xfId="2465"/>
    <cellStyle name="Bad 12 2" xfId="2466"/>
    <cellStyle name="Bad 12 3" xfId="9867"/>
    <cellStyle name="Bad 13" xfId="2467"/>
    <cellStyle name="Bad 13 2" xfId="2468"/>
    <cellStyle name="Bad 13 3" xfId="2469"/>
    <cellStyle name="Bad 13 4" xfId="2470"/>
    <cellStyle name="Bad 13 5" xfId="2471"/>
    <cellStyle name="Bad 13 6" xfId="2472"/>
    <cellStyle name="Bad 13 7" xfId="9859"/>
    <cellStyle name="Bad 14" xfId="2473"/>
    <cellStyle name="Bad 14 2" xfId="2474"/>
    <cellStyle name="Bad 14 3" xfId="2475"/>
    <cellStyle name="Bad 14 4" xfId="2476"/>
    <cellStyle name="Bad 14 5" xfId="2477"/>
    <cellStyle name="Bad 14 6" xfId="2478"/>
    <cellStyle name="Bad 14 7" xfId="9850"/>
    <cellStyle name="Bad 15" xfId="2479"/>
    <cellStyle name="Bad 15 2" xfId="2480"/>
    <cellStyle name="Bad 15 3" xfId="2481"/>
    <cellStyle name="Bad 15 4" xfId="2482"/>
    <cellStyle name="Bad 15 5" xfId="2483"/>
    <cellStyle name="Bad 15 6" xfId="2484"/>
    <cellStyle name="Bad 15 7" xfId="9840"/>
    <cellStyle name="Bad 16" xfId="2485"/>
    <cellStyle name="Bad 17" xfId="2486"/>
    <cellStyle name="Bad 18" xfId="2487"/>
    <cellStyle name="Bad 19" xfId="2488"/>
    <cellStyle name="Bad 2" xfId="2489"/>
    <cellStyle name="Bad 2 10" xfId="2490"/>
    <cellStyle name="Bad 2 11" xfId="2491"/>
    <cellStyle name="Bad 2 12" xfId="2492"/>
    <cellStyle name="Bad 2 13" xfId="2493"/>
    <cellStyle name="Bad 2 13 2" xfId="10804"/>
    <cellStyle name="Bad 2 2" xfId="2494"/>
    <cellStyle name="Bad 2 2 10" xfId="2495"/>
    <cellStyle name="Bad 2 2 11" xfId="2496"/>
    <cellStyle name="Bad 2 2 12" xfId="2497"/>
    <cellStyle name="Bad 2 2 13" xfId="2498"/>
    <cellStyle name="Bad 2 2 13 2" xfId="9826"/>
    <cellStyle name="Bad 2 2 2" xfId="2499"/>
    <cellStyle name="Bad 2 2 2 2" xfId="2500"/>
    <cellStyle name="Bad 2 2 3" xfId="2501"/>
    <cellStyle name="Bad 2 2 4" xfId="2502"/>
    <cellStyle name="Bad 2 2 5" xfId="2503"/>
    <cellStyle name="Bad 2 2 6" xfId="2504"/>
    <cellStyle name="Bad 2 2 7" xfId="2505"/>
    <cellStyle name="Bad 2 2 8" xfId="2506"/>
    <cellStyle name="Bad 2 2 9" xfId="2507"/>
    <cellStyle name="Bad 2 3" xfId="2508"/>
    <cellStyle name="Bad 2 3 2" xfId="2509"/>
    <cellStyle name="Bad 2 4" xfId="2510"/>
    <cellStyle name="Bad 2 5" xfId="2511"/>
    <cellStyle name="Bad 2 6" xfId="2512"/>
    <cellStyle name="Bad 2 7" xfId="2513"/>
    <cellStyle name="Bad 2 8" xfId="2514"/>
    <cellStyle name="Bad 2 9" xfId="2515"/>
    <cellStyle name="Bad 20" xfId="2516"/>
    <cellStyle name="Bad 21" xfId="2517"/>
    <cellStyle name="Bad 22" xfId="2518"/>
    <cellStyle name="Bad 23" xfId="2519"/>
    <cellStyle name="Bad 24" xfId="2520"/>
    <cellStyle name="Bad 25" xfId="2521"/>
    <cellStyle name="Bad 26" xfId="2522"/>
    <cellStyle name="Bad 27" xfId="2523"/>
    <cellStyle name="Bad 28" xfId="2524"/>
    <cellStyle name="Bad 29" xfId="2525"/>
    <cellStyle name="Bad 3" xfId="2526"/>
    <cellStyle name="Bad 3 2" xfId="2527"/>
    <cellStyle name="Bad 3 2 2" xfId="10831"/>
    <cellStyle name="Bad 3 2 2 2" xfId="9793"/>
    <cellStyle name="Bad 3 2 3" xfId="9795"/>
    <cellStyle name="Bad 3 3" xfId="2528"/>
    <cellStyle name="Bad 3 3 2" xfId="9791"/>
    <cellStyle name="Bad 30" xfId="2529"/>
    <cellStyle name="Bad 31" xfId="2460"/>
    <cellStyle name="Bad 4" xfId="2530"/>
    <cellStyle name="Bad 4 2" xfId="2531"/>
    <cellStyle name="Bad 4 2 2" xfId="9784"/>
    <cellStyle name="Bad 4 2 3" xfId="9786"/>
    <cellStyle name="Bad 4 3" xfId="2532"/>
    <cellStyle name="Bad 4 3 2" xfId="9782"/>
    <cellStyle name="Bad 5" xfId="2533"/>
    <cellStyle name="Bad 5 2" xfId="2534"/>
    <cellStyle name="Bad 5 3" xfId="9778"/>
    <cellStyle name="Bad 6" xfId="2535"/>
    <cellStyle name="Bad 6 2" xfId="2536"/>
    <cellStyle name="Bad 6 3" xfId="9774"/>
    <cellStyle name="Bad 7" xfId="2537"/>
    <cellStyle name="Bad 7 2" xfId="2538"/>
    <cellStyle name="Bad 7 3" xfId="9770"/>
    <cellStyle name="Bad 8" xfId="2539"/>
    <cellStyle name="Bad 8 2" xfId="2540"/>
    <cellStyle name="Bad 8 3" xfId="9766"/>
    <cellStyle name="Bad 9" xfId="2541"/>
    <cellStyle name="Bad 9 2" xfId="2542"/>
    <cellStyle name="Bad 9 3" xfId="9762"/>
    <cellStyle name="Calculation 10" xfId="2544"/>
    <cellStyle name="Calculation 10 2" xfId="2545"/>
    <cellStyle name="Calculation 10 3" xfId="9757"/>
    <cellStyle name="Calculation 11" xfId="2546"/>
    <cellStyle name="Calculation 11 2" xfId="2547"/>
    <cellStyle name="Calculation 11 3" xfId="9752"/>
    <cellStyle name="Calculation 12" xfId="2548"/>
    <cellStyle name="Calculation 12 2" xfId="2549"/>
    <cellStyle name="Calculation 12 3" xfId="9747"/>
    <cellStyle name="Calculation 13" xfId="2550"/>
    <cellStyle name="Calculation 13 2" xfId="2551"/>
    <cellStyle name="Calculation 13 3" xfId="2552"/>
    <cellStyle name="Calculation 13 4" xfId="2553"/>
    <cellStyle name="Calculation 13 5" xfId="2554"/>
    <cellStyle name="Calculation 13 6" xfId="2555"/>
    <cellStyle name="Calculation 13 7" xfId="9739"/>
    <cellStyle name="Calculation 14" xfId="2556"/>
    <cellStyle name="Calculation 14 2" xfId="2557"/>
    <cellStyle name="Calculation 14 3" xfId="2558"/>
    <cellStyle name="Calculation 14 4" xfId="2559"/>
    <cellStyle name="Calculation 14 5" xfId="2560"/>
    <cellStyle name="Calculation 14 6" xfId="2561"/>
    <cellStyle name="Calculation 14 7" xfId="9731"/>
    <cellStyle name="Calculation 15" xfId="2562"/>
    <cellStyle name="Calculation 15 2" xfId="2563"/>
    <cellStyle name="Calculation 15 3" xfId="2564"/>
    <cellStyle name="Calculation 15 4" xfId="2565"/>
    <cellStyle name="Calculation 15 5" xfId="2566"/>
    <cellStyle name="Calculation 15 6" xfId="2567"/>
    <cellStyle name="Calculation 15 7" xfId="9724"/>
    <cellStyle name="Calculation 16" xfId="2568"/>
    <cellStyle name="Calculation 17" xfId="2569"/>
    <cellStyle name="Calculation 18" xfId="2570"/>
    <cellStyle name="Calculation 19" xfId="2571"/>
    <cellStyle name="Calculation 2" xfId="2572"/>
    <cellStyle name="Calculation 2 10" xfId="2573"/>
    <cellStyle name="Calculation 2 11" xfId="2574"/>
    <cellStyle name="Calculation 2 12" xfId="2575"/>
    <cellStyle name="Calculation 2 13" xfId="2576"/>
    <cellStyle name="Calculation 2 13 2" xfId="10854"/>
    <cellStyle name="Calculation 2 2" xfId="2577"/>
    <cellStyle name="Calculation 2 2 10" xfId="2578"/>
    <cellStyle name="Calculation 2 2 11" xfId="2579"/>
    <cellStyle name="Calculation 2 2 12" xfId="2580"/>
    <cellStyle name="Calculation 2 2 13" xfId="2581"/>
    <cellStyle name="Calculation 2 2 13 2" xfId="10863"/>
    <cellStyle name="Calculation 2 2 2" xfId="2582"/>
    <cellStyle name="Calculation 2 2 2 2" xfId="2583"/>
    <cellStyle name="Calculation 2 2 3" xfId="2584"/>
    <cellStyle name="Calculation 2 2 4" xfId="2585"/>
    <cellStyle name="Calculation 2 2 5" xfId="2586"/>
    <cellStyle name="Calculation 2 2 6" xfId="2587"/>
    <cellStyle name="Calculation 2 2 7" xfId="2588"/>
    <cellStyle name="Calculation 2 2 8" xfId="2589"/>
    <cellStyle name="Calculation 2 2 9" xfId="2590"/>
    <cellStyle name="Calculation 2 3" xfId="2591"/>
    <cellStyle name="Calculation 2 3 2" xfId="2592"/>
    <cellStyle name="Calculation 2 3 3" xfId="2593"/>
    <cellStyle name="Calculation 2 3 3 2" xfId="10882"/>
    <cellStyle name="Calculation 2 4" xfId="2594"/>
    <cellStyle name="Calculation 2 4 2" xfId="2595"/>
    <cellStyle name="Calculation 2 4 2 2" xfId="10884"/>
    <cellStyle name="Calculation 2 5" xfId="2596"/>
    <cellStyle name="Calculation 2 5 2" xfId="2597"/>
    <cellStyle name="Calculation 2 5 2 2" xfId="10889"/>
    <cellStyle name="Calculation 2 6" xfId="2598"/>
    <cellStyle name="Calculation 2 6 2" xfId="2599"/>
    <cellStyle name="Calculation 2 6 2 2" xfId="9692"/>
    <cellStyle name="Calculation 2 7" xfId="2600"/>
    <cellStyle name="Calculation 2 8" xfId="2601"/>
    <cellStyle name="Calculation 2 9" xfId="2602"/>
    <cellStyle name="Calculation 2_Data Extract" xfId="7783"/>
    <cellStyle name="Calculation 20" xfId="2603"/>
    <cellStyle name="Calculation 21" xfId="2604"/>
    <cellStyle name="Calculation 22" xfId="2605"/>
    <cellStyle name="Calculation 23" xfId="2606"/>
    <cellStyle name="Calculation 24" xfId="2607"/>
    <cellStyle name="Calculation 25" xfId="2608"/>
    <cellStyle name="Calculation 26" xfId="2609"/>
    <cellStyle name="Calculation 27" xfId="2610"/>
    <cellStyle name="Calculation 28" xfId="2611"/>
    <cellStyle name="Calculation 29" xfId="2612"/>
    <cellStyle name="Calculation 3" xfId="2613"/>
    <cellStyle name="Calculation 3 2" xfId="2614"/>
    <cellStyle name="Calculation 3 3" xfId="9675"/>
    <cellStyle name="Calculation 30" xfId="2615"/>
    <cellStyle name="Calculation 31" xfId="2543"/>
    <cellStyle name="Calculation 4" xfId="2616"/>
    <cellStyle name="Calculation 4 2" xfId="2617"/>
    <cellStyle name="Calculation 4 3" xfId="9670"/>
    <cellStyle name="Calculation 5" xfId="2618"/>
    <cellStyle name="Calculation 5 2" xfId="2619"/>
    <cellStyle name="Calculation 5 3" xfId="9666"/>
    <cellStyle name="Calculation 6" xfId="2620"/>
    <cellStyle name="Calculation 6 2" xfId="2621"/>
    <cellStyle name="Calculation 6 3" xfId="9659"/>
    <cellStyle name="Calculation 7" xfId="2622"/>
    <cellStyle name="Calculation 7 2" xfId="2623"/>
    <cellStyle name="Calculation 7 3" xfId="9655"/>
    <cellStyle name="Calculation 8" xfId="2624"/>
    <cellStyle name="Calculation 8 2" xfId="2625"/>
    <cellStyle name="Calculation 8 3" xfId="9652"/>
    <cellStyle name="Calculation 9" xfId="2626"/>
    <cellStyle name="Calculation 9 2" xfId="2627"/>
    <cellStyle name="Calculation 9 3" xfId="9648"/>
    <cellStyle name="Check Cell 10" xfId="2629"/>
    <cellStyle name="Check Cell 10 2" xfId="2630"/>
    <cellStyle name="Check Cell 10 3" xfId="9642"/>
    <cellStyle name="Check Cell 11" xfId="2631"/>
    <cellStyle name="Check Cell 11 2" xfId="2632"/>
    <cellStyle name="Check Cell 11 3" xfId="9639"/>
    <cellStyle name="Check Cell 12" xfId="2633"/>
    <cellStyle name="Check Cell 12 2" xfId="2634"/>
    <cellStyle name="Check Cell 12 3" xfId="9634"/>
    <cellStyle name="Check Cell 13" xfId="2635"/>
    <cellStyle name="Check Cell 13 2" xfId="2636"/>
    <cellStyle name="Check Cell 13 3" xfId="2637"/>
    <cellStyle name="Check Cell 13 4" xfId="2638"/>
    <cellStyle name="Check Cell 13 5" xfId="2639"/>
    <cellStyle name="Check Cell 13 6" xfId="2640"/>
    <cellStyle name="Check Cell 13 7" xfId="9626"/>
    <cellStyle name="Check Cell 14" xfId="2641"/>
    <cellStyle name="Check Cell 14 2" xfId="2642"/>
    <cellStyle name="Check Cell 14 3" xfId="2643"/>
    <cellStyle name="Check Cell 14 4" xfId="2644"/>
    <cellStyle name="Check Cell 14 5" xfId="2645"/>
    <cellStyle name="Check Cell 14 6" xfId="2646"/>
    <cellStyle name="Check Cell 14 7" xfId="9618"/>
    <cellStyle name="Check Cell 15" xfId="2647"/>
    <cellStyle name="Check Cell 15 2" xfId="2648"/>
    <cellStyle name="Check Cell 15 3" xfId="2649"/>
    <cellStyle name="Check Cell 15 4" xfId="2650"/>
    <cellStyle name="Check Cell 15 5" xfId="2651"/>
    <cellStyle name="Check Cell 15 6" xfId="2652"/>
    <cellStyle name="Check Cell 15 7" xfId="9610"/>
    <cellStyle name="Check Cell 16" xfId="2653"/>
    <cellStyle name="Check Cell 17" xfId="2654"/>
    <cellStyle name="Check Cell 18" xfId="2655"/>
    <cellStyle name="Check Cell 19" xfId="2656"/>
    <cellStyle name="Check Cell 2" xfId="2657"/>
    <cellStyle name="Check Cell 2 10" xfId="2658"/>
    <cellStyle name="Check Cell 2 11" xfId="2659"/>
    <cellStyle name="Check Cell 2 12" xfId="2660"/>
    <cellStyle name="Check Cell 2 13" xfId="2661"/>
    <cellStyle name="Check Cell 2 13 2" xfId="10922"/>
    <cellStyle name="Check Cell 2 2" xfId="2662"/>
    <cellStyle name="Check Cell 2 2 10" xfId="2663"/>
    <cellStyle name="Check Cell 2 2 11" xfId="2664"/>
    <cellStyle name="Check Cell 2 2 12" xfId="2665"/>
    <cellStyle name="Check Cell 2 2 13" xfId="2666"/>
    <cellStyle name="Check Cell 2 2 13 2" xfId="9597"/>
    <cellStyle name="Check Cell 2 2 2" xfId="2667"/>
    <cellStyle name="Check Cell 2 2 2 2" xfId="2668"/>
    <cellStyle name="Check Cell 2 2 3" xfId="2669"/>
    <cellStyle name="Check Cell 2 2 4" xfId="2670"/>
    <cellStyle name="Check Cell 2 2 5" xfId="2671"/>
    <cellStyle name="Check Cell 2 2 6" xfId="2672"/>
    <cellStyle name="Check Cell 2 2 7" xfId="2673"/>
    <cellStyle name="Check Cell 2 2 8" xfId="2674"/>
    <cellStyle name="Check Cell 2 2 9" xfId="2675"/>
    <cellStyle name="Check Cell 2 3" xfId="2676"/>
    <cellStyle name="Check Cell 2 3 2" xfId="2677"/>
    <cellStyle name="Check Cell 2 4" xfId="2678"/>
    <cellStyle name="Check Cell 2 5" xfId="2679"/>
    <cellStyle name="Check Cell 2 6" xfId="2680"/>
    <cellStyle name="Check Cell 2 7" xfId="2681"/>
    <cellStyle name="Check Cell 2 8" xfId="2682"/>
    <cellStyle name="Check Cell 2 9" xfId="2683"/>
    <cellStyle name="Check Cell 20" xfId="2684"/>
    <cellStyle name="Check Cell 21" xfId="2685"/>
    <cellStyle name="Check Cell 22" xfId="2686"/>
    <cellStyle name="Check Cell 23" xfId="2687"/>
    <cellStyle name="Check Cell 24" xfId="2688"/>
    <cellStyle name="Check Cell 25" xfId="2689"/>
    <cellStyle name="Check Cell 26" xfId="2690"/>
    <cellStyle name="Check Cell 27" xfId="2691"/>
    <cellStyle name="Check Cell 28" xfId="2692"/>
    <cellStyle name="Check Cell 29" xfId="2693"/>
    <cellStyle name="Check Cell 3" xfId="2694"/>
    <cellStyle name="Check Cell 3 2" xfId="2695"/>
    <cellStyle name="Check Cell 3 3" xfId="9564"/>
    <cellStyle name="Check Cell 30" xfId="2696"/>
    <cellStyle name="Check Cell 31" xfId="2628"/>
    <cellStyle name="Check Cell 4" xfId="2697"/>
    <cellStyle name="Check Cell 4 2" xfId="2698"/>
    <cellStyle name="Check Cell 4 3" xfId="9558"/>
    <cellStyle name="Check Cell 5" xfId="2699"/>
    <cellStyle name="Check Cell 5 2" xfId="2700"/>
    <cellStyle name="Check Cell 5 3" xfId="9554"/>
    <cellStyle name="Check Cell 6" xfId="2701"/>
    <cellStyle name="Check Cell 6 2" xfId="2702"/>
    <cellStyle name="Check Cell 6 3" xfId="9550"/>
    <cellStyle name="Check Cell 7" xfId="2703"/>
    <cellStyle name="Check Cell 7 2" xfId="2704"/>
    <cellStyle name="Check Cell 7 3" xfId="9547"/>
    <cellStyle name="Check Cell 8" xfId="2705"/>
    <cellStyle name="Check Cell 8 2" xfId="2706"/>
    <cellStyle name="Check Cell 8 3" xfId="9542"/>
    <cellStyle name="Check Cell 9" xfId="2707"/>
    <cellStyle name="Check Cell 9 2" xfId="2708"/>
    <cellStyle name="Check Cell 9 3" xfId="9539"/>
    <cellStyle name="column Head Underlined" xfId="2709"/>
    <cellStyle name="Column Heading" xfId="2710"/>
    <cellStyle name="Comma [1]" xfId="2711"/>
    <cellStyle name="Comma 10" xfId="2712"/>
    <cellStyle name="Comma 2" xfId="2713"/>
    <cellStyle name="Comma 2 10" xfId="2714"/>
    <cellStyle name="Comma 2 10 2" xfId="10954"/>
    <cellStyle name="Comma 2 11" xfId="2715"/>
    <cellStyle name="Comma 2 11 2" xfId="10957"/>
    <cellStyle name="Comma 2 12" xfId="2716"/>
    <cellStyle name="Comma 2 12 2" xfId="10960"/>
    <cellStyle name="Comma 2 13" xfId="2717"/>
    <cellStyle name="Comma 2 13 2" xfId="10963"/>
    <cellStyle name="Comma 2 14" xfId="2718"/>
    <cellStyle name="Comma 2 14 2" xfId="10964"/>
    <cellStyle name="Comma 2 15" xfId="2719"/>
    <cellStyle name="Comma 2 15 2" xfId="10969"/>
    <cellStyle name="Comma 2 16" xfId="2720"/>
    <cellStyle name="Comma 2 16 2" xfId="10972"/>
    <cellStyle name="Comma 2 17" xfId="2721"/>
    <cellStyle name="Comma 2 17 2" xfId="10975"/>
    <cellStyle name="Comma 2 18" xfId="2722"/>
    <cellStyle name="Comma 2 18 2" xfId="10977"/>
    <cellStyle name="Comma 2 19" xfId="2723"/>
    <cellStyle name="Comma 2 19 2" xfId="10982"/>
    <cellStyle name="Comma 2 2" xfId="2724"/>
    <cellStyle name="Comma 2 2 10" xfId="2725"/>
    <cellStyle name="Comma 2 2 10 2" xfId="10983"/>
    <cellStyle name="Comma 2 2 11" xfId="2726"/>
    <cellStyle name="Comma 2 2 11 2" xfId="10987"/>
    <cellStyle name="Comma 2 2 12" xfId="2727"/>
    <cellStyle name="Comma 2 2 12 2" xfId="10990"/>
    <cellStyle name="Comma 2 2 13" xfId="2728"/>
    <cellStyle name="Comma 2 2 13 2" xfId="10993"/>
    <cellStyle name="Comma 2 2 14" xfId="2729"/>
    <cellStyle name="Comma 2 2 14 2" xfId="10995"/>
    <cellStyle name="Comma 2 2 15" xfId="2730"/>
    <cellStyle name="Comma 2 2 15 2" xfId="11000"/>
    <cellStyle name="Comma 2 2 16" xfId="2731"/>
    <cellStyle name="Comma 2 2 16 2" xfId="11001"/>
    <cellStyle name="Comma 2 2 17" xfId="2732"/>
    <cellStyle name="Comma 2 2 17 2" xfId="11004"/>
    <cellStyle name="Comma 2 2 18" xfId="2733"/>
    <cellStyle name="Comma 2 2 18 2" xfId="11007"/>
    <cellStyle name="Comma 2 2 19" xfId="2734"/>
    <cellStyle name="Comma 2 2 19 2" xfId="11011"/>
    <cellStyle name="Comma 2 2 2" xfId="2735"/>
    <cellStyle name="Comma 2 2 2 2" xfId="2736"/>
    <cellStyle name="Comma 2 2 2 2 2" xfId="2737"/>
    <cellStyle name="Comma 2 2 2 2 2 2" xfId="2738"/>
    <cellStyle name="Comma 2 2 2 2 2 2 2" xfId="11018"/>
    <cellStyle name="Comma 2 2 2 2 3" xfId="11019"/>
    <cellStyle name="Comma 2 2 2 3" xfId="2739"/>
    <cellStyle name="Comma 2 2 2 3 2" xfId="11022"/>
    <cellStyle name="Comma 2 2 2 4" xfId="11024"/>
    <cellStyle name="Comma 2 2 20" xfId="2740"/>
    <cellStyle name="Comma 2 2 20 2" xfId="11028"/>
    <cellStyle name="Comma 2 2 21" xfId="2741"/>
    <cellStyle name="Comma 2 2 21 2" xfId="11031"/>
    <cellStyle name="Comma 2 2 22" xfId="2742"/>
    <cellStyle name="Comma 2 2 22 2" xfId="11034"/>
    <cellStyle name="Comma 2 2 23" xfId="2743"/>
    <cellStyle name="Comma 2 2 23 2" xfId="11037"/>
    <cellStyle name="Comma 2 2 24" xfId="2744"/>
    <cellStyle name="Comma 2 2 24 2" xfId="11040"/>
    <cellStyle name="Comma 2 2 25" xfId="2745"/>
    <cellStyle name="Comma 2 2 25 2" xfId="11042"/>
    <cellStyle name="Comma 2 2 26" xfId="2746"/>
    <cellStyle name="Comma 2 2 26 2" xfId="11045"/>
    <cellStyle name="Comma 2 2 27" xfId="2747"/>
    <cellStyle name="Comma 2 2 27 2" xfId="11048"/>
    <cellStyle name="Comma 2 2 28" xfId="2748"/>
    <cellStyle name="Comma 2 2 28 2" xfId="11052"/>
    <cellStyle name="Comma 2 2 29" xfId="2749"/>
    <cellStyle name="Comma 2 2 29 2" xfId="11053"/>
    <cellStyle name="Comma 2 2 3" xfId="2750"/>
    <cellStyle name="Comma 2 2 3 2" xfId="11057"/>
    <cellStyle name="Comma 2 2 30" xfId="2751"/>
    <cellStyle name="Comma 2 2 30 2" xfId="11060"/>
    <cellStyle name="Comma 2 2 31" xfId="2752"/>
    <cellStyle name="Comma 2 2 31 2" xfId="11063"/>
    <cellStyle name="Comma 2 2 32" xfId="2753"/>
    <cellStyle name="Comma 2 2 32 2" xfId="11068"/>
    <cellStyle name="Comma 2 2 33" xfId="2754"/>
    <cellStyle name="Comma 2 2 33 2" xfId="11069"/>
    <cellStyle name="Comma 2 2 34" xfId="2755"/>
    <cellStyle name="Comma 2 2 34 2" xfId="11073"/>
    <cellStyle name="Comma 2 2 35" xfId="2756"/>
    <cellStyle name="Comma 2 2 35 2" xfId="11077"/>
    <cellStyle name="Comma 2 2 36" xfId="2757"/>
    <cellStyle name="Comma 2 2 36 2" xfId="11080"/>
    <cellStyle name="Comma 2 2 37" xfId="2758"/>
    <cellStyle name="Comma 2 2 37 2" xfId="11084"/>
    <cellStyle name="Comma 2 2 38" xfId="2759"/>
    <cellStyle name="Comma 2 2 38 2" xfId="11086"/>
    <cellStyle name="Comma 2 2 39" xfId="2760"/>
    <cellStyle name="Comma 2 2 39 2" xfId="11090"/>
    <cellStyle name="Comma 2 2 4" xfId="2761"/>
    <cellStyle name="Comma 2 2 4 2" xfId="11093"/>
    <cellStyle name="Comma 2 2 40" xfId="2762"/>
    <cellStyle name="Comma 2 2 40 2" xfId="11096"/>
    <cellStyle name="Comma 2 2 41" xfId="2763"/>
    <cellStyle name="Comma 2 2 41 2" xfId="11099"/>
    <cellStyle name="Comma 2 2 42" xfId="2764"/>
    <cellStyle name="Comma 2 2 42 2" xfId="11102"/>
    <cellStyle name="Comma 2 2 43" xfId="2765"/>
    <cellStyle name="Comma 2 2 43 2" xfId="11106"/>
    <cellStyle name="Comma 2 2 44" xfId="2766"/>
    <cellStyle name="Comma 2 2 44 2" xfId="11110"/>
    <cellStyle name="Comma 2 2 45" xfId="2767"/>
    <cellStyle name="Comma 2 2 45 2" xfId="11113"/>
    <cellStyle name="Comma 2 2 46" xfId="2768"/>
    <cellStyle name="Comma 2 2 46 2" xfId="11116"/>
    <cellStyle name="Comma 2 2 47" xfId="2769"/>
    <cellStyle name="Comma 2 2 47 2" xfId="11120"/>
    <cellStyle name="Comma 2 2 48" xfId="2770"/>
    <cellStyle name="Comma 2 2 5" xfId="2771"/>
    <cellStyle name="Comma 2 2 5 2" xfId="11124"/>
    <cellStyle name="Comma 2 2 6" xfId="2772"/>
    <cellStyle name="Comma 2 2 6 2" xfId="11129"/>
    <cellStyle name="Comma 2 2 7" xfId="2773"/>
    <cellStyle name="Comma 2 2 7 2" xfId="11130"/>
    <cellStyle name="Comma 2 2 8" xfId="2774"/>
    <cellStyle name="Comma 2 2 8 2" xfId="11134"/>
    <cellStyle name="Comma 2 2 9" xfId="2775"/>
    <cellStyle name="Comma 2 2 9 2" xfId="11138"/>
    <cellStyle name="Comma 2 2_3.1.2 DB Pension Detail" xfId="2776"/>
    <cellStyle name="Comma 2 20" xfId="2777"/>
    <cellStyle name="Comma 2 20 2" xfId="11142"/>
    <cellStyle name="Comma 2 21" xfId="2778"/>
    <cellStyle name="Comma 2 21 2" xfId="11144"/>
    <cellStyle name="Comma 2 22" xfId="2779"/>
    <cellStyle name="Comma 2 22 2" xfId="11145"/>
    <cellStyle name="Comma 2 23" xfId="2780"/>
    <cellStyle name="Comma 2 23 2" xfId="11149"/>
    <cellStyle name="Comma 2 24" xfId="2781"/>
    <cellStyle name="Comma 2 24 2" xfId="11153"/>
    <cellStyle name="Comma 2 25" xfId="2782"/>
    <cellStyle name="Comma 2 25 2" xfId="11157"/>
    <cellStyle name="Comma 2 26" xfId="2783"/>
    <cellStyle name="Comma 2 26 2" xfId="11159"/>
    <cellStyle name="Comma 2 27" xfId="2784"/>
    <cellStyle name="Comma 2 27 2" xfId="11163"/>
    <cellStyle name="Comma 2 28" xfId="2785"/>
    <cellStyle name="Comma 2 28 2" xfId="11167"/>
    <cellStyle name="Comma 2 29" xfId="2786"/>
    <cellStyle name="Comma 2 29 2" xfId="11169"/>
    <cellStyle name="Comma 2 3" xfId="2787"/>
    <cellStyle name="Comma 2 3 10" xfId="2788"/>
    <cellStyle name="Comma 2 3 11" xfId="2789"/>
    <cellStyle name="Comma 2 3 12" xfId="2790"/>
    <cellStyle name="Comma 2 3 13" xfId="2791"/>
    <cellStyle name="Comma 2 3 14" xfId="2792"/>
    <cellStyle name="Comma 2 3 15" xfId="2793"/>
    <cellStyle name="Comma 2 3 16" xfId="2794"/>
    <cellStyle name="Comma 2 3 17" xfId="2795"/>
    <cellStyle name="Comma 2 3 18" xfId="2796"/>
    <cellStyle name="Comma 2 3 19" xfId="2797"/>
    <cellStyle name="Comma 2 3 2" xfId="2798"/>
    <cellStyle name="Comma 2 3 2 2" xfId="2799"/>
    <cellStyle name="Comma 2 3 2 3" xfId="2800"/>
    <cellStyle name="Comma 2 3 2 4" xfId="9441"/>
    <cellStyle name="Comma 2 3 2_3.1.2 DB Pension Detail" xfId="2801"/>
    <cellStyle name="Comma 2 3 20" xfId="2802"/>
    <cellStyle name="Comma 2 3 21" xfId="2803"/>
    <cellStyle name="Comma 2 3 22" xfId="2804"/>
    <cellStyle name="Comma 2 3 23" xfId="2805"/>
    <cellStyle name="Comma 2 3 24" xfId="2806"/>
    <cellStyle name="Comma 2 3 25" xfId="2807"/>
    <cellStyle name="Comma 2 3 26" xfId="2808"/>
    <cellStyle name="Comma 2 3 27" xfId="2809"/>
    <cellStyle name="Comma 2 3 28" xfId="2810"/>
    <cellStyle name="Comma 2 3 29" xfId="2811"/>
    <cellStyle name="Comma 2 3 3" xfId="2812"/>
    <cellStyle name="Comma 2 3 30" xfId="2813"/>
    <cellStyle name="Comma 2 3 31" xfId="2814"/>
    <cellStyle name="Comma 2 3 32" xfId="2815"/>
    <cellStyle name="Comma 2 3 33" xfId="2816"/>
    <cellStyle name="Comma 2 3 34" xfId="2817"/>
    <cellStyle name="Comma 2 3 35" xfId="2818"/>
    <cellStyle name="Comma 2 3 36" xfId="2819"/>
    <cellStyle name="Comma 2 3 37" xfId="2820"/>
    <cellStyle name="Comma 2 3 38" xfId="2821"/>
    <cellStyle name="Comma 2 3 39" xfId="2822"/>
    <cellStyle name="Comma 2 3 4" xfId="2823"/>
    <cellStyle name="Comma 2 3 40" xfId="2824"/>
    <cellStyle name="Comma 2 3 41" xfId="2825"/>
    <cellStyle name="Comma 2 3 42" xfId="2826"/>
    <cellStyle name="Comma 2 3 43" xfId="2827"/>
    <cellStyle name="Comma 2 3 44" xfId="2828"/>
    <cellStyle name="Comma 2 3 45" xfId="2829"/>
    <cellStyle name="Comma 2 3 46" xfId="2830"/>
    <cellStyle name="Comma 2 3 47" xfId="2831"/>
    <cellStyle name="Comma 2 3 48" xfId="2832"/>
    <cellStyle name="Comma 2 3 49" xfId="9361"/>
    <cellStyle name="Comma 2 3 5" xfId="2833"/>
    <cellStyle name="Comma 2 3 6" xfId="2834"/>
    <cellStyle name="Comma 2 3 7" xfId="2835"/>
    <cellStyle name="Comma 2 3 8" xfId="2836"/>
    <cellStyle name="Comma 2 3 9" xfId="2837"/>
    <cellStyle name="Comma 2 3_3.1.2 DB Pension Detail" xfId="2838"/>
    <cellStyle name="Comma 2 30" xfId="2839"/>
    <cellStyle name="Comma 2 30 2" xfId="11226"/>
    <cellStyle name="Comma 2 31" xfId="2840"/>
    <cellStyle name="Comma 2 31 2" xfId="11229"/>
    <cellStyle name="Comma 2 32" xfId="2841"/>
    <cellStyle name="Comma 2 32 2" xfId="11232"/>
    <cellStyle name="Comma 2 33" xfId="2842"/>
    <cellStyle name="Comma 2 33 2" xfId="11235"/>
    <cellStyle name="Comma 2 34" xfId="2843"/>
    <cellStyle name="Comma 2 34 2" xfId="11238"/>
    <cellStyle name="Comma 2 35" xfId="2844"/>
    <cellStyle name="Comma 2 35 2" xfId="11242"/>
    <cellStyle name="Comma 2 36" xfId="2845"/>
    <cellStyle name="Comma 2 36 2" xfId="11245"/>
    <cellStyle name="Comma 2 37" xfId="2846"/>
    <cellStyle name="Comma 2 37 2" xfId="11248"/>
    <cellStyle name="Comma 2 38" xfId="2847"/>
    <cellStyle name="Comma 2 38 2" xfId="11250"/>
    <cellStyle name="Comma 2 39" xfId="2848"/>
    <cellStyle name="Comma 2 39 2" xfId="11254"/>
    <cellStyle name="Comma 2 4" xfId="2849"/>
    <cellStyle name="Comma 2 4 2" xfId="11255"/>
    <cellStyle name="Comma 2 40" xfId="2850"/>
    <cellStyle name="Comma 2 40 2" xfId="11258"/>
    <cellStyle name="Comma 2 41" xfId="2851"/>
    <cellStyle name="Comma 2 41 2" xfId="11262"/>
    <cellStyle name="Comma 2 42" xfId="2852"/>
    <cellStyle name="Comma 2 42 2" xfId="11265"/>
    <cellStyle name="Comma 2 43" xfId="2853"/>
    <cellStyle name="Comma 2 43 2" xfId="11268"/>
    <cellStyle name="Comma 2 44" xfId="2854"/>
    <cellStyle name="Comma 2 44 2" xfId="11272"/>
    <cellStyle name="Comma 2 45" xfId="2855"/>
    <cellStyle name="Comma 2 45 2" xfId="11276"/>
    <cellStyle name="Comma 2 46" xfId="2856"/>
    <cellStyle name="Comma 2 46 2" xfId="11277"/>
    <cellStyle name="Comma 2 47" xfId="2857"/>
    <cellStyle name="Comma 2 47 2" xfId="11281"/>
    <cellStyle name="Comma 2 48" xfId="2858"/>
    <cellStyle name="Comma 2 48 2" xfId="11284"/>
    <cellStyle name="Comma 2 49" xfId="2859"/>
    <cellStyle name="Comma 2 49 2" xfId="11287"/>
    <cellStyle name="Comma 2 5" xfId="2860"/>
    <cellStyle name="Comma 2 5 2" xfId="2861"/>
    <cellStyle name="Comma 2 5 3" xfId="9277"/>
    <cellStyle name="Comma 2 50" xfId="2862"/>
    <cellStyle name="Comma 2 50 2" xfId="11293"/>
    <cellStyle name="Comma 2 51" xfId="2863"/>
    <cellStyle name="Comma 2 51 2" xfId="9271"/>
    <cellStyle name="Comma 2 52" xfId="2864"/>
    <cellStyle name="Comma 2 52 2" xfId="9267"/>
    <cellStyle name="Comma 2 53" xfId="2865"/>
    <cellStyle name="Comma 2 54" xfId="2866"/>
    <cellStyle name="Comma 2 55" xfId="2867"/>
    <cellStyle name="Comma 2 56" xfId="2868"/>
    <cellStyle name="Comma 2 57" xfId="2869"/>
    <cellStyle name="Comma 2 58" xfId="2870"/>
    <cellStyle name="Comma 2 59" xfId="2871"/>
    <cellStyle name="Comma 2 6" xfId="2872"/>
    <cellStyle name="Comma 2 6 2" xfId="2873"/>
    <cellStyle name="Comma 2 60" xfId="2874"/>
    <cellStyle name="Comma 2 61" xfId="2875"/>
    <cellStyle name="Comma 2 62" xfId="2876"/>
    <cellStyle name="Comma 2 63" xfId="2877"/>
    <cellStyle name="Comma 2 64" xfId="2878"/>
    <cellStyle name="Comma 2 65" xfId="2879"/>
    <cellStyle name="Comma 2 66" xfId="2880"/>
    <cellStyle name="Comma 2 67" xfId="2881"/>
    <cellStyle name="Comma 2 68" xfId="2882"/>
    <cellStyle name="Comma 2 69" xfId="2883"/>
    <cellStyle name="Comma 2 7" xfId="2884"/>
    <cellStyle name="Comma 2 7 2" xfId="11301"/>
    <cellStyle name="Comma 2 70" xfId="2885"/>
    <cellStyle name="Comma 2 71" xfId="2886"/>
    <cellStyle name="Comma 2 72" xfId="2887"/>
    <cellStyle name="Comma 2 73" xfId="2888"/>
    <cellStyle name="Comma 2 74" xfId="2889"/>
    <cellStyle name="Comma 2 75" xfId="9535"/>
    <cellStyle name="Comma 2 76" xfId="10131"/>
    <cellStyle name="Comma 2 77" xfId="10495"/>
    <cellStyle name="Comma 2 78" xfId="10128"/>
    <cellStyle name="Comma 2 79" xfId="10498"/>
    <cellStyle name="Comma 2 8" xfId="2890"/>
    <cellStyle name="Comma 2 8 2" xfId="11304"/>
    <cellStyle name="Comma 2 80" xfId="10126"/>
    <cellStyle name="Comma 2 9" xfId="2891"/>
    <cellStyle name="Comma 2 9 2" xfId="11307"/>
    <cellStyle name="Comma 2_2.11 Staff NG BS" xfId="2892"/>
    <cellStyle name="Comma 3" xfId="2893"/>
    <cellStyle name="Comma 3 10" xfId="2894"/>
    <cellStyle name="Comma 3 10 2" xfId="11313"/>
    <cellStyle name="Comma 3 11" xfId="2895"/>
    <cellStyle name="Comma 3 11 2" xfId="11316"/>
    <cellStyle name="Comma 3 12" xfId="2896"/>
    <cellStyle name="Comma 3 12 2" xfId="11321"/>
    <cellStyle name="Comma 3 13" xfId="2897"/>
    <cellStyle name="Comma 3 13 2" xfId="11324"/>
    <cellStyle name="Comma 3 14" xfId="2898"/>
    <cellStyle name="Comma 3 14 2" xfId="11327"/>
    <cellStyle name="Comma 3 15" xfId="2899"/>
    <cellStyle name="Comma 3 15 2" xfId="11330"/>
    <cellStyle name="Comma 3 16" xfId="2900"/>
    <cellStyle name="Comma 3 16 2" xfId="11333"/>
    <cellStyle name="Comma 3 17" xfId="2901"/>
    <cellStyle name="Comma 3 17 2" xfId="11336"/>
    <cellStyle name="Comma 3 18" xfId="2902"/>
    <cellStyle name="Comma 3 18 2" xfId="11339"/>
    <cellStyle name="Comma 3 19" xfId="2903"/>
    <cellStyle name="Comma 3 19 2" xfId="11344"/>
    <cellStyle name="Comma 3 2" xfId="2904"/>
    <cellStyle name="Comma 3 2 2" xfId="2905"/>
    <cellStyle name="Comma 3 2 2 2" xfId="2906"/>
    <cellStyle name="Comma 3 2 3" xfId="2907"/>
    <cellStyle name="Comma 3 2 3 2" xfId="2908"/>
    <cellStyle name="Comma 3 2 3 3" xfId="2909"/>
    <cellStyle name="Comma 3 2 4" xfId="2910"/>
    <cellStyle name="Comma 3 2 4 2" xfId="7755"/>
    <cellStyle name="Comma 3 2 5" xfId="2911"/>
    <cellStyle name="Comma 3 2 6" xfId="2912"/>
    <cellStyle name="Comma 3 2_3.1.2 DB Pension Detail" xfId="2913"/>
    <cellStyle name="Comma 3 20" xfId="2914"/>
    <cellStyle name="Comma 3 20 2" xfId="11353"/>
    <cellStyle name="Comma 3 21" xfId="2915"/>
    <cellStyle name="Comma 3 21 2" xfId="11355"/>
    <cellStyle name="Comma 3 22" xfId="2916"/>
    <cellStyle name="Comma 3 22 2" xfId="11359"/>
    <cellStyle name="Comma 3 23" xfId="2917"/>
    <cellStyle name="Comma 3 23 2" xfId="11362"/>
    <cellStyle name="Comma 3 24" xfId="2918"/>
    <cellStyle name="Comma 3 24 2" xfId="11365"/>
    <cellStyle name="Comma 3 25" xfId="2919"/>
    <cellStyle name="Comma 3 25 2" xfId="11368"/>
    <cellStyle name="Comma 3 26" xfId="2920"/>
    <cellStyle name="Comma 3 26 2" xfId="11371"/>
    <cellStyle name="Comma 3 27" xfId="2921"/>
    <cellStyle name="Comma 3 27 2" xfId="11374"/>
    <cellStyle name="Comma 3 28" xfId="2922"/>
    <cellStyle name="Comma 3 28 2" xfId="11377"/>
    <cellStyle name="Comma 3 29" xfId="2923"/>
    <cellStyle name="Comma 3 29 2" xfId="11380"/>
    <cellStyle name="Comma 3 3" xfId="2924"/>
    <cellStyle name="Comma 3 3 2" xfId="2925"/>
    <cellStyle name="Comma 3 3 2 2" xfId="2926"/>
    <cellStyle name="Comma 3 3 2 2 2" xfId="11385"/>
    <cellStyle name="Comma 3 3 2 3" xfId="7750"/>
    <cellStyle name="Comma 3 3 3" xfId="2927"/>
    <cellStyle name="Comma 3 3 3 2" xfId="7749"/>
    <cellStyle name="Comma 3 3 4" xfId="7748"/>
    <cellStyle name="Comma 3 3 5" xfId="9138"/>
    <cellStyle name="Comma 3 30" xfId="2928"/>
    <cellStyle name="Comma 3 30 2" xfId="11388"/>
    <cellStyle name="Comma 3 31" xfId="2929"/>
    <cellStyle name="Comma 3 31 2" xfId="11391"/>
    <cellStyle name="Comma 3 32" xfId="2930"/>
    <cellStyle name="Comma 3 32 2" xfId="11394"/>
    <cellStyle name="Comma 3 33" xfId="2931"/>
    <cellStyle name="Comma 3 33 2" xfId="11397"/>
    <cellStyle name="Comma 3 34" xfId="2932"/>
    <cellStyle name="Comma 3 34 2" xfId="11400"/>
    <cellStyle name="Comma 3 35" xfId="2933"/>
    <cellStyle name="Comma 3 35 2" xfId="11403"/>
    <cellStyle name="Comma 3 36" xfId="2934"/>
    <cellStyle name="Comma 3 36 2" xfId="11405"/>
    <cellStyle name="Comma 3 37" xfId="2935"/>
    <cellStyle name="Comma 3 37 2" xfId="11406"/>
    <cellStyle name="Comma 3 38" xfId="2936"/>
    <cellStyle name="Comma 3 38 2" xfId="11409"/>
    <cellStyle name="Comma 3 39" xfId="2937"/>
    <cellStyle name="Comma 3 39 2" xfId="11413"/>
    <cellStyle name="Comma 3 4" xfId="2938"/>
    <cellStyle name="Comma 3 4 2" xfId="2939"/>
    <cellStyle name="Comma 3 4 2 2" xfId="9102"/>
    <cellStyle name="Comma 3 40" xfId="2940"/>
    <cellStyle name="Comma 3 40 2" xfId="11417"/>
    <cellStyle name="Comma 3 41" xfId="2941"/>
    <cellStyle name="Comma 3 41 2" xfId="11420"/>
    <cellStyle name="Comma 3 42" xfId="2942"/>
    <cellStyle name="Comma 3 42 2" xfId="11424"/>
    <cellStyle name="Comma 3 43" xfId="2943"/>
    <cellStyle name="Comma 3 43 2" xfId="11426"/>
    <cellStyle name="Comma 3 44" xfId="2944"/>
    <cellStyle name="Comma 3 44 2" xfId="11429"/>
    <cellStyle name="Comma 3 45" xfId="2945"/>
    <cellStyle name="Comma 3 45 2" xfId="11433"/>
    <cellStyle name="Comma 3 46" xfId="2946"/>
    <cellStyle name="Comma 3 46 2" xfId="11435"/>
    <cellStyle name="Comma 3 47" xfId="2947"/>
    <cellStyle name="Comma 3 47 2" xfId="11438"/>
    <cellStyle name="Comma 3 48" xfId="2948"/>
    <cellStyle name="Comma 3 48 2" xfId="11442"/>
    <cellStyle name="Comma 3 49" xfId="2949"/>
    <cellStyle name="Comma 3 49 2" xfId="11445"/>
    <cellStyle name="Comma 3 5" xfId="2950"/>
    <cellStyle name="Comma 3 5 2" xfId="11449"/>
    <cellStyle name="Comma 3 50" xfId="2951"/>
    <cellStyle name="Comma 3 50 2" xfId="7742"/>
    <cellStyle name="Comma 3 51" xfId="2952"/>
    <cellStyle name="Comma 3 52" xfId="2953"/>
    <cellStyle name="Comma 3 53" xfId="2954"/>
    <cellStyle name="Comma 3 54" xfId="2955"/>
    <cellStyle name="Comma 3 55" xfId="2956"/>
    <cellStyle name="Comma 3 56" xfId="2957"/>
    <cellStyle name="Comma 3 57" xfId="2958"/>
    <cellStyle name="Comma 3 58" xfId="2959"/>
    <cellStyle name="Comma 3 59" xfId="2960"/>
    <cellStyle name="Comma 3 6" xfId="2961"/>
    <cellStyle name="Comma 3 6 2" xfId="11452"/>
    <cellStyle name="Comma 3 60" xfId="2962"/>
    <cellStyle name="Comma 3 61" xfId="2963"/>
    <cellStyle name="Comma 3 62" xfId="2964"/>
    <cellStyle name="Comma 3 63" xfId="2965"/>
    <cellStyle name="Comma 3 64" xfId="2966"/>
    <cellStyle name="Comma 3 65" xfId="2967"/>
    <cellStyle name="Comma 3 66" xfId="2968"/>
    <cellStyle name="Comma 3 67" xfId="2969"/>
    <cellStyle name="Comma 3 68" xfId="2970"/>
    <cellStyle name="Comma 3 69" xfId="2971"/>
    <cellStyle name="Comma 3 7" xfId="2972"/>
    <cellStyle name="Comma 3 7 2" xfId="11455"/>
    <cellStyle name="Comma 3 70" xfId="2973"/>
    <cellStyle name="Comma 3 71" xfId="2974"/>
    <cellStyle name="Comma 3 72" xfId="2975"/>
    <cellStyle name="Comma 3 73" xfId="2976"/>
    <cellStyle name="Comma 3 8" xfId="2977"/>
    <cellStyle name="Comma 3 8 2" xfId="11458"/>
    <cellStyle name="Comma 3 9" xfId="2978"/>
    <cellStyle name="Comma 3 9 2" xfId="11461"/>
    <cellStyle name="Comma 3_3.1.2 DB Pension Detail" xfId="2979"/>
    <cellStyle name="Comma 4" xfId="2980"/>
    <cellStyle name="Comma 4 2" xfId="2981"/>
    <cellStyle name="Comma 4 3" xfId="2982"/>
    <cellStyle name="Comma 4 4" xfId="9031"/>
    <cellStyle name="Comma 5" xfId="2983"/>
    <cellStyle name="Comma 5 2" xfId="2984"/>
    <cellStyle name="Comma 5 3" xfId="9022"/>
    <cellStyle name="Comma 6" xfId="2985"/>
    <cellStyle name="Comma 6 2" xfId="11469"/>
    <cellStyle name="Comma 7" xfId="2986"/>
    <cellStyle name="Comma 7 2" xfId="11471"/>
    <cellStyle name="Comma 8" xfId="2987"/>
    <cellStyle name="Comma 9" xfId="2988"/>
    <cellStyle name="Currency 2" xfId="2989"/>
    <cellStyle name="Currency 2 2" xfId="2990"/>
    <cellStyle name="Currency 2 2 2" xfId="9008"/>
    <cellStyle name="Currency 2 3" xfId="2991"/>
    <cellStyle name="Currency 2 4" xfId="9003"/>
    <cellStyle name="Currency 3" xfId="2992"/>
    <cellStyle name="Currency 3 2" xfId="11476"/>
    <cellStyle name="Currency 3 3" xfId="11528"/>
    <cellStyle name="Currency 4" xfId="2993"/>
    <cellStyle name="Currency 4 2" xfId="11478"/>
    <cellStyle name="Currency 5" xfId="2994"/>
    <cellStyle name="Currency 6" xfId="2995"/>
    <cellStyle name="Currency 7" xfId="2996"/>
    <cellStyle name="Currency 7 2" xfId="2997"/>
    <cellStyle name="Currency 8" xfId="2998"/>
    <cellStyle name="Currency 9" xfId="11529"/>
    <cellStyle name="Date" xfId="2999"/>
    <cellStyle name="Date 2" xfId="3000"/>
    <cellStyle name="Date 2 2" xfId="8989"/>
    <cellStyle name="Date 3" xfId="3001"/>
    <cellStyle name="Date 3 2" xfId="3002"/>
    <cellStyle name="Date 4" xfId="3003"/>
    <cellStyle name="Date_2010_NGET_TPCR4_RO_FBPQ(Opex) trace only FINAL(DPP)" xfId="3004"/>
    <cellStyle name="Dezimal [0]_Compiling Utility Macros" xfId="3005"/>
    <cellStyle name="Dezimal_Compiling Utility Macros" xfId="3006"/>
    <cellStyle name="Emphasis 1" xfId="3007"/>
    <cellStyle name="Emphasis 2" xfId="3008"/>
    <cellStyle name="Emphasis 3" xfId="3009"/>
    <cellStyle name="Euro" xfId="3010"/>
    <cellStyle name="Euro 2" xfId="3011"/>
    <cellStyle name="Euro 2 2" xfId="8973"/>
    <cellStyle name="Euro 3" xfId="3012"/>
    <cellStyle name="Euro 3 2" xfId="11493"/>
    <cellStyle name="Euro 4" xfId="3013"/>
    <cellStyle name="Euro 5" xfId="3014"/>
    <cellStyle name="Euro 6" xfId="3015"/>
    <cellStyle name="Euro 6 2" xfId="3016"/>
    <cellStyle name="Euro 7" xfId="3017"/>
    <cellStyle name="Explanatory Text 10" xfId="3019"/>
    <cellStyle name="Explanatory Text 10 2" xfId="3020"/>
    <cellStyle name="Explanatory Text 10 3" xfId="8956"/>
    <cellStyle name="Explanatory Text 11" xfId="3021"/>
    <cellStyle name="Explanatory Text 11 2" xfId="3022"/>
    <cellStyle name="Explanatory Text 11 3" xfId="8945"/>
    <cellStyle name="Explanatory Text 12" xfId="3023"/>
    <cellStyle name="Explanatory Text 12 2" xfId="3024"/>
    <cellStyle name="Explanatory Text 12 3" xfId="8942"/>
    <cellStyle name="Explanatory Text 13" xfId="3025"/>
    <cellStyle name="Explanatory Text 13 2" xfId="3026"/>
    <cellStyle name="Explanatory Text 13 3" xfId="3027"/>
    <cellStyle name="Explanatory Text 13 4" xfId="3028"/>
    <cellStyle name="Explanatory Text 13 5" xfId="3029"/>
    <cellStyle name="Explanatory Text 13 6" xfId="3030"/>
    <cellStyle name="Explanatory Text 13 7" xfId="8933"/>
    <cellStyle name="Explanatory Text 14" xfId="3031"/>
    <cellStyle name="Explanatory Text 14 2" xfId="3032"/>
    <cellStyle name="Explanatory Text 14 3" xfId="3033"/>
    <cellStyle name="Explanatory Text 14 4" xfId="3034"/>
    <cellStyle name="Explanatory Text 14 5" xfId="3035"/>
    <cellStyle name="Explanatory Text 14 6" xfId="3036"/>
    <cellStyle name="Explanatory Text 14 7" xfId="8921"/>
    <cellStyle name="Explanatory Text 15" xfId="3037"/>
    <cellStyle name="Explanatory Text 15 2" xfId="3038"/>
    <cellStyle name="Explanatory Text 15 3" xfId="3039"/>
    <cellStyle name="Explanatory Text 15 4" xfId="3040"/>
    <cellStyle name="Explanatory Text 15 5" xfId="3041"/>
    <cellStyle name="Explanatory Text 15 6" xfId="3042"/>
    <cellStyle name="Explanatory Text 15 7" xfId="8910"/>
    <cellStyle name="Explanatory Text 16" xfId="3043"/>
    <cellStyle name="Explanatory Text 17" xfId="3044"/>
    <cellStyle name="Explanatory Text 18" xfId="3045"/>
    <cellStyle name="Explanatory Text 19" xfId="3046"/>
    <cellStyle name="Explanatory Text 2" xfId="3047"/>
    <cellStyle name="Explanatory Text 2 10" xfId="3048"/>
    <cellStyle name="Explanatory Text 2 11" xfId="3049"/>
    <cellStyle name="Explanatory Text 2 12" xfId="3050"/>
    <cellStyle name="Explanatory Text 2 13" xfId="3051"/>
    <cellStyle name="Explanatory Text 2 13 2" xfId="11508"/>
    <cellStyle name="Explanatory Text 2 2" xfId="3052"/>
    <cellStyle name="Explanatory Text 2 2 10" xfId="3053"/>
    <cellStyle name="Explanatory Text 2 2 11" xfId="3054"/>
    <cellStyle name="Explanatory Text 2 2 12" xfId="3055"/>
    <cellStyle name="Explanatory Text 2 2 13" xfId="3056"/>
    <cellStyle name="Explanatory Text 2 2 13 2" xfId="8891"/>
    <cellStyle name="Explanatory Text 2 2 2" xfId="3057"/>
    <cellStyle name="Explanatory Text 2 2 2 2" xfId="3058"/>
    <cellStyle name="Explanatory Text 2 2 3" xfId="3059"/>
    <cellStyle name="Explanatory Text 2 2 4" xfId="3060"/>
    <cellStyle name="Explanatory Text 2 2 5" xfId="3061"/>
    <cellStyle name="Explanatory Text 2 2 6" xfId="3062"/>
    <cellStyle name="Explanatory Text 2 2 7" xfId="3063"/>
    <cellStyle name="Explanatory Text 2 2 8" xfId="3064"/>
    <cellStyle name="Explanatory Text 2 2 9" xfId="3065"/>
    <cellStyle name="Explanatory Text 2 3" xfId="3066"/>
    <cellStyle name="Explanatory Text 2 3 2" xfId="3067"/>
    <cellStyle name="Explanatory Text 2 4" xfId="3068"/>
    <cellStyle name="Explanatory Text 2 5" xfId="3069"/>
    <cellStyle name="Explanatory Text 2 6" xfId="3070"/>
    <cellStyle name="Explanatory Text 2 7" xfId="3071"/>
    <cellStyle name="Explanatory Text 2 8" xfId="3072"/>
    <cellStyle name="Explanatory Text 2 9" xfId="3073"/>
    <cellStyle name="Explanatory Text 20" xfId="3074"/>
    <cellStyle name="Explanatory Text 21" xfId="3075"/>
    <cellStyle name="Explanatory Text 22" xfId="3076"/>
    <cellStyle name="Explanatory Text 23" xfId="3077"/>
    <cellStyle name="Explanatory Text 24" xfId="3078"/>
    <cellStyle name="Explanatory Text 25" xfId="3079"/>
    <cellStyle name="Explanatory Text 26" xfId="3080"/>
    <cellStyle name="Explanatory Text 27" xfId="3081"/>
    <cellStyle name="Explanatory Text 28" xfId="3082"/>
    <cellStyle name="Explanatory Text 29" xfId="3083"/>
    <cellStyle name="Explanatory Text 3" xfId="3084"/>
    <cellStyle name="Explanatory Text 3 2" xfId="3085"/>
    <cellStyle name="Explanatory Text 3 3" xfId="8831"/>
    <cellStyle name="Explanatory Text 30" xfId="3086"/>
    <cellStyle name="Explanatory Text 31" xfId="3018"/>
    <cellStyle name="Explanatory Text 4" xfId="3087"/>
    <cellStyle name="Explanatory Text 4 2" xfId="3088"/>
    <cellStyle name="Explanatory Text 4 3" xfId="8821"/>
    <cellStyle name="Explanatory Text 5" xfId="3089"/>
    <cellStyle name="Explanatory Text 5 2" xfId="3090"/>
    <cellStyle name="Explanatory Text 5 3" xfId="8814"/>
    <cellStyle name="Explanatory Text 6" xfId="3091"/>
    <cellStyle name="Explanatory Text 6 2" xfId="3092"/>
    <cellStyle name="Explanatory Text 6 3" xfId="8810"/>
    <cellStyle name="Explanatory Text 7" xfId="3093"/>
    <cellStyle name="Explanatory Text 7 2" xfId="3094"/>
    <cellStyle name="Explanatory Text 7 3" xfId="8806"/>
    <cellStyle name="Explanatory Text 8" xfId="3095"/>
    <cellStyle name="Explanatory Text 8 2" xfId="3096"/>
    <cellStyle name="Explanatory Text 8 3" xfId="8800"/>
    <cellStyle name="Explanatory Text 9" xfId="3097"/>
    <cellStyle name="Explanatory Text 9 2" xfId="3098"/>
    <cellStyle name="Explanatory Text 9 3" xfId="8792"/>
    <cellStyle name="Good 10" xfId="3100"/>
    <cellStyle name="Good 10 2" xfId="3101"/>
    <cellStyle name="Good 10 3" xfId="8783"/>
    <cellStyle name="Good 11" xfId="3102"/>
    <cellStyle name="Good 11 2" xfId="3103"/>
    <cellStyle name="Good 11 3" xfId="8777"/>
    <cellStyle name="Good 12" xfId="3104"/>
    <cellStyle name="Good 12 2" xfId="3105"/>
    <cellStyle name="Good 12 3" xfId="8769"/>
    <cellStyle name="Good 13" xfId="3106"/>
    <cellStyle name="Good 13 2" xfId="3107"/>
    <cellStyle name="Good 13 3" xfId="3108"/>
    <cellStyle name="Good 13 4" xfId="3109"/>
    <cellStyle name="Good 13 5" xfId="3110"/>
    <cellStyle name="Good 13 6" xfId="3111"/>
    <cellStyle name="Good 13 7" xfId="8747"/>
    <cellStyle name="Good 14" xfId="3112"/>
    <cellStyle name="Good 14 2" xfId="3113"/>
    <cellStyle name="Good 14 3" xfId="3114"/>
    <cellStyle name="Good 14 4" xfId="3115"/>
    <cellStyle name="Good 14 5" xfId="3116"/>
    <cellStyle name="Good 14 6" xfId="3117"/>
    <cellStyle name="Good 14 7" xfId="8728"/>
    <cellStyle name="Good 15" xfId="3118"/>
    <cellStyle name="Good 15 2" xfId="3119"/>
    <cellStyle name="Good 15 3" xfId="3120"/>
    <cellStyle name="Good 15 4" xfId="3121"/>
    <cellStyle name="Good 15 5" xfId="3122"/>
    <cellStyle name="Good 15 6" xfId="3123"/>
    <cellStyle name="Good 15 7" xfId="8720"/>
    <cellStyle name="Good 16" xfId="3124"/>
    <cellStyle name="Good 17" xfId="3125"/>
    <cellStyle name="Good 18" xfId="3126"/>
    <cellStyle name="Good 19" xfId="3127"/>
    <cellStyle name="Good 2" xfId="3128"/>
    <cellStyle name="Good 2 10" xfId="3129"/>
    <cellStyle name="Good 2 11" xfId="3130"/>
    <cellStyle name="Good 2 12" xfId="3131"/>
    <cellStyle name="Good 2 13" xfId="3132"/>
    <cellStyle name="Good 2 13 2" xfId="8562"/>
    <cellStyle name="Good 2 2" xfId="3133"/>
    <cellStyle name="Good 2 2 10" xfId="3134"/>
    <cellStyle name="Good 2 2 11" xfId="3135"/>
    <cellStyle name="Good 2 2 12" xfId="3136"/>
    <cellStyle name="Good 2 2 13" xfId="3137"/>
    <cellStyle name="Good 2 2 13 2" xfId="8705"/>
    <cellStyle name="Good 2 2 2" xfId="3138"/>
    <cellStyle name="Good 2 2 2 2" xfId="3139"/>
    <cellStyle name="Good 2 2 3" xfId="3140"/>
    <cellStyle name="Good 2 2 4" xfId="3141"/>
    <cellStyle name="Good 2 2 5" xfId="3142"/>
    <cellStyle name="Good 2 2 6" xfId="3143"/>
    <cellStyle name="Good 2 2 7" xfId="3144"/>
    <cellStyle name="Good 2 2 8" xfId="3145"/>
    <cellStyle name="Good 2 2 9" xfId="3146"/>
    <cellStyle name="Good 2 3" xfId="3147"/>
    <cellStyle name="Good 2 3 2" xfId="3148"/>
    <cellStyle name="Good 2 4" xfId="3149"/>
    <cellStyle name="Good 2 5" xfId="3150"/>
    <cellStyle name="Good 2 6" xfId="3151"/>
    <cellStyle name="Good 2 7" xfId="3152"/>
    <cellStyle name="Good 2 8" xfId="3153"/>
    <cellStyle name="Good 2 9" xfId="3154"/>
    <cellStyle name="Good 20" xfId="3155"/>
    <cellStyle name="Good 21" xfId="3156"/>
    <cellStyle name="Good 22" xfId="3157"/>
    <cellStyle name="Good 23" xfId="3158"/>
    <cellStyle name="Good 24" xfId="3159"/>
    <cellStyle name="Good 25" xfId="3160"/>
    <cellStyle name="Good 26" xfId="3161"/>
    <cellStyle name="Good 27" xfId="3162"/>
    <cellStyle name="Good 28" xfId="3163"/>
    <cellStyle name="Good 29" xfId="3164"/>
    <cellStyle name="Good 3" xfId="3165"/>
    <cellStyle name="Good 3 2" xfId="3166"/>
    <cellStyle name="Good 3 3" xfId="8645"/>
    <cellStyle name="Good 30" xfId="3167"/>
    <cellStyle name="Good 31" xfId="3099"/>
    <cellStyle name="Good 4" xfId="3168"/>
    <cellStyle name="Good 4 2" xfId="3169"/>
    <cellStyle name="Good 4 3" xfId="8635"/>
    <cellStyle name="Good 5" xfId="3170"/>
    <cellStyle name="Good 5 2" xfId="3171"/>
    <cellStyle name="Good 5 3" xfId="8627"/>
    <cellStyle name="Good 6" xfId="3172"/>
    <cellStyle name="Good 6 2" xfId="3173"/>
    <cellStyle name="Good 6 3" xfId="8619"/>
    <cellStyle name="Good 7" xfId="3174"/>
    <cellStyle name="Good 7 2" xfId="3175"/>
    <cellStyle name="Good 7 3" xfId="8609"/>
    <cellStyle name="Good 8" xfId="3176"/>
    <cellStyle name="Good 8 2" xfId="3177"/>
    <cellStyle name="Good 8 3" xfId="8599"/>
    <cellStyle name="Good 9" xfId="3178"/>
    <cellStyle name="Good 9 2" xfId="3179"/>
    <cellStyle name="Good 9 3" xfId="8592"/>
    <cellStyle name="GreyOrWhite" xfId="3180"/>
    <cellStyle name="Heading 1 10" xfId="3182"/>
    <cellStyle name="Heading 1 10 2" xfId="3183"/>
    <cellStyle name="Heading 1 10 3" xfId="8583"/>
    <cellStyle name="Heading 1 11" xfId="3184"/>
    <cellStyle name="Heading 1 11 2" xfId="3185"/>
    <cellStyle name="Heading 1 11 3" xfId="8579"/>
    <cellStyle name="Heading 1 12" xfId="3186"/>
    <cellStyle name="Heading 1 12 2" xfId="3187"/>
    <cellStyle name="Heading 1 12 3" xfId="8575"/>
    <cellStyle name="Heading 1 13" xfId="3188"/>
    <cellStyle name="Heading 1 13 2" xfId="3189"/>
    <cellStyle name="Heading 1 13 3" xfId="3190"/>
    <cellStyle name="Heading 1 13 4" xfId="3191"/>
    <cellStyle name="Heading 1 13 5" xfId="3192"/>
    <cellStyle name="Heading 1 13 6" xfId="3193"/>
    <cellStyle name="Heading 1 13 7" xfId="8571"/>
    <cellStyle name="Heading 1 14" xfId="3194"/>
    <cellStyle name="Heading 1 14 2" xfId="3195"/>
    <cellStyle name="Heading 1 14 3" xfId="3196"/>
    <cellStyle name="Heading 1 14 4" xfId="3197"/>
    <cellStyle name="Heading 1 14 5" xfId="3198"/>
    <cellStyle name="Heading 1 14 6" xfId="3199"/>
    <cellStyle name="Heading 1 14 7" xfId="8569"/>
    <cellStyle name="Heading 1 15" xfId="3200"/>
    <cellStyle name="Heading 1 15 2" xfId="3201"/>
    <cellStyle name="Heading 1 15 3" xfId="3202"/>
    <cellStyle name="Heading 1 15 4" xfId="3203"/>
    <cellStyle name="Heading 1 15 5" xfId="3204"/>
    <cellStyle name="Heading 1 15 6" xfId="3205"/>
    <cellStyle name="Heading 1 15 7" xfId="8566"/>
    <cellStyle name="Heading 1 16" xfId="3206"/>
    <cellStyle name="Heading 1 17" xfId="3207"/>
    <cellStyle name="Heading 1 18" xfId="3208"/>
    <cellStyle name="Heading 1 19" xfId="3209"/>
    <cellStyle name="Heading 1 2" xfId="3210"/>
    <cellStyle name="Heading 1 2 10" xfId="3211"/>
    <cellStyle name="Heading 1 2 11" xfId="3212"/>
    <cellStyle name="Heading 1 2 12" xfId="3213"/>
    <cellStyle name="Heading 1 2 13" xfId="3214"/>
    <cellStyle name="Heading 1 2 13 2" xfId="8557"/>
    <cellStyle name="Heading 1 2 2" xfId="3215"/>
    <cellStyle name="Heading 1 2 2 10" xfId="3216"/>
    <cellStyle name="Heading 1 2 2 11" xfId="3217"/>
    <cellStyle name="Heading 1 2 2 12" xfId="3218"/>
    <cellStyle name="Heading 1 2 2 13" xfId="3219"/>
    <cellStyle name="Heading 1 2 2 13 2" xfId="7800"/>
    <cellStyle name="Heading 1 2 2 2" xfId="3220"/>
    <cellStyle name="Heading 1 2 2 2 2" xfId="3221"/>
    <cellStyle name="Heading 1 2 2 3" xfId="3222"/>
    <cellStyle name="Heading 1 2 2 4" xfId="3223"/>
    <cellStyle name="Heading 1 2 2 5" xfId="3224"/>
    <cellStyle name="Heading 1 2 2 6" xfId="3225"/>
    <cellStyle name="Heading 1 2 2 7" xfId="3226"/>
    <cellStyle name="Heading 1 2 2 8" xfId="3227"/>
    <cellStyle name="Heading 1 2 2 9" xfId="3228"/>
    <cellStyle name="Heading 1 2 3" xfId="3229"/>
    <cellStyle name="Heading 1 2 3 2" xfId="3230"/>
    <cellStyle name="Heading 1 2 4" xfId="3231"/>
    <cellStyle name="Heading 1 2 5" xfId="3232"/>
    <cellStyle name="Heading 1 2 6" xfId="3233"/>
    <cellStyle name="Heading 1 2 7" xfId="3234"/>
    <cellStyle name="Heading 1 2 8" xfId="3235"/>
    <cellStyle name="Heading 1 2 9" xfId="3236"/>
    <cellStyle name="Heading 1 20" xfId="3237"/>
    <cellStyle name="Heading 1 21" xfId="3238"/>
    <cellStyle name="Heading 1 22" xfId="3239"/>
    <cellStyle name="Heading 1 23" xfId="3240"/>
    <cellStyle name="Heading 1 24" xfId="3241"/>
    <cellStyle name="Heading 1 25" xfId="3242"/>
    <cellStyle name="Heading 1 26" xfId="3243"/>
    <cellStyle name="Heading 1 27" xfId="3244"/>
    <cellStyle name="Heading 1 28" xfId="3245"/>
    <cellStyle name="Heading 1 29" xfId="3246"/>
    <cellStyle name="Heading 1 3" xfId="3247"/>
    <cellStyle name="Heading 1 3 2" xfId="3248"/>
    <cellStyle name="Heading 1 3 3" xfId="7799"/>
    <cellStyle name="Heading 1 30" xfId="3249"/>
    <cellStyle name="Heading 1 31" xfId="3181"/>
    <cellStyle name="Heading 1 4" xfId="3250"/>
    <cellStyle name="Heading 1 4 2" xfId="3251"/>
    <cellStyle name="Heading 1 4 3" xfId="7797"/>
    <cellStyle name="Heading 1 5" xfId="3252"/>
    <cellStyle name="Heading 1 5 2" xfId="3253"/>
    <cellStyle name="Heading 1 5 3" xfId="7795"/>
    <cellStyle name="Heading 1 6" xfId="3254"/>
    <cellStyle name="Heading 1 6 2" xfId="3255"/>
    <cellStyle name="Heading 1 6 3" xfId="7793"/>
    <cellStyle name="Heading 1 7" xfId="3256"/>
    <cellStyle name="Heading 1 7 2" xfId="3257"/>
    <cellStyle name="Heading 1 7 3" xfId="7792"/>
    <cellStyle name="Heading 1 8" xfId="3258"/>
    <cellStyle name="Heading 1 8 2" xfId="3259"/>
    <cellStyle name="Heading 1 8 3" xfId="7790"/>
    <cellStyle name="Heading 1 9" xfId="3260"/>
    <cellStyle name="Heading 1 9 2" xfId="3261"/>
    <cellStyle name="Heading 1 9 3" xfId="7788"/>
    <cellStyle name="Heading 2 10" xfId="3263"/>
    <cellStyle name="Heading 2 10 2" xfId="3264"/>
    <cellStyle name="Heading 2 10 3" xfId="7786"/>
    <cellStyle name="Heading 2 11" xfId="3265"/>
    <cellStyle name="Heading 2 11 2" xfId="3266"/>
    <cellStyle name="Heading 2 11 3" xfId="7785"/>
    <cellStyle name="Heading 2 12" xfId="3267"/>
    <cellStyle name="Heading 2 12 2" xfId="3268"/>
    <cellStyle name="Heading 2 12 3" xfId="7784"/>
    <cellStyle name="Heading 2 13" xfId="3269"/>
    <cellStyle name="Heading 2 13 2" xfId="3270"/>
    <cellStyle name="Heading 2 13 3" xfId="3271"/>
    <cellStyle name="Heading 2 13 4" xfId="3272"/>
    <cellStyle name="Heading 2 13 5" xfId="3273"/>
    <cellStyle name="Heading 2 13 6" xfId="3274"/>
    <cellStyle name="Heading 2 13 7" xfId="7782"/>
    <cellStyle name="Heading 2 14" xfId="3275"/>
    <cellStyle name="Heading 2 14 2" xfId="3276"/>
    <cellStyle name="Heading 2 14 3" xfId="3277"/>
    <cellStyle name="Heading 2 14 4" xfId="3278"/>
    <cellStyle name="Heading 2 14 5" xfId="3279"/>
    <cellStyle name="Heading 2 14 6" xfId="3280"/>
    <cellStyle name="Heading 2 14 7" xfId="7781"/>
    <cellStyle name="Heading 2 15" xfId="3281"/>
    <cellStyle name="Heading 2 15 2" xfId="3282"/>
    <cellStyle name="Heading 2 15 3" xfId="3283"/>
    <cellStyle name="Heading 2 15 4" xfId="3284"/>
    <cellStyle name="Heading 2 15 5" xfId="3285"/>
    <cellStyle name="Heading 2 15 6" xfId="3286"/>
    <cellStyle name="Heading 2 15 7" xfId="7780"/>
    <cellStyle name="Heading 2 16" xfId="3287"/>
    <cellStyle name="Heading 2 17" xfId="3288"/>
    <cellStyle name="Heading 2 18" xfId="3289"/>
    <cellStyle name="Heading 2 19" xfId="3290"/>
    <cellStyle name="Heading 2 2" xfId="3291"/>
    <cellStyle name="Heading 2 2 10" xfId="3292"/>
    <cellStyle name="Heading 2 2 11" xfId="3293"/>
    <cellStyle name="Heading 2 2 12" xfId="3294"/>
    <cellStyle name="Heading 2 2 13" xfId="3295"/>
    <cellStyle name="Heading 2 2 13 2" xfId="8546"/>
    <cellStyle name="Heading 2 2 2" xfId="3296"/>
    <cellStyle name="Heading 2 2 2 10" xfId="3297"/>
    <cellStyle name="Heading 2 2 2 11" xfId="3298"/>
    <cellStyle name="Heading 2 2 2 12" xfId="3299"/>
    <cellStyle name="Heading 2 2 2 13" xfId="3300"/>
    <cellStyle name="Heading 2 2 2 13 2" xfId="7779"/>
    <cellStyle name="Heading 2 2 2 2" xfId="3301"/>
    <cellStyle name="Heading 2 2 2 2 2" xfId="3302"/>
    <cellStyle name="Heading 2 2 2 3" xfId="3303"/>
    <cellStyle name="Heading 2 2 2 4" xfId="3304"/>
    <cellStyle name="Heading 2 2 2 5" xfId="3305"/>
    <cellStyle name="Heading 2 2 2 6" xfId="3306"/>
    <cellStyle name="Heading 2 2 2 7" xfId="3307"/>
    <cellStyle name="Heading 2 2 2 8" xfId="3308"/>
    <cellStyle name="Heading 2 2 2 9" xfId="3309"/>
    <cellStyle name="Heading 2 2 3" xfId="3310"/>
    <cellStyle name="Heading 2 2 3 2" xfId="3311"/>
    <cellStyle name="Heading 2 2 4" xfId="3312"/>
    <cellStyle name="Heading 2 2 5" xfId="3313"/>
    <cellStyle name="Heading 2 2 6" xfId="3314"/>
    <cellStyle name="Heading 2 2 7" xfId="3315"/>
    <cellStyle name="Heading 2 2 8" xfId="3316"/>
    <cellStyle name="Heading 2 2 9" xfId="3317"/>
    <cellStyle name="Heading 2 20" xfId="3318"/>
    <cellStyle name="Heading 2 21" xfId="3319"/>
    <cellStyle name="Heading 2 22" xfId="3320"/>
    <cellStyle name="Heading 2 23" xfId="3321"/>
    <cellStyle name="Heading 2 24" xfId="3322"/>
    <cellStyle name="Heading 2 25" xfId="3323"/>
    <cellStyle name="Heading 2 26" xfId="3324"/>
    <cellStyle name="Heading 2 27" xfId="3325"/>
    <cellStyle name="Heading 2 28" xfId="3326"/>
    <cellStyle name="Heading 2 29" xfId="3327"/>
    <cellStyle name="Heading 2 3" xfId="3328"/>
    <cellStyle name="Heading 2 3 2" xfId="3329"/>
    <cellStyle name="Heading 2 3 3" xfId="7776"/>
    <cellStyle name="Heading 2 30" xfId="3330"/>
    <cellStyle name="Heading 2 31" xfId="3262"/>
    <cellStyle name="Heading 2 4" xfId="3331"/>
    <cellStyle name="Heading 2 4 2" xfId="3332"/>
    <cellStyle name="Heading 2 4 3" xfId="7774"/>
    <cellStyle name="Heading 2 5" xfId="3333"/>
    <cellStyle name="Heading 2 5 2" xfId="3334"/>
    <cellStyle name="Heading 2 5 3" xfId="7773"/>
    <cellStyle name="Heading 2 6" xfId="3335"/>
    <cellStyle name="Heading 2 6 2" xfId="3336"/>
    <cellStyle name="Heading 2 6 3" xfId="7772"/>
    <cellStyle name="Heading 2 7" xfId="3337"/>
    <cellStyle name="Heading 2 7 2" xfId="3338"/>
    <cellStyle name="Heading 2 7 3" xfId="7771"/>
    <cellStyle name="Heading 2 8" xfId="3339"/>
    <cellStyle name="Heading 2 8 2" xfId="3340"/>
    <cellStyle name="Heading 2 8 3" xfId="7770"/>
    <cellStyle name="Heading 2 9" xfId="3341"/>
    <cellStyle name="Heading 2 9 2" xfId="3342"/>
    <cellStyle name="Heading 2 9 3" xfId="7769"/>
    <cellStyle name="Heading 3 10" xfId="3344"/>
    <cellStyle name="Heading 3 10 2" xfId="3345"/>
    <cellStyle name="Heading 3 10 3" xfId="7768"/>
    <cellStyle name="Heading 3 11" xfId="3346"/>
    <cellStyle name="Heading 3 11 2" xfId="3347"/>
    <cellStyle name="Heading 3 11 3" xfId="7767"/>
    <cellStyle name="Heading 3 12" xfId="3348"/>
    <cellStyle name="Heading 3 12 2" xfId="3349"/>
    <cellStyle name="Heading 3 12 3" xfId="7766"/>
    <cellStyle name="Heading 3 13" xfId="3350"/>
    <cellStyle name="Heading 3 13 2" xfId="3351"/>
    <cellStyle name="Heading 3 13 3" xfId="3352"/>
    <cellStyle name="Heading 3 13 4" xfId="3353"/>
    <cellStyle name="Heading 3 13 5" xfId="3354"/>
    <cellStyle name="Heading 3 13 6" xfId="3355"/>
    <cellStyle name="Heading 3 13 7" xfId="7765"/>
    <cellStyle name="Heading 3 14" xfId="3356"/>
    <cellStyle name="Heading 3 14 2" xfId="3357"/>
    <cellStyle name="Heading 3 14 3" xfId="3358"/>
    <cellStyle name="Heading 3 14 4" xfId="3359"/>
    <cellStyle name="Heading 3 14 5" xfId="3360"/>
    <cellStyle name="Heading 3 14 6" xfId="3361"/>
    <cellStyle name="Heading 3 14 7" xfId="7764"/>
    <cellStyle name="Heading 3 15" xfId="3362"/>
    <cellStyle name="Heading 3 15 2" xfId="3363"/>
    <cellStyle name="Heading 3 15 3" xfId="3364"/>
    <cellStyle name="Heading 3 15 4" xfId="3365"/>
    <cellStyle name="Heading 3 15 5" xfId="3366"/>
    <cellStyle name="Heading 3 15 6" xfId="3367"/>
    <cellStyle name="Heading 3 15 7" xfId="7763"/>
    <cellStyle name="Heading 3 16" xfId="3368"/>
    <cellStyle name="Heading 3 17" xfId="3369"/>
    <cellStyle name="Heading 3 18" xfId="3370"/>
    <cellStyle name="Heading 3 19" xfId="3371"/>
    <cellStyle name="Heading 3 2" xfId="3372"/>
    <cellStyle name="Heading 3 2 10" xfId="3373"/>
    <cellStyle name="Heading 3 2 11" xfId="3374"/>
    <cellStyle name="Heading 3 2 12" xfId="3375"/>
    <cellStyle name="Heading 3 2 13" xfId="3376"/>
    <cellStyle name="Heading 3 2 13 2" xfId="8541"/>
    <cellStyle name="Heading 3 2 2" xfId="3377"/>
    <cellStyle name="Heading 3 2 2 10" xfId="3378"/>
    <cellStyle name="Heading 3 2 2 11" xfId="3379"/>
    <cellStyle name="Heading 3 2 2 12" xfId="3380"/>
    <cellStyle name="Heading 3 2 2 13" xfId="3381"/>
    <cellStyle name="Heading 3 2 2 13 2" xfId="7762"/>
    <cellStyle name="Heading 3 2 2 2" xfId="3382"/>
    <cellStyle name="Heading 3 2 2 2 2" xfId="3383"/>
    <cellStyle name="Heading 3 2 2 3" xfId="3384"/>
    <cellStyle name="Heading 3 2 2 4" xfId="3385"/>
    <cellStyle name="Heading 3 2 2 5" xfId="3386"/>
    <cellStyle name="Heading 3 2 2 6" xfId="3387"/>
    <cellStyle name="Heading 3 2 2 7" xfId="3388"/>
    <cellStyle name="Heading 3 2 2 8" xfId="3389"/>
    <cellStyle name="Heading 3 2 2 9" xfId="3390"/>
    <cellStyle name="Heading 3 2 3" xfId="3391"/>
    <cellStyle name="Heading 3 2 3 2" xfId="3392"/>
    <cellStyle name="Heading 3 2 4" xfId="3393"/>
    <cellStyle name="Heading 3 2 5" xfId="3394"/>
    <cellStyle name="Heading 3 2 6" xfId="3395"/>
    <cellStyle name="Heading 3 2 7" xfId="3396"/>
    <cellStyle name="Heading 3 2 8" xfId="3397"/>
    <cellStyle name="Heading 3 2 9" xfId="3398"/>
    <cellStyle name="Heading 3 20" xfId="3399"/>
    <cellStyle name="Heading 3 21" xfId="3400"/>
    <cellStyle name="Heading 3 22" xfId="3401"/>
    <cellStyle name="Heading 3 23" xfId="3402"/>
    <cellStyle name="Heading 3 24" xfId="3403"/>
    <cellStyle name="Heading 3 25" xfId="3404"/>
    <cellStyle name="Heading 3 26" xfId="3405"/>
    <cellStyle name="Heading 3 27" xfId="3406"/>
    <cellStyle name="Heading 3 28" xfId="3407"/>
    <cellStyle name="Heading 3 29" xfId="3408"/>
    <cellStyle name="Heading 3 3" xfId="3409"/>
    <cellStyle name="Heading 3 3 2" xfId="3410"/>
    <cellStyle name="Heading 3 3 3" xfId="7761"/>
    <cellStyle name="Heading 3 30" xfId="3411"/>
    <cellStyle name="Heading 3 31" xfId="3343"/>
    <cellStyle name="Heading 3 4" xfId="3412"/>
    <cellStyle name="Heading 3 4 2" xfId="3413"/>
    <cellStyle name="Heading 3 4 3" xfId="7760"/>
    <cellStyle name="Heading 3 5" xfId="3414"/>
    <cellStyle name="Heading 3 5 2" xfId="3415"/>
    <cellStyle name="Heading 3 5 3" xfId="7759"/>
    <cellStyle name="Heading 3 6" xfId="3416"/>
    <cellStyle name="Heading 3 6 2" xfId="3417"/>
    <cellStyle name="Heading 3 6 3" xfId="7758"/>
    <cellStyle name="Heading 3 7" xfId="3418"/>
    <cellStyle name="Heading 3 7 2" xfId="3419"/>
    <cellStyle name="Heading 3 7 3" xfId="7757"/>
    <cellStyle name="Heading 3 8" xfId="3420"/>
    <cellStyle name="Heading 3 8 2" xfId="3421"/>
    <cellStyle name="Heading 3 8 3" xfId="7756"/>
    <cellStyle name="Heading 3 9" xfId="3422"/>
    <cellStyle name="Heading 3 9 2" xfId="3423"/>
    <cellStyle name="Heading 3 9 3" xfId="7754"/>
    <cellStyle name="Heading 4 10" xfId="3425"/>
    <cellStyle name="Heading 4 10 2" xfId="3426"/>
    <cellStyle name="Heading 4 10 3" xfId="7753"/>
    <cellStyle name="Heading 4 11" xfId="3427"/>
    <cellStyle name="Heading 4 11 2" xfId="3428"/>
    <cellStyle name="Heading 4 11 3" xfId="7752"/>
    <cellStyle name="Heading 4 12" xfId="3429"/>
    <cellStyle name="Heading 4 12 2" xfId="3430"/>
    <cellStyle name="Heading 4 12 3" xfId="7751"/>
    <cellStyle name="Heading 4 13" xfId="3431"/>
    <cellStyle name="Heading 4 13 2" xfId="3432"/>
    <cellStyle name="Heading 4 13 3" xfId="3433"/>
    <cellStyle name="Heading 4 13 4" xfId="3434"/>
    <cellStyle name="Heading 4 13 5" xfId="3435"/>
    <cellStyle name="Heading 4 13 6" xfId="3436"/>
    <cellStyle name="Heading 4 13 7" xfId="7747"/>
    <cellStyle name="Heading 4 14" xfId="3437"/>
    <cellStyle name="Heading 4 14 2" xfId="3438"/>
    <cellStyle name="Heading 4 14 3" xfId="3439"/>
    <cellStyle name="Heading 4 14 4" xfId="3440"/>
    <cellStyle name="Heading 4 14 5" xfId="3441"/>
    <cellStyle name="Heading 4 14 6" xfId="3442"/>
    <cellStyle name="Heading 4 14 7" xfId="7746"/>
    <cellStyle name="Heading 4 15" xfId="3443"/>
    <cellStyle name="Heading 4 15 2" xfId="3444"/>
    <cellStyle name="Heading 4 15 3" xfId="3445"/>
    <cellStyle name="Heading 4 15 4" xfId="3446"/>
    <cellStyle name="Heading 4 15 5" xfId="3447"/>
    <cellStyle name="Heading 4 15 6" xfId="3448"/>
    <cellStyle name="Heading 4 15 7" xfId="7744"/>
    <cellStyle name="Heading 4 16" xfId="3449"/>
    <cellStyle name="Heading 4 17" xfId="3450"/>
    <cellStyle name="Heading 4 18" xfId="3451"/>
    <cellStyle name="Heading 4 19" xfId="3452"/>
    <cellStyle name="Heading 4 2" xfId="3453"/>
    <cellStyle name="Heading 4 2 10" xfId="3454"/>
    <cellStyle name="Heading 4 2 11" xfId="3455"/>
    <cellStyle name="Heading 4 2 12" xfId="3456"/>
    <cellStyle name="Heading 4 2 13" xfId="3457"/>
    <cellStyle name="Heading 4 2 13 2" xfId="8530"/>
    <cellStyle name="Heading 4 2 2" xfId="3458"/>
    <cellStyle name="Heading 4 2 2 10" xfId="3459"/>
    <cellStyle name="Heading 4 2 2 11" xfId="3460"/>
    <cellStyle name="Heading 4 2 2 12" xfId="3461"/>
    <cellStyle name="Heading 4 2 2 13" xfId="3462"/>
    <cellStyle name="Heading 4 2 2 13 2" xfId="7740"/>
    <cellStyle name="Heading 4 2 2 2" xfId="3463"/>
    <cellStyle name="Heading 4 2 2 2 2" xfId="3464"/>
    <cellStyle name="Heading 4 2 2 3" xfId="3465"/>
    <cellStyle name="Heading 4 2 2 4" xfId="3466"/>
    <cellStyle name="Heading 4 2 2 5" xfId="3467"/>
    <cellStyle name="Heading 4 2 2 6" xfId="3468"/>
    <cellStyle name="Heading 4 2 2 7" xfId="3469"/>
    <cellStyle name="Heading 4 2 2 8" xfId="3470"/>
    <cellStyle name="Heading 4 2 2 9" xfId="3471"/>
    <cellStyle name="Heading 4 2 3" xfId="3472"/>
    <cellStyle name="Heading 4 2 3 2" xfId="3473"/>
    <cellStyle name="Heading 4 2 4" xfId="3474"/>
    <cellStyle name="Heading 4 2 5" xfId="3475"/>
    <cellStyle name="Heading 4 2 6" xfId="3476"/>
    <cellStyle name="Heading 4 2 7" xfId="3477"/>
    <cellStyle name="Heading 4 2 8" xfId="3478"/>
    <cellStyle name="Heading 4 2 9" xfId="3479"/>
    <cellStyle name="Heading 4 20" xfId="3480"/>
    <cellStyle name="Heading 4 21" xfId="3481"/>
    <cellStyle name="Heading 4 22" xfId="3482"/>
    <cellStyle name="Heading 4 23" xfId="3483"/>
    <cellStyle name="Heading 4 24" xfId="3484"/>
    <cellStyle name="Heading 4 25" xfId="3485"/>
    <cellStyle name="Heading 4 26" xfId="3486"/>
    <cellStyle name="Heading 4 27" xfId="3487"/>
    <cellStyle name="Heading 4 28" xfId="3488"/>
    <cellStyle name="Heading 4 29" xfId="3489"/>
    <cellStyle name="Heading 4 3" xfId="3490"/>
    <cellStyle name="Heading 4 3 2" xfId="3491"/>
    <cellStyle name="Heading 4 3 3" xfId="7738"/>
    <cellStyle name="Heading 4 30" xfId="3492"/>
    <cellStyle name="Heading 4 31" xfId="3424"/>
    <cellStyle name="Heading 4 4" xfId="3493"/>
    <cellStyle name="Heading 4 4 2" xfId="3494"/>
    <cellStyle name="Heading 4 4 3" xfId="7733"/>
    <cellStyle name="Heading 4 5" xfId="3495"/>
    <cellStyle name="Heading 4 5 2" xfId="3496"/>
    <cellStyle name="Heading 4 5 3" xfId="7732"/>
    <cellStyle name="Heading 4 6" xfId="3497"/>
    <cellStyle name="Heading 4 6 2" xfId="3498"/>
    <cellStyle name="Heading 4 6 3" xfId="7731"/>
    <cellStyle name="Heading 4 7" xfId="3499"/>
    <cellStyle name="Heading 4 7 2" xfId="3500"/>
    <cellStyle name="Heading 4 7 3" xfId="7729"/>
    <cellStyle name="Heading 4 8" xfId="3501"/>
    <cellStyle name="Heading 4 8 2" xfId="3502"/>
    <cellStyle name="Heading 4 8 3" xfId="7728"/>
    <cellStyle name="Heading 4 9" xfId="3503"/>
    <cellStyle name="Heading 4 9 2" xfId="3504"/>
    <cellStyle name="Heading 4 9 3" xfId="7727"/>
    <cellStyle name="Hyperlink 2" xfId="3505"/>
    <cellStyle name="Hyperlink 2 2" xfId="3506"/>
    <cellStyle name="Hyperlink 2 3" xfId="3507"/>
    <cellStyle name="Hyperlink 2 4" xfId="3508"/>
    <cellStyle name="Hyperlink 2 4 2" xfId="7739"/>
    <cellStyle name="Hyperlink 2 5" xfId="3509"/>
    <cellStyle name="Hyperlink 2 5 2" xfId="7737"/>
    <cellStyle name="Hyperlink 2 6" xfId="3510"/>
    <cellStyle name="Hyperlink 2 6 2" xfId="7736"/>
    <cellStyle name="Hyperlink 2 7" xfId="3511"/>
    <cellStyle name="Hyperlink 2 7 2" xfId="7735"/>
    <cellStyle name="Hyperlink 2 8" xfId="3512"/>
    <cellStyle name="Hyperlink 2 8 2" xfId="7734"/>
    <cellStyle name="Hyperlink 2 9" xfId="3513"/>
    <cellStyle name="Hyperlink 2 9 2" xfId="7725"/>
    <cellStyle name="Hyperlink 2_Book1" xfId="3514"/>
    <cellStyle name="Hyperlink 3" xfId="3515"/>
    <cellStyle name="Hyperlink 4" xfId="3516"/>
    <cellStyle name="Hyperlink 5" xfId="11527"/>
    <cellStyle name="Input 10" xfId="3518"/>
    <cellStyle name="Input 10 2" xfId="3519"/>
    <cellStyle name="Input 10 3" xfId="7715"/>
    <cellStyle name="Input 11" xfId="3520"/>
    <cellStyle name="Input 11 2" xfId="3521"/>
    <cellStyle name="Input 11 3" xfId="7714"/>
    <cellStyle name="Input 12" xfId="3522"/>
    <cellStyle name="Input 12 2" xfId="3523"/>
    <cellStyle name="Input 12 2 2" xfId="7711"/>
    <cellStyle name="Input 12 3" xfId="7710"/>
    <cellStyle name="Input 13" xfId="3524"/>
    <cellStyle name="Input 13 2" xfId="3525"/>
    <cellStyle name="Input 13 2 2" xfId="7707"/>
    <cellStyle name="Input 13 3" xfId="3526"/>
    <cellStyle name="Input 13 3 2" xfId="7706"/>
    <cellStyle name="Input 13 4" xfId="3527"/>
    <cellStyle name="Input 13 4 2" xfId="7705"/>
    <cellStyle name="Input 13 5" xfId="3528"/>
    <cellStyle name="Input 13 5 2" xfId="7703"/>
    <cellStyle name="Input 13 6" xfId="3529"/>
    <cellStyle name="Input 13 6 2" xfId="7702"/>
    <cellStyle name="Input 13 7" xfId="7700"/>
    <cellStyle name="Input 13 8" xfId="7708"/>
    <cellStyle name="Input 14" xfId="3530"/>
    <cellStyle name="Input 14 2" xfId="3531"/>
    <cellStyle name="Input 14 2 2" xfId="7698"/>
    <cellStyle name="Input 14 3" xfId="3532"/>
    <cellStyle name="Input 14 3 2" xfId="7697"/>
    <cellStyle name="Input 14 4" xfId="3533"/>
    <cellStyle name="Input 14 4 2" xfId="7688"/>
    <cellStyle name="Input 14 5" xfId="3534"/>
    <cellStyle name="Input 14 5 2" xfId="7687"/>
    <cellStyle name="Input 14 6" xfId="3535"/>
    <cellStyle name="Input 14 6 2" xfId="7683"/>
    <cellStyle name="Input 14 7" xfId="7682"/>
    <cellStyle name="Input 14 8" xfId="7699"/>
    <cellStyle name="Input 15" xfId="3536"/>
    <cellStyle name="Input 15 2" xfId="3537"/>
    <cellStyle name="Input 15 2 2" xfId="7679"/>
    <cellStyle name="Input 15 3" xfId="3538"/>
    <cellStyle name="Input 15 3 2" xfId="7678"/>
    <cellStyle name="Input 15 4" xfId="3539"/>
    <cellStyle name="Input 15 4 2" xfId="7676"/>
    <cellStyle name="Input 15 5" xfId="3540"/>
    <cellStyle name="Input 15 5 2" xfId="7675"/>
    <cellStyle name="Input 15 6" xfId="3541"/>
    <cellStyle name="Input 15 6 2" xfId="7674"/>
    <cellStyle name="Input 15 7" xfId="7673"/>
    <cellStyle name="Input 15 8" xfId="7681"/>
    <cellStyle name="Input 16" xfId="3542"/>
    <cellStyle name="Input 16 2" xfId="7672"/>
    <cellStyle name="Input 17" xfId="3543"/>
    <cellStyle name="Input 17 2" xfId="7671"/>
    <cellStyle name="Input 18" xfId="3544"/>
    <cellStyle name="Input 18 2" xfId="7670"/>
    <cellStyle name="Input 19" xfId="3545"/>
    <cellStyle name="Input 19 2" xfId="7669"/>
    <cellStyle name="Input 2" xfId="3546"/>
    <cellStyle name="Input 2 10" xfId="3547"/>
    <cellStyle name="Input 2 10 2" xfId="7667"/>
    <cellStyle name="Input 2 11" xfId="3548"/>
    <cellStyle name="Input 2 11 2" xfId="7666"/>
    <cellStyle name="Input 2 12" xfId="3549"/>
    <cellStyle name="Input 2 12 2" xfId="7665"/>
    <cellStyle name="Input 2 13" xfId="3550"/>
    <cellStyle name="Input 2 13 2" xfId="8525"/>
    <cellStyle name="Input 2 14" xfId="7668"/>
    <cellStyle name="Input 2 2" xfId="3551"/>
    <cellStyle name="Input 2 2 10" xfId="3552"/>
    <cellStyle name="Input 2 2 10 2" xfId="7663"/>
    <cellStyle name="Input 2 2 11" xfId="3553"/>
    <cellStyle name="Input 2 2 11 2" xfId="7662"/>
    <cellStyle name="Input 2 2 12" xfId="3554"/>
    <cellStyle name="Input 2 2 12 2" xfId="7661"/>
    <cellStyle name="Input 2 2 13" xfId="3555"/>
    <cellStyle name="Input 2 2 13 2" xfId="8523"/>
    <cellStyle name="Input 2 2 13 3" xfId="7660"/>
    <cellStyle name="Input 2 2 14" xfId="7664"/>
    <cellStyle name="Input 2 2 2" xfId="3556"/>
    <cellStyle name="Input 2 2 2 2" xfId="3557"/>
    <cellStyle name="Input 2 2 2 2 2" xfId="7658"/>
    <cellStyle name="Input 2 2 2 3" xfId="7659"/>
    <cellStyle name="Input 2 2 3" xfId="3558"/>
    <cellStyle name="Input 2 2 3 2" xfId="7657"/>
    <cellStyle name="Input 2 2 4" xfId="3559"/>
    <cellStyle name="Input 2 2 4 2" xfId="7656"/>
    <cellStyle name="Input 2 2 5" xfId="3560"/>
    <cellStyle name="Input 2 2 5 2" xfId="7655"/>
    <cellStyle name="Input 2 2 6" xfId="3561"/>
    <cellStyle name="Input 2 2 6 2" xfId="7654"/>
    <cellStyle name="Input 2 2 7" xfId="3562"/>
    <cellStyle name="Input 2 2 7 2" xfId="7653"/>
    <cellStyle name="Input 2 2 8" xfId="3563"/>
    <cellStyle name="Input 2 2 8 2" xfId="7652"/>
    <cellStyle name="Input 2 2 9" xfId="3564"/>
    <cellStyle name="Input 2 2 9 2" xfId="7651"/>
    <cellStyle name="Input 2 3" xfId="3565"/>
    <cellStyle name="Input 2 3 2" xfId="3566"/>
    <cellStyle name="Input 2 3 2 2" xfId="7649"/>
    <cellStyle name="Input 2 3 3" xfId="3567"/>
    <cellStyle name="Input 2 3 3 2" xfId="8521"/>
    <cellStyle name="Input 2 3 3 3" xfId="7648"/>
    <cellStyle name="Input 2 3 4" xfId="7650"/>
    <cellStyle name="Input 2 4" xfId="3568"/>
    <cellStyle name="Input 2 4 2" xfId="3569"/>
    <cellStyle name="Input 2 4 2 2" xfId="8519"/>
    <cellStyle name="Input 2 4 2 3" xfId="7646"/>
    <cellStyle name="Input 2 4 3" xfId="7647"/>
    <cellStyle name="Input 2 5" xfId="3570"/>
    <cellStyle name="Input 2 5 2" xfId="3571"/>
    <cellStyle name="Input 2 5 2 2" xfId="8518"/>
    <cellStyle name="Input 2 5 2 3" xfId="7644"/>
    <cellStyle name="Input 2 5 3" xfId="7645"/>
    <cellStyle name="Input 2 6" xfId="3572"/>
    <cellStyle name="Input 2 6 2" xfId="3573"/>
    <cellStyle name="Input 2 6 2 2" xfId="7642"/>
    <cellStyle name="Input 2 6 3" xfId="7643"/>
    <cellStyle name="Input 2 7" xfId="3574"/>
    <cellStyle name="Input 2 7 2" xfId="7641"/>
    <cellStyle name="Input 2 8" xfId="3575"/>
    <cellStyle name="Input 2 8 2" xfId="7640"/>
    <cellStyle name="Input 2 9" xfId="3576"/>
    <cellStyle name="Input 2 9 2" xfId="7639"/>
    <cellStyle name="Input 2_Data Extract" xfId="7730"/>
    <cellStyle name="Input 20" xfId="3577"/>
    <cellStyle name="Input 20 2" xfId="7638"/>
    <cellStyle name="Input 21" xfId="3578"/>
    <cellStyle name="Input 21 2" xfId="7637"/>
    <cellStyle name="Input 22" xfId="3579"/>
    <cellStyle name="Input 22 2" xfId="7636"/>
    <cellStyle name="Input 23" xfId="3580"/>
    <cellStyle name="Input 23 2" xfId="7635"/>
    <cellStyle name="Input 24" xfId="3581"/>
    <cellStyle name="Input 24 2" xfId="7634"/>
    <cellStyle name="Input 25" xfId="3582"/>
    <cellStyle name="Input 25 2" xfId="7633"/>
    <cellStyle name="Input 26" xfId="3583"/>
    <cellStyle name="Input 26 2" xfId="7632"/>
    <cellStyle name="Input 27" xfId="3584"/>
    <cellStyle name="Input 27 2" xfId="7631"/>
    <cellStyle name="Input 28" xfId="3585"/>
    <cellStyle name="Input 28 2" xfId="7630"/>
    <cellStyle name="Input 29" xfId="3586"/>
    <cellStyle name="Input 29 2" xfId="7629"/>
    <cellStyle name="Input 3" xfId="3587"/>
    <cellStyle name="Input 3 2" xfId="3588"/>
    <cellStyle name="Input 3 2 2" xfId="7627"/>
    <cellStyle name="Input 3 3" xfId="7626"/>
    <cellStyle name="Input 3 4" xfId="7628"/>
    <cellStyle name="Input 30" xfId="3589"/>
    <cellStyle name="Input 30 2" xfId="7625"/>
    <cellStyle name="Input 31" xfId="3517"/>
    <cellStyle name="Input 4" xfId="3590"/>
    <cellStyle name="Input 4 2" xfId="3591"/>
    <cellStyle name="Input 4 2 2" xfId="7623"/>
    <cellStyle name="Input 4 3" xfId="7622"/>
    <cellStyle name="Input 4 4" xfId="7624"/>
    <cellStyle name="Input 5" xfId="3592"/>
    <cellStyle name="Input 5 2" xfId="3593"/>
    <cellStyle name="Input 5 2 2" xfId="7620"/>
    <cellStyle name="Input 5 3" xfId="7619"/>
    <cellStyle name="Input 5 4" xfId="7621"/>
    <cellStyle name="Input 6" xfId="3594"/>
    <cellStyle name="Input 6 2" xfId="3595"/>
    <cellStyle name="Input 6 2 2" xfId="7617"/>
    <cellStyle name="Input 6 3" xfId="7607"/>
    <cellStyle name="Input 6 4" xfId="7618"/>
    <cellStyle name="Input 7" xfId="3596"/>
    <cellStyle name="Input 7 2" xfId="3597"/>
    <cellStyle name="Input 7 2 2" xfId="7602"/>
    <cellStyle name="Input 7 3" xfId="7601"/>
    <cellStyle name="Input 7 4" xfId="7603"/>
    <cellStyle name="Input 8" xfId="3598"/>
    <cellStyle name="Input 8 2" xfId="3599"/>
    <cellStyle name="Input 8 2 2" xfId="7599"/>
    <cellStyle name="Input 8 3" xfId="7598"/>
    <cellStyle name="Input 8 4" xfId="7600"/>
    <cellStyle name="Input 9" xfId="3600"/>
    <cellStyle name="Input 9 2" xfId="3601"/>
    <cellStyle name="Input 9 2 2" xfId="7596"/>
    <cellStyle name="Input 9 3" xfId="7595"/>
    <cellStyle name="Input 9 4" xfId="7597"/>
    <cellStyle name="InputData" xfId="3602"/>
    <cellStyle name="InputData 2" xfId="7594"/>
    <cellStyle name="Linked Cell 10" xfId="3604"/>
    <cellStyle name="Linked Cell 10 2" xfId="3605"/>
    <cellStyle name="Linked Cell 10 2 2" xfId="7591"/>
    <cellStyle name="Linked Cell 10 3" xfId="7590"/>
    <cellStyle name="Linked Cell 10 4" xfId="7592"/>
    <cellStyle name="Linked Cell 11" xfId="3606"/>
    <cellStyle name="Linked Cell 11 2" xfId="3607"/>
    <cellStyle name="Linked Cell 11 2 2" xfId="7588"/>
    <cellStyle name="Linked Cell 11 3" xfId="7587"/>
    <cellStyle name="Linked Cell 11 4" xfId="7589"/>
    <cellStyle name="Linked Cell 12" xfId="3608"/>
    <cellStyle name="Linked Cell 12 2" xfId="3609"/>
    <cellStyle name="Linked Cell 12 2 2" xfId="7585"/>
    <cellStyle name="Linked Cell 12 3" xfId="7584"/>
    <cellStyle name="Linked Cell 12 4" xfId="7586"/>
    <cellStyle name="Linked Cell 13" xfId="3610"/>
    <cellStyle name="Linked Cell 13 2" xfId="3611"/>
    <cellStyle name="Linked Cell 13 2 2" xfId="7582"/>
    <cellStyle name="Linked Cell 13 3" xfId="3612"/>
    <cellStyle name="Linked Cell 13 3 2" xfId="7581"/>
    <cellStyle name="Linked Cell 13 4" xfId="3613"/>
    <cellStyle name="Linked Cell 13 4 2" xfId="7580"/>
    <cellStyle name="Linked Cell 13 5" xfId="3614"/>
    <cellStyle name="Linked Cell 13 5 2" xfId="7579"/>
    <cellStyle name="Linked Cell 13 6" xfId="3615"/>
    <cellStyle name="Linked Cell 13 6 2" xfId="7578"/>
    <cellStyle name="Linked Cell 13 7" xfId="7577"/>
    <cellStyle name="Linked Cell 13 8" xfId="7583"/>
    <cellStyle name="Linked Cell 14" xfId="3616"/>
    <cellStyle name="Linked Cell 14 2" xfId="3617"/>
    <cellStyle name="Linked Cell 14 2 2" xfId="7575"/>
    <cellStyle name="Linked Cell 14 3" xfId="3618"/>
    <cellStyle name="Linked Cell 14 3 2" xfId="7574"/>
    <cellStyle name="Linked Cell 14 4" xfId="3619"/>
    <cellStyle name="Linked Cell 14 4 2" xfId="7573"/>
    <cellStyle name="Linked Cell 14 5" xfId="3620"/>
    <cellStyle name="Linked Cell 14 5 2" xfId="7572"/>
    <cellStyle name="Linked Cell 14 6" xfId="3621"/>
    <cellStyle name="Linked Cell 14 6 2" xfId="7570"/>
    <cellStyle name="Linked Cell 14 7" xfId="7569"/>
    <cellStyle name="Linked Cell 14 8" xfId="7576"/>
    <cellStyle name="Linked Cell 15" xfId="3622"/>
    <cellStyle name="Linked Cell 15 2" xfId="3623"/>
    <cellStyle name="Linked Cell 15 2 2" xfId="7566"/>
    <cellStyle name="Linked Cell 15 3" xfId="3624"/>
    <cellStyle name="Linked Cell 15 3 2" xfId="7565"/>
    <cellStyle name="Linked Cell 15 4" xfId="3625"/>
    <cellStyle name="Linked Cell 15 4 2" xfId="7564"/>
    <cellStyle name="Linked Cell 15 5" xfId="3626"/>
    <cellStyle name="Linked Cell 15 5 2" xfId="7563"/>
    <cellStyle name="Linked Cell 15 6" xfId="3627"/>
    <cellStyle name="Linked Cell 15 6 2" xfId="7562"/>
    <cellStyle name="Linked Cell 15 7" xfId="7561"/>
    <cellStyle name="Linked Cell 15 8" xfId="7568"/>
    <cellStyle name="Linked Cell 16" xfId="3628"/>
    <cellStyle name="Linked Cell 16 2" xfId="7560"/>
    <cellStyle name="Linked Cell 17" xfId="3629"/>
    <cellStyle name="Linked Cell 17 2" xfId="7559"/>
    <cellStyle name="Linked Cell 18" xfId="3630"/>
    <cellStyle name="Linked Cell 18 2" xfId="7558"/>
    <cellStyle name="Linked Cell 19" xfId="3631"/>
    <cellStyle name="Linked Cell 19 2" xfId="7557"/>
    <cellStyle name="Linked Cell 2" xfId="3632"/>
    <cellStyle name="Linked Cell 2 10" xfId="3633"/>
    <cellStyle name="Linked Cell 2 10 2" xfId="7554"/>
    <cellStyle name="Linked Cell 2 11" xfId="3634"/>
    <cellStyle name="Linked Cell 2 11 2" xfId="7553"/>
    <cellStyle name="Linked Cell 2 12" xfId="3635"/>
    <cellStyle name="Linked Cell 2 12 2" xfId="7552"/>
    <cellStyle name="Linked Cell 2 13" xfId="3636"/>
    <cellStyle name="Linked Cell 2 13 2" xfId="8510"/>
    <cellStyle name="Linked Cell 2 14" xfId="7556"/>
    <cellStyle name="Linked Cell 2 2" xfId="3637"/>
    <cellStyle name="Linked Cell 2 2 10" xfId="3638"/>
    <cellStyle name="Linked Cell 2 2 10 2" xfId="7548"/>
    <cellStyle name="Linked Cell 2 2 11" xfId="3639"/>
    <cellStyle name="Linked Cell 2 2 11 2" xfId="7547"/>
    <cellStyle name="Linked Cell 2 2 12" xfId="3640"/>
    <cellStyle name="Linked Cell 2 2 12 2" xfId="7545"/>
    <cellStyle name="Linked Cell 2 2 13" xfId="3641"/>
    <cellStyle name="Linked Cell 2 2 13 2" xfId="7544"/>
    <cellStyle name="Linked Cell 2 2 14" xfId="7550"/>
    <cellStyle name="Linked Cell 2 2 2" xfId="3642"/>
    <cellStyle name="Linked Cell 2 2 2 2" xfId="3643"/>
    <cellStyle name="Linked Cell 2 2 2 2 2" xfId="7542"/>
    <cellStyle name="Linked Cell 2 2 2 3" xfId="7543"/>
    <cellStyle name="Linked Cell 2 2 3" xfId="3644"/>
    <cellStyle name="Linked Cell 2 2 3 2" xfId="7541"/>
    <cellStyle name="Linked Cell 2 2 4" xfId="3645"/>
    <cellStyle name="Linked Cell 2 2 4 2" xfId="7539"/>
    <cellStyle name="Linked Cell 2 2 5" xfId="3646"/>
    <cellStyle name="Linked Cell 2 2 5 2" xfId="7538"/>
    <cellStyle name="Linked Cell 2 2 6" xfId="3647"/>
    <cellStyle name="Linked Cell 2 2 6 2" xfId="7537"/>
    <cellStyle name="Linked Cell 2 2 7" xfId="3648"/>
    <cellStyle name="Linked Cell 2 2 7 2" xfId="7536"/>
    <cellStyle name="Linked Cell 2 2 8" xfId="3649"/>
    <cellStyle name="Linked Cell 2 2 8 2" xfId="7535"/>
    <cellStyle name="Linked Cell 2 2 9" xfId="3650"/>
    <cellStyle name="Linked Cell 2 2 9 2" xfId="7534"/>
    <cellStyle name="Linked Cell 2 3" xfId="3651"/>
    <cellStyle name="Linked Cell 2 3 2" xfId="3652"/>
    <cellStyle name="Linked Cell 2 3 2 2" xfId="7532"/>
    <cellStyle name="Linked Cell 2 3 3" xfId="7533"/>
    <cellStyle name="Linked Cell 2 4" xfId="3653"/>
    <cellStyle name="Linked Cell 2 4 2" xfId="7527"/>
    <cellStyle name="Linked Cell 2 5" xfId="3654"/>
    <cellStyle name="Linked Cell 2 5 2" xfId="7526"/>
    <cellStyle name="Linked Cell 2 6" xfId="3655"/>
    <cellStyle name="Linked Cell 2 6 2" xfId="7525"/>
    <cellStyle name="Linked Cell 2 7" xfId="3656"/>
    <cellStyle name="Linked Cell 2 7 2" xfId="7516"/>
    <cellStyle name="Linked Cell 2 8" xfId="3657"/>
    <cellStyle name="Linked Cell 2 8 2" xfId="7515"/>
    <cellStyle name="Linked Cell 2 9" xfId="3658"/>
    <cellStyle name="Linked Cell 2 9 2" xfId="7514"/>
    <cellStyle name="Linked Cell 20" xfId="3659"/>
    <cellStyle name="Linked Cell 20 2" xfId="7513"/>
    <cellStyle name="Linked Cell 21" xfId="3660"/>
    <cellStyle name="Linked Cell 21 2" xfId="7512"/>
    <cellStyle name="Linked Cell 22" xfId="3661"/>
    <cellStyle name="Linked Cell 22 2" xfId="7511"/>
    <cellStyle name="Linked Cell 23" xfId="3662"/>
    <cellStyle name="Linked Cell 23 2" xfId="7510"/>
    <cellStyle name="Linked Cell 24" xfId="3663"/>
    <cellStyle name="Linked Cell 24 2" xfId="7509"/>
    <cellStyle name="Linked Cell 25" xfId="3664"/>
    <cellStyle name="Linked Cell 25 2" xfId="7508"/>
    <cellStyle name="Linked Cell 26" xfId="3665"/>
    <cellStyle name="Linked Cell 26 2" xfId="7507"/>
    <cellStyle name="Linked Cell 27" xfId="3666"/>
    <cellStyle name="Linked Cell 27 2" xfId="7506"/>
    <cellStyle name="Linked Cell 28" xfId="3667"/>
    <cellStyle name="Linked Cell 28 2" xfId="7505"/>
    <cellStyle name="Linked Cell 29" xfId="3668"/>
    <cellStyle name="Linked Cell 29 2" xfId="7504"/>
    <cellStyle name="Linked Cell 3" xfId="3669"/>
    <cellStyle name="Linked Cell 3 2" xfId="3670"/>
    <cellStyle name="Linked Cell 3 2 2" xfId="7502"/>
    <cellStyle name="Linked Cell 3 3" xfId="7501"/>
    <cellStyle name="Linked Cell 3 4" xfId="7503"/>
    <cellStyle name="Linked Cell 30" xfId="3671"/>
    <cellStyle name="Linked Cell 30 2" xfId="7500"/>
    <cellStyle name="Linked Cell 31" xfId="3603"/>
    <cellStyle name="Linked Cell 32" xfId="7593"/>
    <cellStyle name="Linked Cell 4" xfId="3672"/>
    <cellStyle name="Linked Cell 4 2" xfId="3673"/>
    <cellStyle name="Linked Cell 4 2 2" xfId="7498"/>
    <cellStyle name="Linked Cell 4 3" xfId="7496"/>
    <cellStyle name="Linked Cell 4 4" xfId="7499"/>
    <cellStyle name="Linked Cell 5" xfId="3674"/>
    <cellStyle name="Linked Cell 5 2" xfId="3675"/>
    <cellStyle name="Linked Cell 5 2 2" xfId="7494"/>
    <cellStyle name="Linked Cell 5 3" xfId="7493"/>
    <cellStyle name="Linked Cell 5 4" xfId="7495"/>
    <cellStyle name="Linked Cell 6" xfId="3676"/>
    <cellStyle name="Linked Cell 6 2" xfId="3677"/>
    <cellStyle name="Linked Cell 6 2 2" xfId="7491"/>
    <cellStyle name="Linked Cell 6 3" xfId="7489"/>
    <cellStyle name="Linked Cell 6 4" xfId="7492"/>
    <cellStyle name="Linked Cell 7" xfId="3678"/>
    <cellStyle name="Linked Cell 7 2" xfId="3679"/>
    <cellStyle name="Linked Cell 7 2 2" xfId="7486"/>
    <cellStyle name="Linked Cell 7 3" xfId="7485"/>
    <cellStyle name="Linked Cell 7 4" xfId="7487"/>
    <cellStyle name="Linked Cell 8" xfId="3680"/>
    <cellStyle name="Linked Cell 8 2" xfId="3681"/>
    <cellStyle name="Linked Cell 8 2 2" xfId="7481"/>
    <cellStyle name="Linked Cell 8 3" xfId="7480"/>
    <cellStyle name="Linked Cell 8 4" xfId="7483"/>
    <cellStyle name="Linked Cell 9" xfId="3682"/>
    <cellStyle name="Linked Cell 9 2" xfId="3683"/>
    <cellStyle name="Linked Cell 9 2 2" xfId="7478"/>
    <cellStyle name="Linked Cell 9 3" xfId="7477"/>
    <cellStyle name="Linked Cell 9 4" xfId="7479"/>
    <cellStyle name="Main Heading" xfId="3684"/>
    <cellStyle name="Main Heading 2" xfId="7475"/>
    <cellStyle name="Neutral 10" xfId="3686"/>
    <cellStyle name="Neutral 10 2" xfId="3687"/>
    <cellStyle name="Neutral 10 2 2" xfId="7471"/>
    <cellStyle name="Neutral 10 3" xfId="7470"/>
    <cellStyle name="Neutral 10 4" xfId="7472"/>
    <cellStyle name="Neutral 11" xfId="3688"/>
    <cellStyle name="Neutral 11 2" xfId="3689"/>
    <cellStyle name="Neutral 11 2 2" xfId="7468"/>
    <cellStyle name="Neutral 11 3" xfId="7467"/>
    <cellStyle name="Neutral 11 4" xfId="7469"/>
    <cellStyle name="Neutral 12" xfId="3690"/>
    <cellStyle name="Neutral 12 2" xfId="3691"/>
    <cellStyle name="Neutral 12 2 2" xfId="7465"/>
    <cellStyle name="Neutral 12 3" xfId="7464"/>
    <cellStyle name="Neutral 12 4" xfId="7466"/>
    <cellStyle name="Neutral 13" xfId="3692"/>
    <cellStyle name="Neutral 13 2" xfId="3693"/>
    <cellStyle name="Neutral 13 2 2" xfId="7462"/>
    <cellStyle name="Neutral 13 3" xfId="3694"/>
    <cellStyle name="Neutral 13 3 2" xfId="7461"/>
    <cellStyle name="Neutral 13 4" xfId="3695"/>
    <cellStyle name="Neutral 13 4 2" xfId="7460"/>
    <cellStyle name="Neutral 13 5" xfId="3696"/>
    <cellStyle name="Neutral 13 5 2" xfId="7459"/>
    <cellStyle name="Neutral 13 6" xfId="3697"/>
    <cellStyle name="Neutral 13 6 2" xfId="7458"/>
    <cellStyle name="Neutral 13 7" xfId="7457"/>
    <cellStyle name="Neutral 13 8" xfId="7463"/>
    <cellStyle name="Neutral 14" xfId="3698"/>
    <cellStyle name="Neutral 14 2" xfId="3699"/>
    <cellStyle name="Neutral 14 2 2" xfId="7453"/>
    <cellStyle name="Neutral 14 3" xfId="3700"/>
    <cellStyle name="Neutral 14 3 2" xfId="7452"/>
    <cellStyle name="Neutral 14 4" xfId="3701"/>
    <cellStyle name="Neutral 14 4 2" xfId="7450"/>
    <cellStyle name="Neutral 14 5" xfId="3702"/>
    <cellStyle name="Neutral 14 5 2" xfId="7448"/>
    <cellStyle name="Neutral 14 6" xfId="3703"/>
    <cellStyle name="Neutral 14 6 2" xfId="7446"/>
    <cellStyle name="Neutral 14 7" xfId="7444"/>
    <cellStyle name="Neutral 14 8" xfId="7456"/>
    <cellStyle name="Neutral 15" xfId="3704"/>
    <cellStyle name="Neutral 15 2" xfId="3705"/>
    <cellStyle name="Neutral 15 2 2" xfId="7442"/>
    <cellStyle name="Neutral 15 3" xfId="3706"/>
    <cellStyle name="Neutral 15 3 2" xfId="7441"/>
    <cellStyle name="Neutral 15 4" xfId="3707"/>
    <cellStyle name="Neutral 15 4 2" xfId="7440"/>
    <cellStyle name="Neutral 15 5" xfId="3708"/>
    <cellStyle name="Neutral 15 5 2" xfId="7439"/>
    <cellStyle name="Neutral 15 6" xfId="3709"/>
    <cellStyle name="Neutral 15 6 2" xfId="7438"/>
    <cellStyle name="Neutral 15 7" xfId="7437"/>
    <cellStyle name="Neutral 15 8" xfId="7443"/>
    <cellStyle name="Neutral 16" xfId="3710"/>
    <cellStyle name="Neutral 16 2" xfId="7436"/>
    <cellStyle name="Neutral 17" xfId="3711"/>
    <cellStyle name="Neutral 17 2" xfId="7435"/>
    <cellStyle name="Neutral 18" xfId="3712"/>
    <cellStyle name="Neutral 18 2" xfId="7434"/>
    <cellStyle name="Neutral 19" xfId="3713"/>
    <cellStyle name="Neutral 19 2" xfId="7433"/>
    <cellStyle name="Neutral 2" xfId="3714"/>
    <cellStyle name="Neutral 2 10" xfId="3715"/>
    <cellStyle name="Neutral 2 10 2" xfId="7431"/>
    <cellStyle name="Neutral 2 11" xfId="3716"/>
    <cellStyle name="Neutral 2 11 2" xfId="7430"/>
    <cellStyle name="Neutral 2 12" xfId="3717"/>
    <cellStyle name="Neutral 2 12 2" xfId="7429"/>
    <cellStyle name="Neutral 2 13" xfId="3718"/>
    <cellStyle name="Neutral 2 13 2" xfId="8504"/>
    <cellStyle name="Neutral 2 14" xfId="7432"/>
    <cellStyle name="Neutral 2 2" xfId="3719"/>
    <cellStyle name="Neutral 2 2 10" xfId="3720"/>
    <cellStyle name="Neutral 2 2 10 2" xfId="7427"/>
    <cellStyle name="Neutral 2 2 11" xfId="3721"/>
    <cellStyle name="Neutral 2 2 11 2" xfId="7426"/>
    <cellStyle name="Neutral 2 2 12" xfId="3722"/>
    <cellStyle name="Neutral 2 2 12 2" xfId="7425"/>
    <cellStyle name="Neutral 2 2 13" xfId="3723"/>
    <cellStyle name="Neutral 2 2 13 2" xfId="7424"/>
    <cellStyle name="Neutral 2 2 14" xfId="7428"/>
    <cellStyle name="Neutral 2 2 2" xfId="3724"/>
    <cellStyle name="Neutral 2 2 2 2" xfId="3725"/>
    <cellStyle name="Neutral 2 2 2 2 2" xfId="7422"/>
    <cellStyle name="Neutral 2 2 2 3" xfId="7423"/>
    <cellStyle name="Neutral 2 2 3" xfId="3726"/>
    <cellStyle name="Neutral 2 2 3 2" xfId="7421"/>
    <cellStyle name="Neutral 2 2 4" xfId="3727"/>
    <cellStyle name="Neutral 2 2 4 2" xfId="7418"/>
    <cellStyle name="Neutral 2 2 5" xfId="3728"/>
    <cellStyle name="Neutral 2 2 5 2" xfId="7417"/>
    <cellStyle name="Neutral 2 2 6" xfId="3729"/>
    <cellStyle name="Neutral 2 2 6 2" xfId="7416"/>
    <cellStyle name="Neutral 2 2 7" xfId="3730"/>
    <cellStyle name="Neutral 2 2 7 2" xfId="7415"/>
    <cellStyle name="Neutral 2 2 8" xfId="3731"/>
    <cellStyle name="Neutral 2 2 8 2" xfId="7414"/>
    <cellStyle name="Neutral 2 2 9" xfId="3732"/>
    <cellStyle name="Neutral 2 2 9 2" xfId="7413"/>
    <cellStyle name="Neutral 2 3" xfId="3733"/>
    <cellStyle name="Neutral 2 3 2" xfId="3734"/>
    <cellStyle name="Neutral 2 3 2 2" xfId="7402"/>
    <cellStyle name="Neutral 2 3 3" xfId="7407"/>
    <cellStyle name="Neutral 2 4" xfId="3735"/>
    <cellStyle name="Neutral 2 4 2" xfId="7396"/>
    <cellStyle name="Neutral 2 5" xfId="3736"/>
    <cellStyle name="Neutral 2 5 2" xfId="7395"/>
    <cellStyle name="Neutral 2 6" xfId="3737"/>
    <cellStyle name="Neutral 2 6 2" xfId="7390"/>
    <cellStyle name="Neutral 2 7" xfId="3738"/>
    <cellStyle name="Neutral 2 7 2" xfId="7389"/>
    <cellStyle name="Neutral 2 8" xfId="3739"/>
    <cellStyle name="Neutral 2 8 2" xfId="7388"/>
    <cellStyle name="Neutral 2 9" xfId="3740"/>
    <cellStyle name="Neutral 2 9 2" xfId="7387"/>
    <cellStyle name="Neutral 20" xfId="3741"/>
    <cellStyle name="Neutral 20 2" xfId="7385"/>
    <cellStyle name="Neutral 21" xfId="3742"/>
    <cellStyle name="Neutral 21 2" xfId="7384"/>
    <cellStyle name="Neutral 22" xfId="3743"/>
    <cellStyle name="Neutral 22 2" xfId="7383"/>
    <cellStyle name="Neutral 23" xfId="3744"/>
    <cellStyle name="Neutral 23 2" xfId="7382"/>
    <cellStyle name="Neutral 24" xfId="3745"/>
    <cellStyle name="Neutral 24 2" xfId="7381"/>
    <cellStyle name="Neutral 25" xfId="3746"/>
    <cellStyle name="Neutral 25 2" xfId="7380"/>
    <cellStyle name="Neutral 26" xfId="3747"/>
    <cellStyle name="Neutral 26 2" xfId="7379"/>
    <cellStyle name="Neutral 27" xfId="3748"/>
    <cellStyle name="Neutral 27 2" xfId="7378"/>
    <cellStyle name="Neutral 28" xfId="3749"/>
    <cellStyle name="Neutral 28 2" xfId="7377"/>
    <cellStyle name="Neutral 29" xfId="3750"/>
    <cellStyle name="Neutral 29 2" xfId="7376"/>
    <cellStyle name="Neutral 3" xfId="3751"/>
    <cellStyle name="Neutral 3 2" xfId="3752"/>
    <cellStyle name="Neutral 3 2 2" xfId="7374"/>
    <cellStyle name="Neutral 3 3" xfId="7373"/>
    <cellStyle name="Neutral 3 4" xfId="7375"/>
    <cellStyle name="Neutral 30" xfId="3753"/>
    <cellStyle name="Neutral 30 2" xfId="7372"/>
    <cellStyle name="Neutral 31" xfId="3685"/>
    <cellStyle name="Neutral 32" xfId="7473"/>
    <cellStyle name="Neutral 4" xfId="3754"/>
    <cellStyle name="Neutral 4 2" xfId="3755"/>
    <cellStyle name="Neutral 4 2 2" xfId="7370"/>
    <cellStyle name="Neutral 4 3" xfId="7369"/>
    <cellStyle name="Neutral 4 4" xfId="7371"/>
    <cellStyle name="Neutral 5" xfId="3756"/>
    <cellStyle name="Neutral 5 2" xfId="3757"/>
    <cellStyle name="Neutral 5 2 2" xfId="7367"/>
    <cellStyle name="Neutral 5 3" xfId="7366"/>
    <cellStyle name="Neutral 5 4" xfId="7368"/>
    <cellStyle name="Neutral 6" xfId="3758"/>
    <cellStyle name="Neutral 6 2" xfId="3759"/>
    <cellStyle name="Neutral 6 2 2" xfId="7364"/>
    <cellStyle name="Neutral 6 3" xfId="7363"/>
    <cellStyle name="Neutral 6 4" xfId="7365"/>
    <cellStyle name="Neutral 7" xfId="3760"/>
    <cellStyle name="Neutral 7 2" xfId="3761"/>
    <cellStyle name="Neutral 7 2 2" xfId="7361"/>
    <cellStyle name="Neutral 7 3" xfId="7360"/>
    <cellStyle name="Neutral 7 4" xfId="7362"/>
    <cellStyle name="Neutral 8" xfId="3762"/>
    <cellStyle name="Neutral 8 2" xfId="3763"/>
    <cellStyle name="Neutral 8 2 2" xfId="7358"/>
    <cellStyle name="Neutral 8 3" xfId="7357"/>
    <cellStyle name="Neutral 8 4" xfId="7359"/>
    <cellStyle name="Neutral 9" xfId="3764"/>
    <cellStyle name="Neutral 9 2" xfId="3765"/>
    <cellStyle name="Neutral 9 2 2" xfId="7355"/>
    <cellStyle name="Neutral 9 3" xfId="7354"/>
    <cellStyle name="Neutral 9 4" xfId="7356"/>
    <cellStyle name="Normal" xfId="0" builtinId="0"/>
    <cellStyle name="Normal 10" xfId="3766"/>
    <cellStyle name="Normal 10 2" xfId="3767"/>
    <cellStyle name="Normal 10 2 2" xfId="3768"/>
    <cellStyle name="Normal 10 2 2 2" xfId="7353"/>
    <cellStyle name="Normal 10 2 3" xfId="3769"/>
    <cellStyle name="Normal 10 2 3 2" xfId="7352"/>
    <cellStyle name="Normal 10 2 4" xfId="8498"/>
    <cellStyle name="Normal 10 3" xfId="3770"/>
    <cellStyle name="Normal 10 3 2" xfId="7351"/>
    <cellStyle name="Normal 10 4" xfId="3771"/>
    <cellStyle name="Normal 10 4 2" xfId="3772"/>
    <cellStyle name="Normal 10 4 3" xfId="7350"/>
    <cellStyle name="Normal 10 5" xfId="3773"/>
    <cellStyle name="Normal 10 5 2" xfId="7349"/>
    <cellStyle name="Normal 10 6" xfId="3774"/>
    <cellStyle name="Normal 10 6 2" xfId="7348"/>
    <cellStyle name="Normal 100" xfId="3775"/>
    <cellStyle name="Normal 100 2" xfId="3776"/>
    <cellStyle name="Normal 100 2 2" xfId="3777"/>
    <cellStyle name="Normal 100 3" xfId="3778"/>
    <cellStyle name="Normal 100 3 2" xfId="3779"/>
    <cellStyle name="Normal 100 4" xfId="3780"/>
    <cellStyle name="Normal 100 4 2" xfId="3781"/>
    <cellStyle name="Normal 100 5" xfId="3782"/>
    <cellStyle name="Normal 100 5 2" xfId="3783"/>
    <cellStyle name="Normal 100 6" xfId="3784"/>
    <cellStyle name="Normal 101" xfId="3785"/>
    <cellStyle name="Normal 101 2" xfId="3786"/>
    <cellStyle name="Normal 101 2 2" xfId="3787"/>
    <cellStyle name="Normal 101 3" xfId="3788"/>
    <cellStyle name="Normal 101 3 2" xfId="3789"/>
    <cellStyle name="Normal 101 4" xfId="3790"/>
    <cellStyle name="Normal 101 4 2" xfId="3791"/>
    <cellStyle name="Normal 101 5" xfId="3792"/>
    <cellStyle name="Normal 101 5 2" xfId="3793"/>
    <cellStyle name="Normal 101 6" xfId="3794"/>
    <cellStyle name="Normal 102" xfId="3795"/>
    <cellStyle name="Normal 102 2" xfId="3796"/>
    <cellStyle name="Normal 102 2 2" xfId="3797"/>
    <cellStyle name="Normal 102 3" xfId="3798"/>
    <cellStyle name="Normal 102 3 2" xfId="3799"/>
    <cellStyle name="Normal 102 4" xfId="3800"/>
    <cellStyle name="Normal 102 4 2" xfId="3801"/>
    <cellStyle name="Normal 102 5" xfId="3802"/>
    <cellStyle name="Normal 102 5 2" xfId="3803"/>
    <cellStyle name="Normal 102 6" xfId="3804"/>
    <cellStyle name="Normal 103" xfId="3805"/>
    <cellStyle name="Normal 103 2" xfId="3806"/>
    <cellStyle name="Normal 103 2 2" xfId="3807"/>
    <cellStyle name="Normal 103 3" xfId="3808"/>
    <cellStyle name="Normal 103 3 2" xfId="3809"/>
    <cellStyle name="Normal 103 4" xfId="3810"/>
    <cellStyle name="Normal 103 4 2" xfId="3811"/>
    <cellStyle name="Normal 103 5" xfId="3812"/>
    <cellStyle name="Normal 103 5 2" xfId="3813"/>
    <cellStyle name="Normal 103 6" xfId="3814"/>
    <cellStyle name="Normal 104" xfId="3815"/>
    <cellStyle name="Normal 104 2" xfId="3816"/>
    <cellStyle name="Normal 104 2 2" xfId="3817"/>
    <cellStyle name="Normal 104 3" xfId="3818"/>
    <cellStyle name="Normal 104 3 2" xfId="3819"/>
    <cellStyle name="Normal 104 4" xfId="3820"/>
    <cellStyle name="Normal 104 4 2" xfId="3821"/>
    <cellStyle name="Normal 104 5" xfId="3822"/>
    <cellStyle name="Normal 104 5 2" xfId="3823"/>
    <cellStyle name="Normal 104 6" xfId="3824"/>
    <cellStyle name="Normal 105" xfId="3825"/>
    <cellStyle name="Normal 105 2" xfId="3826"/>
    <cellStyle name="Normal 105 2 2" xfId="3827"/>
    <cellStyle name="Normal 105 3" xfId="3828"/>
    <cellStyle name="Normal 105 3 2" xfId="3829"/>
    <cellStyle name="Normal 105 4" xfId="3830"/>
    <cellStyle name="Normal 105 4 2" xfId="3831"/>
    <cellStyle name="Normal 105 5" xfId="3832"/>
    <cellStyle name="Normal 105 5 2" xfId="3833"/>
    <cellStyle name="Normal 105 6" xfId="3834"/>
    <cellStyle name="Normal 106" xfId="3835"/>
    <cellStyle name="Normal 106 2" xfId="3836"/>
    <cellStyle name="Normal 107" xfId="3837"/>
    <cellStyle name="Normal 108" xfId="3838"/>
    <cellStyle name="Normal 108 2" xfId="3839"/>
    <cellStyle name="Normal 109" xfId="1"/>
    <cellStyle name="Normal 11" xfId="3840"/>
    <cellStyle name="Normal 11 10" xfId="8495"/>
    <cellStyle name="Normal 11 2" xfId="3841"/>
    <cellStyle name="Normal 11 2 10" xfId="7726"/>
    <cellStyle name="Normal 11 2 11" xfId="7345"/>
    <cellStyle name="Normal 11 2 2" xfId="3842"/>
    <cellStyle name="Normal 11 2 2 2" xfId="3843"/>
    <cellStyle name="Normal 11 2 2 2 2" xfId="7343"/>
    <cellStyle name="Normal 11 2 2 3" xfId="7344"/>
    <cellStyle name="Normal 11 2 2_4 28 1_Asst_Health_Crit_AllTO_RIIO_20110714pm" xfId="7724"/>
    <cellStyle name="Normal 11 2 3" xfId="3844"/>
    <cellStyle name="Normal 11 2 3 2" xfId="7342"/>
    <cellStyle name="Normal 11 2 4" xfId="3845"/>
    <cellStyle name="Normal 11 2 4 2" xfId="7723"/>
    <cellStyle name="Normal 11 2 4 3" xfId="7341"/>
    <cellStyle name="Normal 11 2 5" xfId="7722"/>
    <cellStyle name="Normal 11 2 6" xfId="7721"/>
    <cellStyle name="Normal 11 2 7" xfId="7720"/>
    <cellStyle name="Normal 11 2 8" xfId="7719"/>
    <cellStyle name="Normal 11 2 9" xfId="7718"/>
    <cellStyle name="Normal 11 2_4 28 1_Asst_Health_Crit_AllTO_RIIO_20110714pm" xfId="7717"/>
    <cellStyle name="Normal 11 3" xfId="3846"/>
    <cellStyle name="Normal 11 3 2" xfId="3847"/>
    <cellStyle name="Normal 11 3 2 2" xfId="7339"/>
    <cellStyle name="Normal 11 3 3" xfId="3848"/>
    <cellStyle name="Normal 11 3 3 2" xfId="7338"/>
    <cellStyle name="Normal 11 3 4" xfId="7340"/>
    <cellStyle name="Normal 11 3_4 28 1_Asst_Health_Crit_AllTO_RIIO_20110714pm" xfId="7716"/>
    <cellStyle name="Normal 11 4" xfId="3849"/>
    <cellStyle name="Normal 11 4 2" xfId="3850"/>
    <cellStyle name="Normal 11 4 2 2" xfId="7336"/>
    <cellStyle name="Normal 11 4 3" xfId="3851"/>
    <cellStyle name="Normal 11 4 4" xfId="7337"/>
    <cellStyle name="Normal 11 5" xfId="3852"/>
    <cellStyle name="Normal 11 5 2" xfId="8491"/>
    <cellStyle name="Normal 11 6" xfId="3853"/>
    <cellStyle name="Normal 11 6 2" xfId="8490"/>
    <cellStyle name="Normal 11 7" xfId="8489"/>
    <cellStyle name="Normal 11 8" xfId="8488"/>
    <cellStyle name="Normal 11 9" xfId="8487"/>
    <cellStyle name="Normal 11_1.3s Accounting C Costs Scots" xfId="3854"/>
    <cellStyle name="Normal 12" xfId="3855"/>
    <cellStyle name="Normal 12 10" xfId="8485"/>
    <cellStyle name="Normal 12 2" xfId="3856"/>
    <cellStyle name="Normal 12 2 2" xfId="3857"/>
    <cellStyle name="Normal 12 2 2 2" xfId="3858"/>
    <cellStyle name="Normal 12 2 2 2 2" xfId="7333"/>
    <cellStyle name="Normal 12 2 2 3" xfId="7334"/>
    <cellStyle name="Normal 12 2 2_4 28 1_Asst_Health_Crit_AllTO_RIIO_20110714pm" xfId="7713"/>
    <cellStyle name="Normal 12 2 3" xfId="3859"/>
    <cellStyle name="Normal 12 2 3 2" xfId="7332"/>
    <cellStyle name="Normal 12 2 4" xfId="3860"/>
    <cellStyle name="Normal 12 2 4 2" xfId="7331"/>
    <cellStyle name="Normal 12 2 5" xfId="7330"/>
    <cellStyle name="Normal 12 2 6" xfId="7335"/>
    <cellStyle name="Normal 12 2_4 28 1_Asst_Health_Crit_AllTO_RIIO_20110714pm" xfId="7712"/>
    <cellStyle name="Normal 12 3" xfId="3861"/>
    <cellStyle name="Normal 12 3 2" xfId="3862"/>
    <cellStyle name="Normal 12 3 2 2" xfId="7328"/>
    <cellStyle name="Normal 12 3 3" xfId="3863"/>
    <cellStyle name="Normal 12 3 3 2" xfId="7327"/>
    <cellStyle name="Normal 12 3 4" xfId="7329"/>
    <cellStyle name="Normal 12 3_4 28 1_Asst_Health_Crit_AllTO_RIIO_20110714pm" xfId="7709"/>
    <cellStyle name="Normal 12 4" xfId="3864"/>
    <cellStyle name="Normal 12 4 2" xfId="3865"/>
    <cellStyle name="Normal 12 4 2 2" xfId="7325"/>
    <cellStyle name="Normal 12 4 3" xfId="3866"/>
    <cellStyle name="Normal 12 4 4" xfId="7326"/>
    <cellStyle name="Normal 12 5" xfId="3867"/>
    <cellStyle name="Normal 12 5 2" xfId="8481"/>
    <cellStyle name="Normal 12 6" xfId="3868"/>
    <cellStyle name="Normal 12 6 2" xfId="8480"/>
    <cellStyle name="Normal 12 7" xfId="8479"/>
    <cellStyle name="Normal 12 8" xfId="8478"/>
    <cellStyle name="Normal 12 9" xfId="8477"/>
    <cellStyle name="Normal 12_1.3s Accounting C Costs Scots" xfId="3869"/>
    <cellStyle name="Normal 13" xfId="3870"/>
    <cellStyle name="Normal 13 2" xfId="3871"/>
    <cellStyle name="Normal 13 2 2" xfId="3872"/>
    <cellStyle name="Normal 13 2 2 2" xfId="7323"/>
    <cellStyle name="Normal 13 2 3" xfId="7324"/>
    <cellStyle name="Normal 13 3" xfId="3873"/>
    <cellStyle name="Normal 13 3 2" xfId="7704"/>
    <cellStyle name="Normal 13 3 3" xfId="8476"/>
    <cellStyle name="Normal 13 4" xfId="3874"/>
    <cellStyle name="Normal 13 4 2" xfId="7322"/>
    <cellStyle name="Normal 13 5" xfId="3875"/>
    <cellStyle name="Normal 13 5 2" xfId="7321"/>
    <cellStyle name="Normal 13 6" xfId="3876"/>
    <cellStyle name="Normal 13 6 2" xfId="7320"/>
    <cellStyle name="Normal 13_2010_NGET_TPCR4_RO_FBPQ(Opex) trace only FINAL(DPP)" xfId="3877"/>
    <cellStyle name="Normal 14" xfId="3878"/>
    <cellStyle name="Normal 14 10" xfId="7701"/>
    <cellStyle name="Normal 14 11" xfId="10301"/>
    <cellStyle name="Normal 14 2" xfId="3879"/>
    <cellStyle name="Normal 14 2 2" xfId="3880"/>
    <cellStyle name="Normal 14 2 2 2" xfId="3881"/>
    <cellStyle name="Normal 14 2 2 3" xfId="7318"/>
    <cellStyle name="Normal 14 2 3" xfId="3882"/>
    <cellStyle name="Normal 14 2 3 2" xfId="7317"/>
    <cellStyle name="Normal 14 2 4" xfId="3883"/>
    <cellStyle name="Normal 14 2 4 2" xfId="7316"/>
    <cellStyle name="Normal 14 2 5" xfId="3884"/>
    <cellStyle name="Normal 14 2 5 2" xfId="7314"/>
    <cellStyle name="Normal 14 2 6" xfId="3885"/>
    <cellStyle name="Normal 14 2 6 2" xfId="7313"/>
    <cellStyle name="Normal 14 2 7" xfId="3886"/>
    <cellStyle name="Normal 14 2 7 2" xfId="7311"/>
    <cellStyle name="Normal 14 2 7 3" xfId="7312"/>
    <cellStyle name="Normal 14 2 8" xfId="7319"/>
    <cellStyle name="Normal 14 3" xfId="3887"/>
    <cellStyle name="Normal 14 3 2" xfId="3888"/>
    <cellStyle name="Normal 14 3 2 2" xfId="3889"/>
    <cellStyle name="Normal 14 3 3" xfId="7309"/>
    <cellStyle name="Normal 14 3_NOMs 2014" xfId="7696"/>
    <cellStyle name="Normal 14 4" xfId="3890"/>
    <cellStyle name="Normal 14 4 2" xfId="7695"/>
    <cellStyle name="Normal 14 4 3" xfId="7308"/>
    <cellStyle name="Normal 14 5" xfId="3891"/>
    <cellStyle name="Normal 14 5 2" xfId="7694"/>
    <cellStyle name="Normal 14 6" xfId="7693"/>
    <cellStyle name="Normal 14 7" xfId="7692"/>
    <cellStyle name="Normal 14 8" xfId="7691"/>
    <cellStyle name="Normal 14 9" xfId="7690"/>
    <cellStyle name="Normal 14_4 28 1_Asst_Health_Crit_AllTO_RIIO_20110714pm" xfId="7689"/>
    <cellStyle name="Normal 15" xfId="3892"/>
    <cellStyle name="Normal 15 2" xfId="3893"/>
    <cellStyle name="Normal 15 2 2" xfId="3894"/>
    <cellStyle name="Normal 15 2 2 2" xfId="7686"/>
    <cellStyle name="Normal 15 2 2 2 2" xfId="7304"/>
    <cellStyle name="Normal 15 2 2 3" xfId="7306"/>
    <cellStyle name="Normal 15 2 3" xfId="3895"/>
    <cellStyle name="Normal 15 2 3 2" xfId="7303"/>
    <cellStyle name="Normal 15 3" xfId="3896"/>
    <cellStyle name="Normal 15 3 2" xfId="7685"/>
    <cellStyle name="Normal 15 3 3" xfId="7302"/>
    <cellStyle name="Normal 15 4" xfId="3897"/>
    <cellStyle name="Normal 15 4 2" xfId="7301"/>
    <cellStyle name="Normal 15_4 28 1_Asst_Health_Crit_AllTO_RIIO_20110714pm" xfId="7684"/>
    <cellStyle name="Normal 16" xfId="3898"/>
    <cellStyle name="Normal 16 2" xfId="3899"/>
    <cellStyle name="Normal 16 2 2" xfId="3900"/>
    <cellStyle name="Normal 16 2 2 2" xfId="7297"/>
    <cellStyle name="Normal 16 2 3" xfId="7295"/>
    <cellStyle name="Normal 16 2 4" xfId="7298"/>
    <cellStyle name="Normal 16 3" xfId="3901"/>
    <cellStyle name="Normal 16 3 2" xfId="7294"/>
    <cellStyle name="Normal 16 4" xfId="7299"/>
    <cellStyle name="Normal 16_4 28 1_Asst_Health_Crit_AllTO_RIIO_20110714pm" xfId="7680"/>
    <cellStyle name="Normal 17" xfId="3902"/>
    <cellStyle name="Normal 17 2" xfId="3903"/>
    <cellStyle name="Normal 17 2 2" xfId="7292"/>
    <cellStyle name="Normal 17 3" xfId="3904"/>
    <cellStyle name="Normal 17 3 2" xfId="7291"/>
    <cellStyle name="Normal 17 4" xfId="7293"/>
    <cellStyle name="Normal 18" xfId="3905"/>
    <cellStyle name="Normal 18 2" xfId="3906"/>
    <cellStyle name="Normal 18 2 2" xfId="7677"/>
    <cellStyle name="Normal 18 2 3" xfId="7289"/>
    <cellStyle name="Normal 18 3" xfId="3907"/>
    <cellStyle name="Normal 18 3 2" xfId="7288"/>
    <cellStyle name="Normal 18 4" xfId="7290"/>
    <cellStyle name="Normal 19" xfId="3908"/>
    <cellStyle name="Normal 19 2" xfId="3909"/>
    <cellStyle name="Normal 19 2 2" xfId="7286"/>
    <cellStyle name="Normal 19 3" xfId="3910"/>
    <cellStyle name="Normal 19 3 2" xfId="7285"/>
    <cellStyle name="Normal 19 4" xfId="7287"/>
    <cellStyle name="Normal 2" xfId="3911"/>
    <cellStyle name="Normal 2 10" xfId="3912"/>
    <cellStyle name="Normal 2 10 2" xfId="8475"/>
    <cellStyle name="Normal 2 10 3" xfId="7284"/>
    <cellStyle name="Normal 2 11" xfId="3913"/>
    <cellStyle name="Normal 2 11 2" xfId="8474"/>
    <cellStyle name="Normal 2 11 3" xfId="7283"/>
    <cellStyle name="Normal 2 12" xfId="3914"/>
    <cellStyle name="Normal 2 12 2" xfId="8473"/>
    <cellStyle name="Normal 2 12 3" xfId="7282"/>
    <cellStyle name="Normal 2 13" xfId="3915"/>
    <cellStyle name="Normal 2 13 2" xfId="8472"/>
    <cellStyle name="Normal 2 13 3" xfId="7281"/>
    <cellStyle name="Normal 2 14" xfId="3916"/>
    <cellStyle name="Normal 2 14 2" xfId="8471"/>
    <cellStyle name="Normal 2 14 3" xfId="7280"/>
    <cellStyle name="Normal 2 15" xfId="3917"/>
    <cellStyle name="Normal 2 15 2" xfId="8470"/>
    <cellStyle name="Normal 2 15 3" xfId="7279"/>
    <cellStyle name="Normal 2 16" xfId="3918"/>
    <cellStyle name="Normal 2 16 2" xfId="8469"/>
    <cellStyle name="Normal 2 16 3" xfId="7278"/>
    <cellStyle name="Normal 2 17" xfId="3919"/>
    <cellStyle name="Normal 2 17 2" xfId="8468"/>
    <cellStyle name="Normal 2 17 3" xfId="7277"/>
    <cellStyle name="Normal 2 18" xfId="3920"/>
    <cellStyle name="Normal 2 18 2" xfId="8467"/>
    <cellStyle name="Normal 2 18 3" xfId="7276"/>
    <cellStyle name="Normal 2 19" xfId="3921"/>
    <cellStyle name="Normal 2 19 2" xfId="8466"/>
    <cellStyle name="Normal 2 19 3" xfId="7275"/>
    <cellStyle name="Normal 2 2" xfId="3922"/>
    <cellStyle name="Normal 2 2 10" xfId="3923"/>
    <cellStyle name="Normal 2 2 10 2" xfId="8464"/>
    <cellStyle name="Normal 2 2 10 3" xfId="7274"/>
    <cellStyle name="Normal 2 2 11" xfId="3924"/>
    <cellStyle name="Normal 2 2 11 2" xfId="8463"/>
    <cellStyle name="Normal 2 2 11 3" xfId="7273"/>
    <cellStyle name="Normal 2 2 12" xfId="3925"/>
    <cellStyle name="Normal 2 2 12 2" xfId="8462"/>
    <cellStyle name="Normal 2 2 12 3" xfId="7272"/>
    <cellStyle name="Normal 2 2 13" xfId="3926"/>
    <cellStyle name="Normal 2 2 13 2" xfId="8461"/>
    <cellStyle name="Normal 2 2 13 3" xfId="7271"/>
    <cellStyle name="Normal 2 2 14" xfId="3927"/>
    <cellStyle name="Normal 2 2 14 2" xfId="8460"/>
    <cellStyle name="Normal 2 2 14 3" xfId="7270"/>
    <cellStyle name="Normal 2 2 15" xfId="3928"/>
    <cellStyle name="Normal 2 2 15 2" xfId="8459"/>
    <cellStyle name="Normal 2 2 15 3" xfId="7269"/>
    <cellStyle name="Normal 2 2 16" xfId="3929"/>
    <cellStyle name="Normal 2 2 16 2" xfId="8458"/>
    <cellStyle name="Normal 2 2 16 3" xfId="7268"/>
    <cellStyle name="Normal 2 2 17" xfId="3930"/>
    <cellStyle name="Normal 2 2 17 2" xfId="8457"/>
    <cellStyle name="Normal 2 2 17 3" xfId="7267"/>
    <cellStyle name="Normal 2 2 18" xfId="3931"/>
    <cellStyle name="Normal 2 2 18 2" xfId="8456"/>
    <cellStyle name="Normal 2 2 18 3" xfId="7266"/>
    <cellStyle name="Normal 2 2 19" xfId="3932"/>
    <cellStyle name="Normal 2 2 19 2" xfId="8455"/>
    <cellStyle name="Normal 2 2 19 3" xfId="7265"/>
    <cellStyle name="Normal 2 2 2" xfId="3933"/>
    <cellStyle name="Normal 2 2 2 2" xfId="3934"/>
    <cellStyle name="Normal 2 2 2 2 2" xfId="3935"/>
    <cellStyle name="Normal 2 2 2 2 2 2" xfId="7264"/>
    <cellStyle name="Normal 2 2 2 2 3" xfId="3936"/>
    <cellStyle name="Normal 2 2 2 3" xfId="3937"/>
    <cellStyle name="Normal 2 2 2 3 2" xfId="3938"/>
    <cellStyle name="Normal 2 2 2 3 2 2" xfId="7261"/>
    <cellStyle name="Normal 2 2 2 3 3" xfId="7262"/>
    <cellStyle name="Normal 2 2 2_3.1.2 DB Pension Detail" xfId="3939"/>
    <cellStyle name="Normal 2 2 20" xfId="3940"/>
    <cellStyle name="Normal 2 2 20 2" xfId="8453"/>
    <cellStyle name="Normal 2 2 20 3" xfId="7260"/>
    <cellStyle name="Normal 2 2 21" xfId="3941"/>
    <cellStyle name="Normal 2 2 21 2" xfId="8452"/>
    <cellStyle name="Normal 2 2 21 3" xfId="7259"/>
    <cellStyle name="Normal 2 2 22" xfId="3942"/>
    <cellStyle name="Normal 2 2 22 2" xfId="8451"/>
    <cellStyle name="Normal 2 2 22 3" xfId="7258"/>
    <cellStyle name="Normal 2 2 23" xfId="3943"/>
    <cellStyle name="Normal 2 2 23 2" xfId="8449"/>
    <cellStyle name="Normal 2 2 23 3" xfId="7257"/>
    <cellStyle name="Normal 2 2 24" xfId="3944"/>
    <cellStyle name="Normal 2 2 24 2" xfId="8447"/>
    <cellStyle name="Normal 2 2 24 3" xfId="7256"/>
    <cellStyle name="Normal 2 2 25" xfId="3945"/>
    <cellStyle name="Normal 2 2 25 2" xfId="8446"/>
    <cellStyle name="Normal 2 2 25 3" xfId="7255"/>
    <cellStyle name="Normal 2 2 26" xfId="3946"/>
    <cellStyle name="Normal 2 2 26 2" xfId="8445"/>
    <cellStyle name="Normal 2 2 26 3" xfId="7254"/>
    <cellStyle name="Normal 2 2 27" xfId="3947"/>
    <cellStyle name="Normal 2 2 27 2" xfId="8444"/>
    <cellStyle name="Normal 2 2 27 3" xfId="7253"/>
    <cellStyle name="Normal 2 2 28" xfId="3948"/>
    <cellStyle name="Normal 2 2 28 2" xfId="8443"/>
    <cellStyle name="Normal 2 2 28 3" xfId="7252"/>
    <cellStyle name="Normal 2 2 29" xfId="3949"/>
    <cellStyle name="Normal 2 2 29 2" xfId="8441"/>
    <cellStyle name="Normal 2 2 29 3" xfId="7251"/>
    <cellStyle name="Normal 2 2 3" xfId="3950"/>
    <cellStyle name="Normal 2 2 3 2" xfId="3951"/>
    <cellStyle name="Normal 2 2 3 2 2" xfId="3952"/>
    <cellStyle name="Normal 2 2 3 2 2 2" xfId="7250"/>
    <cellStyle name="Normal 2 2 3 3" xfId="3953"/>
    <cellStyle name="Normal 2 2 3 3 2" xfId="7248"/>
    <cellStyle name="Normal 2 2 3 3 3" xfId="7249"/>
    <cellStyle name="Normal 2 2 3 4" xfId="3954"/>
    <cellStyle name="Normal 2 2 30" xfId="3955"/>
    <cellStyle name="Normal 2 2 30 2" xfId="8439"/>
    <cellStyle name="Normal 2 2 30 3" xfId="7247"/>
    <cellStyle name="Normal 2 2 31" xfId="3956"/>
    <cellStyle name="Normal 2 2 31 2" xfId="8438"/>
    <cellStyle name="Normal 2 2 31 3" xfId="7246"/>
    <cellStyle name="Normal 2 2 32" xfId="3957"/>
    <cellStyle name="Normal 2 2 32 2" xfId="8437"/>
    <cellStyle name="Normal 2 2 32 3" xfId="7245"/>
    <cellStyle name="Normal 2 2 33" xfId="3958"/>
    <cellStyle name="Normal 2 2 33 2" xfId="8436"/>
    <cellStyle name="Normal 2 2 33 3" xfId="7244"/>
    <cellStyle name="Normal 2 2 34" xfId="3959"/>
    <cellStyle name="Normal 2 2 34 2" xfId="8435"/>
    <cellStyle name="Normal 2 2 34 3" xfId="7243"/>
    <cellStyle name="Normal 2 2 35" xfId="3960"/>
    <cellStyle name="Normal 2 2 35 2" xfId="8434"/>
    <cellStyle name="Normal 2 2 35 3" xfId="7242"/>
    <cellStyle name="Normal 2 2 36" xfId="3961"/>
    <cellStyle name="Normal 2 2 36 2" xfId="8432"/>
    <cellStyle name="Normal 2 2 36 3" xfId="7241"/>
    <cellStyle name="Normal 2 2 37" xfId="3962"/>
    <cellStyle name="Normal 2 2 37 2" xfId="8431"/>
    <cellStyle name="Normal 2 2 37 3" xfId="7240"/>
    <cellStyle name="Normal 2 2 38" xfId="3963"/>
    <cellStyle name="Normal 2 2 38 2" xfId="8430"/>
    <cellStyle name="Normal 2 2 38 3" xfId="7239"/>
    <cellStyle name="Normal 2 2 39" xfId="3964"/>
    <cellStyle name="Normal 2 2 39 2" xfId="8428"/>
    <cellStyle name="Normal 2 2 39 3" xfId="7238"/>
    <cellStyle name="Normal 2 2 4" xfId="3965"/>
    <cellStyle name="Normal 2 2 4 2" xfId="3966"/>
    <cellStyle name="Normal 2 2 4 2 2" xfId="7236"/>
    <cellStyle name="Normal 2 2 4 3" xfId="7237"/>
    <cellStyle name="Normal 2 2 40" xfId="3967"/>
    <cellStyle name="Normal 2 2 40 2" xfId="8426"/>
    <cellStyle name="Normal 2 2 40 3" xfId="7235"/>
    <cellStyle name="Normal 2 2 41" xfId="3968"/>
    <cellStyle name="Normal 2 2 41 2" xfId="8425"/>
    <cellStyle name="Normal 2 2 41 3" xfId="7234"/>
    <cellStyle name="Normal 2 2 42" xfId="3969"/>
    <cellStyle name="Normal 2 2 42 2" xfId="8424"/>
    <cellStyle name="Normal 2 2 42 3" xfId="7233"/>
    <cellStyle name="Normal 2 2 43" xfId="3970"/>
    <cellStyle name="Normal 2 2 43 2" xfId="8423"/>
    <cellStyle name="Normal 2 2 43 3" xfId="7232"/>
    <cellStyle name="Normal 2 2 44" xfId="3971"/>
    <cellStyle name="Normal 2 2 44 2" xfId="8421"/>
    <cellStyle name="Normal 2 2 44 3" xfId="7231"/>
    <cellStyle name="Normal 2 2 45" xfId="3972"/>
    <cellStyle name="Normal 2 2 45 2" xfId="8420"/>
    <cellStyle name="Normal 2 2 45 3" xfId="7230"/>
    <cellStyle name="Normal 2 2 46" xfId="3973"/>
    <cellStyle name="Normal 2 2 46 2" xfId="8419"/>
    <cellStyle name="Normal 2 2 46 3" xfId="7229"/>
    <cellStyle name="Normal 2 2 47" xfId="3974"/>
    <cellStyle name="Normal 2 2 47 2" xfId="8417"/>
    <cellStyle name="Normal 2 2 47 3" xfId="7228"/>
    <cellStyle name="Normal 2 2 48" xfId="3975"/>
    <cellStyle name="Normal 2 2 48 2" xfId="8416"/>
    <cellStyle name="Normal 2 2 48 3" xfId="7227"/>
    <cellStyle name="Normal 2 2 49" xfId="3976"/>
    <cellStyle name="Normal 2 2 49 2" xfId="3977"/>
    <cellStyle name="Normal 2 2 5" xfId="3978"/>
    <cellStyle name="Normal 2 2 5 2" xfId="3979"/>
    <cellStyle name="Normal 2 2 5 2 2" xfId="7225"/>
    <cellStyle name="Normal 2 2 5 3" xfId="7226"/>
    <cellStyle name="Normal 2 2 50" xfId="3980"/>
    <cellStyle name="Normal 2 2 51" xfId="7616"/>
    <cellStyle name="Normal 2 2 52" xfId="7615"/>
    <cellStyle name="Normal 2 2 53" xfId="7614"/>
    <cellStyle name="Normal 2 2 54" xfId="7613"/>
    <cellStyle name="Normal 2 2 55" xfId="7612"/>
    <cellStyle name="Normal 2 2 56" xfId="7611"/>
    <cellStyle name="Normal 2 2 57" xfId="7610"/>
    <cellStyle name="Normal 2 2 58" xfId="7609"/>
    <cellStyle name="Normal 2 2 59" xfId="7608"/>
    <cellStyle name="Normal 2 2 6" xfId="3981"/>
    <cellStyle name="Normal 2 2 6 2" xfId="3982"/>
    <cellStyle name="Normal 2 2 6 2 2" xfId="7223"/>
    <cellStyle name="Normal 2 2 6 3" xfId="7224"/>
    <cellStyle name="Normal 2 2 60" xfId="7606"/>
    <cellStyle name="Normal 2 2 61" xfId="7605"/>
    <cellStyle name="Normal 2 2 62" xfId="7604"/>
    <cellStyle name="Normal 2 2 63" xfId="8410"/>
    <cellStyle name="Normal 2 2 64" xfId="8409"/>
    <cellStyle name="Normal 2 2 65" xfId="8408"/>
    <cellStyle name="Normal 2 2 7" xfId="3983"/>
    <cellStyle name="Normal 2 2 7 2" xfId="3984"/>
    <cellStyle name="Normal 2 2 7 2 2" xfId="7221"/>
    <cellStyle name="Normal 2 2 7 3" xfId="7222"/>
    <cellStyle name="Normal 2 2 8" xfId="3985"/>
    <cellStyle name="Normal 2 2 8 2" xfId="8407"/>
    <cellStyle name="Normal 2 2 8 3" xfId="7220"/>
    <cellStyle name="Normal 2 2 9" xfId="3986"/>
    <cellStyle name="Normal 2 2 9 2" xfId="8406"/>
    <cellStyle name="Normal 2 2 9 3" xfId="7219"/>
    <cellStyle name="Normal 2 2_1.3s Accounting C Costs Scots" xfId="3987"/>
    <cellStyle name="Normal 2 20" xfId="3988"/>
    <cellStyle name="Normal 2 20 2" xfId="8405"/>
    <cellStyle name="Normal 2 20 3" xfId="7218"/>
    <cellStyle name="Normal 2 21" xfId="3989"/>
    <cellStyle name="Normal 2 21 2" xfId="8404"/>
    <cellStyle name="Normal 2 21 3" xfId="7217"/>
    <cellStyle name="Normal 2 22" xfId="3990"/>
    <cellStyle name="Normal 2 22 2" xfId="8403"/>
    <cellStyle name="Normal 2 22 3" xfId="7216"/>
    <cellStyle name="Normal 2 23" xfId="3991"/>
    <cellStyle name="Normal 2 23 2" xfId="8402"/>
    <cellStyle name="Normal 2 23 3" xfId="7215"/>
    <cellStyle name="Normal 2 24" xfId="3992"/>
    <cellStyle name="Normal 2 24 2" xfId="8401"/>
    <cellStyle name="Normal 2 24 3" xfId="7214"/>
    <cellStyle name="Normal 2 25" xfId="3993"/>
    <cellStyle name="Normal 2 25 2" xfId="8400"/>
    <cellStyle name="Normal 2 25 3" xfId="7213"/>
    <cellStyle name="Normal 2 26" xfId="3994"/>
    <cellStyle name="Normal 2 26 2" xfId="8399"/>
    <cellStyle name="Normal 2 26 3" xfId="7212"/>
    <cellStyle name="Normal 2 27" xfId="3995"/>
    <cellStyle name="Normal 2 27 2" xfId="8398"/>
    <cellStyle name="Normal 2 27 3" xfId="7211"/>
    <cellStyle name="Normal 2 28" xfId="3996"/>
    <cellStyle name="Normal 2 28 2" xfId="8397"/>
    <cellStyle name="Normal 2 28 3" xfId="7210"/>
    <cellStyle name="Normal 2 29" xfId="3997"/>
    <cellStyle name="Normal 2 29 2" xfId="8396"/>
    <cellStyle name="Normal 2 29 3" xfId="7209"/>
    <cellStyle name="Normal 2 3" xfId="3998"/>
    <cellStyle name="Normal 2 3 10" xfId="3999"/>
    <cellStyle name="Normal 2 3 2" xfId="4000"/>
    <cellStyle name="Normal 2 3 2 2" xfId="4001"/>
    <cellStyle name="Normal 2 3 2 2 2" xfId="4002"/>
    <cellStyle name="Normal 2 3 2 3" xfId="4003"/>
    <cellStyle name="Normal 2 3 2 3 2" xfId="7208"/>
    <cellStyle name="Normal 2 3 2_Data Extract" xfId="11526"/>
    <cellStyle name="Normal 2 3 3" xfId="4004"/>
    <cellStyle name="Normal 2 3 3 2" xfId="4005"/>
    <cellStyle name="Normal 2 3 3 2 2" xfId="8395"/>
    <cellStyle name="Normal 2 3 3 2 2 2" xfId="7207"/>
    <cellStyle name="Normal 2 3 3 3" xfId="4006"/>
    <cellStyle name="Normal 2 3 3 3 2" xfId="7205"/>
    <cellStyle name="Normal 2 3 3 3 3" xfId="7206"/>
    <cellStyle name="Normal 2 3 3 4" xfId="4007"/>
    <cellStyle name="Normal 2 3 4" xfId="4008"/>
    <cellStyle name="Normal 2 3 4 2" xfId="4009"/>
    <cellStyle name="Normal 2 3 4 2 2" xfId="7203"/>
    <cellStyle name="Normal 2 3 4 3" xfId="7204"/>
    <cellStyle name="Normal 2 3 5" xfId="4010"/>
    <cellStyle name="Normal 2 3 5 2" xfId="8394"/>
    <cellStyle name="Normal 2 3 5 3" xfId="7202"/>
    <cellStyle name="Normal 2 3 6" xfId="4011"/>
    <cellStyle name="Normal 2 3 6 2" xfId="7201"/>
    <cellStyle name="Normal 2 3 7" xfId="4012"/>
    <cellStyle name="Normal 2 3 7 2" xfId="7200"/>
    <cellStyle name="Normal 2 3 8" xfId="4013"/>
    <cellStyle name="Normal 2 3 8 2" xfId="7199"/>
    <cellStyle name="Normal 2 3 9" xfId="4014"/>
    <cellStyle name="Normal 2 3 9 2" xfId="4015"/>
    <cellStyle name="Normal 2 3_Data Extract" xfId="11525"/>
    <cellStyle name="Normal 2 30" xfId="4016"/>
    <cellStyle name="Normal 2 30 2" xfId="8393"/>
    <cellStyle name="Normal 2 30 3" xfId="7198"/>
    <cellStyle name="Normal 2 31" xfId="4017"/>
    <cellStyle name="Normal 2 31 2" xfId="8392"/>
    <cellStyle name="Normal 2 31 3" xfId="7197"/>
    <cellStyle name="Normal 2 32" xfId="4018"/>
    <cellStyle name="Normal 2 32 2" xfId="8391"/>
    <cellStyle name="Normal 2 32 3" xfId="7196"/>
    <cellStyle name="Normal 2 33" xfId="4019"/>
    <cellStyle name="Normal 2 33 2" xfId="8390"/>
    <cellStyle name="Normal 2 33 3" xfId="7195"/>
    <cellStyle name="Normal 2 34" xfId="4020"/>
    <cellStyle name="Normal 2 34 2" xfId="8388"/>
    <cellStyle name="Normal 2 34 3" xfId="7194"/>
    <cellStyle name="Normal 2 35" xfId="4021"/>
    <cellStyle name="Normal 2 35 2" xfId="8387"/>
    <cellStyle name="Normal 2 35 3" xfId="7193"/>
    <cellStyle name="Normal 2 36" xfId="4022"/>
    <cellStyle name="Normal 2 36 2" xfId="8386"/>
    <cellStyle name="Normal 2 36 3" xfId="7192"/>
    <cellStyle name="Normal 2 37" xfId="4023"/>
    <cellStyle name="Normal 2 37 2" xfId="8385"/>
    <cellStyle name="Normal 2 37 3" xfId="7191"/>
    <cellStyle name="Normal 2 38" xfId="4024"/>
    <cellStyle name="Normal 2 38 2" xfId="6200"/>
    <cellStyle name="Normal 2 38 2 2" xfId="8585"/>
    <cellStyle name="Normal 2 39" xfId="4025"/>
    <cellStyle name="Normal 2 39 2" xfId="6201"/>
    <cellStyle name="Normal 2 39 2 2" xfId="8586"/>
    <cellStyle name="Normal 2 4" xfId="4026"/>
    <cellStyle name="Normal 2 4 10" xfId="4027"/>
    <cellStyle name="Normal 2 4 10 2" xfId="4028"/>
    <cellStyle name="Normal 2 4 10 2 2" xfId="8588"/>
    <cellStyle name="Normal 2 4 10 3" xfId="8589"/>
    <cellStyle name="Normal 2 4 11" xfId="4029"/>
    <cellStyle name="Normal 2 4 11 2" xfId="8590"/>
    <cellStyle name="Normal 2 4 12" xfId="6202"/>
    <cellStyle name="Normal 2 4 12 2" xfId="8591"/>
    <cellStyle name="Normal 2 4 2" xfId="4030"/>
    <cellStyle name="Normal 2 4 2 2" xfId="4031"/>
    <cellStyle name="Normal 2 4 2 2 2" xfId="4032"/>
    <cellStyle name="Normal 2 4 2 2 2 2" xfId="7571"/>
    <cellStyle name="Normal 2 4 2 2 2 2 2" xfId="8594"/>
    <cellStyle name="Normal 2 4 2 2 3" xfId="6204"/>
    <cellStyle name="Normal 2 4 2 2 3 2" xfId="8595"/>
    <cellStyle name="Normal 2 4 2 3" xfId="4033"/>
    <cellStyle name="Normal 2 4 2 3 2" xfId="8596"/>
    <cellStyle name="Normal 2 4 2 4" xfId="6203"/>
    <cellStyle name="Normal 2 4 2 4 2" xfId="8597"/>
    <cellStyle name="Normal 2 4 2_Data Extract" xfId="11524"/>
    <cellStyle name="Normal 2 4 3" xfId="4034"/>
    <cellStyle name="Normal 2 4 3 2" xfId="4035"/>
    <cellStyle name="Normal 2 4 3 2 2" xfId="8600"/>
    <cellStyle name="Normal 2 4 3 2 3" xfId="8384"/>
    <cellStyle name="Normal 2 4 3 3" xfId="4036"/>
    <cellStyle name="Normal 2 4 3 3 2" xfId="8602"/>
    <cellStyle name="Normal 2 4 3 4" xfId="4037"/>
    <cellStyle name="Normal 2 4 3 4 2" xfId="8603"/>
    <cellStyle name="Normal 2 4 3 5" xfId="6205"/>
    <cellStyle name="Normal 2 4 3 5 2" xfId="8604"/>
    <cellStyle name="Normal 2 4 4" xfId="4038"/>
    <cellStyle name="Normal 2 4 4 2" xfId="4039"/>
    <cellStyle name="Normal 2 4 4 2 2" xfId="8606"/>
    <cellStyle name="Normal 2 4 4 2 3" xfId="8383"/>
    <cellStyle name="Normal 2 4 4 3" xfId="6206"/>
    <cellStyle name="Normal 2 4 4 3 2" xfId="8607"/>
    <cellStyle name="Normal 2 4 5" xfId="4040"/>
    <cellStyle name="Normal 2 4 5 2" xfId="4041"/>
    <cellStyle name="Normal 2 4 5 2 2" xfId="8610"/>
    <cellStyle name="Normal 2 4 5 3" xfId="8611"/>
    <cellStyle name="Normal 2 4 5 4" xfId="8382"/>
    <cellStyle name="Normal 2 4 6" xfId="4042"/>
    <cellStyle name="Normal 2 4 6 2" xfId="8613"/>
    <cellStyle name="Normal 2 4 7" xfId="4043"/>
    <cellStyle name="Normal 2 4 7 2" xfId="8614"/>
    <cellStyle name="Normal 2 4 8" xfId="4044"/>
    <cellStyle name="Normal 2 4 8 2" xfId="8616"/>
    <cellStyle name="Normal 2 4 9" xfId="4045"/>
    <cellStyle name="Normal 2 4 9 2" xfId="8617"/>
    <cellStyle name="Normal 2 4_Data Extract" xfId="7567"/>
    <cellStyle name="Normal 2 40" xfId="4046"/>
    <cellStyle name="Normal 2 40 2" xfId="6207"/>
    <cellStyle name="Normal 2 40 2 2" xfId="8620"/>
    <cellStyle name="Normal 2 41" xfId="4047"/>
    <cellStyle name="Normal 2 41 2" xfId="6208"/>
    <cellStyle name="Normal 2 41 2 2" xfId="8622"/>
    <cellStyle name="Normal 2 42" xfId="4048"/>
    <cellStyle name="Normal 2 42 2" xfId="6209"/>
    <cellStyle name="Normal 2 42 2 2" xfId="8623"/>
    <cellStyle name="Normal 2 43" xfId="4049"/>
    <cellStyle name="Normal 2 43 2" xfId="6210"/>
    <cellStyle name="Normal 2 43 2 2" xfId="8625"/>
    <cellStyle name="Normal 2 44" xfId="4050"/>
    <cellStyle name="Normal 2 44 2" xfId="6211"/>
    <cellStyle name="Normal 2 44 2 2" xfId="8626"/>
    <cellStyle name="Normal 2 45" xfId="4051"/>
    <cellStyle name="Normal 2 45 2" xfId="6212"/>
    <cellStyle name="Normal 2 45 2 2" xfId="8628"/>
    <cellStyle name="Normal 2 46" xfId="4052"/>
    <cellStyle name="Normal 2 46 2" xfId="6213"/>
    <cellStyle name="Normal 2 46 2 2" xfId="8629"/>
    <cellStyle name="Normal 2 47" xfId="4053"/>
    <cellStyle name="Normal 2 47 2" xfId="6214"/>
    <cellStyle name="Normal 2 47 2 2" xfId="8631"/>
    <cellStyle name="Normal 2 48" xfId="4054"/>
    <cellStyle name="Normal 2 48 2" xfId="6215"/>
    <cellStyle name="Normal 2 48 2 2" xfId="8632"/>
    <cellStyle name="Normal 2 49" xfId="4055"/>
    <cellStyle name="Normal 2 49 2" xfId="6216"/>
    <cellStyle name="Normal 2 49 2 2" xfId="8634"/>
    <cellStyle name="Normal 2 5" xfId="4056"/>
    <cellStyle name="Normal 2 5 10" xfId="7555"/>
    <cellStyle name="Normal 2 5 10 2" xfId="8378"/>
    <cellStyle name="Normal 2 5 2" xfId="4057"/>
    <cellStyle name="Normal 2 5 2 2" xfId="4058"/>
    <cellStyle name="Normal 2 5 2 2 2" xfId="4059"/>
    <cellStyle name="Normal 2 5 2 2 2 2" xfId="6220"/>
    <cellStyle name="Normal 2 5 2 2 2 2 2" xfId="8638"/>
    <cellStyle name="Normal 2 5 2 2 3" xfId="6219"/>
    <cellStyle name="Normal 2 5 2 2 3 2" xfId="8639"/>
    <cellStyle name="Normal 2 5 2 2_4 28 1_Asst_Health_Crit_AllTO_RIIO_20110714pm" xfId="7551"/>
    <cellStyle name="Normal 2 5 2 3" xfId="4060"/>
    <cellStyle name="Normal 2 5 2 3 2" xfId="6221"/>
    <cellStyle name="Normal 2 5 2 3 2 2" xfId="8640"/>
    <cellStyle name="Normal 2 5 2 4" xfId="4061"/>
    <cellStyle name="Normal 2 5 2 4 2" xfId="8642"/>
    <cellStyle name="Normal 2 5 2 5" xfId="6218"/>
    <cellStyle name="Normal 2 5 2 5 2" xfId="8643"/>
    <cellStyle name="Normal 2 5 2_4 28 1_Asst_Health_Crit_AllTO_RIIO_20110714pm" xfId="7549"/>
    <cellStyle name="Normal 2 5 3" xfId="4062"/>
    <cellStyle name="Normal 2 5 3 2" xfId="4063"/>
    <cellStyle name="Normal 2 5 3 2 2" xfId="4064"/>
    <cellStyle name="Normal 2 5 3 2 2 2" xfId="8646"/>
    <cellStyle name="Normal 2 5 3 2 3" xfId="6223"/>
    <cellStyle name="Normal 2 5 3 2 3 2" xfId="8647"/>
    <cellStyle name="Normal 2 5 3 3" xfId="4065"/>
    <cellStyle name="Normal 2 5 3 3 2" xfId="8649"/>
    <cellStyle name="Normal 2 5 3 4" xfId="6222"/>
    <cellStyle name="Normal 2 5 3 4 2" xfId="8650"/>
    <cellStyle name="Normal 2 5 3_4 28 1_Asst_Health_Crit_AllTO_RIIO_20110714pm" xfId="7546"/>
    <cellStyle name="Normal 2 5 4" xfId="4066"/>
    <cellStyle name="Normal 2 5 4 2" xfId="4067"/>
    <cellStyle name="Normal 2 5 4 2 2" xfId="8652"/>
    <cellStyle name="Normal 2 5 4 3" xfId="6224"/>
    <cellStyle name="Normal 2 5 4 3 2" xfId="8653"/>
    <cellStyle name="Normal 2 5 5" xfId="4068"/>
    <cellStyle name="Normal 2 5 5 2" xfId="8654"/>
    <cellStyle name="Normal 2 5 5 3" xfId="8374"/>
    <cellStyle name="Normal 2 5 6" xfId="4069"/>
    <cellStyle name="Normal 2 5 6 2" xfId="8656"/>
    <cellStyle name="Normal 2 5 6 3" xfId="8373"/>
    <cellStyle name="Normal 2 5 7" xfId="4070"/>
    <cellStyle name="Normal 2 5 7 2" xfId="4071"/>
    <cellStyle name="Normal 2 5 7 2 2" xfId="8658"/>
    <cellStyle name="Normal 2 5 7 3" xfId="8659"/>
    <cellStyle name="Normal 2 5 7 4" xfId="8372"/>
    <cellStyle name="Normal 2 5 8" xfId="4072"/>
    <cellStyle name="Normal 2 5 8 2" xfId="8660"/>
    <cellStyle name="Normal 2 5 8 3" xfId="8371"/>
    <cellStyle name="Normal 2 5 9" xfId="6217"/>
    <cellStyle name="Normal 2 5 9 2" xfId="7540"/>
    <cellStyle name="Normal 2 5 9 3" xfId="8370"/>
    <cellStyle name="Normal 2 5_1.3s Accounting C Costs Scots" xfId="4073"/>
    <cellStyle name="Normal 2 50" xfId="4074"/>
    <cellStyle name="Normal 2 50 2" xfId="6225"/>
    <cellStyle name="Normal 2 50 2 2" xfId="8662"/>
    <cellStyle name="Normal 2 51" xfId="4075"/>
    <cellStyle name="Normal 2 51 2" xfId="6226"/>
    <cellStyle name="Normal 2 51 2 2" xfId="8663"/>
    <cellStyle name="Normal 2 52" xfId="4076"/>
    <cellStyle name="Normal 2 52 2" xfId="6227"/>
    <cellStyle name="Normal 2 52 2 2" xfId="8665"/>
    <cellStyle name="Normal 2 53" xfId="4077"/>
    <cellStyle name="Normal 2 53 2" xfId="6228"/>
    <cellStyle name="Normal 2 53 2 2" xfId="8666"/>
    <cellStyle name="Normal 2 54" xfId="4078"/>
    <cellStyle name="Normal 2 54 2" xfId="8668"/>
    <cellStyle name="Normal 2 54 3" xfId="8366"/>
    <cellStyle name="Normal 2 55" xfId="4079"/>
    <cellStyle name="Normal 2 55 2" xfId="8669"/>
    <cellStyle name="Normal 2 56" xfId="7531"/>
    <cellStyle name="Normal 2 57" xfId="7530"/>
    <cellStyle name="Normal 2 58" xfId="7529"/>
    <cellStyle name="Normal 2 59" xfId="7528"/>
    <cellStyle name="Normal 2 6" xfId="4080"/>
    <cellStyle name="Normal 2 6 2" xfId="4081"/>
    <cellStyle name="Normal 2 6 2 2" xfId="4082"/>
    <cellStyle name="Normal 2 6 2 2 2" xfId="8672"/>
    <cellStyle name="Normal 2 6 2 3" xfId="8673"/>
    <cellStyle name="Normal 2 6 3" xfId="4083"/>
    <cellStyle name="Normal 2 6 3 2" xfId="8674"/>
    <cellStyle name="Normal 2 6 3 3" xfId="8364"/>
    <cellStyle name="Normal 2 6 4" xfId="8675"/>
    <cellStyle name="Normal 2 6_3.1.2 DB Pension Detail" xfId="4084"/>
    <cellStyle name="Normal 2 60" xfId="7524"/>
    <cellStyle name="Normal 2 61" xfId="7523"/>
    <cellStyle name="Normal 2 62" xfId="7522"/>
    <cellStyle name="Normal 2 63" xfId="7521"/>
    <cellStyle name="Normal 2 64" xfId="7520"/>
    <cellStyle name="Normal 2 65" xfId="7519"/>
    <cellStyle name="Normal 2 66" xfId="7518"/>
    <cellStyle name="Normal 2 67" xfId="7517"/>
    <cellStyle name="Normal 2 7" xfId="4085"/>
    <cellStyle name="Normal 2 7 2" xfId="4086"/>
    <cellStyle name="Normal 2 7 2 2" xfId="8678"/>
    <cellStyle name="Normal 2 7 2 3" xfId="8363"/>
    <cellStyle name="Normal 2 7 3" xfId="6229"/>
    <cellStyle name="Normal 2 7 3 2" xfId="8679"/>
    <cellStyle name="Normal 2 8" xfId="4087"/>
    <cellStyle name="Normal 2 8 2" xfId="4088"/>
    <cellStyle name="Normal 2 8 2 2" xfId="8681"/>
    <cellStyle name="Normal 2 8 2 3" xfId="8361"/>
    <cellStyle name="Normal 2 8 3" xfId="6230"/>
    <cellStyle name="Normal 2 8 3 2" xfId="8682"/>
    <cellStyle name="Normal 2 9" xfId="4089"/>
    <cellStyle name="Normal 2 9 2" xfId="4090"/>
    <cellStyle name="Normal 2 9 2 2" xfId="8683"/>
    <cellStyle name="Normal 2 9 2 3" xfId="8360"/>
    <cellStyle name="Normal 2 9 3" xfId="6231"/>
    <cellStyle name="Normal 2 9 3 2" xfId="8684"/>
    <cellStyle name="Normal 2_1.3s Accounting C Costs Scots" xfId="4091"/>
    <cellStyle name="Normal 20" xfId="4092"/>
    <cellStyle name="Normal 20 2" xfId="4093"/>
    <cellStyle name="Normal 20 2 2" xfId="8686"/>
    <cellStyle name="Normal 20 3" xfId="4094"/>
    <cellStyle name="Normal 20 3 2" xfId="8688"/>
    <cellStyle name="Normal 20 4" xfId="6232"/>
    <cellStyle name="Normal 20 4 2" xfId="8689"/>
    <cellStyle name="Normal 21" xfId="4095"/>
    <cellStyle name="Normal 21 2" xfId="4096"/>
    <cellStyle name="Normal 21 2 2" xfId="8691"/>
    <cellStyle name="Normal 21 3" xfId="4097"/>
    <cellStyle name="Normal 21 3 2" xfId="8692"/>
    <cellStyle name="Normal 21 4" xfId="6233"/>
    <cellStyle name="Normal 21 4 2" xfId="8693"/>
    <cellStyle name="Normal 22" xfId="4098"/>
    <cellStyle name="Normal 22 2" xfId="4099"/>
    <cellStyle name="Normal 22 2 2" xfId="8695"/>
    <cellStyle name="Normal 22 3" xfId="4100"/>
    <cellStyle name="Normal 22 3 2" xfId="8696"/>
    <cellStyle name="Normal 22 4" xfId="6234"/>
    <cellStyle name="Normal 22 4 2" xfId="8697"/>
    <cellStyle name="Normal 23" xfId="4101"/>
    <cellStyle name="Normal 23 2" xfId="4102"/>
    <cellStyle name="Normal 23 2 2" xfId="8698"/>
    <cellStyle name="Normal 23 3" xfId="4103"/>
    <cellStyle name="Normal 23 3 2" xfId="8699"/>
    <cellStyle name="Normal 23 4" xfId="6235"/>
    <cellStyle name="Normal 23 4 2" xfId="8700"/>
    <cellStyle name="Normal 24" xfId="4104"/>
    <cellStyle name="Normal 24 2" xfId="4105"/>
    <cellStyle name="Normal 24 2 2" xfId="8701"/>
    <cellStyle name="Normal 24 3" xfId="4106"/>
    <cellStyle name="Normal 24 3 2" xfId="8702"/>
    <cellStyle name="Normal 24 4" xfId="6236"/>
    <cellStyle name="Normal 24 4 2" xfId="8703"/>
    <cellStyle name="Normal 25" xfId="4107"/>
    <cellStyle name="Normal 25 2" xfId="4108"/>
    <cellStyle name="Normal 25 2 2" xfId="8704"/>
    <cellStyle name="Normal 25 3" xfId="4109"/>
    <cellStyle name="Normal 25 3 2" xfId="8706"/>
    <cellStyle name="Normal 25 4" xfId="6237"/>
    <cellStyle name="Normal 25 4 2" xfId="8707"/>
    <cellStyle name="Normal 26" xfId="4110"/>
    <cellStyle name="Normal 26 2" xfId="4111"/>
    <cellStyle name="Normal 26 2 2" xfId="8708"/>
    <cellStyle name="Normal 26 3" xfId="4112"/>
    <cellStyle name="Normal 26 3 2" xfId="8709"/>
    <cellStyle name="Normal 26 4" xfId="6238"/>
    <cellStyle name="Normal 26 4 2" xfId="8710"/>
    <cellStyle name="Normal 27" xfId="4113"/>
    <cellStyle name="Normal 27 2" xfId="4114"/>
    <cellStyle name="Normal 27 2 2" xfId="8711"/>
    <cellStyle name="Normal 27 3" xfId="4115"/>
    <cellStyle name="Normal 27 3 2" xfId="8712"/>
    <cellStyle name="Normal 27 4" xfId="6239"/>
    <cellStyle name="Normal 27 4 2" xfId="8713"/>
    <cellStyle name="Normal 28" xfId="4116"/>
    <cellStyle name="Normal 28 2" xfId="4117"/>
    <cellStyle name="Normal 28 2 2" xfId="8714"/>
    <cellStyle name="Normal 28 3" xfId="4118"/>
    <cellStyle name="Normal 28 3 2" xfId="8715"/>
    <cellStyle name="Normal 28 4" xfId="6240"/>
    <cellStyle name="Normal 28 4 2" xfId="8716"/>
    <cellStyle name="Normal 29" xfId="4119"/>
    <cellStyle name="Normal 29 2" xfId="4120"/>
    <cellStyle name="Normal 29 2 2" xfId="8717"/>
    <cellStyle name="Normal 29 3" xfId="4121"/>
    <cellStyle name="Normal 29 3 2" xfId="8718"/>
    <cellStyle name="Normal 29 4" xfId="6241"/>
    <cellStyle name="Normal 29 4 2" xfId="8719"/>
    <cellStyle name="Normal 3" xfId="4122"/>
    <cellStyle name="Normal 3 10" xfId="4123"/>
    <cellStyle name="Normal 3 10 2" xfId="4124"/>
    <cellStyle name="Normal 3 10 2 2" xfId="8721"/>
    <cellStyle name="Normal 3 10 3" xfId="6242"/>
    <cellStyle name="Normal 3 10 3 2" xfId="8722"/>
    <cellStyle name="Normal 3 11" xfId="4125"/>
    <cellStyle name="Normal 3 11 2" xfId="8723"/>
    <cellStyle name="Normal 3 12" xfId="4126"/>
    <cellStyle name="Normal 3 12 2" xfId="8724"/>
    <cellStyle name="Normal 3 13" xfId="8725"/>
    <cellStyle name="Normal 3 2" xfId="4127"/>
    <cellStyle name="Normal 3 2 2" xfId="4128"/>
    <cellStyle name="Normal 3 2 2 2" xfId="4129"/>
    <cellStyle name="Normal 3 2 2 2 2" xfId="8727"/>
    <cellStyle name="Normal 3 2 2 3" xfId="4130"/>
    <cellStyle name="Normal 3 2 2 3 2" xfId="7172"/>
    <cellStyle name="Normal 3 2 2 3 2 2" xfId="8729"/>
    <cellStyle name="Normal 3 2 2 4" xfId="8730"/>
    <cellStyle name="Normal 3 2 2_Data Extract" xfId="7497"/>
    <cellStyle name="Normal 3 2 3" xfId="8731"/>
    <cellStyle name="Normal 3 2_3.1.2 DB Pension Detail" xfId="4131"/>
    <cellStyle name="Normal 3 3" xfId="4132"/>
    <cellStyle name="Normal 3 3 2" xfId="4133"/>
    <cellStyle name="Normal 3 3 2 2" xfId="4134"/>
    <cellStyle name="Normal 3 3 2 2 2" xfId="8734"/>
    <cellStyle name="Normal 3 3 2 3" xfId="4135"/>
    <cellStyle name="Normal 3 3 2 3 2" xfId="4136"/>
    <cellStyle name="Normal 3 3 2 3 2 2" xfId="6246"/>
    <cellStyle name="Normal 3 3 2 3 2 2 2" xfId="8736"/>
    <cellStyle name="Normal 3 3 2 3 3" xfId="6245"/>
    <cellStyle name="Normal 3 3 2 3 3 2" xfId="8737"/>
    <cellStyle name="Normal 3 3 2 3_4 28 1_Asst_Health_Crit_AllTO_RIIO_20110714pm" xfId="7490"/>
    <cellStyle name="Normal 3 3 2 4" xfId="4137"/>
    <cellStyle name="Normal 3 3 2 4 2" xfId="6247"/>
    <cellStyle name="Normal 3 3 2 4 2 2" xfId="8739"/>
    <cellStyle name="Normal 3 3 2 5" xfId="6244"/>
    <cellStyle name="Normal 3 3 2 5 2" xfId="8740"/>
    <cellStyle name="Normal 3 3 2_4 28 1_Asst_Health_Crit_AllTO_RIIO_20110714pm" xfId="7488"/>
    <cellStyle name="Normal 3 3 3" xfId="4138"/>
    <cellStyle name="Normal 3 3 3 2" xfId="4139"/>
    <cellStyle name="Normal 3 3 3 2 2" xfId="4140"/>
    <cellStyle name="Normal 3 3 3 2 2 2" xfId="6250"/>
    <cellStyle name="Normal 3 3 3 2 2 2 2" xfId="8742"/>
    <cellStyle name="Normal 3 3 3 2 3" xfId="6249"/>
    <cellStyle name="Normal 3 3 3 2 3 2" xfId="8743"/>
    <cellStyle name="Normal 3 3 3 2_4 28 1_Asst_Health_Crit_AllTO_RIIO_20110714pm" xfId="7484"/>
    <cellStyle name="Normal 3 3 3 3" xfId="4141"/>
    <cellStyle name="Normal 3 3 3 3 2" xfId="6251"/>
    <cellStyle name="Normal 3 3 3 3 2 2" xfId="8745"/>
    <cellStyle name="Normal 3 3 3 4" xfId="6248"/>
    <cellStyle name="Normal 3 3 3 4 2" xfId="8746"/>
    <cellStyle name="Normal 3 3 3_4 28 1_Asst_Health_Crit_AllTO_RIIO_20110714pm" xfId="7482"/>
    <cellStyle name="Normal 3 3 4" xfId="4142"/>
    <cellStyle name="Normal 3 3 4 2" xfId="6252"/>
    <cellStyle name="Normal 3 3 4 2 2" xfId="8748"/>
    <cellStyle name="Normal 3 3 5" xfId="4143"/>
    <cellStyle name="Normal 3 3 5 2" xfId="8750"/>
    <cellStyle name="Normal 3 3 6" xfId="6243"/>
    <cellStyle name="Normal 3 3 6 2" xfId="8751"/>
    <cellStyle name="Normal 3 3_2010_NGET_TPCR4_RO_FBPQ(Opex) trace only FINAL(DPP)" xfId="4144"/>
    <cellStyle name="Normal 3 4" xfId="4145"/>
    <cellStyle name="Normal 3 4 2" xfId="4146"/>
    <cellStyle name="Normal 3 4 2 2" xfId="4147"/>
    <cellStyle name="Normal 3 4 2 2 2" xfId="6255"/>
    <cellStyle name="Normal 3 4 2 2 2 2" xfId="8754"/>
    <cellStyle name="Normal 3 4 2 3" xfId="6254"/>
    <cellStyle name="Normal 3 4 2 3 2" xfId="8755"/>
    <cellStyle name="Normal 3 4 2_4 28 1_Asst_Health_Crit_AllTO_RIIO_20110714pm" xfId="7476"/>
    <cellStyle name="Normal 3 4 3" xfId="4148"/>
    <cellStyle name="Normal 3 4 3 2" xfId="6256"/>
    <cellStyle name="Normal 3 4 3 2 2" xfId="8756"/>
    <cellStyle name="Normal 3 4 4" xfId="4149"/>
    <cellStyle name="Normal 3 4 4 2" xfId="8758"/>
    <cellStyle name="Normal 3 4 5" xfId="6253"/>
    <cellStyle name="Normal 3 4 5 2" xfId="8759"/>
    <cellStyle name="Normal 3 4_4 28 1_Asst_Health_Crit_AllTO_RIIO_20110714pm" xfId="7474"/>
    <cellStyle name="Normal 3 5" xfId="4150"/>
    <cellStyle name="Normal 3 5 2" xfId="4151"/>
    <cellStyle name="Normal 3 5 2 2" xfId="8761"/>
    <cellStyle name="Normal 3 5 3" xfId="6257"/>
    <cellStyle name="Normal 3 5 3 2" xfId="8762"/>
    <cellStyle name="Normal 3 6" xfId="4152"/>
    <cellStyle name="Normal 3 6 2" xfId="4153"/>
    <cellStyle name="Normal 3 6 2 2" xfId="8764"/>
    <cellStyle name="Normal 3 6 3" xfId="6258"/>
    <cellStyle name="Normal 3 6 3 2" xfId="8765"/>
    <cellStyle name="Normal 3 7" xfId="4154"/>
    <cellStyle name="Normal 3 7 2" xfId="4155"/>
    <cellStyle name="Normal 3 7 2 2" xfId="8767"/>
    <cellStyle name="Normal 3 7 3" xfId="6259"/>
    <cellStyle name="Normal 3 7 3 2" xfId="8768"/>
    <cellStyle name="Normal 3 8" xfId="4156"/>
    <cellStyle name="Normal 3 8 2" xfId="4157"/>
    <cellStyle name="Normal 3 8 2 2" xfId="8771"/>
    <cellStyle name="Normal 3 8 3" xfId="6260"/>
    <cellStyle name="Normal 3 8 3 2" xfId="8772"/>
    <cellStyle name="Normal 3 9" xfId="4158"/>
    <cellStyle name="Normal 3 9 2" xfId="4159"/>
    <cellStyle name="Normal 3 9 2 2" xfId="8774"/>
    <cellStyle name="Normal 3 9 3" xfId="6261"/>
    <cellStyle name="Normal 3 9 3 2" xfId="8775"/>
    <cellStyle name="Normal 3_1.3s Accounting C Costs Scots" xfId="4160"/>
    <cellStyle name="Normal 30" xfId="4161"/>
    <cellStyle name="Normal 30 2" xfId="4162"/>
    <cellStyle name="Normal 30 2 2" xfId="8778"/>
    <cellStyle name="Normal 30 3" xfId="4163"/>
    <cellStyle name="Normal 30 3 2" xfId="8780"/>
    <cellStyle name="Normal 30 4" xfId="6262"/>
    <cellStyle name="Normal 30 4 2" xfId="8781"/>
    <cellStyle name="Normal 31" xfId="4164"/>
    <cellStyle name="Normal 31 2" xfId="4165"/>
    <cellStyle name="Normal 31 2 2" xfId="8782"/>
    <cellStyle name="Normal 31 3" xfId="4166"/>
    <cellStyle name="Normal 31 3 2" xfId="8784"/>
    <cellStyle name="Normal 31 4" xfId="6263"/>
    <cellStyle name="Normal 31 4 2" xfId="8785"/>
    <cellStyle name="Normal 32" xfId="4167"/>
    <cellStyle name="Normal 32 2" xfId="4168"/>
    <cellStyle name="Normal 32 2 2" xfId="8787"/>
    <cellStyle name="Normal 32 3" xfId="4169"/>
    <cellStyle name="Normal 32 3 2" xfId="8788"/>
    <cellStyle name="Normal 32 4" xfId="6264"/>
    <cellStyle name="Normal 32 4 2" xfId="8789"/>
    <cellStyle name="Normal 33" xfId="4170"/>
    <cellStyle name="Normal 33 2" xfId="4171"/>
    <cellStyle name="Normal 33 2 2" xfId="8791"/>
    <cellStyle name="Normal 33 3" xfId="4172"/>
    <cellStyle name="Normal 33 3 2" xfId="8793"/>
    <cellStyle name="Normal 33 4" xfId="6265"/>
    <cellStyle name="Normal 33 4 2" xfId="8794"/>
    <cellStyle name="Normal 34" xfId="4173"/>
    <cellStyle name="Normal 34 2" xfId="4174"/>
    <cellStyle name="Normal 34 2 2" xfId="8796"/>
    <cellStyle name="Normal 34 3" xfId="4175"/>
    <cellStyle name="Normal 34 3 2" xfId="8798"/>
    <cellStyle name="Normal 34 4" xfId="6266"/>
    <cellStyle name="Normal 34 4 2" xfId="8799"/>
    <cellStyle name="Normal 35" xfId="4176"/>
    <cellStyle name="Normal 35 2" xfId="4177"/>
    <cellStyle name="Normal 35 2 2" xfId="8801"/>
    <cellStyle name="Normal 35 3" xfId="4178"/>
    <cellStyle name="Normal 35 3 2" xfId="8802"/>
    <cellStyle name="Normal 35 4" xfId="6267"/>
    <cellStyle name="Normal 35 4 2" xfId="8803"/>
    <cellStyle name="Normal 36" xfId="4179"/>
    <cellStyle name="Normal 36 2" xfId="4180"/>
    <cellStyle name="Normal 36 2 2" xfId="8805"/>
    <cellStyle name="Normal 36 3" xfId="4181"/>
    <cellStyle name="Normal 36 3 2" xfId="8807"/>
    <cellStyle name="Normal 36 4" xfId="6268"/>
    <cellStyle name="Normal 36 4 2" xfId="8808"/>
    <cellStyle name="Normal 37" xfId="4182"/>
    <cellStyle name="Normal 37 2" xfId="4183"/>
    <cellStyle name="Normal 37 2 2" xfId="8809"/>
    <cellStyle name="Normal 37 3" xfId="4184"/>
    <cellStyle name="Normal 37 3 2" xfId="8811"/>
    <cellStyle name="Normal 37 4" xfId="6269"/>
    <cellStyle name="Normal 37 4 2" xfId="8812"/>
    <cellStyle name="Normal 38" xfId="4185"/>
    <cellStyle name="Normal 38 2" xfId="4186"/>
    <cellStyle name="Normal 38 2 2" xfId="8813"/>
    <cellStyle name="Normal 38 3" xfId="4187"/>
    <cellStyle name="Normal 38 3 2" xfId="8815"/>
    <cellStyle name="Normal 38 4" xfId="6270"/>
    <cellStyle name="Normal 38 4 2" xfId="8816"/>
    <cellStyle name="Normal 39" xfId="4188"/>
    <cellStyle name="Normal 39 2" xfId="4189"/>
    <cellStyle name="Normal 39 2 2" xfId="8818"/>
    <cellStyle name="Normal 39 3" xfId="4190"/>
    <cellStyle name="Normal 39 3 2" xfId="8819"/>
    <cellStyle name="Normal 39 4" xfId="6271"/>
    <cellStyle name="Normal 39 4 2" xfId="8820"/>
    <cellStyle name="Normal 4" xfId="4191"/>
    <cellStyle name="Normal 4 10" xfId="4192"/>
    <cellStyle name="Normal 4 10 2" xfId="8822"/>
    <cellStyle name="Normal 4 11" xfId="4193"/>
    <cellStyle name="Normal 4 11 2" xfId="8824"/>
    <cellStyle name="Normal 4 12" xfId="4194"/>
    <cellStyle name="Normal 4 12 2" xfId="8826"/>
    <cellStyle name="Normal 4 13" xfId="4195"/>
    <cellStyle name="Normal 4 13 2" xfId="8827"/>
    <cellStyle name="Normal 4 14" xfId="6272"/>
    <cellStyle name="Normal 4 14 2" xfId="8828"/>
    <cellStyle name="Normal 4 2" xfId="4196"/>
    <cellStyle name="Normal 4 2 2" xfId="4197"/>
    <cellStyle name="Normal 4 2 2 2" xfId="7455"/>
    <cellStyle name="Normal 4 2 2 2 2" xfId="8830"/>
    <cellStyle name="Normal 4 2 3" xfId="4198"/>
    <cellStyle name="Normal 4 2 3 2" xfId="7454"/>
    <cellStyle name="Normal 4 2 3 2 2" xfId="8832"/>
    <cellStyle name="Normal 4 2 4" xfId="6273"/>
    <cellStyle name="Normal 4 2 4 2" xfId="8833"/>
    <cellStyle name="Normal 4 3" xfId="4199"/>
    <cellStyle name="Normal 4 3 2" xfId="4200"/>
    <cellStyle name="Normal 4 3 2 2" xfId="7451"/>
    <cellStyle name="Normal 4 3 2 2 2" xfId="8834"/>
    <cellStyle name="Normal 4 3 3" xfId="6274"/>
    <cellStyle name="Normal 4 3 3 2" xfId="8835"/>
    <cellStyle name="Normal 4 3 4" xfId="7449"/>
    <cellStyle name="Normal 4 4" xfId="4201"/>
    <cellStyle name="Normal 4 4 2" xfId="4202"/>
    <cellStyle name="Normal 4 4 2 2" xfId="7447"/>
    <cellStyle name="Normal 4 4 2 2 2" xfId="8836"/>
    <cellStyle name="Normal 4 4 3" xfId="6275"/>
    <cellStyle name="Normal 4 4 3 2" xfId="8837"/>
    <cellStyle name="Normal 4 5" xfId="4203"/>
    <cellStyle name="Normal 4 5 2" xfId="4204"/>
    <cellStyle name="Normal 4 5 2 2" xfId="7445"/>
    <cellStyle name="Normal 4 5 2 2 2" xfId="8838"/>
    <cellStyle name="Normal 4 5 3" xfId="6276"/>
    <cellStyle name="Normal 4 5 3 2" xfId="8839"/>
    <cellStyle name="Normal 4 6" xfId="4205"/>
    <cellStyle name="Normal 4 6 2" xfId="6277"/>
    <cellStyle name="Normal 4 6 2 2" xfId="8841"/>
    <cellStyle name="Normal 4 7" xfId="4206"/>
    <cellStyle name="Normal 4 7 2" xfId="6278"/>
    <cellStyle name="Normal 4 7 2 2" xfId="8842"/>
    <cellStyle name="Normal 4 8" xfId="4207"/>
    <cellStyle name="Normal 4 8 2" xfId="6279"/>
    <cellStyle name="Normal 4 8 2 2" xfId="8843"/>
    <cellStyle name="Normal 4 9" xfId="4208"/>
    <cellStyle name="Normal 4 9 2" xfId="8844"/>
    <cellStyle name="Normal 4_Book1" xfId="4209"/>
    <cellStyle name="Normal 40" xfId="4210"/>
    <cellStyle name="Normal 40 2" xfId="4211"/>
    <cellStyle name="Normal 40 2 2" xfId="8845"/>
    <cellStyle name="Normal 40 3" xfId="4212"/>
    <cellStyle name="Normal 40 3 2" xfId="8846"/>
    <cellStyle name="Normal 40 4" xfId="6280"/>
    <cellStyle name="Normal 40 4 2" xfId="8847"/>
    <cellStyle name="Normal 41" xfId="4213"/>
    <cellStyle name="Normal 41 2" xfId="4214"/>
    <cellStyle name="Normal 41 2 2" xfId="8850"/>
    <cellStyle name="Normal 41 3" xfId="4215"/>
    <cellStyle name="Normal 41 3 2" xfId="8851"/>
    <cellStyle name="Normal 41 4" xfId="6281"/>
    <cellStyle name="Normal 41 4 2" xfId="8852"/>
    <cellStyle name="Normal 42" xfId="4216"/>
    <cellStyle name="Normal 42 2" xfId="4217"/>
    <cellStyle name="Normal 42 2 2" xfId="8853"/>
    <cellStyle name="Normal 42 3" xfId="4218"/>
    <cellStyle name="Normal 42 3 2" xfId="8855"/>
    <cellStyle name="Normal 42 4" xfId="6282"/>
    <cellStyle name="Normal 42 4 2" xfId="8856"/>
    <cellStyle name="Normal 43" xfId="4219"/>
    <cellStyle name="Normal 43 2" xfId="4220"/>
    <cellStyle name="Normal 43 2 2" xfId="8859"/>
    <cellStyle name="Normal 43 3" xfId="4221"/>
    <cellStyle name="Normal 43 3 2" xfId="8861"/>
    <cellStyle name="Normal 43 4" xfId="6283"/>
    <cellStyle name="Normal 43 4 2" xfId="8862"/>
    <cellStyle name="Normal 44" xfId="4222"/>
    <cellStyle name="Normal 44 2" xfId="4223"/>
    <cellStyle name="Normal 44 2 2" xfId="8864"/>
    <cellStyle name="Normal 44 3" xfId="4224"/>
    <cellStyle name="Normal 44 3 2" xfId="8866"/>
    <cellStyle name="Normal 44 4" xfId="6284"/>
    <cellStyle name="Normal 44 4 2" xfId="8867"/>
    <cellStyle name="Normal 45" xfId="4225"/>
    <cellStyle name="Normal 45 2" xfId="4226"/>
    <cellStyle name="Normal 45 2 2" xfId="8870"/>
    <cellStyle name="Normal 45 3" xfId="4227"/>
    <cellStyle name="Normal 45 3 2" xfId="8872"/>
    <cellStyle name="Normal 45 4" xfId="6285"/>
    <cellStyle name="Normal 45 4 2" xfId="8873"/>
    <cellStyle name="Normal 46" xfId="4228"/>
    <cellStyle name="Normal 46 2" xfId="4229"/>
    <cellStyle name="Normal 46 2 2" xfId="8874"/>
    <cellStyle name="Normal 46 3" xfId="4230"/>
    <cellStyle name="Normal 46 3 2" xfId="8876"/>
    <cellStyle name="Normal 46 4" xfId="6286"/>
    <cellStyle name="Normal 46 4 2" xfId="8877"/>
    <cellStyle name="Normal 47" xfId="4231"/>
    <cellStyle name="Normal 47 2" xfId="4232"/>
    <cellStyle name="Normal 47 2 2" xfId="8879"/>
    <cellStyle name="Normal 47 3" xfId="4233"/>
    <cellStyle name="Normal 47 3 2" xfId="8880"/>
    <cellStyle name="Normal 47 4" xfId="6287"/>
    <cellStyle name="Normal 47 4 2" xfId="8881"/>
    <cellStyle name="Normal 48" xfId="4234"/>
    <cellStyle name="Normal 48 2" xfId="4235"/>
    <cellStyle name="Normal 48 2 2" xfId="8883"/>
    <cellStyle name="Normal 48 3" xfId="4236"/>
    <cellStyle name="Normal 48 3 2" xfId="8884"/>
    <cellStyle name="Normal 48 4" xfId="6288"/>
    <cellStyle name="Normal 48 4 2" xfId="8885"/>
    <cellStyle name="Normal 49" xfId="4237"/>
    <cellStyle name="Normal 49 2" xfId="4238"/>
    <cellStyle name="Normal 49 2 2" xfId="8887"/>
    <cellStyle name="Normal 49 3" xfId="4239"/>
    <cellStyle name="Normal 49 3 2" xfId="8888"/>
    <cellStyle name="Normal 49 4" xfId="6289"/>
    <cellStyle name="Normal 49 4 2" xfId="8889"/>
    <cellStyle name="Normal 5" xfId="4240"/>
    <cellStyle name="Normal 5 2" xfId="4241"/>
    <cellStyle name="Normal 5 2 2" xfId="4242"/>
    <cellStyle name="Normal 5 2 2 2" xfId="4243"/>
    <cellStyle name="Normal 5 2 2 2 2" xfId="8892"/>
    <cellStyle name="Normal 5 2 2 3" xfId="8893"/>
    <cellStyle name="Normal 5 2 3" xfId="8894"/>
    <cellStyle name="Normal 5 3" xfId="4244"/>
    <cellStyle name="Normal 5 3 2" xfId="4245"/>
    <cellStyle name="Normal 5 3 2 2" xfId="4246"/>
    <cellStyle name="Normal 5 3 2 2 2" xfId="8896"/>
    <cellStyle name="Normal 5 3 2 3" xfId="8897"/>
    <cellStyle name="Normal 5 3 3" xfId="4247"/>
    <cellStyle name="Normal 5 3 3 2" xfId="8898"/>
    <cellStyle name="Normal 5 3 4" xfId="4248"/>
    <cellStyle name="Normal 5 3 4 2" xfId="8899"/>
    <cellStyle name="Normal 5 3 5" xfId="8900"/>
    <cellStyle name="Normal 5 4" xfId="4249"/>
    <cellStyle name="Normal 5 4 2" xfId="4250"/>
    <cellStyle name="Normal 5 4 2 2" xfId="8901"/>
    <cellStyle name="Normal 5 4 3" xfId="4251"/>
    <cellStyle name="Normal 5 4 3 2" xfId="8902"/>
    <cellStyle name="Normal 5 4 4" xfId="8903"/>
    <cellStyle name="Normal 5 5" xfId="4252"/>
    <cellStyle name="Normal 5 5 2" xfId="4253"/>
    <cellStyle name="Normal 5 5 2 2" xfId="8905"/>
    <cellStyle name="Normal 5 5 3" xfId="8906"/>
    <cellStyle name="Normal 5 6" xfId="4254"/>
    <cellStyle name="Normal 5 6 2" xfId="4255"/>
    <cellStyle name="Normal 5 6 2 2" xfId="8907"/>
    <cellStyle name="Normal 5 6 3" xfId="8908"/>
    <cellStyle name="Normal 5 7" xfId="4256"/>
    <cellStyle name="Normal 5 7 2" xfId="8909"/>
    <cellStyle name="Normal 5 8" xfId="4257"/>
    <cellStyle name="Normal 5 8 2" xfId="7420"/>
    <cellStyle name="Normal 5 8 2 2" xfId="8911"/>
    <cellStyle name="Normal 5 9" xfId="6290"/>
    <cellStyle name="Normal 5_Data Extract" xfId="7419"/>
    <cellStyle name="Normal 50" xfId="4258"/>
    <cellStyle name="Normal 50 2" xfId="4259"/>
    <cellStyle name="Normal 50 2 2" xfId="8912"/>
    <cellStyle name="Normal 50 3" xfId="4260"/>
    <cellStyle name="Normal 50 3 2" xfId="8913"/>
    <cellStyle name="Normal 50 4" xfId="6291"/>
    <cellStyle name="Normal 50 4 2" xfId="8914"/>
    <cellStyle name="Normal 51" xfId="4261"/>
    <cellStyle name="Normal 51 2" xfId="4262"/>
    <cellStyle name="Normal 51 2 2" xfId="8916"/>
    <cellStyle name="Normal 51 3" xfId="4263"/>
    <cellStyle name="Normal 51 3 2" xfId="8917"/>
    <cellStyle name="Normal 51 4" xfId="8918"/>
    <cellStyle name="Normal 52" xfId="4264"/>
    <cellStyle name="Normal 52 2" xfId="4265"/>
    <cellStyle name="Normal 52 2 2" xfId="8920"/>
    <cellStyle name="Normal 52 3" xfId="4266"/>
    <cellStyle name="Normal 52 3 2" xfId="8922"/>
    <cellStyle name="Normal 52 4" xfId="6292"/>
    <cellStyle name="Normal 52 4 2" xfId="8923"/>
    <cellStyle name="Normal 53" xfId="4267"/>
    <cellStyle name="Normal 53 2" xfId="4268"/>
    <cellStyle name="Normal 53 2 2" xfId="8925"/>
    <cellStyle name="Normal 53 3" xfId="4269"/>
    <cellStyle name="Normal 53 3 2" xfId="8926"/>
    <cellStyle name="Normal 53 4" xfId="6293"/>
    <cellStyle name="Normal 53 4 2" xfId="8927"/>
    <cellStyle name="Normal 54" xfId="4270"/>
    <cellStyle name="Normal 54 2" xfId="4271"/>
    <cellStyle name="Normal 54 2 2" xfId="8929"/>
    <cellStyle name="Normal 54 3" xfId="4272"/>
    <cellStyle name="Normal 54 3 2" xfId="8930"/>
    <cellStyle name="Normal 54 4" xfId="6294"/>
    <cellStyle name="Normal 54 4 2" xfId="8931"/>
    <cellStyle name="Normal 55" xfId="4273"/>
    <cellStyle name="Normal 55 2" xfId="4274"/>
    <cellStyle name="Normal 55 2 2" xfId="8932"/>
    <cellStyle name="Normal 55 3" xfId="4275"/>
    <cellStyle name="Normal 55 3 2" xfId="8934"/>
    <cellStyle name="Normal 55 4" xfId="6295"/>
    <cellStyle name="Normal 55 4 2" xfId="8935"/>
    <cellStyle name="Normal 56" xfId="4276"/>
    <cellStyle name="Normal 56 2" xfId="4277"/>
    <cellStyle name="Normal 56 2 2" xfId="8936"/>
    <cellStyle name="Normal 56 3" xfId="4278"/>
    <cellStyle name="Normal 56 3 2" xfId="8937"/>
    <cellStyle name="Normal 56 4" xfId="7412"/>
    <cellStyle name="Normal 56 4 2" xfId="8938"/>
    <cellStyle name="Normal 57" xfId="4279"/>
    <cellStyle name="Normal 57 2" xfId="4280"/>
    <cellStyle name="Normal 57 2 2" xfId="8939"/>
    <cellStyle name="Normal 57 3" xfId="4281"/>
    <cellStyle name="Normal 57 3 2" xfId="8940"/>
    <cellStyle name="Normal 57 4" xfId="7411"/>
    <cellStyle name="Normal 57 4 2" xfId="8941"/>
    <cellStyle name="Normal 58" xfId="4282"/>
    <cellStyle name="Normal 58 2" xfId="4283"/>
    <cellStyle name="Normal 58 2 2" xfId="4284"/>
    <cellStyle name="Normal 58 2 2 2" xfId="8943"/>
    <cellStyle name="Normal 58 2 3" xfId="7409"/>
    <cellStyle name="Normal 58 2 3 2" xfId="8944"/>
    <cellStyle name="Normal 58 3" xfId="4285"/>
    <cellStyle name="Normal 58 3 2" xfId="8946"/>
    <cellStyle name="Normal 58 4" xfId="4286"/>
    <cellStyle name="Normal 58 4 2" xfId="8947"/>
    <cellStyle name="Normal 58 5" xfId="4287"/>
    <cellStyle name="Normal 58 5 2" xfId="8949"/>
    <cellStyle name="Normal 58 6" xfId="7410"/>
    <cellStyle name="Normal 58 6 2" xfId="8950"/>
    <cellStyle name="Normal 59" xfId="4288"/>
    <cellStyle name="Normal 59 2" xfId="4289"/>
    <cellStyle name="Normal 59 2 2" xfId="8953"/>
    <cellStyle name="Normal 59 3" xfId="4290"/>
    <cellStyle name="Normal 59 3 2" xfId="8954"/>
    <cellStyle name="Normal 59 4" xfId="7408"/>
    <cellStyle name="Normal 59 4 2" xfId="8955"/>
    <cellStyle name="Normal 6" xfId="4291"/>
    <cellStyle name="Normal 6 2" xfId="4292"/>
    <cellStyle name="Normal 6 2 2" xfId="4293"/>
    <cellStyle name="Normal 6 2 2 2" xfId="8959"/>
    <cellStyle name="Normal 6 2 3" xfId="8960"/>
    <cellStyle name="Normal 6 3" xfId="4294"/>
    <cellStyle name="Normal 6 3 2" xfId="4295"/>
    <cellStyle name="Normal 6 3 2 2" xfId="8963"/>
    <cellStyle name="Normal 6 3 3" xfId="4296"/>
    <cellStyle name="Normal 6 3 3 2" xfId="8964"/>
    <cellStyle name="Normal 6 3 4" xfId="4297"/>
    <cellStyle name="Normal 6 3 4 2" xfId="8965"/>
    <cellStyle name="Normal 6 3 5" xfId="8966"/>
    <cellStyle name="Normal 6 4" xfId="4298"/>
    <cellStyle name="Normal 6 4 2" xfId="8968"/>
    <cellStyle name="Normal 6 5" xfId="4299"/>
    <cellStyle name="Normal 6 5 2" xfId="8969"/>
    <cellStyle name="Normal 6 6" xfId="6296"/>
    <cellStyle name="Normal 6 6 2" xfId="8027"/>
    <cellStyle name="Normal 60" xfId="4300"/>
    <cellStyle name="Normal 60 2" xfId="4301"/>
    <cellStyle name="Normal 60 2 2" xfId="8971"/>
    <cellStyle name="Normal 60 3" xfId="7406"/>
    <cellStyle name="Normal 60 3 2" xfId="8972"/>
    <cellStyle name="Normal 61" xfId="4302"/>
    <cellStyle name="Normal 61 2" xfId="4303"/>
    <cellStyle name="Normal 61 2 2" xfId="8974"/>
    <cellStyle name="Normal 61 3" xfId="7405"/>
    <cellStyle name="Normal 61 3 2" xfId="8975"/>
    <cellStyle name="Normal 62" xfId="4304"/>
    <cellStyle name="Normal 62 2" xfId="4305"/>
    <cellStyle name="Normal 62 2 2" xfId="8977"/>
    <cellStyle name="Normal 62 3" xfId="7404"/>
    <cellStyle name="Normal 62 3 2" xfId="8978"/>
    <cellStyle name="Normal 63" xfId="4306"/>
    <cellStyle name="Normal 63 2" xfId="4307"/>
    <cellStyle name="Normal 63 2 2" xfId="8980"/>
    <cellStyle name="Normal 63 3" xfId="4308"/>
    <cellStyle name="Normal 63 3 2" xfId="4309"/>
    <cellStyle name="Normal 63 3 2 2" xfId="8981"/>
    <cellStyle name="Normal 63 3 3" xfId="8982"/>
    <cellStyle name="Normal 63 4" xfId="4310"/>
    <cellStyle name="Normal 63 4 2" xfId="8984"/>
    <cellStyle name="Normal 63 5" xfId="7403"/>
    <cellStyle name="Normal 63 5 2" xfId="8985"/>
    <cellStyle name="Normal 64" xfId="4311"/>
    <cellStyle name="Normal 64 2" xfId="4312"/>
    <cellStyle name="Normal 64 2 2" xfId="4313"/>
    <cellStyle name="Normal 64 2 2 2" xfId="8986"/>
    <cellStyle name="Normal 64 2 3" xfId="8987"/>
    <cellStyle name="Normal 64 3" xfId="4314"/>
    <cellStyle name="Normal 64 3 2" xfId="4315"/>
    <cellStyle name="Normal 64 3 2 2" xfId="8988"/>
    <cellStyle name="Normal 64 3 3" xfId="4316"/>
    <cellStyle name="Normal 64 3 3 2" xfId="4317"/>
    <cellStyle name="Normal 64 3 3 2 2" xfId="8990"/>
    <cellStyle name="Normal 64 3 3 3" xfId="8991"/>
    <cellStyle name="Normal 64 4" xfId="4318"/>
    <cellStyle name="Normal 64 4 2" xfId="4319"/>
    <cellStyle name="Normal 64 4 2 2" xfId="8993"/>
    <cellStyle name="Normal 64 4 3" xfId="4320"/>
    <cellStyle name="Normal 64 4 3 2" xfId="4321"/>
    <cellStyle name="Normal 64 4 3 2 2" xfId="8995"/>
    <cellStyle name="Normal 64 4 3 3" xfId="8996"/>
    <cellStyle name="Normal 64 5" xfId="4322"/>
    <cellStyle name="Normal 64 5 2" xfId="4323"/>
    <cellStyle name="Normal 64 5 2 2" xfId="8998"/>
    <cellStyle name="Normal 64 5 3" xfId="8999"/>
    <cellStyle name="Normal 64 6" xfId="4324"/>
    <cellStyle name="Normal 64 6 2" xfId="9000"/>
    <cellStyle name="Normal 64 7" xfId="4325"/>
    <cellStyle name="Normal 64 7 2" xfId="9002"/>
    <cellStyle name="Normal 64 8" xfId="4326"/>
    <cellStyle name="Normal 64 8 2" xfId="4327"/>
    <cellStyle name="Normal 64 8 2 2" xfId="9005"/>
    <cellStyle name="Normal 64 8 3" xfId="9006"/>
    <cellStyle name="Normal 65" xfId="4328"/>
    <cellStyle name="Normal 65 2" xfId="4329"/>
    <cellStyle name="Normal 65 2 2" xfId="4330"/>
    <cellStyle name="Normal 65 2 2 2" xfId="9009"/>
    <cellStyle name="Normal 65 2 3" xfId="9010"/>
    <cellStyle name="Normal 65 3" xfId="4331"/>
    <cellStyle name="Normal 65 3 2" xfId="4332"/>
    <cellStyle name="Normal 65 3 2 2" xfId="9012"/>
    <cellStyle name="Normal 65 3 3" xfId="9013"/>
    <cellStyle name="Normal 65 4" xfId="4333"/>
    <cellStyle name="Normal 65 4 2" xfId="4334"/>
    <cellStyle name="Normal 65 4 2 2" xfId="9015"/>
    <cellStyle name="Normal 65 4 3" xfId="9016"/>
    <cellStyle name="Normal 65 5" xfId="7401"/>
    <cellStyle name="Normal 65 5 2" xfId="9017"/>
    <cellStyle name="Normal 66" xfId="4335"/>
    <cellStyle name="Normal 66 2" xfId="4336"/>
    <cellStyle name="Normal 66 2 2" xfId="4337"/>
    <cellStyle name="Normal 66 2 2 2" xfId="9020"/>
    <cellStyle name="Normal 66 2 3" xfId="9021"/>
    <cellStyle name="Normal 66 3" xfId="4338"/>
    <cellStyle name="Normal 66 3 2" xfId="4339"/>
    <cellStyle name="Normal 66 3 2 2" xfId="9023"/>
    <cellStyle name="Normal 66 3 3" xfId="9024"/>
    <cellStyle name="Normal 66 4" xfId="4340"/>
    <cellStyle name="Normal 66 4 2" xfId="4341"/>
    <cellStyle name="Normal 66 4 2 2" xfId="9026"/>
    <cellStyle name="Normal 66 4 3" xfId="9027"/>
    <cellStyle name="Normal 66 5" xfId="7400"/>
    <cellStyle name="Normal 66 5 2" xfId="9028"/>
    <cellStyle name="Normal 67" xfId="4342"/>
    <cellStyle name="Normal 67 2" xfId="4343"/>
    <cellStyle name="Normal 67 2 2" xfId="4344"/>
    <cellStyle name="Normal 67 2 2 2" xfId="4345"/>
    <cellStyle name="Normal 67 2 2 2 2" xfId="9032"/>
    <cellStyle name="Normal 67 2 2 3" xfId="9033"/>
    <cellStyle name="Normal 67 2 3" xfId="9034"/>
    <cellStyle name="Normal 67 3" xfId="4346"/>
    <cellStyle name="Normal 67 3 2" xfId="4347"/>
    <cellStyle name="Normal 67 3 2 2" xfId="9036"/>
    <cellStyle name="Normal 67 3 3" xfId="9037"/>
    <cellStyle name="Normal 67 4" xfId="4348"/>
    <cellStyle name="Normal 67 4 2" xfId="4349"/>
    <cellStyle name="Normal 67 4 2 2" xfId="9039"/>
    <cellStyle name="Normal 67 4 3" xfId="9040"/>
    <cellStyle name="Normal 67 5" xfId="7399"/>
    <cellStyle name="Normal 67 5 2" xfId="9041"/>
    <cellStyle name="Normal 68" xfId="4350"/>
    <cellStyle name="Normal 68 2" xfId="4351"/>
    <cellStyle name="Normal 68 2 2" xfId="4352"/>
    <cellStyle name="Normal 68 2 2 2" xfId="4353"/>
    <cellStyle name="Normal 68 2 2 2 2" xfId="9044"/>
    <cellStyle name="Normal 68 2 2 3" xfId="9045"/>
    <cellStyle name="Normal 68 2 3" xfId="9046"/>
    <cellStyle name="Normal 68 3" xfId="4354"/>
    <cellStyle name="Normal 68 3 2" xfId="4355"/>
    <cellStyle name="Normal 68 3 2 2" xfId="9048"/>
    <cellStyle name="Normal 68 3 3" xfId="9049"/>
    <cellStyle name="Normal 68 4" xfId="4356"/>
    <cellStyle name="Normal 68 4 2" xfId="4357"/>
    <cellStyle name="Normal 68 4 2 2" xfId="9051"/>
    <cellStyle name="Normal 68 4 3" xfId="9052"/>
    <cellStyle name="Normal 68 5" xfId="7398"/>
    <cellStyle name="Normal 68 5 2" xfId="9053"/>
    <cellStyle name="Normal 69" xfId="4358"/>
    <cellStyle name="Normal 69 2" xfId="4359"/>
    <cellStyle name="Normal 69 2 2" xfId="4360"/>
    <cellStyle name="Normal 69 2 2 2" xfId="4361"/>
    <cellStyle name="Normal 69 2 2 2 2" xfId="9056"/>
    <cellStyle name="Normal 69 2 2 3" xfId="9057"/>
    <cellStyle name="Normal 69 2 3" xfId="9058"/>
    <cellStyle name="Normal 69 3" xfId="4362"/>
    <cellStyle name="Normal 69 3 2" xfId="4363"/>
    <cellStyle name="Normal 69 3 2 2" xfId="9060"/>
    <cellStyle name="Normal 69 3 3" xfId="9061"/>
    <cellStyle name="Normal 69 4" xfId="4364"/>
    <cellStyle name="Normal 69 4 2" xfId="4365"/>
    <cellStyle name="Normal 69 4 2 2" xfId="9063"/>
    <cellStyle name="Normal 69 4 3" xfId="9064"/>
    <cellStyle name="Normal 69 5" xfId="7397"/>
    <cellStyle name="Normal 69 5 2" xfId="9065"/>
    <cellStyle name="Normal 7" xfId="4366"/>
    <cellStyle name="Normal 7 2" xfId="4367"/>
    <cellStyle name="Normal 7 2 2" xfId="4368"/>
    <cellStyle name="Normal 7 2 2 2" xfId="9068"/>
    <cellStyle name="Normal 7 2 2 3" xfId="8342"/>
    <cellStyle name="Normal 7 2 3" xfId="4369"/>
    <cellStyle name="Normal 7 2 3 2" xfId="9069"/>
    <cellStyle name="Normal 7 2 4" xfId="6298"/>
    <cellStyle name="Normal 7 2 4 2" xfId="9070"/>
    <cellStyle name="Normal 7 3" xfId="4370"/>
    <cellStyle name="Normal 7 3 2" xfId="4371"/>
    <cellStyle name="Normal 7 3 2 2" xfId="9072"/>
    <cellStyle name="Normal 7 3 3" xfId="4372"/>
    <cellStyle name="Normal 7 3 3 2" xfId="9074"/>
    <cellStyle name="Normal 7 3 4" xfId="9075"/>
    <cellStyle name="Normal 7 4" xfId="4373"/>
    <cellStyle name="Normal 7 4 2" xfId="4374"/>
    <cellStyle name="Normal 7 4 2 2" xfId="9077"/>
    <cellStyle name="Normal 7 4 3" xfId="9078"/>
    <cellStyle name="Normal 7 5" xfId="4375"/>
    <cellStyle name="Normal 7 5 2" xfId="9079"/>
    <cellStyle name="Normal 7 6" xfId="6297"/>
    <cellStyle name="Normal 7 6 2" xfId="9080"/>
    <cellStyle name="Normal 70" xfId="4376"/>
    <cellStyle name="Normal 70 2" xfId="4377"/>
    <cellStyle name="Normal 70 2 2" xfId="4378"/>
    <cellStyle name="Normal 70 2 2 2" xfId="4379"/>
    <cellStyle name="Normal 70 2 2 2 2" xfId="9083"/>
    <cellStyle name="Normal 70 2 2 3" xfId="9084"/>
    <cellStyle name="Normal 70 2 3" xfId="9085"/>
    <cellStyle name="Normal 70 3" xfId="4380"/>
    <cellStyle name="Normal 70 3 2" xfId="4381"/>
    <cellStyle name="Normal 70 3 2 2" xfId="9087"/>
    <cellStyle name="Normal 70 3 3" xfId="9088"/>
    <cellStyle name="Normal 70 4" xfId="4382"/>
    <cellStyle name="Normal 70 4 2" xfId="4383"/>
    <cellStyle name="Normal 70 4 2 2" xfId="9090"/>
    <cellStyle name="Normal 70 4 3" xfId="9091"/>
    <cellStyle name="Normal 70 5" xfId="7394"/>
    <cellStyle name="Normal 70 5 2" xfId="9092"/>
    <cellStyle name="Normal 71" xfId="4384"/>
    <cellStyle name="Normal 71 2" xfId="4385"/>
    <cellStyle name="Normal 71 2 2" xfId="4386"/>
    <cellStyle name="Normal 71 2 2 2" xfId="4387"/>
    <cellStyle name="Normal 71 2 2 2 2" xfId="9095"/>
    <cellStyle name="Normal 71 2 2 3" xfId="9096"/>
    <cellStyle name="Normal 71 2 3" xfId="9097"/>
    <cellStyle name="Normal 71 3" xfId="4388"/>
    <cellStyle name="Normal 71 3 2" xfId="4389"/>
    <cellStyle name="Normal 71 3 2 2" xfId="9099"/>
    <cellStyle name="Normal 71 3 3" xfId="9100"/>
    <cellStyle name="Normal 71 4" xfId="4390"/>
    <cellStyle name="Normal 71 4 2" xfId="4391"/>
    <cellStyle name="Normal 71 4 2 2" xfId="9103"/>
    <cellStyle name="Normal 71 4 3" xfId="9104"/>
    <cellStyle name="Normal 71 5" xfId="7393"/>
    <cellStyle name="Normal 71 5 2" xfId="9105"/>
    <cellStyle name="Normal 72" xfId="4392"/>
    <cellStyle name="Normal 72 2" xfId="4393"/>
    <cellStyle name="Normal 72 2 2" xfId="4394"/>
    <cellStyle name="Normal 72 2 2 2" xfId="4395"/>
    <cellStyle name="Normal 72 2 2 2 2" xfId="9108"/>
    <cellStyle name="Normal 72 2 2 3" xfId="9109"/>
    <cellStyle name="Normal 72 2 3" xfId="9110"/>
    <cellStyle name="Normal 72 3" xfId="4396"/>
    <cellStyle name="Normal 72 3 2" xfId="4397"/>
    <cellStyle name="Normal 72 3 2 2" xfId="9112"/>
    <cellStyle name="Normal 72 3 3" xfId="9113"/>
    <cellStyle name="Normal 72 4" xfId="4398"/>
    <cellStyle name="Normal 72 4 2" xfId="4399"/>
    <cellStyle name="Normal 72 4 2 2" xfId="9115"/>
    <cellStyle name="Normal 72 4 3" xfId="9116"/>
    <cellStyle name="Normal 72 5" xfId="7392"/>
    <cellStyle name="Normal 72 5 2" xfId="9117"/>
    <cellStyle name="Normal 73" xfId="4400"/>
    <cellStyle name="Normal 73 2" xfId="4401"/>
    <cellStyle name="Normal 73 2 2" xfId="4402"/>
    <cellStyle name="Normal 73 2 2 2" xfId="4403"/>
    <cellStyle name="Normal 73 2 2 2 2" xfId="9120"/>
    <cellStyle name="Normal 73 2 2 3" xfId="9121"/>
    <cellStyle name="Normal 73 2 3" xfId="9122"/>
    <cellStyle name="Normal 73 3" xfId="4404"/>
    <cellStyle name="Normal 73 3 2" xfId="4405"/>
    <cellStyle name="Normal 73 3 2 2" xfId="9124"/>
    <cellStyle name="Normal 73 3 3" xfId="9125"/>
    <cellStyle name="Normal 73 4" xfId="4406"/>
    <cellStyle name="Normal 73 4 2" xfId="4407"/>
    <cellStyle name="Normal 73 4 2 2" xfId="9127"/>
    <cellStyle name="Normal 73 4 3" xfId="9128"/>
    <cellStyle name="Normal 73 5" xfId="7391"/>
    <cellStyle name="Normal 73 5 2" xfId="9129"/>
    <cellStyle name="Normal 74" xfId="4408"/>
    <cellStyle name="Normal 74 2" xfId="4409"/>
    <cellStyle name="Normal 74 2 2" xfId="4410"/>
    <cellStyle name="Normal 74 2 2 2" xfId="4411"/>
    <cellStyle name="Normal 74 2 2 2 2" xfId="9132"/>
    <cellStyle name="Normal 74 2 2 3" xfId="9133"/>
    <cellStyle name="Normal 74 2 3" xfId="9134"/>
    <cellStyle name="Normal 74 3" xfId="4412"/>
    <cellStyle name="Normal 74 3 2" xfId="4413"/>
    <cellStyle name="Normal 74 3 2 2" xfId="9136"/>
    <cellStyle name="Normal 74 3 3" xfId="9137"/>
    <cellStyle name="Normal 74 4" xfId="4414"/>
    <cellStyle name="Normal 74 4 2" xfId="4415"/>
    <cellStyle name="Normal 74 4 2 2" xfId="9139"/>
    <cellStyle name="Normal 74 4 3" xfId="9140"/>
    <cellStyle name="Normal 74 5" xfId="9141"/>
    <cellStyle name="Normal 75" xfId="4416"/>
    <cellStyle name="Normal 75 2" xfId="4417"/>
    <cellStyle name="Normal 75 2 2" xfId="4418"/>
    <cellStyle name="Normal 75 2 2 2" xfId="9143"/>
    <cellStyle name="Normal 75 2 3" xfId="4419"/>
    <cellStyle name="Normal 75 2 3 2" xfId="9145"/>
    <cellStyle name="Normal 75 2 4" xfId="9146"/>
    <cellStyle name="Normal 75 3" xfId="4420"/>
    <cellStyle name="Normal 75 3 2" xfId="4421"/>
    <cellStyle name="Normal 75 3 2 2" xfId="9148"/>
    <cellStyle name="Normal 75 3 3" xfId="4422"/>
    <cellStyle name="Normal 75 3 3 2" xfId="4423"/>
    <cellStyle name="Normal 75 3 3 2 2" xfId="9150"/>
    <cellStyle name="Normal 75 3 3 3" xfId="9151"/>
    <cellStyle name="Normal 75 4" xfId="4424"/>
    <cellStyle name="Normal 75 4 2" xfId="4425"/>
    <cellStyle name="Normal 75 4 2 2" xfId="9153"/>
    <cellStyle name="Normal 75 4 3" xfId="4426"/>
    <cellStyle name="Normal 75 4 3 2" xfId="4427"/>
    <cellStyle name="Normal 75 4 3 2 2" xfId="9155"/>
    <cellStyle name="Normal 75 4 3 3" xfId="9156"/>
    <cellStyle name="Normal 75 5" xfId="4428"/>
    <cellStyle name="Normal 75 5 2" xfId="4429"/>
    <cellStyle name="Normal 75 5 2 2" xfId="9158"/>
    <cellStyle name="Normal 75 5 3" xfId="9159"/>
    <cellStyle name="Normal 75 6" xfId="4430"/>
    <cellStyle name="Normal 75 6 2" xfId="9160"/>
    <cellStyle name="Normal 75 7" xfId="4431"/>
    <cellStyle name="Normal 75 7 2" xfId="9162"/>
    <cellStyle name="Normal 75 8" xfId="4432"/>
    <cellStyle name="Normal 75 8 2" xfId="4433"/>
    <cellStyle name="Normal 75 8 2 2" xfId="9164"/>
    <cellStyle name="Normal 75 8 3" xfId="9165"/>
    <cellStyle name="Normal 76" xfId="4434"/>
    <cellStyle name="Normal 76 2" xfId="4435"/>
    <cellStyle name="Normal 76 2 2" xfId="4436"/>
    <cellStyle name="Normal 76 2 2 2" xfId="4437"/>
    <cellStyle name="Normal 76 2 2 2 2" xfId="9168"/>
    <cellStyle name="Normal 76 2 2 3" xfId="9169"/>
    <cellStyle name="Normal 76 2 3" xfId="9170"/>
    <cellStyle name="Normal 76 3" xfId="4438"/>
    <cellStyle name="Normal 76 3 2" xfId="4439"/>
    <cellStyle name="Normal 76 3 2 2" xfId="9172"/>
    <cellStyle name="Normal 76 3 3" xfId="9173"/>
    <cellStyle name="Normal 76 4" xfId="4440"/>
    <cellStyle name="Normal 76 4 2" xfId="4441"/>
    <cellStyle name="Normal 76 4 2 2" xfId="9175"/>
    <cellStyle name="Normal 76 4 3" xfId="9176"/>
    <cellStyle name="Normal 76 5" xfId="9177"/>
    <cellStyle name="Normal 77" xfId="4442"/>
    <cellStyle name="Normal 77 2" xfId="4443"/>
    <cellStyle name="Normal 77 2 2" xfId="4444"/>
    <cellStyle name="Normal 77 2 2 2" xfId="4445"/>
    <cellStyle name="Normal 77 2 2 2 2" xfId="9180"/>
    <cellStyle name="Normal 77 2 2 3" xfId="9181"/>
    <cellStyle name="Normal 77 2 3" xfId="9182"/>
    <cellStyle name="Normal 77 3" xfId="4446"/>
    <cellStyle name="Normal 77 3 2" xfId="4447"/>
    <cellStyle name="Normal 77 3 2 2" xfId="9184"/>
    <cellStyle name="Normal 77 3 3" xfId="9185"/>
    <cellStyle name="Normal 77 4" xfId="4448"/>
    <cellStyle name="Normal 77 4 2" xfId="4449"/>
    <cellStyle name="Normal 77 4 2 2" xfId="9188"/>
    <cellStyle name="Normal 77 4 3" xfId="9189"/>
    <cellStyle name="Normal 77 5" xfId="9190"/>
    <cellStyle name="Normal 78" xfId="4450"/>
    <cellStyle name="Normal 78 2" xfId="4451"/>
    <cellStyle name="Normal 78 2 2" xfId="4452"/>
    <cellStyle name="Normal 78 2 2 2" xfId="4453"/>
    <cellStyle name="Normal 78 2 2 2 2" xfId="9193"/>
    <cellStyle name="Normal 78 2 2 3" xfId="9194"/>
    <cellStyle name="Normal 78 2 3" xfId="9195"/>
    <cellStyle name="Normal 78 3" xfId="4454"/>
    <cellStyle name="Normal 78 3 2" xfId="4455"/>
    <cellStyle name="Normal 78 3 2 2" xfId="9198"/>
    <cellStyle name="Normal 78 3 3" xfId="9199"/>
    <cellStyle name="Normal 78 4" xfId="4456"/>
    <cellStyle name="Normal 78 4 2" xfId="4457"/>
    <cellStyle name="Normal 78 4 2 2" xfId="9201"/>
    <cellStyle name="Normal 78 4 3" xfId="9202"/>
    <cellStyle name="Normal 78 5" xfId="9203"/>
    <cellStyle name="Normal 79" xfId="4458"/>
    <cellStyle name="Normal 79 2" xfId="4459"/>
    <cellStyle name="Normal 79 2 2" xfId="4460"/>
    <cellStyle name="Normal 79 2 2 2" xfId="4461"/>
    <cellStyle name="Normal 79 2 2 2 2" xfId="9206"/>
    <cellStyle name="Normal 79 2 2 3" xfId="9207"/>
    <cellStyle name="Normal 79 2 3" xfId="9208"/>
    <cellStyle name="Normal 79 3" xfId="4462"/>
    <cellStyle name="Normal 79 3 2" xfId="4463"/>
    <cellStyle name="Normal 79 3 2 2" xfId="9211"/>
    <cellStyle name="Normal 79 3 3" xfId="9212"/>
    <cellStyle name="Normal 79 4" xfId="4464"/>
    <cellStyle name="Normal 79 4 2" xfId="4465"/>
    <cellStyle name="Normal 79 4 2 2" xfId="9214"/>
    <cellStyle name="Normal 79 4 3" xfId="9215"/>
    <cellStyle name="Normal 79 5" xfId="9216"/>
    <cellStyle name="Normal 8" xfId="4466"/>
    <cellStyle name="Normal 8 2" xfId="4467"/>
    <cellStyle name="Normal 8 2 2" xfId="4468"/>
    <cellStyle name="Normal 8 2 2 2" xfId="9218"/>
    <cellStyle name="Normal 8 2 3" xfId="4469"/>
    <cellStyle name="Normal 8 2 3 2" xfId="9220"/>
    <cellStyle name="Normal 8 2 4" xfId="6300"/>
    <cellStyle name="Normal 8 2 4 2" xfId="9221"/>
    <cellStyle name="Normal 8 3" xfId="4470"/>
    <cellStyle name="Normal 8 3 2" xfId="4471"/>
    <cellStyle name="Normal 8 3 2 2" xfId="9223"/>
    <cellStyle name="Normal 8 3 3" xfId="9224"/>
    <cellStyle name="Normal 8 4" xfId="4472"/>
    <cellStyle name="Normal 8 4 2" xfId="4473"/>
    <cellStyle name="Normal 8 4 2 2" xfId="4474"/>
    <cellStyle name="Normal 8 4 2 2 2" xfId="9226"/>
    <cellStyle name="Normal 8 4 2 3" xfId="9227"/>
    <cellStyle name="Normal 8 4 3" xfId="4475"/>
    <cellStyle name="Normal 8 4 3 2" xfId="4476"/>
    <cellStyle name="Normal 8 4 3 2 2" xfId="9229"/>
    <cellStyle name="Normal 8 4 3 3" xfId="9230"/>
    <cellStyle name="Normal 8 4 4" xfId="4477"/>
    <cellStyle name="Normal 8 4 4 2" xfId="9232"/>
    <cellStyle name="Normal 8 4 5" xfId="9233"/>
    <cellStyle name="Normal 8 5" xfId="4478"/>
    <cellStyle name="Normal 8 5 2" xfId="4479"/>
    <cellStyle name="Normal 8 5 2 2" xfId="4480"/>
    <cellStyle name="Normal 8 5 2 2 2" xfId="9235"/>
    <cellStyle name="Normal 8 5 2 3" xfId="9236"/>
    <cellStyle name="Normal 8 5 3" xfId="4481"/>
    <cellStyle name="Normal 8 5 3 2" xfId="4482"/>
    <cellStyle name="Normal 8 5 3 2 2" xfId="9238"/>
    <cellStyle name="Normal 8 5 3 3" xfId="9239"/>
    <cellStyle name="Normal 8 5 4" xfId="4483"/>
    <cellStyle name="Normal 8 5 4 2" xfId="4484"/>
    <cellStyle name="Normal 8 5 4 2 2" xfId="9241"/>
    <cellStyle name="Normal 8 5 4 3" xfId="9242"/>
    <cellStyle name="Normal 8 5 5" xfId="9243"/>
    <cellStyle name="Normal 8 6" xfId="4485"/>
    <cellStyle name="Normal 8 6 2" xfId="4486"/>
    <cellStyle name="Normal 8 6 2 2" xfId="4487"/>
    <cellStyle name="Normal 8 6 2 2 2" xfId="9246"/>
    <cellStyle name="Normal 8 6 2 3" xfId="9247"/>
    <cellStyle name="Normal 8 7" xfId="4488"/>
    <cellStyle name="Normal 8 7 2" xfId="4489"/>
    <cellStyle name="Normal 8 7 2 2" xfId="9249"/>
    <cellStyle name="Normal 8 7 3" xfId="9250"/>
    <cellStyle name="Normal 8 8" xfId="6299"/>
    <cellStyle name="Normal 8_Data Extract" xfId="7386"/>
    <cellStyle name="Normal 80" xfId="4490"/>
    <cellStyle name="Normal 80 2" xfId="4491"/>
    <cellStyle name="Normal 80 2 2" xfId="9252"/>
    <cellStyle name="Normal 80 3" xfId="4492"/>
    <cellStyle name="Normal 80 3 2" xfId="9253"/>
    <cellStyle name="Normal 80 4" xfId="9254"/>
    <cellStyle name="Normal 81" xfId="4493"/>
    <cellStyle name="Normal 81 2" xfId="4494"/>
    <cellStyle name="Normal 81 2 2" xfId="4495"/>
    <cellStyle name="Normal 81 2 2 2" xfId="9257"/>
    <cellStyle name="Normal 81 2 3" xfId="4496"/>
    <cellStyle name="Normal 81 2 3 2" xfId="9258"/>
    <cellStyle name="Normal 81 2 4" xfId="9259"/>
    <cellStyle name="Normal 81 3" xfId="4497"/>
    <cellStyle name="Normal 81 3 2" xfId="4498"/>
    <cellStyle name="Normal 81 3 2 2" xfId="9262"/>
    <cellStyle name="Normal 81 3 3" xfId="9263"/>
    <cellStyle name="Normal 81 4" xfId="4499"/>
    <cellStyle name="Normal 81 4 2" xfId="4500"/>
    <cellStyle name="Normal 81 4 2 2" xfId="9265"/>
    <cellStyle name="Normal 81 4 3" xfId="9266"/>
    <cellStyle name="Normal 81 5" xfId="4501"/>
    <cellStyle name="Normal 81 5 2" xfId="4502"/>
    <cellStyle name="Normal 81 5 2 2" xfId="9269"/>
    <cellStyle name="Normal 81 5 3" xfId="9270"/>
    <cellStyle name="Normal 81 6" xfId="4503"/>
    <cellStyle name="Normal 81 6 2" xfId="9272"/>
    <cellStyle name="Normal 81 7" xfId="4504"/>
    <cellStyle name="Normal 81 7 2" xfId="9274"/>
    <cellStyle name="Normal 81 8" xfId="9275"/>
    <cellStyle name="Normal 82" xfId="4505"/>
    <cellStyle name="Normal 82 2" xfId="4506"/>
    <cellStyle name="Normal 82 2 2" xfId="4507"/>
    <cellStyle name="Normal 82 2 2 2" xfId="9278"/>
    <cellStyle name="Normal 82 2 3" xfId="4508"/>
    <cellStyle name="Normal 82 2 3 2" xfId="9280"/>
    <cellStyle name="Normal 82 2 4" xfId="9281"/>
    <cellStyle name="Normal 82 3" xfId="4509"/>
    <cellStyle name="Normal 82 3 2" xfId="4510"/>
    <cellStyle name="Normal 82 3 2 2" xfId="9282"/>
    <cellStyle name="Normal 82 3 3" xfId="9283"/>
    <cellStyle name="Normal 82 4" xfId="4511"/>
    <cellStyle name="Normal 82 4 2" xfId="4512"/>
    <cellStyle name="Normal 82 4 2 2" xfId="9284"/>
    <cellStyle name="Normal 82 4 3" xfId="9285"/>
    <cellStyle name="Normal 82 5" xfId="4513"/>
    <cellStyle name="Normal 82 5 2" xfId="4514"/>
    <cellStyle name="Normal 82 5 2 2" xfId="9287"/>
    <cellStyle name="Normal 82 5 3" xfId="9288"/>
    <cellStyle name="Normal 82 6" xfId="4515"/>
    <cellStyle name="Normal 82 6 2" xfId="9289"/>
    <cellStyle name="Normal 82 7" xfId="4516"/>
    <cellStyle name="Normal 82 7 2" xfId="9291"/>
    <cellStyle name="Normal 82 8" xfId="9292"/>
    <cellStyle name="Normal 83" xfId="4517"/>
    <cellStyle name="Normal 83 2" xfId="4518"/>
    <cellStyle name="Normal 83 2 2" xfId="9294"/>
    <cellStyle name="Normal 83 3" xfId="4519"/>
    <cellStyle name="Normal 83 3 2" xfId="9295"/>
    <cellStyle name="Normal 83 4" xfId="9296"/>
    <cellStyle name="Normal 84" xfId="4520"/>
    <cellStyle name="Normal 84 2" xfId="4521"/>
    <cellStyle name="Normal 84 2 2" xfId="9298"/>
    <cellStyle name="Normal 84 3" xfId="4522"/>
    <cellStyle name="Normal 84 3 2" xfId="9300"/>
    <cellStyle name="Normal 84 4" xfId="9301"/>
    <cellStyle name="Normal 85" xfId="4523"/>
    <cellStyle name="Normal 85 2" xfId="4524"/>
    <cellStyle name="Normal 85 2 2" xfId="4525"/>
    <cellStyle name="Normal 85 2 2 2" xfId="9303"/>
    <cellStyle name="Normal 85 2 3" xfId="4526"/>
    <cellStyle name="Normal 85 2 3 2" xfId="9305"/>
    <cellStyle name="Normal 85 2 4" xfId="9306"/>
    <cellStyle name="Normal 85 3" xfId="4527"/>
    <cellStyle name="Normal 85 3 2" xfId="4528"/>
    <cellStyle name="Normal 85 3 2 2" xfId="9308"/>
    <cellStyle name="Normal 85 3 3" xfId="9309"/>
    <cellStyle name="Normal 85 4" xfId="4529"/>
    <cellStyle name="Normal 85 4 2" xfId="4530"/>
    <cellStyle name="Normal 85 4 2 2" xfId="9311"/>
    <cellStyle name="Normal 85 4 3" xfId="9312"/>
    <cellStyle name="Normal 85 5" xfId="4531"/>
    <cellStyle name="Normal 85 5 2" xfId="4532"/>
    <cellStyle name="Normal 85 5 2 2" xfId="9314"/>
    <cellStyle name="Normal 85 5 3" xfId="9315"/>
    <cellStyle name="Normal 85 6" xfId="4533"/>
    <cellStyle name="Normal 85 6 2" xfId="9316"/>
    <cellStyle name="Normal 85 7" xfId="4534"/>
    <cellStyle name="Normal 85 7 2" xfId="9318"/>
    <cellStyle name="Normal 85 8" xfId="9319"/>
    <cellStyle name="Normal 86" xfId="4535"/>
    <cellStyle name="Normal 86 2" xfId="4536"/>
    <cellStyle name="Normal 86 2 2" xfId="4537"/>
    <cellStyle name="Normal 86 2 2 2" xfId="9321"/>
    <cellStyle name="Normal 86 2 3" xfId="9322"/>
    <cellStyle name="Normal 86 3" xfId="4538"/>
    <cellStyle name="Normal 86 3 2" xfId="4539"/>
    <cellStyle name="Normal 86 3 2 2" xfId="9324"/>
    <cellStyle name="Normal 86 3 3" xfId="9325"/>
    <cellStyle name="Normal 86 4" xfId="4540"/>
    <cellStyle name="Normal 86 4 2" xfId="4541"/>
    <cellStyle name="Normal 86 4 2 2" xfId="9327"/>
    <cellStyle name="Normal 86 4 3" xfId="9328"/>
    <cellStyle name="Normal 86 5" xfId="4542"/>
    <cellStyle name="Normal 86 5 2" xfId="4543"/>
    <cellStyle name="Normal 86 5 2 2" xfId="9330"/>
    <cellStyle name="Normal 86 5 3" xfId="9331"/>
    <cellStyle name="Normal 86 6" xfId="4544"/>
    <cellStyle name="Normal 86 6 2" xfId="9333"/>
    <cellStyle name="Normal 86 7" xfId="9334"/>
    <cellStyle name="Normal 87" xfId="4545"/>
    <cellStyle name="Normal 87 2" xfId="4546"/>
    <cellStyle name="Normal 87 2 2" xfId="9336"/>
    <cellStyle name="Normal 87 3" xfId="4547"/>
    <cellStyle name="Normal 87 3 2" xfId="9337"/>
    <cellStyle name="Normal 87 4" xfId="9338"/>
    <cellStyle name="Normal 88" xfId="4548"/>
    <cellStyle name="Normal 88 2" xfId="4549"/>
    <cellStyle name="Normal 88 2 2" xfId="4550"/>
    <cellStyle name="Normal 88 2 2 2" xfId="9341"/>
    <cellStyle name="Normal 88 2 3" xfId="9342"/>
    <cellStyle name="Normal 88 3" xfId="4551"/>
    <cellStyle name="Normal 88 3 2" xfId="4552"/>
    <cellStyle name="Normal 88 3 2 2" xfId="9344"/>
    <cellStyle name="Normal 88 3 3" xfId="9345"/>
    <cellStyle name="Normal 88 4" xfId="4553"/>
    <cellStyle name="Normal 88 4 2" xfId="4554"/>
    <cellStyle name="Normal 88 4 2 2" xfId="9347"/>
    <cellStyle name="Normal 88 4 3" xfId="9348"/>
    <cellStyle name="Normal 88 5" xfId="4555"/>
    <cellStyle name="Normal 88 5 2" xfId="4556"/>
    <cellStyle name="Normal 88 5 2 2" xfId="9350"/>
    <cellStyle name="Normal 88 5 3" xfId="9351"/>
    <cellStyle name="Normal 88 6" xfId="4557"/>
    <cellStyle name="Normal 88 6 2" xfId="9352"/>
    <cellStyle name="Normal 88 7" xfId="9353"/>
    <cellStyle name="Normal 89" xfId="4558"/>
    <cellStyle name="Normal 89 2" xfId="4559"/>
    <cellStyle name="Normal 89 2 2" xfId="4560"/>
    <cellStyle name="Normal 89 2 2 2" xfId="9356"/>
    <cellStyle name="Normal 89 2 3" xfId="9357"/>
    <cellStyle name="Normal 89 3" xfId="4561"/>
    <cellStyle name="Normal 89 3 2" xfId="4562"/>
    <cellStyle name="Normal 89 3 2 2" xfId="9359"/>
    <cellStyle name="Normal 89 3 3" xfId="9360"/>
    <cellStyle name="Normal 89 4" xfId="4563"/>
    <cellStyle name="Normal 89 4 2" xfId="4564"/>
    <cellStyle name="Normal 89 4 2 2" xfId="9363"/>
    <cellStyle name="Normal 89 4 3" xfId="9364"/>
    <cellStyle name="Normal 89 5" xfId="4565"/>
    <cellStyle name="Normal 89 5 2" xfId="4566"/>
    <cellStyle name="Normal 89 5 2 2" xfId="9366"/>
    <cellStyle name="Normal 89 5 3" xfId="9367"/>
    <cellStyle name="Normal 89 6" xfId="4567"/>
    <cellStyle name="Normal 89 6 2" xfId="9368"/>
    <cellStyle name="Normal 89 7" xfId="9369"/>
    <cellStyle name="Normal 9" xfId="4568"/>
    <cellStyle name="Normal 9 10" xfId="4569"/>
    <cellStyle name="Normal 9 10 2" xfId="6302"/>
    <cellStyle name="Normal 9 10 2 2" xfId="9371"/>
    <cellStyle name="Normal 9 11" xfId="4570"/>
    <cellStyle name="Normal 9 11 2" xfId="6303"/>
    <cellStyle name="Normal 9 11 2 2" xfId="9373"/>
    <cellStyle name="Normal 9 12" xfId="4571"/>
    <cellStyle name="Normal 9 12 2" xfId="6304"/>
    <cellStyle name="Normal 9 12 2 2" xfId="9374"/>
    <cellStyle name="Normal 9 13" xfId="4572"/>
    <cellStyle name="Normal 9 13 2" xfId="6305"/>
    <cellStyle name="Normal 9 13 2 2" xfId="9376"/>
    <cellStyle name="Normal 9 14" xfId="4573"/>
    <cellStyle name="Normal 9 14 2" xfId="6306"/>
    <cellStyle name="Normal 9 14 2 2" xfId="9377"/>
    <cellStyle name="Normal 9 15" xfId="4574"/>
    <cellStyle name="Normal 9 15 2" xfId="6307"/>
    <cellStyle name="Normal 9 15 2 2" xfId="9379"/>
    <cellStyle name="Normal 9 16" xfId="4575"/>
    <cellStyle name="Normal 9 16 2" xfId="6308"/>
    <cellStyle name="Normal 9 16 2 2" xfId="9380"/>
    <cellStyle name="Normal 9 17" xfId="4576"/>
    <cellStyle name="Normal 9 17 2" xfId="6309"/>
    <cellStyle name="Normal 9 17 2 2" xfId="9382"/>
    <cellStyle name="Normal 9 18" xfId="4577"/>
    <cellStyle name="Normal 9 18 2" xfId="6310"/>
    <cellStyle name="Normal 9 18 2 2" xfId="9383"/>
    <cellStyle name="Normal 9 19" xfId="4578"/>
    <cellStyle name="Normal 9 19 2" xfId="6311"/>
    <cellStyle name="Normal 9 19 2 2" xfId="9385"/>
    <cellStyle name="Normal 9 2" xfId="4579"/>
    <cellStyle name="Normal 9 2 2" xfId="4580"/>
    <cellStyle name="Normal 9 2 2 2" xfId="4581"/>
    <cellStyle name="Normal 9 2 2 2 2" xfId="9387"/>
    <cellStyle name="Normal 9 2 2 2 3" xfId="8339"/>
    <cellStyle name="Normal 9 2 2 3" xfId="6313"/>
    <cellStyle name="Normal 9 2 2 3 2" xfId="9388"/>
    <cellStyle name="Normal 9 2 3" xfId="4582"/>
    <cellStyle name="Normal 9 2 3 2" xfId="9390"/>
    <cellStyle name="Normal 9 2 4" xfId="6312"/>
    <cellStyle name="Normal 9 2 4 2" xfId="9391"/>
    <cellStyle name="Normal 9 20" xfId="4583"/>
    <cellStyle name="Normal 9 20 2" xfId="6314"/>
    <cellStyle name="Normal 9 20 2 2" xfId="9392"/>
    <cellStyle name="Normal 9 21" xfId="4584"/>
    <cellStyle name="Normal 9 21 2" xfId="6315"/>
    <cellStyle name="Normal 9 21 2 2" xfId="9394"/>
    <cellStyle name="Normal 9 22" xfId="4585"/>
    <cellStyle name="Normal 9 22 2" xfId="6316"/>
    <cellStyle name="Normal 9 22 2 2" xfId="9395"/>
    <cellStyle name="Normal 9 23" xfId="4586"/>
    <cellStyle name="Normal 9 23 2" xfId="6317"/>
    <cellStyle name="Normal 9 23 2 2" xfId="9397"/>
    <cellStyle name="Normal 9 24" xfId="4587"/>
    <cellStyle name="Normal 9 24 2" xfId="6318"/>
    <cellStyle name="Normal 9 24 2 2" xfId="9398"/>
    <cellStyle name="Normal 9 25" xfId="4588"/>
    <cellStyle name="Normal 9 25 2" xfId="6319"/>
    <cellStyle name="Normal 9 25 2 2" xfId="9400"/>
    <cellStyle name="Normal 9 26" xfId="4589"/>
    <cellStyle name="Normal 9 26 2" xfId="6320"/>
    <cellStyle name="Normal 9 26 2 2" xfId="9401"/>
    <cellStyle name="Normal 9 27" xfId="4590"/>
    <cellStyle name="Normal 9 27 2" xfId="6321"/>
    <cellStyle name="Normal 9 27 2 2" xfId="9403"/>
    <cellStyle name="Normal 9 28" xfId="4591"/>
    <cellStyle name="Normal 9 28 2" xfId="6322"/>
    <cellStyle name="Normal 9 28 2 2" xfId="9404"/>
    <cellStyle name="Normal 9 29" xfId="4592"/>
    <cellStyle name="Normal 9 29 2" xfId="6323"/>
    <cellStyle name="Normal 9 29 2 2" xfId="9406"/>
    <cellStyle name="Normal 9 3" xfId="4593"/>
    <cellStyle name="Normal 9 3 2" xfId="4594"/>
    <cellStyle name="Normal 9 3 2 2" xfId="9408"/>
    <cellStyle name="Normal 9 3 2 3" xfId="8336"/>
    <cellStyle name="Normal 9 3 3" xfId="4595"/>
    <cellStyle name="Normal 9 3 3 2" xfId="9410"/>
    <cellStyle name="Normal 9 3 4" xfId="4596"/>
    <cellStyle name="Normal 9 3 4 2" xfId="9411"/>
    <cellStyle name="Normal 9 3 5" xfId="6324"/>
    <cellStyle name="Normal 9 3 5 2" xfId="9412"/>
    <cellStyle name="Normal 9 30" xfId="4597"/>
    <cellStyle name="Normal 9 30 2" xfId="6325"/>
    <cellStyle name="Normal 9 30 2 2" xfId="9414"/>
    <cellStyle name="Normal 9 31" xfId="4598"/>
    <cellStyle name="Normal 9 31 2" xfId="6326"/>
    <cellStyle name="Normal 9 31 2 2" xfId="9415"/>
    <cellStyle name="Normal 9 32" xfId="4599"/>
    <cellStyle name="Normal 9 32 2" xfId="6327"/>
    <cellStyle name="Normal 9 32 2 2" xfId="9417"/>
    <cellStyle name="Normal 9 33" xfId="4600"/>
    <cellStyle name="Normal 9 33 2" xfId="6328"/>
    <cellStyle name="Normal 9 33 2 2" xfId="9418"/>
    <cellStyle name="Normal 9 34" xfId="4601"/>
    <cellStyle name="Normal 9 34 2" xfId="6329"/>
    <cellStyle name="Normal 9 34 2 2" xfId="9420"/>
    <cellStyle name="Normal 9 35" xfId="4602"/>
    <cellStyle name="Normal 9 35 2" xfId="6330"/>
    <cellStyle name="Normal 9 35 2 2" xfId="9421"/>
    <cellStyle name="Normal 9 36" xfId="4603"/>
    <cellStyle name="Normal 9 36 2" xfId="6331"/>
    <cellStyle name="Normal 9 36 2 2" xfId="9423"/>
    <cellStyle name="Normal 9 37" xfId="4604"/>
    <cellStyle name="Normal 9 37 2" xfId="6332"/>
    <cellStyle name="Normal 9 37 2 2" xfId="9424"/>
    <cellStyle name="Normal 9 38" xfId="4605"/>
    <cellStyle name="Normal 9 38 2" xfId="6333"/>
    <cellStyle name="Normal 9 38 2 2" xfId="9426"/>
    <cellStyle name="Normal 9 39" xfId="4606"/>
    <cellStyle name="Normal 9 39 2" xfId="6334"/>
    <cellStyle name="Normal 9 39 2 2" xfId="9427"/>
    <cellStyle name="Normal 9 4" xfId="4607"/>
    <cellStyle name="Normal 9 4 2" xfId="4608"/>
    <cellStyle name="Normal 9 4 2 2" xfId="9428"/>
    <cellStyle name="Normal 9 4 2 3" xfId="8328"/>
    <cellStyle name="Normal 9 4 3" xfId="6335"/>
    <cellStyle name="Normal 9 4 3 2" xfId="9429"/>
    <cellStyle name="Normal 9 40" xfId="4609"/>
    <cellStyle name="Normal 9 40 2" xfId="6336"/>
    <cellStyle name="Normal 9 40 2 2" xfId="9430"/>
    <cellStyle name="Normal 9 41" xfId="4610"/>
    <cellStyle name="Normal 9 41 2" xfId="6337"/>
    <cellStyle name="Normal 9 41 2 2" xfId="9431"/>
    <cellStyle name="Normal 9 42" xfId="4611"/>
    <cellStyle name="Normal 9 42 2" xfId="6338"/>
    <cellStyle name="Normal 9 42 2 2" xfId="9432"/>
    <cellStyle name="Normal 9 43" xfId="4612"/>
    <cellStyle name="Normal 9 43 2" xfId="6339"/>
    <cellStyle name="Normal 9 43 2 2" xfId="9433"/>
    <cellStyle name="Normal 9 44" xfId="4613"/>
    <cellStyle name="Normal 9 44 2" xfId="6340"/>
    <cellStyle name="Normal 9 44 2 2" xfId="9434"/>
    <cellStyle name="Normal 9 45" xfId="4614"/>
    <cellStyle name="Normal 9 45 2" xfId="6341"/>
    <cellStyle name="Normal 9 45 2 2" xfId="9435"/>
    <cellStyle name="Normal 9 46" xfId="4615"/>
    <cellStyle name="Normal 9 46 2" xfId="6342"/>
    <cellStyle name="Normal 9 46 2 2" xfId="9436"/>
    <cellStyle name="Normal 9 47" xfId="4616"/>
    <cellStyle name="Normal 9 47 2" xfId="6343"/>
    <cellStyle name="Normal 9 47 2 2" xfId="9437"/>
    <cellStyle name="Normal 9 48" xfId="4617"/>
    <cellStyle name="Normal 9 48 2" xfId="6344"/>
    <cellStyle name="Normal 9 48 2 2" xfId="9438"/>
    <cellStyle name="Normal 9 49" xfId="4618"/>
    <cellStyle name="Normal 9 49 2" xfId="7347"/>
    <cellStyle name="Normal 9 49 2 2" xfId="9440"/>
    <cellStyle name="Normal 9 5" xfId="4619"/>
    <cellStyle name="Normal 9 5 2" xfId="4620"/>
    <cellStyle name="Normal 9 5 2 2" xfId="9442"/>
    <cellStyle name="Normal 9 5 2 3" xfId="8321"/>
    <cellStyle name="Normal 9 5 3" xfId="6345"/>
    <cellStyle name="Normal 9 5 3 2" xfId="9443"/>
    <cellStyle name="Normal 9 50" xfId="6301"/>
    <cellStyle name="Normal 9 50 2" xfId="8085"/>
    <cellStyle name="Normal 9 6" xfId="4621"/>
    <cellStyle name="Normal 9 6 2" xfId="6346"/>
    <cellStyle name="Normal 9 6 2 2" xfId="9444"/>
    <cellStyle name="Normal 9 7" xfId="4622"/>
    <cellStyle name="Normal 9 7 2" xfId="6347"/>
    <cellStyle name="Normal 9 7 2 2" xfId="9445"/>
    <cellStyle name="Normal 9 8" xfId="4623"/>
    <cellStyle name="Normal 9 8 2" xfId="6348"/>
    <cellStyle name="Normal 9 8 2 2" xfId="9446"/>
    <cellStyle name="Normal 9 9" xfId="4624"/>
    <cellStyle name="Normal 9 9 2" xfId="6349"/>
    <cellStyle name="Normal 9 9 2 2" xfId="9447"/>
    <cellStyle name="Normal 9_1.3s Accounting C Costs Scots" xfId="4625"/>
    <cellStyle name="Normal 90" xfId="4626"/>
    <cellStyle name="Normal 90 2" xfId="4627"/>
    <cellStyle name="Normal 90 2 2" xfId="4628"/>
    <cellStyle name="Normal 90 2 2 2" xfId="9448"/>
    <cellStyle name="Normal 90 2 3" xfId="9449"/>
    <cellStyle name="Normal 90 3" xfId="4629"/>
    <cellStyle name="Normal 90 3 2" xfId="4630"/>
    <cellStyle name="Normal 90 3 2 2" xfId="9450"/>
    <cellStyle name="Normal 90 3 3" xfId="9451"/>
    <cellStyle name="Normal 90 4" xfId="4631"/>
    <cellStyle name="Normal 90 4 2" xfId="4632"/>
    <cellStyle name="Normal 90 4 2 2" xfId="9452"/>
    <cellStyle name="Normal 90 4 3" xfId="9453"/>
    <cellStyle name="Normal 90 5" xfId="4633"/>
    <cellStyle name="Normal 90 5 2" xfId="4634"/>
    <cellStyle name="Normal 90 5 2 2" xfId="9454"/>
    <cellStyle name="Normal 90 5 3" xfId="9455"/>
    <cellStyle name="Normal 90 6" xfId="4635"/>
    <cellStyle name="Normal 90 6 2" xfId="9456"/>
    <cellStyle name="Normal 90 7" xfId="9457"/>
    <cellStyle name="Normal 91" xfId="4636"/>
    <cellStyle name="Normal 91 2" xfId="9458"/>
    <cellStyle name="Normal 92" xfId="4637"/>
    <cellStyle name="Normal 92 2" xfId="4638"/>
    <cellStyle name="Normal 92 2 2" xfId="4639"/>
    <cellStyle name="Normal 92 2 2 2" xfId="9459"/>
    <cellStyle name="Normal 92 2 3" xfId="9460"/>
    <cellStyle name="Normal 92 3" xfId="4640"/>
    <cellStyle name="Normal 92 3 2" xfId="4641"/>
    <cellStyle name="Normal 92 3 2 2" xfId="9461"/>
    <cellStyle name="Normal 92 3 3" xfId="9462"/>
    <cellStyle name="Normal 92 4" xfId="4642"/>
    <cellStyle name="Normal 92 4 2" xfId="4643"/>
    <cellStyle name="Normal 92 4 2 2" xfId="9463"/>
    <cellStyle name="Normal 92 4 3" xfId="9464"/>
    <cellStyle name="Normal 92 5" xfId="4644"/>
    <cellStyle name="Normal 92 5 2" xfId="4645"/>
    <cellStyle name="Normal 92 5 2 2" xfId="9465"/>
    <cellStyle name="Normal 92 5 3" xfId="9466"/>
    <cellStyle name="Normal 92 6" xfId="4646"/>
    <cellStyle name="Normal 92 6 2" xfId="9467"/>
    <cellStyle name="Normal 92 7" xfId="9468"/>
    <cellStyle name="Normal 93" xfId="4647"/>
    <cellStyle name="Normal 93 2" xfId="9469"/>
    <cellStyle name="Normal 94" xfId="4648"/>
    <cellStyle name="Normal 94 2" xfId="4649"/>
    <cellStyle name="Normal 94 2 2" xfId="4650"/>
    <cellStyle name="Normal 94 2 2 2" xfId="9470"/>
    <cellStyle name="Normal 94 2 3" xfId="9471"/>
    <cellStyle name="Normal 94 3" xfId="4651"/>
    <cellStyle name="Normal 94 3 2" xfId="4652"/>
    <cellStyle name="Normal 94 3 2 2" xfId="9472"/>
    <cellStyle name="Normal 94 3 3" xfId="9473"/>
    <cellStyle name="Normal 94 4" xfId="4653"/>
    <cellStyle name="Normal 94 4 2" xfId="4654"/>
    <cellStyle name="Normal 94 4 2 2" xfId="9474"/>
    <cellStyle name="Normal 94 4 3" xfId="9475"/>
    <cellStyle name="Normal 94 5" xfId="4655"/>
    <cellStyle name="Normal 94 5 2" xfId="4656"/>
    <cellStyle name="Normal 94 5 2 2" xfId="9476"/>
    <cellStyle name="Normal 94 5 3" xfId="9477"/>
    <cellStyle name="Normal 94 6" xfId="4657"/>
    <cellStyle name="Normal 94 6 2" xfId="9478"/>
    <cellStyle name="Normal 94 7" xfId="9479"/>
    <cellStyle name="Normal 95" xfId="4658"/>
    <cellStyle name="Normal 95 2" xfId="4659"/>
    <cellStyle name="Normal 95 2 2" xfId="4660"/>
    <cellStyle name="Normal 95 2 2 2" xfId="9482"/>
    <cellStyle name="Normal 95 2 3" xfId="9483"/>
    <cellStyle name="Normal 95 3" xfId="4661"/>
    <cellStyle name="Normal 95 3 2" xfId="4662"/>
    <cellStyle name="Normal 95 3 2 2" xfId="9485"/>
    <cellStyle name="Normal 95 3 3" xfId="9486"/>
    <cellStyle name="Normal 95 4" xfId="4663"/>
    <cellStyle name="Normal 95 4 2" xfId="4664"/>
    <cellStyle name="Normal 95 4 2 2" xfId="9488"/>
    <cellStyle name="Normal 95 4 3" xfId="9489"/>
    <cellStyle name="Normal 95 5" xfId="4665"/>
    <cellStyle name="Normal 95 5 2" xfId="4666"/>
    <cellStyle name="Normal 95 5 2 2" xfId="9490"/>
    <cellStyle name="Normal 95 5 3" xfId="9491"/>
    <cellStyle name="Normal 95 6" xfId="4667"/>
    <cellStyle name="Normal 95 6 2" xfId="9492"/>
    <cellStyle name="Normal 95 7" xfId="9493"/>
    <cellStyle name="Normal 96" xfId="4668"/>
    <cellStyle name="Normal 96 2" xfId="4669"/>
    <cellStyle name="Normal 96 2 2" xfId="4670"/>
    <cellStyle name="Normal 96 2 2 2" xfId="9494"/>
    <cellStyle name="Normal 96 2 3" xfId="9495"/>
    <cellStyle name="Normal 96 3" xfId="4671"/>
    <cellStyle name="Normal 96 3 2" xfId="4672"/>
    <cellStyle name="Normal 96 3 2 2" xfId="9496"/>
    <cellStyle name="Normal 96 3 3" xfId="9497"/>
    <cellStyle name="Normal 96 4" xfId="4673"/>
    <cellStyle name="Normal 96 4 2" xfId="4674"/>
    <cellStyle name="Normal 96 4 2 2" xfId="9498"/>
    <cellStyle name="Normal 96 4 3" xfId="9499"/>
    <cellStyle name="Normal 96 5" xfId="4675"/>
    <cellStyle name="Normal 96 5 2" xfId="4676"/>
    <cellStyle name="Normal 96 5 2 2" xfId="9500"/>
    <cellStyle name="Normal 96 5 3" xfId="9501"/>
    <cellStyle name="Normal 96 6" xfId="4677"/>
    <cellStyle name="Normal 96 6 2" xfId="9502"/>
    <cellStyle name="Normal 96 7" xfId="9503"/>
    <cellStyle name="Normal 97" xfId="4678"/>
    <cellStyle name="Normal 97 2" xfId="4679"/>
    <cellStyle name="Normal 97 2 2" xfId="4680"/>
    <cellStyle name="Normal 97 2 2 2" xfId="9504"/>
    <cellStyle name="Normal 97 2 3" xfId="9505"/>
    <cellStyle name="Normal 97 3" xfId="4681"/>
    <cellStyle name="Normal 97 3 2" xfId="4682"/>
    <cellStyle name="Normal 97 3 2 2" xfId="9506"/>
    <cellStyle name="Normal 97 3 3" xfId="9507"/>
    <cellStyle name="Normal 97 4" xfId="4683"/>
    <cellStyle name="Normal 97 4 2" xfId="4684"/>
    <cellStyle name="Normal 97 4 2 2" xfId="9508"/>
    <cellStyle name="Normal 97 4 3" xfId="9509"/>
    <cellStyle name="Normal 97 5" xfId="4685"/>
    <cellStyle name="Normal 97 5 2" xfId="4686"/>
    <cellStyle name="Normal 97 5 2 2" xfId="9510"/>
    <cellStyle name="Normal 97 5 3" xfId="9511"/>
    <cellStyle name="Normal 97 6" xfId="4687"/>
    <cellStyle name="Normal 97 6 2" xfId="9512"/>
    <cellStyle name="Normal 97 7" xfId="9513"/>
    <cellStyle name="Normal 98" xfId="4688"/>
    <cellStyle name="Normal 98 2" xfId="4689"/>
    <cellStyle name="Normal 98 2 2" xfId="4690"/>
    <cellStyle name="Normal 98 2 2 2" xfId="9514"/>
    <cellStyle name="Normal 98 2 3" xfId="9515"/>
    <cellStyle name="Normal 98 3" xfId="4691"/>
    <cellStyle name="Normal 98 3 2" xfId="4692"/>
    <cellStyle name="Normal 98 3 2 2" xfId="9516"/>
    <cellStyle name="Normal 98 3 3" xfId="9517"/>
    <cellStyle name="Normal 98 4" xfId="4693"/>
    <cellStyle name="Normal 98 4 2" xfId="4694"/>
    <cellStyle name="Normal 98 4 2 2" xfId="9518"/>
    <cellStyle name="Normal 98 4 3" xfId="9519"/>
    <cellStyle name="Normal 98 5" xfId="4695"/>
    <cellStyle name="Normal 98 5 2" xfId="4696"/>
    <cellStyle name="Normal 98 5 2 2" xfId="9520"/>
    <cellStyle name="Normal 98 5 3" xfId="9521"/>
    <cellStyle name="Normal 98 6" xfId="4697"/>
    <cellStyle name="Normal 98 6 2" xfId="9522"/>
    <cellStyle name="Normal 98 7" xfId="9523"/>
    <cellStyle name="Normal 99" xfId="4698"/>
    <cellStyle name="Normal 99 2" xfId="4699"/>
    <cellStyle name="Normal 99 2 2" xfId="4700"/>
    <cellStyle name="Normal 99 2 2 2" xfId="9525"/>
    <cellStyle name="Normal 99 2 3" xfId="9526"/>
    <cellStyle name="Normal 99 3" xfId="4701"/>
    <cellStyle name="Normal 99 3 2" xfId="4702"/>
    <cellStyle name="Normal 99 3 2 2" xfId="9527"/>
    <cellStyle name="Normal 99 3 3" xfId="9528"/>
    <cellStyle name="Normal 99 4" xfId="4703"/>
    <cellStyle name="Normal 99 4 2" xfId="4704"/>
    <cellStyle name="Normal 99 4 2 2" xfId="9529"/>
    <cellStyle name="Normal 99 4 3" xfId="9530"/>
    <cellStyle name="Normal 99 5" xfId="4705"/>
    <cellStyle name="Normal 99 5 2" xfId="4706"/>
    <cellStyle name="Normal 99 5 2 2" xfId="9531"/>
    <cellStyle name="Normal 99 5 3" xfId="9532"/>
    <cellStyle name="Normal 99 6" xfId="4707"/>
    <cellStyle name="Normal 99 6 2" xfId="9533"/>
    <cellStyle name="Normal 99 7" xfId="9534"/>
    <cellStyle name="Normal U" xfId="4708"/>
    <cellStyle name="Normal U 2" xfId="6350"/>
    <cellStyle name="Normal U 2 2" xfId="9536"/>
    <cellStyle name="Note 10" xfId="4710"/>
    <cellStyle name="Note 10 2" xfId="9537"/>
    <cellStyle name="Note 10 3" xfId="8320"/>
    <cellStyle name="Note 11" xfId="4711"/>
    <cellStyle name="Note 11 2" xfId="9538"/>
    <cellStyle name="Note 11 3" xfId="8319"/>
    <cellStyle name="Note 12" xfId="4712"/>
    <cellStyle name="Note 12 2" xfId="9540"/>
    <cellStyle name="Note 12 3" xfId="8318"/>
    <cellStyle name="Note 13" xfId="4713"/>
    <cellStyle name="Note 13 2" xfId="4714"/>
    <cellStyle name="Note 13 2 2" xfId="9541"/>
    <cellStyle name="Note 13 3" xfId="4715"/>
    <cellStyle name="Note 13 3 2" xfId="9543"/>
    <cellStyle name="Note 13 4" xfId="4716"/>
    <cellStyle name="Note 13 4 2" xfId="9544"/>
    <cellStyle name="Note 13 5" xfId="4717"/>
    <cellStyle name="Note 13 5 2" xfId="9545"/>
    <cellStyle name="Note 13 6" xfId="9546"/>
    <cellStyle name="Note 13 7" xfId="8317"/>
    <cellStyle name="Note 14" xfId="4718"/>
    <cellStyle name="Note 14 2" xfId="4719"/>
    <cellStyle name="Note 14 2 2" xfId="9548"/>
    <cellStyle name="Note 14 3" xfId="4720"/>
    <cellStyle name="Note 14 3 2" xfId="9549"/>
    <cellStyle name="Note 14 4" xfId="4721"/>
    <cellStyle name="Note 14 4 2" xfId="9551"/>
    <cellStyle name="Note 14 5" xfId="4722"/>
    <cellStyle name="Note 14 5 2" xfId="9552"/>
    <cellStyle name="Note 14 6" xfId="9553"/>
    <cellStyle name="Note 14 7" xfId="8316"/>
    <cellStyle name="Note 15" xfId="4723"/>
    <cellStyle name="Note 15 2" xfId="4724"/>
    <cellStyle name="Note 15 2 2" xfId="9555"/>
    <cellStyle name="Note 15 3" xfId="4725"/>
    <cellStyle name="Note 15 3 2" xfId="9556"/>
    <cellStyle name="Note 15 4" xfId="4726"/>
    <cellStyle name="Note 15 4 2" xfId="9557"/>
    <cellStyle name="Note 15 5" xfId="4727"/>
    <cellStyle name="Note 15 5 2" xfId="9559"/>
    <cellStyle name="Note 15 6" xfId="9560"/>
    <cellStyle name="Note 15 7" xfId="8315"/>
    <cellStyle name="Note 16" xfId="4728"/>
    <cellStyle name="Note 16 2" xfId="9561"/>
    <cellStyle name="Note 17" xfId="4729"/>
    <cellStyle name="Note 17 2" xfId="9562"/>
    <cellStyle name="Note 18" xfId="4730"/>
    <cellStyle name="Note 18 2" xfId="9563"/>
    <cellStyle name="Note 19" xfId="4731"/>
    <cellStyle name="Note 19 2" xfId="9565"/>
    <cellStyle name="Note 2" xfId="4732"/>
    <cellStyle name="Note 2 10" xfId="4733"/>
    <cellStyle name="Note 2 10 2" xfId="9566"/>
    <cellStyle name="Note 2 10 3" xfId="8314"/>
    <cellStyle name="Note 2 11" xfId="4734"/>
    <cellStyle name="Note 2 11 2" xfId="9567"/>
    <cellStyle name="Note 2 11 3" xfId="8313"/>
    <cellStyle name="Note 2 12" xfId="4735"/>
    <cellStyle name="Note 2 12 2" xfId="9568"/>
    <cellStyle name="Note 2 12 3" xfId="8312"/>
    <cellStyle name="Note 2 13" xfId="4736"/>
    <cellStyle name="Note 2 13 2" xfId="9569"/>
    <cellStyle name="Note 2 13 3" xfId="8311"/>
    <cellStyle name="Note 2 14" xfId="6352"/>
    <cellStyle name="Note 2 14 2" xfId="9570"/>
    <cellStyle name="Note 2 2" xfId="4737"/>
    <cellStyle name="Note 2 2 10" xfId="4738"/>
    <cellStyle name="Note 2 2 10 2" xfId="9572"/>
    <cellStyle name="Note 2 2 10 3" xfId="8309"/>
    <cellStyle name="Note 2 2 11" xfId="4739"/>
    <cellStyle name="Note 2 2 11 2" xfId="9573"/>
    <cellStyle name="Note 2 2 11 3" xfId="8308"/>
    <cellStyle name="Note 2 2 12" xfId="4740"/>
    <cellStyle name="Note 2 2 12 2" xfId="9574"/>
    <cellStyle name="Note 2 2 12 3" xfId="8307"/>
    <cellStyle name="Note 2 2 13" xfId="4741"/>
    <cellStyle name="Note 2 2 13 2" xfId="9575"/>
    <cellStyle name="Note 2 2 14" xfId="9576"/>
    <cellStyle name="Note 2 2 15" xfId="8310"/>
    <cellStyle name="Note 2 2 2" xfId="4742"/>
    <cellStyle name="Note 2 2 2 2" xfId="4743"/>
    <cellStyle name="Note 2 2 2 2 2" xfId="9577"/>
    <cellStyle name="Note 2 2 2 2 3" xfId="8305"/>
    <cellStyle name="Note 2 2 2 3" xfId="9578"/>
    <cellStyle name="Note 2 2 2 4" xfId="8306"/>
    <cellStyle name="Note 2 2 3" xfId="4744"/>
    <cellStyle name="Note 2 2 3 2" xfId="9579"/>
    <cellStyle name="Note 2 2 3 3" xfId="8304"/>
    <cellStyle name="Note 2 2 4" xfId="4745"/>
    <cellStyle name="Note 2 2 4 2" xfId="9580"/>
    <cellStyle name="Note 2 2 4 3" xfId="8303"/>
    <cellStyle name="Note 2 2 5" xfId="4746"/>
    <cellStyle name="Note 2 2 5 2" xfId="9581"/>
    <cellStyle name="Note 2 2 5 3" xfId="8302"/>
    <cellStyle name="Note 2 2 6" xfId="4747"/>
    <cellStyle name="Note 2 2 6 2" xfId="9582"/>
    <cellStyle name="Note 2 2 6 3" xfId="8301"/>
    <cellStyle name="Note 2 2 7" xfId="4748"/>
    <cellStyle name="Note 2 2 7 2" xfId="9583"/>
    <cellStyle name="Note 2 2 7 3" xfId="8300"/>
    <cellStyle name="Note 2 2 8" xfId="4749"/>
    <cellStyle name="Note 2 2 8 2" xfId="9584"/>
    <cellStyle name="Note 2 2 8 3" xfId="8299"/>
    <cellStyle name="Note 2 2 9" xfId="4750"/>
    <cellStyle name="Note 2 2 9 2" xfId="9585"/>
    <cellStyle name="Note 2 2 9 3" xfId="8298"/>
    <cellStyle name="Note 2 3" xfId="4751"/>
    <cellStyle name="Note 2 3 2" xfId="4752"/>
    <cellStyle name="Note 2 3 2 2" xfId="9586"/>
    <cellStyle name="Note 2 3 2 3" xfId="8296"/>
    <cellStyle name="Note 2 3 3" xfId="9587"/>
    <cellStyle name="Note 2 3 4" xfId="8297"/>
    <cellStyle name="Note 2 4" xfId="4753"/>
    <cellStyle name="Note 2 4 2" xfId="9588"/>
    <cellStyle name="Note 2 4 3" xfId="8295"/>
    <cellStyle name="Note 2 5" xfId="4754"/>
    <cellStyle name="Note 2 5 2" xfId="9589"/>
    <cellStyle name="Note 2 5 3" xfId="8294"/>
    <cellStyle name="Note 2 6" xfId="4755"/>
    <cellStyle name="Note 2 6 2" xfId="9590"/>
    <cellStyle name="Note 2 6 3" xfId="8293"/>
    <cellStyle name="Note 2 7" xfId="4756"/>
    <cellStyle name="Note 2 7 2" xfId="9591"/>
    <cellStyle name="Note 2 7 3" xfId="8292"/>
    <cellStyle name="Note 2 8" xfId="4757"/>
    <cellStyle name="Note 2 8 2" xfId="9592"/>
    <cellStyle name="Note 2 8 3" xfId="8291"/>
    <cellStyle name="Note 2 9" xfId="4758"/>
    <cellStyle name="Note 2 9 2" xfId="9593"/>
    <cellStyle name="Note 2 9 3" xfId="8290"/>
    <cellStyle name="Note 20" xfId="4759"/>
    <cellStyle name="Note 20 2" xfId="9594"/>
    <cellStyle name="Note 21" xfId="4760"/>
    <cellStyle name="Note 21 2" xfId="9595"/>
    <cellStyle name="Note 22" xfId="4761"/>
    <cellStyle name="Note 22 2" xfId="9596"/>
    <cellStyle name="Note 23" xfId="4762"/>
    <cellStyle name="Note 23 2" xfId="9598"/>
    <cellStyle name="Note 24" xfId="4763"/>
    <cellStyle name="Note 24 2" xfId="9599"/>
    <cellStyle name="Note 25" xfId="4764"/>
    <cellStyle name="Note 25 2" xfId="9600"/>
    <cellStyle name="Note 26" xfId="4765"/>
    <cellStyle name="Note 26 2" xfId="9601"/>
    <cellStyle name="Note 27" xfId="4766"/>
    <cellStyle name="Note 27 2" xfId="9602"/>
    <cellStyle name="Note 28" xfId="4767"/>
    <cellStyle name="Note 28 2" xfId="9603"/>
    <cellStyle name="Note 29" xfId="4768"/>
    <cellStyle name="Note 29 2" xfId="9604"/>
    <cellStyle name="Note 3" xfId="4769"/>
    <cellStyle name="Note 3 2" xfId="4770"/>
    <cellStyle name="Note 3 2 2" xfId="9605"/>
    <cellStyle name="Note 3 3" xfId="4771"/>
    <cellStyle name="Note 3 3 2" xfId="9606"/>
    <cellStyle name="Note 3 4" xfId="9607"/>
    <cellStyle name="Note 3 5" xfId="8289"/>
    <cellStyle name="Note 3 6" xfId="7818"/>
    <cellStyle name="Note 30" xfId="4772"/>
    <cellStyle name="Note 30 2" xfId="9608"/>
    <cellStyle name="Note 31" xfId="4773"/>
    <cellStyle name="Note 31 2" xfId="9609"/>
    <cellStyle name="Note 32" xfId="4709"/>
    <cellStyle name="Note 33" xfId="6351"/>
    <cellStyle name="Note 34" xfId="7346"/>
    <cellStyle name="Note 4" xfId="4774"/>
    <cellStyle name="Note 4 2" xfId="9611"/>
    <cellStyle name="Note 4 3" xfId="8288"/>
    <cellStyle name="Note 5" xfId="4775"/>
    <cellStyle name="Note 5 2" xfId="9612"/>
    <cellStyle name="Note 5 3" xfId="8287"/>
    <cellStyle name="Note 6" xfId="4776"/>
    <cellStyle name="Note 6 2" xfId="9613"/>
    <cellStyle name="Note 6 3" xfId="8286"/>
    <cellStyle name="Note 7" xfId="4777"/>
    <cellStyle name="Note 7 2" xfId="9615"/>
    <cellStyle name="Note 7 3" xfId="8285"/>
    <cellStyle name="Note 8" xfId="4778"/>
    <cellStyle name="Note 8 2" xfId="9616"/>
    <cellStyle name="Note 8 3" xfId="8284"/>
    <cellStyle name="Note 9" xfId="4779"/>
    <cellStyle name="Note 9 2" xfId="9617"/>
    <cellStyle name="Note 9 3" xfId="8283"/>
    <cellStyle name="Output 10" xfId="4781"/>
    <cellStyle name="Output 10 2" xfId="4782"/>
    <cellStyle name="Output 10 2 2" xfId="9619"/>
    <cellStyle name="Output 10 3" xfId="9620"/>
    <cellStyle name="Output 10 4" xfId="8282"/>
    <cellStyle name="Output 11" xfId="4783"/>
    <cellStyle name="Output 11 2" xfId="4784"/>
    <cellStyle name="Output 11 2 2" xfId="9621"/>
    <cellStyle name="Output 11 3" xfId="9622"/>
    <cellStyle name="Output 11 4" xfId="8281"/>
    <cellStyle name="Output 12" xfId="4785"/>
    <cellStyle name="Output 12 2" xfId="4786"/>
    <cellStyle name="Output 12 2 2" xfId="9623"/>
    <cellStyle name="Output 12 3" xfId="9624"/>
    <cellStyle name="Output 12 4" xfId="8280"/>
    <cellStyle name="Output 13" xfId="4787"/>
    <cellStyle name="Output 13 2" xfId="4788"/>
    <cellStyle name="Output 13 2 2" xfId="9625"/>
    <cellStyle name="Output 13 3" xfId="4789"/>
    <cellStyle name="Output 13 3 2" xfId="9627"/>
    <cellStyle name="Output 13 4" xfId="4790"/>
    <cellStyle name="Output 13 4 2" xfId="9628"/>
    <cellStyle name="Output 13 5" xfId="4791"/>
    <cellStyle name="Output 13 5 2" xfId="9629"/>
    <cellStyle name="Output 13 6" xfId="4792"/>
    <cellStyle name="Output 13 6 2" xfId="9630"/>
    <cellStyle name="Output 13 7" xfId="9631"/>
    <cellStyle name="Output 13 8" xfId="8279"/>
    <cellStyle name="Output 14" xfId="4793"/>
    <cellStyle name="Output 14 2" xfId="4794"/>
    <cellStyle name="Output 14 2 2" xfId="9632"/>
    <cellStyle name="Output 14 3" xfId="4795"/>
    <cellStyle name="Output 14 3 2" xfId="9633"/>
    <cellStyle name="Output 14 4" xfId="4796"/>
    <cellStyle name="Output 14 4 2" xfId="9635"/>
    <cellStyle name="Output 14 5" xfId="4797"/>
    <cellStyle name="Output 14 5 2" xfId="9636"/>
    <cellStyle name="Output 14 6" xfId="4798"/>
    <cellStyle name="Output 14 6 2" xfId="9637"/>
    <cellStyle name="Output 14 7" xfId="9638"/>
    <cellStyle name="Output 14 8" xfId="8278"/>
    <cellStyle name="Output 15" xfId="4799"/>
    <cellStyle name="Output 15 2" xfId="4800"/>
    <cellStyle name="Output 15 2 2" xfId="9640"/>
    <cellStyle name="Output 15 3" xfId="4801"/>
    <cellStyle name="Output 15 3 2" xfId="9641"/>
    <cellStyle name="Output 15 4" xfId="4802"/>
    <cellStyle name="Output 15 4 2" xfId="9643"/>
    <cellStyle name="Output 15 5" xfId="4803"/>
    <cellStyle name="Output 15 5 2" xfId="9644"/>
    <cellStyle name="Output 15 6" xfId="4804"/>
    <cellStyle name="Output 15 6 2" xfId="9645"/>
    <cellStyle name="Output 15 7" xfId="9646"/>
    <cellStyle name="Output 15 8" xfId="8277"/>
    <cellStyle name="Output 16" xfId="4805"/>
    <cellStyle name="Output 16 2" xfId="9647"/>
    <cellStyle name="Output 17" xfId="4806"/>
    <cellStyle name="Output 17 2" xfId="9649"/>
    <cellStyle name="Output 18" xfId="4807"/>
    <cellStyle name="Output 18 2" xfId="9650"/>
    <cellStyle name="Output 19" xfId="4808"/>
    <cellStyle name="Output 19 2" xfId="9651"/>
    <cellStyle name="Output 2" xfId="4809"/>
    <cellStyle name="Output 2 10" xfId="4810"/>
    <cellStyle name="Output 2 10 2" xfId="9653"/>
    <cellStyle name="Output 2 10 3" xfId="8276"/>
    <cellStyle name="Output 2 11" xfId="4811"/>
    <cellStyle name="Output 2 11 2" xfId="9654"/>
    <cellStyle name="Output 2 11 3" xfId="8275"/>
    <cellStyle name="Output 2 12" xfId="4812"/>
    <cellStyle name="Output 2 12 2" xfId="9656"/>
    <cellStyle name="Output 2 12 3" xfId="8274"/>
    <cellStyle name="Output 2 13" xfId="4813"/>
    <cellStyle name="Output 2 13 2" xfId="9657"/>
    <cellStyle name="Output 2 13 3" xfId="8273"/>
    <cellStyle name="Output 2 14" xfId="6354"/>
    <cellStyle name="Output 2 14 2" xfId="9658"/>
    <cellStyle name="Output 2 2" xfId="4814"/>
    <cellStyle name="Output 2 2 10" xfId="4815"/>
    <cellStyle name="Output 2 2 10 2" xfId="9660"/>
    <cellStyle name="Output 2 2 10 3" xfId="8271"/>
    <cellStyle name="Output 2 2 11" xfId="4816"/>
    <cellStyle name="Output 2 2 11 2" xfId="9661"/>
    <cellStyle name="Output 2 2 11 3" xfId="8270"/>
    <cellStyle name="Output 2 2 12" xfId="4817"/>
    <cellStyle name="Output 2 2 12 2" xfId="9663"/>
    <cellStyle name="Output 2 2 12 3" xfId="8269"/>
    <cellStyle name="Output 2 2 13" xfId="4818"/>
    <cellStyle name="Output 2 2 13 2" xfId="9664"/>
    <cellStyle name="Output 2 2 14" xfId="9665"/>
    <cellStyle name="Output 2 2 15" xfId="8272"/>
    <cellStyle name="Output 2 2 2" xfId="4819"/>
    <cellStyle name="Output 2 2 2 2" xfId="4820"/>
    <cellStyle name="Output 2 2 2 2 2" xfId="9667"/>
    <cellStyle name="Output 2 2 2 2 3" xfId="8267"/>
    <cellStyle name="Output 2 2 2 3" xfId="9668"/>
    <cellStyle name="Output 2 2 2 4" xfId="8268"/>
    <cellStyle name="Output 2 2 3" xfId="4821"/>
    <cellStyle name="Output 2 2 3 2" xfId="9669"/>
    <cellStyle name="Output 2 2 3 3" xfId="8266"/>
    <cellStyle name="Output 2 2 4" xfId="4822"/>
    <cellStyle name="Output 2 2 4 2" xfId="9671"/>
    <cellStyle name="Output 2 2 4 3" xfId="8265"/>
    <cellStyle name="Output 2 2 5" xfId="4823"/>
    <cellStyle name="Output 2 2 5 2" xfId="9672"/>
    <cellStyle name="Output 2 2 5 3" xfId="8264"/>
    <cellStyle name="Output 2 2 6" xfId="4824"/>
    <cellStyle name="Output 2 2 6 2" xfId="9673"/>
    <cellStyle name="Output 2 2 6 3" xfId="8263"/>
    <cellStyle name="Output 2 2 7" xfId="4825"/>
    <cellStyle name="Output 2 2 7 2" xfId="9674"/>
    <cellStyle name="Output 2 2 7 3" xfId="8262"/>
    <cellStyle name="Output 2 2 8" xfId="4826"/>
    <cellStyle name="Output 2 2 8 2" xfId="9676"/>
    <cellStyle name="Output 2 2 8 3" xfId="8261"/>
    <cellStyle name="Output 2 2 9" xfId="4827"/>
    <cellStyle name="Output 2 2 9 2" xfId="9677"/>
    <cellStyle name="Output 2 2 9 3" xfId="8260"/>
    <cellStyle name="Output 2 3" xfId="4828"/>
    <cellStyle name="Output 2 3 2" xfId="4829"/>
    <cellStyle name="Output 2 3 2 2" xfId="9678"/>
    <cellStyle name="Output 2 3 2 3" xfId="8258"/>
    <cellStyle name="Output 2 3 3" xfId="9679"/>
    <cellStyle name="Output 2 3 4" xfId="8259"/>
    <cellStyle name="Output 2 4" xfId="4830"/>
    <cellStyle name="Output 2 4 2" xfId="9680"/>
    <cellStyle name="Output 2 4 3" xfId="8257"/>
    <cellStyle name="Output 2 5" xfId="4831"/>
    <cellStyle name="Output 2 5 2" xfId="9681"/>
    <cellStyle name="Output 2 5 3" xfId="8256"/>
    <cellStyle name="Output 2 6" xfId="4832"/>
    <cellStyle name="Output 2 6 2" xfId="9682"/>
    <cellStyle name="Output 2 6 3" xfId="8255"/>
    <cellStyle name="Output 2 7" xfId="4833"/>
    <cellStyle name="Output 2 7 2" xfId="9683"/>
    <cellStyle name="Output 2 7 3" xfId="8254"/>
    <cellStyle name="Output 2 8" xfId="4834"/>
    <cellStyle name="Output 2 8 2" xfId="9684"/>
    <cellStyle name="Output 2 8 3" xfId="8253"/>
    <cellStyle name="Output 2 9" xfId="4835"/>
    <cellStyle name="Output 2 9 2" xfId="9685"/>
    <cellStyle name="Output 2 9 3" xfId="8252"/>
    <cellStyle name="Output 20" xfId="4836"/>
    <cellStyle name="Output 20 2" xfId="9686"/>
    <cellStyle name="Output 21" xfId="4837"/>
    <cellStyle name="Output 21 2" xfId="9687"/>
    <cellStyle name="Output 22" xfId="4838"/>
    <cellStyle name="Output 22 2" xfId="9688"/>
    <cellStyle name="Output 23" xfId="4839"/>
    <cellStyle name="Output 23 2" xfId="9689"/>
    <cellStyle name="Output 24" xfId="4840"/>
    <cellStyle name="Output 24 2" xfId="9690"/>
    <cellStyle name="Output 25" xfId="4841"/>
    <cellStyle name="Output 25 2" xfId="9691"/>
    <cellStyle name="Output 26" xfId="4842"/>
    <cellStyle name="Output 26 2" xfId="9693"/>
    <cellStyle name="Output 27" xfId="4843"/>
    <cellStyle name="Output 27 2" xfId="9694"/>
    <cellStyle name="Output 28" xfId="4844"/>
    <cellStyle name="Output 28 2" xfId="9695"/>
    <cellStyle name="Output 29" xfId="4845"/>
    <cellStyle name="Output 29 2" xfId="9696"/>
    <cellStyle name="Output 3" xfId="4846"/>
    <cellStyle name="Output 3 2" xfId="4847"/>
    <cellStyle name="Output 3 2 2" xfId="9697"/>
    <cellStyle name="Output 3 3" xfId="9698"/>
    <cellStyle name="Output 3 4" xfId="8251"/>
    <cellStyle name="Output 30" xfId="4848"/>
    <cellStyle name="Output 30 2" xfId="9699"/>
    <cellStyle name="Output 31" xfId="4780"/>
    <cellStyle name="Output 32" xfId="6353"/>
    <cellStyle name="Output 4" xfId="4849"/>
    <cellStyle name="Output 4 2" xfId="4850"/>
    <cellStyle name="Output 4 2 2" xfId="9700"/>
    <cellStyle name="Output 4 3" xfId="9701"/>
    <cellStyle name="Output 4 4" xfId="8250"/>
    <cellStyle name="Output 5" xfId="4851"/>
    <cellStyle name="Output 5 2" xfId="4852"/>
    <cellStyle name="Output 5 2 2" xfId="9702"/>
    <cellStyle name="Output 5 3" xfId="9703"/>
    <cellStyle name="Output 5 4" xfId="8249"/>
    <cellStyle name="Output 6" xfId="4853"/>
    <cellStyle name="Output 6 2" xfId="4854"/>
    <cellStyle name="Output 6 2 2" xfId="9704"/>
    <cellStyle name="Output 6 3" xfId="9705"/>
    <cellStyle name="Output 6 4" xfId="8248"/>
    <cellStyle name="Output 7" xfId="4855"/>
    <cellStyle name="Output 7 2" xfId="4856"/>
    <cellStyle name="Output 7 2 2" xfId="9707"/>
    <cellStyle name="Output 7 3" xfId="9708"/>
    <cellStyle name="Output 7 4" xfId="8247"/>
    <cellStyle name="Output 8" xfId="4857"/>
    <cellStyle name="Output 8 2" xfId="4858"/>
    <cellStyle name="Output 8 2 2" xfId="9709"/>
    <cellStyle name="Output 8 3" xfId="9710"/>
    <cellStyle name="Output 8 4" xfId="8246"/>
    <cellStyle name="Output 9" xfId="4859"/>
    <cellStyle name="Output 9 2" xfId="4860"/>
    <cellStyle name="Output 9 2 2" xfId="9711"/>
    <cellStyle name="Output 9 3" xfId="9712"/>
    <cellStyle name="Output 9 4" xfId="8245"/>
    <cellStyle name="Percent 10" xfId="4861"/>
    <cellStyle name="Percent 10 2" xfId="6355"/>
    <cellStyle name="Percent 10 2 2" xfId="9713"/>
    <cellStyle name="Percent 2" xfId="4862"/>
    <cellStyle name="Percent 2 10" xfId="4863"/>
    <cellStyle name="Percent 2 10 2" xfId="6357"/>
    <cellStyle name="Percent 2 10 2 2" xfId="9714"/>
    <cellStyle name="Percent 2 11" xfId="4864"/>
    <cellStyle name="Percent 2 11 2" xfId="6358"/>
    <cellStyle name="Percent 2 11 2 2" xfId="9715"/>
    <cellStyle name="Percent 2 12" xfId="4865"/>
    <cellStyle name="Percent 2 12 2" xfId="6359"/>
    <cellStyle name="Percent 2 12 2 2" xfId="9716"/>
    <cellStyle name="Percent 2 13" xfId="4866"/>
    <cellStyle name="Percent 2 13 2" xfId="6360"/>
    <cellStyle name="Percent 2 13 2 2" xfId="9717"/>
    <cellStyle name="Percent 2 14" xfId="4867"/>
    <cellStyle name="Percent 2 14 2" xfId="6361"/>
    <cellStyle name="Percent 2 14 2 2" xfId="9718"/>
    <cellStyle name="Percent 2 15" xfId="4868"/>
    <cellStyle name="Percent 2 15 2" xfId="6362"/>
    <cellStyle name="Percent 2 15 2 2" xfId="9719"/>
    <cellStyle name="Percent 2 16" xfId="4869"/>
    <cellStyle name="Percent 2 16 2" xfId="6363"/>
    <cellStyle name="Percent 2 16 2 2" xfId="9720"/>
    <cellStyle name="Percent 2 17" xfId="4870"/>
    <cellStyle name="Percent 2 17 2" xfId="6364"/>
    <cellStyle name="Percent 2 17 2 2" xfId="9721"/>
    <cellStyle name="Percent 2 18" xfId="4871"/>
    <cellStyle name="Percent 2 18 2" xfId="6365"/>
    <cellStyle name="Percent 2 18 2 2" xfId="9722"/>
    <cellStyle name="Percent 2 19" xfId="4872"/>
    <cellStyle name="Percent 2 19 2" xfId="6366"/>
    <cellStyle name="Percent 2 19 2 2" xfId="9723"/>
    <cellStyle name="Percent 2 2" xfId="4873"/>
    <cellStyle name="Percent 2 2 10" xfId="4874"/>
    <cellStyle name="Percent 2 2 10 2" xfId="6368"/>
    <cellStyle name="Percent 2 2 10 2 2" xfId="9725"/>
    <cellStyle name="Percent 2 2 11" xfId="4875"/>
    <cellStyle name="Percent 2 2 11 2" xfId="6369"/>
    <cellStyle name="Percent 2 2 11 2 2" xfId="9726"/>
    <cellStyle name="Percent 2 2 12" xfId="4876"/>
    <cellStyle name="Percent 2 2 12 2" xfId="6370"/>
    <cellStyle name="Percent 2 2 12 2 2" xfId="9727"/>
    <cellStyle name="Percent 2 2 13" xfId="4877"/>
    <cellStyle name="Percent 2 2 13 2" xfId="6371"/>
    <cellStyle name="Percent 2 2 13 2 2" xfId="9728"/>
    <cellStyle name="Percent 2 2 14" xfId="4878"/>
    <cellStyle name="Percent 2 2 14 2" xfId="6372"/>
    <cellStyle name="Percent 2 2 14 2 2" xfId="9729"/>
    <cellStyle name="Percent 2 2 15" xfId="4879"/>
    <cellStyle name="Percent 2 2 15 2" xfId="6373"/>
    <cellStyle name="Percent 2 2 15 2 2" xfId="9730"/>
    <cellStyle name="Percent 2 2 16" xfId="4880"/>
    <cellStyle name="Percent 2 2 16 2" xfId="6374"/>
    <cellStyle name="Percent 2 2 16 2 2" xfId="9732"/>
    <cellStyle name="Percent 2 2 17" xfId="4881"/>
    <cellStyle name="Percent 2 2 17 2" xfId="6375"/>
    <cellStyle name="Percent 2 2 17 2 2" xfId="9733"/>
    <cellStyle name="Percent 2 2 18" xfId="4882"/>
    <cellStyle name="Percent 2 2 18 2" xfId="6376"/>
    <cellStyle name="Percent 2 2 18 2 2" xfId="9734"/>
    <cellStyle name="Percent 2 2 19" xfId="4883"/>
    <cellStyle name="Percent 2 2 19 2" xfId="6377"/>
    <cellStyle name="Percent 2 2 19 2 2" xfId="9735"/>
    <cellStyle name="Percent 2 2 2" xfId="4884"/>
    <cellStyle name="Percent 2 2 2 2" xfId="4885"/>
    <cellStyle name="Percent 2 2 2 2 2" xfId="6379"/>
    <cellStyle name="Percent 2 2 2 2 2 2" xfId="9736"/>
    <cellStyle name="Percent 2 2 2 3" xfId="4886"/>
    <cellStyle name="Percent 2 2 2 3 2" xfId="6380"/>
    <cellStyle name="Percent 2 2 2 3 2 2" xfId="9737"/>
    <cellStyle name="Percent 2 2 2 4" xfId="6378"/>
    <cellStyle name="Percent 2 2 2 4 2" xfId="9738"/>
    <cellStyle name="Percent 2 2 20" xfId="4887"/>
    <cellStyle name="Percent 2 2 20 2" xfId="6381"/>
    <cellStyle name="Percent 2 2 20 2 2" xfId="9740"/>
    <cellStyle name="Percent 2 2 21" xfId="4888"/>
    <cellStyle name="Percent 2 2 21 2" xfId="6382"/>
    <cellStyle name="Percent 2 2 21 2 2" xfId="9741"/>
    <cellStyle name="Percent 2 2 22" xfId="4889"/>
    <cellStyle name="Percent 2 2 22 2" xfId="6383"/>
    <cellStyle name="Percent 2 2 22 2 2" xfId="9742"/>
    <cellStyle name="Percent 2 2 23" xfId="4890"/>
    <cellStyle name="Percent 2 2 23 2" xfId="6384"/>
    <cellStyle name="Percent 2 2 23 2 2" xfId="9743"/>
    <cellStyle name="Percent 2 2 24" xfId="4891"/>
    <cellStyle name="Percent 2 2 24 2" xfId="6385"/>
    <cellStyle name="Percent 2 2 24 2 2" xfId="9744"/>
    <cellStyle name="Percent 2 2 25" xfId="4892"/>
    <cellStyle name="Percent 2 2 25 2" xfId="6386"/>
    <cellStyle name="Percent 2 2 25 2 2" xfId="9745"/>
    <cellStyle name="Percent 2 2 26" xfId="4893"/>
    <cellStyle name="Percent 2 2 26 2" xfId="6387"/>
    <cellStyle name="Percent 2 2 26 2 2" xfId="9746"/>
    <cellStyle name="Percent 2 2 27" xfId="4894"/>
    <cellStyle name="Percent 2 2 27 2" xfId="6388"/>
    <cellStyle name="Percent 2 2 27 2 2" xfId="9748"/>
    <cellStyle name="Percent 2 2 28" xfId="4895"/>
    <cellStyle name="Percent 2 2 28 2" xfId="6389"/>
    <cellStyle name="Percent 2 2 28 2 2" xfId="9749"/>
    <cellStyle name="Percent 2 2 29" xfId="4896"/>
    <cellStyle name="Percent 2 2 29 2" xfId="6390"/>
    <cellStyle name="Percent 2 2 29 2 2" xfId="9751"/>
    <cellStyle name="Percent 2 2 3" xfId="4897"/>
    <cellStyle name="Percent 2 2 3 2" xfId="4898"/>
    <cellStyle name="Percent 2 2 3 2 2" xfId="9753"/>
    <cellStyle name="Percent 2 2 3 2 3" xfId="8228"/>
    <cellStyle name="Percent 2 2 3 3" xfId="6391"/>
    <cellStyle name="Percent 2 2 3 3 2" xfId="9754"/>
    <cellStyle name="Percent 2 2 30" xfId="4899"/>
    <cellStyle name="Percent 2 2 30 2" xfId="6392"/>
    <cellStyle name="Percent 2 2 30 2 2" xfId="9755"/>
    <cellStyle name="Percent 2 2 31" xfId="4900"/>
    <cellStyle name="Percent 2 2 31 2" xfId="6393"/>
    <cellStyle name="Percent 2 2 31 2 2" xfId="9756"/>
    <cellStyle name="Percent 2 2 32" xfId="4901"/>
    <cellStyle name="Percent 2 2 32 2" xfId="6394"/>
    <cellStyle name="Percent 2 2 32 2 2" xfId="9758"/>
    <cellStyle name="Percent 2 2 33" xfId="4902"/>
    <cellStyle name="Percent 2 2 33 2" xfId="6395"/>
    <cellStyle name="Percent 2 2 33 2 2" xfId="9759"/>
    <cellStyle name="Percent 2 2 34" xfId="4903"/>
    <cellStyle name="Percent 2 2 34 2" xfId="6396"/>
    <cellStyle name="Percent 2 2 34 2 2" xfId="9760"/>
    <cellStyle name="Percent 2 2 35" xfId="4904"/>
    <cellStyle name="Percent 2 2 35 2" xfId="6397"/>
    <cellStyle name="Percent 2 2 35 2 2" xfId="9761"/>
    <cellStyle name="Percent 2 2 36" xfId="4905"/>
    <cellStyle name="Percent 2 2 36 2" xfId="6398"/>
    <cellStyle name="Percent 2 2 36 2 2" xfId="9763"/>
    <cellStyle name="Percent 2 2 37" xfId="4906"/>
    <cellStyle name="Percent 2 2 37 2" xfId="6399"/>
    <cellStyle name="Percent 2 2 37 2 2" xfId="9764"/>
    <cellStyle name="Percent 2 2 38" xfId="4907"/>
    <cellStyle name="Percent 2 2 38 2" xfId="6400"/>
    <cellStyle name="Percent 2 2 38 2 2" xfId="9765"/>
    <cellStyle name="Percent 2 2 39" xfId="4908"/>
    <cellStyle name="Percent 2 2 39 2" xfId="6401"/>
    <cellStyle name="Percent 2 2 39 2 2" xfId="9767"/>
    <cellStyle name="Percent 2 2 4" xfId="4909"/>
    <cellStyle name="Percent 2 2 4 2" xfId="6402"/>
    <cellStyle name="Percent 2 2 4 2 2" xfId="9768"/>
    <cellStyle name="Percent 2 2 40" xfId="4910"/>
    <cellStyle name="Percent 2 2 40 2" xfId="6403"/>
    <cellStyle name="Percent 2 2 40 2 2" xfId="9769"/>
    <cellStyle name="Percent 2 2 41" xfId="4911"/>
    <cellStyle name="Percent 2 2 41 2" xfId="6404"/>
    <cellStyle name="Percent 2 2 41 2 2" xfId="9771"/>
    <cellStyle name="Percent 2 2 42" xfId="4912"/>
    <cellStyle name="Percent 2 2 42 2" xfId="6405"/>
    <cellStyle name="Percent 2 2 42 2 2" xfId="9772"/>
    <cellStyle name="Percent 2 2 43" xfId="4913"/>
    <cellStyle name="Percent 2 2 43 2" xfId="6406"/>
    <cellStyle name="Percent 2 2 43 2 2" xfId="9773"/>
    <cellStyle name="Percent 2 2 44" xfId="4914"/>
    <cellStyle name="Percent 2 2 44 2" xfId="6407"/>
    <cellStyle name="Percent 2 2 44 2 2" xfId="9775"/>
    <cellStyle name="Percent 2 2 45" xfId="4915"/>
    <cellStyle name="Percent 2 2 45 2" xfId="6408"/>
    <cellStyle name="Percent 2 2 45 2 2" xfId="9776"/>
    <cellStyle name="Percent 2 2 46" xfId="4916"/>
    <cellStyle name="Percent 2 2 46 2" xfId="6409"/>
    <cellStyle name="Percent 2 2 46 2 2" xfId="9777"/>
    <cellStyle name="Percent 2 2 47" xfId="4917"/>
    <cellStyle name="Percent 2 2 47 2" xfId="6410"/>
    <cellStyle name="Percent 2 2 47 2 2" xfId="9779"/>
    <cellStyle name="Percent 2 2 48" xfId="4918"/>
    <cellStyle name="Percent 2 2 48 2" xfId="6411"/>
    <cellStyle name="Percent 2 2 48 2 2" xfId="9780"/>
    <cellStyle name="Percent 2 2 49" xfId="4919"/>
    <cellStyle name="Percent 2 2 49 2" xfId="6412"/>
    <cellStyle name="Percent 2 2 49 2 2" xfId="9781"/>
    <cellStyle name="Percent 2 2 5" xfId="4920"/>
    <cellStyle name="Percent 2 2 5 2" xfId="6413"/>
    <cellStyle name="Percent 2 2 5 2 2" xfId="9783"/>
    <cellStyle name="Percent 2 2 50" xfId="4921"/>
    <cellStyle name="Percent 2 2 50 2" xfId="9785"/>
    <cellStyle name="Percent 2 2 51" xfId="4922"/>
    <cellStyle name="Percent 2 2 51 2" xfId="9787"/>
    <cellStyle name="Percent 2 2 52" xfId="6367"/>
    <cellStyle name="Percent 2 2 52 2" xfId="9788"/>
    <cellStyle name="Percent 2 2 6" xfId="4923"/>
    <cellStyle name="Percent 2 2 6 2" xfId="6414"/>
    <cellStyle name="Percent 2 2 6 2 2" xfId="9789"/>
    <cellStyle name="Percent 2 2 7" xfId="4924"/>
    <cellStyle name="Percent 2 2 7 2" xfId="6415"/>
    <cellStyle name="Percent 2 2 7 2 2" xfId="9790"/>
    <cellStyle name="Percent 2 2 8" xfId="4925"/>
    <cellStyle name="Percent 2 2 8 2" xfId="6416"/>
    <cellStyle name="Percent 2 2 8 2 2" xfId="9792"/>
    <cellStyle name="Percent 2 2 9" xfId="4926"/>
    <cellStyle name="Percent 2 2 9 2" xfId="6417"/>
    <cellStyle name="Percent 2 2 9 2 2" xfId="9794"/>
    <cellStyle name="Percent 2 20" xfId="4927"/>
    <cellStyle name="Percent 2 20 2" xfId="6418"/>
    <cellStyle name="Percent 2 20 2 2" xfId="9796"/>
    <cellStyle name="Percent 2 21" xfId="4928"/>
    <cellStyle name="Percent 2 21 2" xfId="6419"/>
    <cellStyle name="Percent 2 21 2 2" xfId="9797"/>
    <cellStyle name="Percent 2 22" xfId="4929"/>
    <cellStyle name="Percent 2 22 2" xfId="6420"/>
    <cellStyle name="Percent 2 22 2 2" xfId="9798"/>
    <cellStyle name="Percent 2 23" xfId="4930"/>
    <cellStyle name="Percent 2 23 2" xfId="6421"/>
    <cellStyle name="Percent 2 23 2 2" xfId="9799"/>
    <cellStyle name="Percent 2 24" xfId="4931"/>
    <cellStyle name="Percent 2 24 2" xfId="6422"/>
    <cellStyle name="Percent 2 24 2 2" xfId="9800"/>
    <cellStyle name="Percent 2 25" xfId="4932"/>
    <cellStyle name="Percent 2 25 2" xfId="6423"/>
    <cellStyle name="Percent 2 25 2 2" xfId="9801"/>
    <cellStyle name="Percent 2 26" xfId="4933"/>
    <cellStyle name="Percent 2 26 2" xfId="6424"/>
    <cellStyle name="Percent 2 26 2 2" xfId="9802"/>
    <cellStyle name="Percent 2 27" xfId="4934"/>
    <cellStyle name="Percent 2 27 2" xfId="6425"/>
    <cellStyle name="Percent 2 27 2 2" xfId="9803"/>
    <cellStyle name="Percent 2 28" xfId="4935"/>
    <cellStyle name="Percent 2 28 2" xfId="6426"/>
    <cellStyle name="Percent 2 28 2 2" xfId="9804"/>
    <cellStyle name="Percent 2 29" xfId="4936"/>
    <cellStyle name="Percent 2 29 2" xfId="6427"/>
    <cellStyle name="Percent 2 29 2 2" xfId="9806"/>
    <cellStyle name="Percent 2 3" xfId="4937"/>
    <cellStyle name="Percent 2 3 10" xfId="4938"/>
    <cellStyle name="Percent 2 3 10 2" xfId="6429"/>
    <cellStyle name="Percent 2 3 10 2 2" xfId="9807"/>
    <cellStyle name="Percent 2 3 11" xfId="4939"/>
    <cellStyle name="Percent 2 3 11 2" xfId="6430"/>
    <cellStyle name="Percent 2 3 11 2 2" xfId="9808"/>
    <cellStyle name="Percent 2 3 12" xfId="4940"/>
    <cellStyle name="Percent 2 3 12 2" xfId="6431"/>
    <cellStyle name="Percent 2 3 12 2 2" xfId="9809"/>
    <cellStyle name="Percent 2 3 13" xfId="4941"/>
    <cellStyle name="Percent 2 3 13 2" xfId="6432"/>
    <cellStyle name="Percent 2 3 13 2 2" xfId="9810"/>
    <cellStyle name="Percent 2 3 14" xfId="4942"/>
    <cellStyle name="Percent 2 3 14 2" xfId="6433"/>
    <cellStyle name="Percent 2 3 14 2 2" xfId="9811"/>
    <cellStyle name="Percent 2 3 15" xfId="4943"/>
    <cellStyle name="Percent 2 3 15 2" xfId="6434"/>
    <cellStyle name="Percent 2 3 15 2 2" xfId="9812"/>
    <cellStyle name="Percent 2 3 16" xfId="4944"/>
    <cellStyle name="Percent 2 3 16 2" xfId="6435"/>
    <cellStyle name="Percent 2 3 16 2 2" xfId="9813"/>
    <cellStyle name="Percent 2 3 17" xfId="4945"/>
    <cellStyle name="Percent 2 3 17 2" xfId="6436"/>
    <cellStyle name="Percent 2 3 17 2 2" xfId="9814"/>
    <cellStyle name="Percent 2 3 18" xfId="4946"/>
    <cellStyle name="Percent 2 3 18 2" xfId="6437"/>
    <cellStyle name="Percent 2 3 18 2 2" xfId="9815"/>
    <cellStyle name="Percent 2 3 19" xfId="4947"/>
    <cellStyle name="Percent 2 3 19 2" xfId="6438"/>
    <cellStyle name="Percent 2 3 19 2 2" xfId="9816"/>
    <cellStyle name="Percent 2 3 2" xfId="4948"/>
    <cellStyle name="Percent 2 3 2 2" xfId="4949"/>
    <cellStyle name="Percent 2 3 2 2 2" xfId="6440"/>
    <cellStyle name="Percent 2 3 2 2 2 2" xfId="9817"/>
    <cellStyle name="Percent 2 3 2 3" xfId="4950"/>
    <cellStyle name="Percent 2 3 2 3 2" xfId="6441"/>
    <cellStyle name="Percent 2 3 2 3 2 2" xfId="9818"/>
    <cellStyle name="Percent 2 3 2 4" xfId="4951"/>
    <cellStyle name="Percent 2 3 2 4 2" xfId="9819"/>
    <cellStyle name="Percent 2 3 2 4 3" xfId="8213"/>
    <cellStyle name="Percent 2 3 2 5" xfId="6439"/>
    <cellStyle name="Percent 2 3 2 5 2" xfId="9820"/>
    <cellStyle name="Percent 2 3 20" xfId="4952"/>
    <cellStyle name="Percent 2 3 20 2" xfId="6442"/>
    <cellStyle name="Percent 2 3 20 2 2" xfId="9821"/>
    <cellStyle name="Percent 2 3 21" xfId="4953"/>
    <cellStyle name="Percent 2 3 21 2" xfId="6443"/>
    <cellStyle name="Percent 2 3 21 2 2" xfId="9822"/>
    <cellStyle name="Percent 2 3 22" xfId="4954"/>
    <cellStyle name="Percent 2 3 22 2" xfId="6444"/>
    <cellStyle name="Percent 2 3 22 2 2" xfId="9823"/>
    <cellStyle name="Percent 2 3 23" xfId="4955"/>
    <cellStyle name="Percent 2 3 23 2" xfId="6445"/>
    <cellStyle name="Percent 2 3 23 2 2" xfId="9824"/>
    <cellStyle name="Percent 2 3 24" xfId="4956"/>
    <cellStyle name="Percent 2 3 24 2" xfId="6446"/>
    <cellStyle name="Percent 2 3 24 2 2" xfId="9825"/>
    <cellStyle name="Percent 2 3 25" xfId="4957"/>
    <cellStyle name="Percent 2 3 25 2" xfId="6447"/>
    <cellStyle name="Percent 2 3 25 2 2" xfId="9827"/>
    <cellStyle name="Percent 2 3 26" xfId="4958"/>
    <cellStyle name="Percent 2 3 26 2" xfId="6448"/>
    <cellStyle name="Percent 2 3 26 2 2" xfId="9828"/>
    <cellStyle name="Percent 2 3 27" xfId="4959"/>
    <cellStyle name="Percent 2 3 27 2" xfId="6449"/>
    <cellStyle name="Percent 2 3 27 2 2" xfId="9829"/>
    <cellStyle name="Percent 2 3 28" xfId="4960"/>
    <cellStyle name="Percent 2 3 28 2" xfId="6450"/>
    <cellStyle name="Percent 2 3 28 2 2" xfId="9830"/>
    <cellStyle name="Percent 2 3 29" xfId="4961"/>
    <cellStyle name="Percent 2 3 29 2" xfId="6451"/>
    <cellStyle name="Percent 2 3 29 2 2" xfId="9831"/>
    <cellStyle name="Percent 2 3 3" xfId="4962"/>
    <cellStyle name="Percent 2 3 3 2" xfId="6452"/>
    <cellStyle name="Percent 2 3 3 2 2" xfId="9832"/>
    <cellStyle name="Percent 2 3 30" xfId="4963"/>
    <cellStyle name="Percent 2 3 30 2" xfId="6453"/>
    <cellStyle name="Percent 2 3 30 2 2" xfId="9833"/>
    <cellStyle name="Percent 2 3 31" xfId="4964"/>
    <cellStyle name="Percent 2 3 31 2" xfId="6454"/>
    <cellStyle name="Percent 2 3 31 2 2" xfId="9834"/>
    <cellStyle name="Percent 2 3 32" xfId="4965"/>
    <cellStyle name="Percent 2 3 32 2" xfId="6455"/>
    <cellStyle name="Percent 2 3 32 2 2" xfId="9835"/>
    <cellStyle name="Percent 2 3 33" xfId="4966"/>
    <cellStyle name="Percent 2 3 33 2" xfId="6456"/>
    <cellStyle name="Percent 2 3 33 2 2" xfId="9836"/>
    <cellStyle name="Percent 2 3 34" xfId="4967"/>
    <cellStyle name="Percent 2 3 34 2" xfId="6457"/>
    <cellStyle name="Percent 2 3 34 2 2" xfId="9837"/>
    <cellStyle name="Percent 2 3 35" xfId="4968"/>
    <cellStyle name="Percent 2 3 35 2" xfId="6458"/>
    <cellStyle name="Percent 2 3 35 2 2" xfId="9838"/>
    <cellStyle name="Percent 2 3 36" xfId="4969"/>
    <cellStyle name="Percent 2 3 36 2" xfId="6459"/>
    <cellStyle name="Percent 2 3 36 2 2" xfId="9839"/>
    <cellStyle name="Percent 2 3 37" xfId="4970"/>
    <cellStyle name="Percent 2 3 37 2" xfId="6460"/>
    <cellStyle name="Percent 2 3 37 2 2" xfId="9841"/>
    <cellStyle name="Percent 2 3 38" xfId="4971"/>
    <cellStyle name="Percent 2 3 38 2" xfId="6461"/>
    <cellStyle name="Percent 2 3 38 2 2" xfId="9842"/>
    <cellStyle name="Percent 2 3 39" xfId="4972"/>
    <cellStyle name="Percent 2 3 39 2" xfId="6462"/>
    <cellStyle name="Percent 2 3 39 2 2" xfId="9843"/>
    <cellStyle name="Percent 2 3 4" xfId="4973"/>
    <cellStyle name="Percent 2 3 4 2" xfId="6463"/>
    <cellStyle name="Percent 2 3 4 2 2" xfId="9844"/>
    <cellStyle name="Percent 2 3 40" xfId="4974"/>
    <cellStyle name="Percent 2 3 40 2" xfId="6464"/>
    <cellStyle name="Percent 2 3 40 2 2" xfId="9845"/>
    <cellStyle name="Percent 2 3 41" xfId="4975"/>
    <cellStyle name="Percent 2 3 41 2" xfId="6465"/>
    <cellStyle name="Percent 2 3 41 2 2" xfId="9846"/>
    <cellStyle name="Percent 2 3 42" xfId="4976"/>
    <cellStyle name="Percent 2 3 42 2" xfId="6466"/>
    <cellStyle name="Percent 2 3 42 2 2" xfId="9848"/>
    <cellStyle name="Percent 2 3 43" xfId="4977"/>
    <cellStyle name="Percent 2 3 43 2" xfId="6467"/>
    <cellStyle name="Percent 2 3 43 2 2" xfId="9849"/>
    <cellStyle name="Percent 2 3 44" xfId="4978"/>
    <cellStyle name="Percent 2 3 44 2" xfId="6468"/>
    <cellStyle name="Percent 2 3 44 2 2" xfId="9851"/>
    <cellStyle name="Percent 2 3 45" xfId="4979"/>
    <cellStyle name="Percent 2 3 45 2" xfId="6469"/>
    <cellStyle name="Percent 2 3 45 2 2" xfId="9852"/>
    <cellStyle name="Percent 2 3 46" xfId="4980"/>
    <cellStyle name="Percent 2 3 46 2" xfId="6470"/>
    <cellStyle name="Percent 2 3 46 2 2" xfId="9853"/>
    <cellStyle name="Percent 2 3 47" xfId="4981"/>
    <cellStyle name="Percent 2 3 47 2" xfId="6471"/>
    <cellStyle name="Percent 2 3 47 2 2" xfId="9854"/>
    <cellStyle name="Percent 2 3 48" xfId="6428"/>
    <cellStyle name="Percent 2 3 48 2" xfId="9855"/>
    <cellStyle name="Percent 2 3 5" xfId="4982"/>
    <cellStyle name="Percent 2 3 5 2" xfId="6472"/>
    <cellStyle name="Percent 2 3 5 2 2" xfId="9856"/>
    <cellStyle name="Percent 2 3 6" xfId="4983"/>
    <cellStyle name="Percent 2 3 6 2" xfId="6473"/>
    <cellStyle name="Percent 2 3 6 2 2" xfId="9857"/>
    <cellStyle name="Percent 2 3 7" xfId="4984"/>
    <cellStyle name="Percent 2 3 7 2" xfId="6474"/>
    <cellStyle name="Percent 2 3 7 2 2" xfId="9858"/>
    <cellStyle name="Percent 2 3 8" xfId="4985"/>
    <cellStyle name="Percent 2 3 8 2" xfId="6475"/>
    <cellStyle name="Percent 2 3 8 2 2" xfId="9860"/>
    <cellStyle name="Percent 2 3 9" xfId="4986"/>
    <cellStyle name="Percent 2 3 9 2" xfId="6476"/>
    <cellStyle name="Percent 2 3 9 2 2" xfId="9861"/>
    <cellStyle name="Percent 2 30" xfId="4987"/>
    <cellStyle name="Percent 2 30 2" xfId="6477"/>
    <cellStyle name="Percent 2 30 2 2" xfId="9862"/>
    <cellStyle name="Percent 2 31" xfId="4988"/>
    <cellStyle name="Percent 2 31 2" xfId="6478"/>
    <cellStyle name="Percent 2 31 2 2" xfId="9863"/>
    <cellStyle name="Percent 2 32" xfId="4989"/>
    <cellStyle name="Percent 2 32 2" xfId="6479"/>
    <cellStyle name="Percent 2 32 2 2" xfId="9864"/>
    <cellStyle name="Percent 2 33" xfId="4990"/>
    <cellStyle name="Percent 2 33 2" xfId="6480"/>
    <cellStyle name="Percent 2 33 2 2" xfId="9865"/>
    <cellStyle name="Percent 2 34" xfId="4991"/>
    <cellStyle name="Percent 2 34 2" xfId="6481"/>
    <cellStyle name="Percent 2 34 2 2" xfId="9866"/>
    <cellStyle name="Percent 2 35" xfId="4992"/>
    <cellStyle name="Percent 2 35 2" xfId="6482"/>
    <cellStyle name="Percent 2 35 2 2" xfId="9868"/>
    <cellStyle name="Percent 2 36" xfId="4993"/>
    <cellStyle name="Percent 2 36 2" xfId="6483"/>
    <cellStyle name="Percent 2 36 2 2" xfId="9869"/>
    <cellStyle name="Percent 2 37" xfId="4994"/>
    <cellStyle name="Percent 2 37 2" xfId="6484"/>
    <cellStyle name="Percent 2 37 2 2" xfId="9870"/>
    <cellStyle name="Percent 2 38" xfId="4995"/>
    <cellStyle name="Percent 2 38 2" xfId="6485"/>
    <cellStyle name="Percent 2 38 2 2" xfId="9872"/>
    <cellStyle name="Percent 2 39" xfId="4996"/>
    <cellStyle name="Percent 2 39 2" xfId="6486"/>
    <cellStyle name="Percent 2 39 2 2" xfId="9873"/>
    <cellStyle name="Percent 2 4" xfId="4997"/>
    <cellStyle name="Percent 2 4 2" xfId="4998"/>
    <cellStyle name="Percent 2 4 2 2" xfId="7263"/>
    <cellStyle name="Percent 2 4 2 2 2" xfId="9875"/>
    <cellStyle name="Percent 2 4 3" xfId="6487"/>
    <cellStyle name="Percent 2 4 3 2" xfId="9876"/>
    <cellStyle name="Percent 2 40" xfId="4999"/>
    <cellStyle name="Percent 2 40 2" xfId="6488"/>
    <cellStyle name="Percent 2 40 2 2" xfId="9877"/>
    <cellStyle name="Percent 2 41" xfId="5000"/>
    <cellStyle name="Percent 2 41 2" xfId="6489"/>
    <cellStyle name="Percent 2 41 2 2" xfId="9878"/>
    <cellStyle name="Percent 2 42" xfId="5001"/>
    <cellStyle name="Percent 2 42 2" xfId="6490"/>
    <cellStyle name="Percent 2 42 2 2" xfId="9879"/>
    <cellStyle name="Percent 2 43" xfId="5002"/>
    <cellStyle name="Percent 2 43 2" xfId="6491"/>
    <cellStyle name="Percent 2 43 2 2" xfId="9881"/>
    <cellStyle name="Percent 2 44" xfId="5003"/>
    <cellStyle name="Percent 2 44 2" xfId="6492"/>
    <cellStyle name="Percent 2 44 2 2" xfId="9882"/>
    <cellStyle name="Percent 2 45" xfId="5004"/>
    <cellStyle name="Percent 2 45 2" xfId="6493"/>
    <cellStyle name="Percent 2 45 2 2" xfId="9883"/>
    <cellStyle name="Percent 2 46" xfId="5005"/>
    <cellStyle name="Percent 2 46 2" xfId="6494"/>
    <cellStyle name="Percent 2 46 2 2" xfId="9885"/>
    <cellStyle name="Percent 2 47" xfId="5006"/>
    <cellStyle name="Percent 2 47 2" xfId="6495"/>
    <cellStyle name="Percent 2 47 2 2" xfId="9886"/>
    <cellStyle name="Percent 2 48" xfId="5007"/>
    <cellStyle name="Percent 2 48 2" xfId="6496"/>
    <cellStyle name="Percent 2 48 2 2" xfId="9887"/>
    <cellStyle name="Percent 2 49" xfId="5008"/>
    <cellStyle name="Percent 2 49 2" xfId="6497"/>
    <cellStyle name="Percent 2 49 2 2" xfId="9889"/>
    <cellStyle name="Percent 2 5" xfId="5009"/>
    <cellStyle name="Percent 2 5 2" xfId="5010"/>
    <cellStyle name="Percent 2 5 2 2" xfId="9890"/>
    <cellStyle name="Percent 2 5 2 3" xfId="8198"/>
    <cellStyle name="Percent 2 5 3" xfId="6498"/>
    <cellStyle name="Percent 2 5 3 2" xfId="9891"/>
    <cellStyle name="Percent 2 50" xfId="5011"/>
    <cellStyle name="Percent 2 50 2" xfId="6499"/>
    <cellStyle name="Percent 2 50 2 2" xfId="9893"/>
    <cellStyle name="Percent 2 51" xfId="5012"/>
    <cellStyle name="Percent 2 51 2" xfId="6500"/>
    <cellStyle name="Percent 2 51 2 2" xfId="9894"/>
    <cellStyle name="Percent 2 52" xfId="5013"/>
    <cellStyle name="Percent 2 52 2" xfId="9895"/>
    <cellStyle name="Percent 2 53" xfId="5014"/>
    <cellStyle name="Percent 2 53 2" xfId="9897"/>
    <cellStyle name="Percent 2 54" xfId="5015"/>
    <cellStyle name="Percent 2 54 2" xfId="9899"/>
    <cellStyle name="Percent 2 55" xfId="6356"/>
    <cellStyle name="Percent 2 55 2" xfId="9900"/>
    <cellStyle name="Percent 2 6" xfId="5016"/>
    <cellStyle name="Percent 2 6 2" xfId="6501"/>
    <cellStyle name="Percent 2 6 2 2" xfId="9902"/>
    <cellStyle name="Percent 2 7" xfId="5017"/>
    <cellStyle name="Percent 2 7 2" xfId="6502"/>
    <cellStyle name="Percent 2 7 2 2" xfId="9904"/>
    <cellStyle name="Percent 2 8" xfId="5018"/>
    <cellStyle name="Percent 2 8 2" xfId="6503"/>
    <cellStyle name="Percent 2 8 2 2" xfId="9906"/>
    <cellStyle name="Percent 2 9" xfId="5019"/>
    <cellStyle name="Percent 2 9 2" xfId="6504"/>
    <cellStyle name="Percent 2 9 2 2" xfId="9908"/>
    <cellStyle name="Percent 3" xfId="5020"/>
    <cellStyle name="Percent 3 2" xfId="5021"/>
    <cellStyle name="Percent 3 2 2" xfId="9911"/>
    <cellStyle name="Percent 3 3" xfId="6505"/>
    <cellStyle name="Percent 3 3 2" xfId="9912"/>
    <cellStyle name="Percent 4" xfId="5022"/>
    <cellStyle name="Percent 4 10" xfId="5023"/>
    <cellStyle name="Percent 4 10 2" xfId="6507"/>
    <cellStyle name="Percent 4 10 2 2" xfId="9915"/>
    <cellStyle name="Percent 4 11" xfId="5024"/>
    <cellStyle name="Percent 4 11 2" xfId="6508"/>
    <cellStyle name="Percent 4 11 2 2" xfId="9917"/>
    <cellStyle name="Percent 4 12" xfId="5025"/>
    <cellStyle name="Percent 4 12 2" xfId="6509"/>
    <cellStyle name="Percent 4 12 2 2" xfId="9918"/>
    <cellStyle name="Percent 4 13" xfId="5026"/>
    <cellStyle name="Percent 4 13 2" xfId="6510"/>
    <cellStyle name="Percent 4 13 2 2" xfId="9919"/>
    <cellStyle name="Percent 4 14" xfId="5027"/>
    <cellStyle name="Percent 4 14 2" xfId="6511"/>
    <cellStyle name="Percent 4 14 2 2" xfId="9921"/>
    <cellStyle name="Percent 4 15" xfId="5028"/>
    <cellStyle name="Percent 4 15 2" xfId="6512"/>
    <cellStyle name="Percent 4 15 2 2" xfId="9923"/>
    <cellStyle name="Percent 4 16" xfId="5029"/>
    <cellStyle name="Percent 4 16 2" xfId="6513"/>
    <cellStyle name="Percent 4 16 2 2" xfId="9925"/>
    <cellStyle name="Percent 4 17" xfId="5030"/>
    <cellStyle name="Percent 4 17 2" xfId="6514"/>
    <cellStyle name="Percent 4 17 2 2" xfId="9927"/>
    <cellStyle name="Percent 4 18" xfId="5031"/>
    <cellStyle name="Percent 4 18 2" xfId="6515"/>
    <cellStyle name="Percent 4 18 2 2" xfId="9929"/>
    <cellStyle name="Percent 4 19" xfId="5032"/>
    <cellStyle name="Percent 4 19 2" xfId="6516"/>
    <cellStyle name="Percent 4 19 2 2" xfId="9931"/>
    <cellStyle name="Percent 4 2" xfId="5033"/>
    <cellStyle name="Percent 4 2 10" xfId="5034"/>
    <cellStyle name="Percent 4 2 10 2" xfId="6518"/>
    <cellStyle name="Percent 4 2 10 2 2" xfId="9934"/>
    <cellStyle name="Percent 4 2 11" xfId="5035"/>
    <cellStyle name="Percent 4 2 11 2" xfId="6519"/>
    <cellStyle name="Percent 4 2 11 2 2" xfId="9935"/>
    <cellStyle name="Percent 4 2 12" xfId="5036"/>
    <cellStyle name="Percent 4 2 12 2" xfId="6520"/>
    <cellStyle name="Percent 4 2 12 2 2" xfId="9936"/>
    <cellStyle name="Percent 4 2 13" xfId="5037"/>
    <cellStyle name="Percent 4 2 13 2" xfId="6521"/>
    <cellStyle name="Percent 4 2 13 2 2" xfId="9938"/>
    <cellStyle name="Percent 4 2 14" xfId="5038"/>
    <cellStyle name="Percent 4 2 14 2" xfId="6522"/>
    <cellStyle name="Percent 4 2 14 2 2" xfId="9939"/>
    <cellStyle name="Percent 4 2 15" xfId="5039"/>
    <cellStyle name="Percent 4 2 15 2" xfId="6523"/>
    <cellStyle name="Percent 4 2 15 2 2" xfId="9940"/>
    <cellStyle name="Percent 4 2 16" xfId="5040"/>
    <cellStyle name="Percent 4 2 16 2" xfId="6524"/>
    <cellStyle name="Percent 4 2 16 2 2" xfId="9941"/>
    <cellStyle name="Percent 4 2 17" xfId="5041"/>
    <cellStyle name="Percent 4 2 17 2" xfId="6525"/>
    <cellStyle name="Percent 4 2 17 2 2" xfId="9942"/>
    <cellStyle name="Percent 4 2 18" xfId="5042"/>
    <cellStyle name="Percent 4 2 18 2" xfId="6526"/>
    <cellStyle name="Percent 4 2 18 2 2" xfId="9943"/>
    <cellStyle name="Percent 4 2 19" xfId="5043"/>
    <cellStyle name="Percent 4 2 19 2" xfId="6527"/>
    <cellStyle name="Percent 4 2 19 2 2" xfId="9944"/>
    <cellStyle name="Percent 4 2 2" xfId="5044"/>
    <cellStyle name="Percent 4 2 2 2" xfId="6528"/>
    <cellStyle name="Percent 4 2 2 2 2" xfId="9945"/>
    <cellStyle name="Percent 4 2 20" xfId="5045"/>
    <cellStyle name="Percent 4 2 20 2" xfId="6529"/>
    <cellStyle name="Percent 4 2 20 2 2" xfId="9946"/>
    <cellStyle name="Percent 4 2 21" xfId="5046"/>
    <cellStyle name="Percent 4 2 21 2" xfId="6530"/>
    <cellStyle name="Percent 4 2 21 2 2" xfId="9947"/>
    <cellStyle name="Percent 4 2 22" xfId="5047"/>
    <cellStyle name="Percent 4 2 22 2" xfId="6531"/>
    <cellStyle name="Percent 4 2 22 2 2" xfId="9948"/>
    <cellStyle name="Percent 4 2 23" xfId="5048"/>
    <cellStyle name="Percent 4 2 23 2" xfId="6532"/>
    <cellStyle name="Percent 4 2 23 2 2" xfId="9949"/>
    <cellStyle name="Percent 4 2 24" xfId="5049"/>
    <cellStyle name="Percent 4 2 24 2" xfId="6533"/>
    <cellStyle name="Percent 4 2 24 2 2" xfId="9950"/>
    <cellStyle name="Percent 4 2 25" xfId="5050"/>
    <cellStyle name="Percent 4 2 25 2" xfId="6534"/>
    <cellStyle name="Percent 4 2 25 2 2" xfId="9952"/>
    <cellStyle name="Percent 4 2 26" xfId="5051"/>
    <cellStyle name="Percent 4 2 26 2" xfId="6535"/>
    <cellStyle name="Percent 4 2 26 2 2" xfId="9953"/>
    <cellStyle name="Percent 4 2 27" xfId="5052"/>
    <cellStyle name="Percent 4 2 27 2" xfId="6536"/>
    <cellStyle name="Percent 4 2 27 2 2" xfId="9954"/>
    <cellStyle name="Percent 4 2 28" xfId="5053"/>
    <cellStyle name="Percent 4 2 28 2" xfId="6537"/>
    <cellStyle name="Percent 4 2 28 2 2" xfId="9955"/>
    <cellStyle name="Percent 4 2 29" xfId="5054"/>
    <cellStyle name="Percent 4 2 29 2" xfId="6538"/>
    <cellStyle name="Percent 4 2 29 2 2" xfId="9956"/>
    <cellStyle name="Percent 4 2 3" xfId="5055"/>
    <cellStyle name="Percent 4 2 3 2" xfId="6539"/>
    <cellStyle name="Percent 4 2 3 2 2" xfId="9957"/>
    <cellStyle name="Percent 4 2 30" xfId="5056"/>
    <cellStyle name="Percent 4 2 30 2" xfId="6540"/>
    <cellStyle name="Percent 4 2 30 2 2" xfId="9959"/>
    <cellStyle name="Percent 4 2 31" xfId="5057"/>
    <cellStyle name="Percent 4 2 31 2" xfId="6541"/>
    <cellStyle name="Percent 4 2 31 2 2" xfId="9960"/>
    <cellStyle name="Percent 4 2 32" xfId="5058"/>
    <cellStyle name="Percent 4 2 32 2" xfId="6542"/>
    <cellStyle name="Percent 4 2 32 2 2" xfId="9961"/>
    <cellStyle name="Percent 4 2 33" xfId="5059"/>
    <cellStyle name="Percent 4 2 33 2" xfId="6543"/>
    <cellStyle name="Percent 4 2 33 2 2" xfId="9962"/>
    <cellStyle name="Percent 4 2 34" xfId="5060"/>
    <cellStyle name="Percent 4 2 34 2" xfId="6544"/>
    <cellStyle name="Percent 4 2 34 2 2" xfId="9963"/>
    <cellStyle name="Percent 4 2 35" xfId="5061"/>
    <cellStyle name="Percent 4 2 35 2" xfId="6545"/>
    <cellStyle name="Percent 4 2 35 2 2" xfId="9964"/>
    <cellStyle name="Percent 4 2 36" xfId="5062"/>
    <cellStyle name="Percent 4 2 36 2" xfId="6546"/>
    <cellStyle name="Percent 4 2 36 2 2" xfId="9965"/>
    <cellStyle name="Percent 4 2 37" xfId="5063"/>
    <cellStyle name="Percent 4 2 37 2" xfId="6547"/>
    <cellStyle name="Percent 4 2 37 2 2" xfId="9966"/>
    <cellStyle name="Percent 4 2 38" xfId="5064"/>
    <cellStyle name="Percent 4 2 38 2" xfId="6548"/>
    <cellStyle name="Percent 4 2 38 2 2" xfId="9967"/>
    <cellStyle name="Percent 4 2 39" xfId="5065"/>
    <cellStyle name="Percent 4 2 39 2" xfId="6549"/>
    <cellStyle name="Percent 4 2 39 2 2" xfId="9968"/>
    <cellStyle name="Percent 4 2 4" xfId="5066"/>
    <cellStyle name="Percent 4 2 4 2" xfId="6550"/>
    <cellStyle name="Percent 4 2 4 2 2" xfId="9969"/>
    <cellStyle name="Percent 4 2 40" xfId="5067"/>
    <cellStyle name="Percent 4 2 40 2" xfId="6551"/>
    <cellStyle name="Percent 4 2 40 2 2" xfId="9970"/>
    <cellStyle name="Percent 4 2 41" xfId="5068"/>
    <cellStyle name="Percent 4 2 41 2" xfId="6552"/>
    <cellStyle name="Percent 4 2 41 2 2" xfId="9971"/>
    <cellStyle name="Percent 4 2 42" xfId="5069"/>
    <cellStyle name="Percent 4 2 42 2" xfId="6553"/>
    <cellStyle name="Percent 4 2 42 2 2" xfId="9972"/>
    <cellStyle name="Percent 4 2 43" xfId="5070"/>
    <cellStyle name="Percent 4 2 43 2" xfId="6554"/>
    <cellStyle name="Percent 4 2 43 2 2" xfId="9973"/>
    <cellStyle name="Percent 4 2 44" xfId="5071"/>
    <cellStyle name="Percent 4 2 44 2" xfId="6555"/>
    <cellStyle name="Percent 4 2 44 2 2" xfId="9974"/>
    <cellStyle name="Percent 4 2 45" xfId="5072"/>
    <cellStyle name="Percent 4 2 45 2" xfId="6556"/>
    <cellStyle name="Percent 4 2 45 2 2" xfId="9975"/>
    <cellStyle name="Percent 4 2 46" xfId="5073"/>
    <cellStyle name="Percent 4 2 46 2" xfId="6557"/>
    <cellStyle name="Percent 4 2 46 2 2" xfId="9976"/>
    <cellStyle name="Percent 4 2 47" xfId="5074"/>
    <cellStyle name="Percent 4 2 47 2" xfId="6558"/>
    <cellStyle name="Percent 4 2 47 2 2" xfId="9977"/>
    <cellStyle name="Percent 4 2 48" xfId="6517"/>
    <cellStyle name="Percent 4 2 48 2" xfId="9978"/>
    <cellStyle name="Percent 4 2 5" xfId="5075"/>
    <cellStyle name="Percent 4 2 5 2" xfId="6559"/>
    <cellStyle name="Percent 4 2 5 2 2" xfId="9979"/>
    <cellStyle name="Percent 4 2 6" xfId="5076"/>
    <cellStyle name="Percent 4 2 6 2" xfId="6560"/>
    <cellStyle name="Percent 4 2 6 2 2" xfId="9980"/>
    <cellStyle name="Percent 4 2 7" xfId="5077"/>
    <cellStyle name="Percent 4 2 7 2" xfId="6561"/>
    <cellStyle name="Percent 4 2 7 2 2" xfId="9981"/>
    <cellStyle name="Percent 4 2 8" xfId="5078"/>
    <cellStyle name="Percent 4 2 8 2" xfId="6562"/>
    <cellStyle name="Percent 4 2 8 2 2" xfId="9982"/>
    <cellStyle name="Percent 4 2 9" xfId="5079"/>
    <cellStyle name="Percent 4 2 9 2" xfId="6563"/>
    <cellStyle name="Percent 4 2 9 2 2" xfId="9983"/>
    <cellStyle name="Percent 4 20" xfId="5080"/>
    <cellStyle name="Percent 4 20 2" xfId="6564"/>
    <cellStyle name="Percent 4 20 2 2" xfId="9984"/>
    <cellStyle name="Percent 4 21" xfId="5081"/>
    <cellStyle name="Percent 4 21 2" xfId="6565"/>
    <cellStyle name="Percent 4 21 2 2" xfId="9986"/>
    <cellStyle name="Percent 4 22" xfId="5082"/>
    <cellStyle name="Percent 4 22 2" xfId="6566"/>
    <cellStyle name="Percent 4 22 2 2" xfId="9987"/>
    <cellStyle name="Percent 4 23" xfId="5083"/>
    <cellStyle name="Percent 4 23 2" xfId="6567"/>
    <cellStyle name="Percent 4 23 2 2" xfId="9988"/>
    <cellStyle name="Percent 4 24" xfId="5084"/>
    <cellStyle name="Percent 4 24 2" xfId="6568"/>
    <cellStyle name="Percent 4 24 2 2" xfId="9989"/>
    <cellStyle name="Percent 4 25" xfId="5085"/>
    <cellStyle name="Percent 4 25 2" xfId="6569"/>
    <cellStyle name="Percent 4 25 2 2" xfId="9990"/>
    <cellStyle name="Percent 4 26" xfId="5086"/>
    <cellStyle name="Percent 4 26 2" xfId="6570"/>
    <cellStyle name="Percent 4 26 2 2" xfId="9991"/>
    <cellStyle name="Percent 4 27" xfId="5087"/>
    <cellStyle name="Percent 4 27 2" xfId="6571"/>
    <cellStyle name="Percent 4 27 2 2" xfId="9992"/>
    <cellStyle name="Percent 4 28" xfId="5088"/>
    <cellStyle name="Percent 4 28 2" xfId="6572"/>
    <cellStyle name="Percent 4 28 2 2" xfId="9993"/>
    <cellStyle name="Percent 4 29" xfId="5089"/>
    <cellStyle name="Percent 4 29 2" xfId="6573"/>
    <cellStyle name="Percent 4 29 2 2" xfId="9994"/>
    <cellStyle name="Percent 4 3" xfId="5090"/>
    <cellStyle name="Percent 4 3 2" xfId="5091"/>
    <cellStyle name="Percent 4 3 2 2" xfId="6575"/>
    <cellStyle name="Percent 4 3 2 2 2" xfId="9995"/>
    <cellStyle name="Percent 4 3 3" xfId="5092"/>
    <cellStyle name="Percent 4 3 3 2" xfId="6576"/>
    <cellStyle name="Percent 4 3 3 2 2" xfId="9996"/>
    <cellStyle name="Percent 4 3 4" xfId="5093"/>
    <cellStyle name="Percent 4 3 4 2" xfId="6577"/>
    <cellStyle name="Percent 4 3 4 2 2" xfId="9997"/>
    <cellStyle name="Percent 4 3 5" xfId="5094"/>
    <cellStyle name="Percent 4 3 5 2" xfId="6578"/>
    <cellStyle name="Percent 4 3 5 2 2" xfId="9999"/>
    <cellStyle name="Percent 4 3 6" xfId="5095"/>
    <cellStyle name="Percent 4 3 6 2" xfId="6579"/>
    <cellStyle name="Percent 4 3 6 2 2" xfId="10000"/>
    <cellStyle name="Percent 4 3 7" xfId="5096"/>
    <cellStyle name="Percent 4 3 7 2" xfId="6580"/>
    <cellStyle name="Percent 4 3 7 2 2" xfId="10002"/>
    <cellStyle name="Percent 4 3 8" xfId="6574"/>
    <cellStyle name="Percent 4 3 8 2" xfId="10003"/>
    <cellStyle name="Percent 4 30" xfId="5097"/>
    <cellStyle name="Percent 4 30 2" xfId="6581"/>
    <cellStyle name="Percent 4 30 2 2" xfId="10004"/>
    <cellStyle name="Percent 4 31" xfId="5098"/>
    <cellStyle name="Percent 4 31 2" xfId="6582"/>
    <cellStyle name="Percent 4 31 2 2" xfId="10005"/>
    <cellStyle name="Percent 4 32" xfId="5099"/>
    <cellStyle name="Percent 4 32 2" xfId="6583"/>
    <cellStyle name="Percent 4 32 2 2" xfId="10006"/>
    <cellStyle name="Percent 4 33" xfId="5100"/>
    <cellStyle name="Percent 4 33 2" xfId="6584"/>
    <cellStyle name="Percent 4 33 2 2" xfId="10007"/>
    <cellStyle name="Percent 4 34" xfId="5101"/>
    <cellStyle name="Percent 4 34 2" xfId="6585"/>
    <cellStyle name="Percent 4 34 2 2" xfId="10008"/>
    <cellStyle name="Percent 4 35" xfId="5102"/>
    <cellStyle name="Percent 4 35 2" xfId="6586"/>
    <cellStyle name="Percent 4 35 2 2" xfId="10010"/>
    <cellStyle name="Percent 4 36" xfId="5103"/>
    <cellStyle name="Percent 4 36 2" xfId="6587"/>
    <cellStyle name="Percent 4 36 2 2" xfId="10011"/>
    <cellStyle name="Percent 4 37" xfId="5104"/>
    <cellStyle name="Percent 4 37 2" xfId="6588"/>
    <cellStyle name="Percent 4 37 2 2" xfId="10012"/>
    <cellStyle name="Percent 4 38" xfId="5105"/>
    <cellStyle name="Percent 4 38 2" xfId="6589"/>
    <cellStyle name="Percent 4 38 2 2" xfId="10013"/>
    <cellStyle name="Percent 4 39" xfId="5106"/>
    <cellStyle name="Percent 4 39 2" xfId="6590"/>
    <cellStyle name="Percent 4 39 2 2" xfId="10014"/>
    <cellStyle name="Percent 4 4" xfId="5107"/>
    <cellStyle name="Percent 4 4 2" xfId="5108"/>
    <cellStyle name="Percent 4 4 2 2" xfId="6592"/>
    <cellStyle name="Percent 4 4 2 2 2" xfId="10015"/>
    <cellStyle name="Percent 4 4 3" xfId="5109"/>
    <cellStyle name="Percent 4 4 3 2" xfId="6593"/>
    <cellStyle name="Percent 4 4 3 2 2" xfId="10017"/>
    <cellStyle name="Percent 4 4 4" xfId="5110"/>
    <cellStyle name="Percent 4 4 4 2" xfId="6594"/>
    <cellStyle name="Percent 4 4 4 2 2" xfId="10018"/>
    <cellStyle name="Percent 4 4 5" xfId="5111"/>
    <cellStyle name="Percent 4 4 5 2" xfId="6595"/>
    <cellStyle name="Percent 4 4 5 2 2" xfId="10019"/>
    <cellStyle name="Percent 4 4 6" xfId="5112"/>
    <cellStyle name="Percent 4 4 6 2" xfId="6596"/>
    <cellStyle name="Percent 4 4 6 2 2" xfId="10020"/>
    <cellStyle name="Percent 4 4 7" xfId="5113"/>
    <cellStyle name="Percent 4 4 7 2" xfId="6597"/>
    <cellStyle name="Percent 4 4 7 2 2" xfId="10021"/>
    <cellStyle name="Percent 4 4 8" xfId="6591"/>
    <cellStyle name="Percent 4 4 8 2" xfId="10022"/>
    <cellStyle name="Percent 4 40" xfId="5114"/>
    <cellStyle name="Percent 4 40 2" xfId="6598"/>
    <cellStyle name="Percent 4 40 2 2" xfId="10023"/>
    <cellStyle name="Percent 4 41" xfId="5115"/>
    <cellStyle name="Percent 4 41 2" xfId="6599"/>
    <cellStyle name="Percent 4 41 2 2" xfId="10024"/>
    <cellStyle name="Percent 4 42" xfId="5116"/>
    <cellStyle name="Percent 4 42 2" xfId="6600"/>
    <cellStyle name="Percent 4 42 2 2" xfId="10026"/>
    <cellStyle name="Percent 4 43" xfId="5117"/>
    <cellStyle name="Percent 4 43 2" xfId="6601"/>
    <cellStyle name="Percent 4 43 2 2" xfId="10027"/>
    <cellStyle name="Percent 4 44" xfId="5118"/>
    <cellStyle name="Percent 4 44 2" xfId="6602"/>
    <cellStyle name="Percent 4 44 2 2" xfId="10028"/>
    <cellStyle name="Percent 4 45" xfId="5119"/>
    <cellStyle name="Percent 4 45 2" xfId="6603"/>
    <cellStyle name="Percent 4 45 2 2" xfId="10030"/>
    <cellStyle name="Percent 4 46" xfId="5120"/>
    <cellStyle name="Percent 4 46 2" xfId="6604"/>
    <cellStyle name="Percent 4 46 2 2" xfId="10031"/>
    <cellStyle name="Percent 4 47" xfId="5121"/>
    <cellStyle name="Percent 4 47 2" xfId="6605"/>
    <cellStyle name="Percent 4 47 2 2" xfId="10032"/>
    <cellStyle name="Percent 4 48" xfId="5122"/>
    <cellStyle name="Percent 4 48 2" xfId="6606"/>
    <cellStyle name="Percent 4 48 2 2" xfId="10034"/>
    <cellStyle name="Percent 4 49" xfId="5123"/>
    <cellStyle name="Percent 4 49 2" xfId="10035"/>
    <cellStyle name="Percent 4 5" xfId="5124"/>
    <cellStyle name="Percent 4 5 2" xfId="5125"/>
    <cellStyle name="Percent 4 5 2 2" xfId="6608"/>
    <cellStyle name="Percent 4 5 2 2 2" xfId="10036"/>
    <cellStyle name="Percent 4 5 3" xfId="5126"/>
    <cellStyle name="Percent 4 5 3 2" xfId="6609"/>
    <cellStyle name="Percent 4 5 3 2 2" xfId="10037"/>
    <cellStyle name="Percent 4 5 4" xfId="5127"/>
    <cellStyle name="Percent 4 5 4 2" xfId="6610"/>
    <cellStyle name="Percent 4 5 4 2 2" xfId="10038"/>
    <cellStyle name="Percent 4 5 5" xfId="5128"/>
    <cellStyle name="Percent 4 5 5 2" xfId="6611"/>
    <cellStyle name="Percent 4 5 5 2 2" xfId="10040"/>
    <cellStyle name="Percent 4 5 6" xfId="5129"/>
    <cellStyle name="Percent 4 5 6 2" xfId="6612"/>
    <cellStyle name="Percent 4 5 6 2 2" xfId="10042"/>
    <cellStyle name="Percent 4 5 7" xfId="5130"/>
    <cellStyle name="Percent 4 5 7 2" xfId="6613"/>
    <cellStyle name="Percent 4 5 7 2 2" xfId="10043"/>
    <cellStyle name="Percent 4 5 8" xfId="6607"/>
    <cellStyle name="Percent 4 5 8 2" xfId="10044"/>
    <cellStyle name="Percent 4 50" xfId="6506"/>
    <cellStyle name="Percent 4 50 2" xfId="10045"/>
    <cellStyle name="Percent 4 6" xfId="5131"/>
    <cellStyle name="Percent 4 6 2" xfId="6614"/>
    <cellStyle name="Percent 4 6 2 2" xfId="10046"/>
    <cellStyle name="Percent 4 7" xfId="5132"/>
    <cellStyle name="Percent 4 7 2" xfId="6615"/>
    <cellStyle name="Percent 4 7 2 2" xfId="10048"/>
    <cellStyle name="Percent 4 8" xfId="5133"/>
    <cellStyle name="Percent 4 8 2" xfId="6616"/>
    <cellStyle name="Percent 4 8 2 2" xfId="10049"/>
    <cellStyle name="Percent 4 9" xfId="5134"/>
    <cellStyle name="Percent 4 9 2" xfId="6617"/>
    <cellStyle name="Percent 4 9 2 2" xfId="10050"/>
    <cellStyle name="Percent 5" xfId="5135"/>
    <cellStyle name="Percent 5 2" xfId="5136"/>
    <cellStyle name="Percent 5 2 2" xfId="10053"/>
    <cellStyle name="Percent 5 3" xfId="6618"/>
    <cellStyle name="Percent 5 3 2" xfId="10054"/>
    <cellStyle name="Percent 6" xfId="5137"/>
    <cellStyle name="Percent 6 10" xfId="5138"/>
    <cellStyle name="Percent 6 10 2" xfId="6620"/>
    <cellStyle name="Percent 6 10 2 2" xfId="10055"/>
    <cellStyle name="Percent 6 11" xfId="5139"/>
    <cellStyle name="Percent 6 11 2" xfId="6621"/>
    <cellStyle name="Percent 6 11 2 2" xfId="10057"/>
    <cellStyle name="Percent 6 12" xfId="5140"/>
    <cellStyle name="Percent 6 12 2" xfId="6622"/>
    <cellStyle name="Percent 6 12 2 2" xfId="10058"/>
    <cellStyle name="Percent 6 13" xfId="5141"/>
    <cellStyle name="Percent 6 13 2" xfId="6623"/>
    <cellStyle name="Percent 6 13 2 2" xfId="10059"/>
    <cellStyle name="Percent 6 14" xfId="5142"/>
    <cellStyle name="Percent 6 14 2" xfId="6624"/>
    <cellStyle name="Percent 6 14 2 2" xfId="10061"/>
    <cellStyle name="Percent 6 15" xfId="5143"/>
    <cellStyle name="Percent 6 15 2" xfId="6625"/>
    <cellStyle name="Percent 6 15 2 2" xfId="10063"/>
    <cellStyle name="Percent 6 16" xfId="5144"/>
    <cellStyle name="Percent 6 16 2" xfId="6626"/>
    <cellStyle name="Percent 6 16 2 2" xfId="10065"/>
    <cellStyle name="Percent 6 17" xfId="5145"/>
    <cellStyle name="Percent 6 17 2" xfId="6627"/>
    <cellStyle name="Percent 6 17 2 2" xfId="10067"/>
    <cellStyle name="Percent 6 18" xfId="5146"/>
    <cellStyle name="Percent 6 18 2" xfId="6628"/>
    <cellStyle name="Percent 6 18 2 2" xfId="10069"/>
    <cellStyle name="Percent 6 19" xfId="5147"/>
    <cellStyle name="Percent 6 19 2" xfId="6629"/>
    <cellStyle name="Percent 6 19 2 2" xfId="10071"/>
    <cellStyle name="Percent 6 2" xfId="5148"/>
    <cellStyle name="Percent 6 2 2" xfId="6630"/>
    <cellStyle name="Percent 6 2 2 2" xfId="10073"/>
    <cellStyle name="Percent 6 20" xfId="5149"/>
    <cellStyle name="Percent 6 20 2" xfId="6631"/>
    <cellStyle name="Percent 6 20 2 2" xfId="10075"/>
    <cellStyle name="Percent 6 21" xfId="5150"/>
    <cellStyle name="Percent 6 21 2" xfId="6632"/>
    <cellStyle name="Percent 6 21 2 2" xfId="10077"/>
    <cellStyle name="Percent 6 22" xfId="5151"/>
    <cellStyle name="Percent 6 22 2" xfId="6633"/>
    <cellStyle name="Percent 6 22 2 2" xfId="10079"/>
    <cellStyle name="Percent 6 23" xfId="5152"/>
    <cellStyle name="Percent 6 23 2" xfId="6634"/>
    <cellStyle name="Percent 6 23 2 2" xfId="10080"/>
    <cellStyle name="Percent 6 24" xfId="5153"/>
    <cellStyle name="Percent 6 24 2" xfId="6635"/>
    <cellStyle name="Percent 6 24 2 2" xfId="10081"/>
    <cellStyle name="Percent 6 25" xfId="5154"/>
    <cellStyle name="Percent 6 25 2" xfId="6636"/>
    <cellStyle name="Percent 6 25 2 2" xfId="10083"/>
    <cellStyle name="Percent 6 26" xfId="5155"/>
    <cellStyle name="Percent 6 26 2" xfId="6637"/>
    <cellStyle name="Percent 6 26 2 2" xfId="10085"/>
    <cellStyle name="Percent 6 27" xfId="5156"/>
    <cellStyle name="Percent 6 27 2" xfId="6638"/>
    <cellStyle name="Percent 6 27 2 2" xfId="10087"/>
    <cellStyle name="Percent 6 28" xfId="5157"/>
    <cellStyle name="Percent 6 28 2" xfId="6639"/>
    <cellStyle name="Percent 6 28 2 2" xfId="10089"/>
    <cellStyle name="Percent 6 29" xfId="5158"/>
    <cellStyle name="Percent 6 29 2" xfId="6640"/>
    <cellStyle name="Percent 6 29 2 2" xfId="10091"/>
    <cellStyle name="Percent 6 3" xfId="5159"/>
    <cellStyle name="Percent 6 3 2" xfId="6641"/>
    <cellStyle name="Percent 6 3 2 2" xfId="10093"/>
    <cellStyle name="Percent 6 30" xfId="5160"/>
    <cellStyle name="Percent 6 30 2" xfId="6642"/>
    <cellStyle name="Percent 6 30 2 2" xfId="10095"/>
    <cellStyle name="Percent 6 31" xfId="5161"/>
    <cellStyle name="Percent 6 31 2" xfId="6643"/>
    <cellStyle name="Percent 6 31 2 2" xfId="10097"/>
    <cellStyle name="Percent 6 32" xfId="5162"/>
    <cellStyle name="Percent 6 32 2" xfId="6644"/>
    <cellStyle name="Percent 6 32 2 2" xfId="10098"/>
    <cellStyle name="Percent 6 33" xfId="5163"/>
    <cellStyle name="Percent 6 33 2" xfId="6645"/>
    <cellStyle name="Percent 6 33 2 2" xfId="10099"/>
    <cellStyle name="Percent 6 34" xfId="5164"/>
    <cellStyle name="Percent 6 34 2" xfId="6646"/>
    <cellStyle name="Percent 6 34 2 2" xfId="10101"/>
    <cellStyle name="Percent 6 35" xfId="5165"/>
    <cellStyle name="Percent 6 35 2" xfId="6647"/>
    <cellStyle name="Percent 6 35 2 2" xfId="10102"/>
    <cellStyle name="Percent 6 36" xfId="5166"/>
    <cellStyle name="Percent 6 36 2" xfId="6648"/>
    <cellStyle name="Percent 6 36 2 2" xfId="10103"/>
    <cellStyle name="Percent 6 37" xfId="5167"/>
    <cellStyle name="Percent 6 37 2" xfId="6649"/>
    <cellStyle name="Percent 6 37 2 2" xfId="10104"/>
    <cellStyle name="Percent 6 38" xfId="5168"/>
    <cellStyle name="Percent 6 38 2" xfId="6650"/>
    <cellStyle name="Percent 6 38 2 2" xfId="10105"/>
    <cellStyle name="Percent 6 39" xfId="5169"/>
    <cellStyle name="Percent 6 39 2" xfId="6651"/>
    <cellStyle name="Percent 6 39 2 2" xfId="10106"/>
    <cellStyle name="Percent 6 4" xfId="5170"/>
    <cellStyle name="Percent 6 4 2" xfId="6652"/>
    <cellStyle name="Percent 6 4 2 2" xfId="10107"/>
    <cellStyle name="Percent 6 40" xfId="5171"/>
    <cellStyle name="Percent 6 40 2" xfId="6653"/>
    <cellStyle name="Percent 6 40 2 2" xfId="10108"/>
    <cellStyle name="Percent 6 41" xfId="5172"/>
    <cellStyle name="Percent 6 41 2" xfId="6654"/>
    <cellStyle name="Percent 6 41 2 2" xfId="10109"/>
    <cellStyle name="Percent 6 42" xfId="5173"/>
    <cellStyle name="Percent 6 42 2" xfId="6655"/>
    <cellStyle name="Percent 6 42 2 2" xfId="10110"/>
    <cellStyle name="Percent 6 43" xfId="5174"/>
    <cellStyle name="Percent 6 43 2" xfId="6656"/>
    <cellStyle name="Percent 6 43 2 2" xfId="10111"/>
    <cellStyle name="Percent 6 44" xfId="5175"/>
    <cellStyle name="Percent 6 44 2" xfId="6657"/>
    <cellStyle name="Percent 6 44 2 2" xfId="10112"/>
    <cellStyle name="Percent 6 45" xfId="5176"/>
    <cellStyle name="Percent 6 45 2" xfId="6658"/>
    <cellStyle name="Percent 6 45 2 2" xfId="10114"/>
    <cellStyle name="Percent 6 46" xfId="5177"/>
    <cellStyle name="Percent 6 46 2" xfId="6659"/>
    <cellStyle name="Percent 6 46 2 2" xfId="10115"/>
    <cellStyle name="Percent 6 47" xfId="5178"/>
    <cellStyle name="Percent 6 47 2" xfId="6660"/>
    <cellStyle name="Percent 6 47 2 2" xfId="10117"/>
    <cellStyle name="Percent 6 48" xfId="6619"/>
    <cellStyle name="Percent 6 48 2" xfId="10118"/>
    <cellStyle name="Percent 6 5" xfId="5179"/>
    <cellStyle name="Percent 6 5 2" xfId="6661"/>
    <cellStyle name="Percent 6 5 2 2" xfId="10119"/>
    <cellStyle name="Percent 6 6" xfId="5180"/>
    <cellStyle name="Percent 6 6 2" xfId="6662"/>
    <cellStyle name="Percent 6 6 2 2" xfId="10120"/>
    <cellStyle name="Percent 6 7" xfId="5181"/>
    <cellStyle name="Percent 6 7 2" xfId="6663"/>
    <cellStyle name="Percent 6 7 2 2" xfId="10121"/>
    <cellStyle name="Percent 6 8" xfId="5182"/>
    <cellStyle name="Percent 6 8 2" xfId="6664"/>
    <cellStyle name="Percent 6 8 2 2" xfId="10122"/>
    <cellStyle name="Percent 6 9" xfId="5183"/>
    <cellStyle name="Percent 6 9 2" xfId="6665"/>
    <cellStyle name="Percent 6 9 2 2" xfId="10123"/>
    <cellStyle name="Percent 7" xfId="5184"/>
    <cellStyle name="Percent 7 2" xfId="5185"/>
    <cellStyle name="Percent 7 2 2" xfId="6667"/>
    <cellStyle name="Percent 7 2 2 2" xfId="10124"/>
    <cellStyle name="Percent 7 3" xfId="6666"/>
    <cellStyle name="Percent 7 3 2" xfId="10125"/>
    <cellStyle name="Percent 8" xfId="5186"/>
    <cellStyle name="Percent 8 10" xfId="5187"/>
    <cellStyle name="Percent 8 10 2" xfId="6669"/>
    <cellStyle name="Percent 8 10 2 2" xfId="10127"/>
    <cellStyle name="Percent 8 11" xfId="5188"/>
    <cellStyle name="Percent 8 11 2" xfId="6670"/>
    <cellStyle name="Percent 8 11 2 2" xfId="10129"/>
    <cellStyle name="Percent 8 12" xfId="5189"/>
    <cellStyle name="Percent 8 12 2" xfId="6671"/>
    <cellStyle name="Percent 8 12 2 2" xfId="10130"/>
    <cellStyle name="Percent 8 13" xfId="5190"/>
    <cellStyle name="Percent 8 13 2" xfId="6672"/>
    <cellStyle name="Percent 8 13 2 2" xfId="10132"/>
    <cellStyle name="Percent 8 14" xfId="5191"/>
    <cellStyle name="Percent 8 14 2" xfId="6673"/>
    <cellStyle name="Percent 8 14 2 2" xfId="10133"/>
    <cellStyle name="Percent 8 15" xfId="5192"/>
    <cellStyle name="Percent 8 15 2" xfId="6674"/>
    <cellStyle name="Percent 8 15 2 2" xfId="10134"/>
    <cellStyle name="Percent 8 16" xfId="5193"/>
    <cellStyle name="Percent 8 16 2" xfId="6675"/>
    <cellStyle name="Percent 8 16 2 2" xfId="10135"/>
    <cellStyle name="Percent 8 17" xfId="5194"/>
    <cellStyle name="Percent 8 17 2" xfId="6676"/>
    <cellStyle name="Percent 8 17 2 2" xfId="10136"/>
    <cellStyle name="Percent 8 18" xfId="5195"/>
    <cellStyle name="Percent 8 18 2" xfId="6677"/>
    <cellStyle name="Percent 8 18 2 2" xfId="10137"/>
    <cellStyle name="Percent 8 19" xfId="5196"/>
    <cellStyle name="Percent 8 19 2" xfId="6678"/>
    <cellStyle name="Percent 8 19 2 2" xfId="10138"/>
    <cellStyle name="Percent 8 2" xfId="5197"/>
    <cellStyle name="Percent 8 2 2" xfId="5198"/>
    <cellStyle name="Percent 8 2 2 2" xfId="5199"/>
    <cellStyle name="Percent 8 2 2 2 2" xfId="6681"/>
    <cellStyle name="Percent 8 2 2 2 2 2" xfId="10139"/>
    <cellStyle name="Percent 8 2 2 3" xfId="6680"/>
    <cellStyle name="Percent 8 2 2 3 2" xfId="10140"/>
    <cellStyle name="Percent 8 2 3" xfId="5200"/>
    <cellStyle name="Percent 8 2 3 2" xfId="6682"/>
    <cellStyle name="Percent 8 2 3 2 2" xfId="10141"/>
    <cellStyle name="Percent 8 2 4" xfId="6679"/>
    <cellStyle name="Percent 8 2 4 2" xfId="10142"/>
    <cellStyle name="Percent 8 20" xfId="5201"/>
    <cellStyle name="Percent 8 20 2" xfId="6683"/>
    <cellStyle name="Percent 8 20 2 2" xfId="10143"/>
    <cellStyle name="Percent 8 21" xfId="5202"/>
    <cellStyle name="Percent 8 21 2" xfId="6684"/>
    <cellStyle name="Percent 8 21 2 2" xfId="10144"/>
    <cellStyle name="Percent 8 22" xfId="5203"/>
    <cellStyle name="Percent 8 22 2" xfId="6685"/>
    <cellStyle name="Percent 8 22 2 2" xfId="10145"/>
    <cellStyle name="Percent 8 23" xfId="5204"/>
    <cellStyle name="Percent 8 23 2" xfId="6686"/>
    <cellStyle name="Percent 8 23 2 2" xfId="10146"/>
    <cellStyle name="Percent 8 24" xfId="5205"/>
    <cellStyle name="Percent 8 24 2" xfId="6687"/>
    <cellStyle name="Percent 8 24 2 2" xfId="10147"/>
    <cellStyle name="Percent 8 25" xfId="5206"/>
    <cellStyle name="Percent 8 25 2" xfId="6688"/>
    <cellStyle name="Percent 8 25 2 2" xfId="10148"/>
    <cellStyle name="Percent 8 26" xfId="5207"/>
    <cellStyle name="Percent 8 26 2" xfId="6689"/>
    <cellStyle name="Percent 8 26 2 2" xfId="10149"/>
    <cellStyle name="Percent 8 27" xfId="5208"/>
    <cellStyle name="Percent 8 27 2" xfId="6690"/>
    <cellStyle name="Percent 8 27 2 2" xfId="10151"/>
    <cellStyle name="Percent 8 28" xfId="5209"/>
    <cellStyle name="Percent 8 28 2" xfId="6691"/>
    <cellStyle name="Percent 8 28 2 2" xfId="10152"/>
    <cellStyle name="Percent 8 29" xfId="5210"/>
    <cellStyle name="Percent 8 29 2" xfId="6692"/>
    <cellStyle name="Percent 8 29 2 2" xfId="10153"/>
    <cellStyle name="Percent 8 3" xfId="5211"/>
    <cellStyle name="Percent 8 3 2" xfId="5212"/>
    <cellStyle name="Percent 8 3 2 2" xfId="6694"/>
    <cellStyle name="Percent 8 3 2 2 2" xfId="10154"/>
    <cellStyle name="Percent 8 3 3" xfId="6693"/>
    <cellStyle name="Percent 8 3 3 2" xfId="10155"/>
    <cellStyle name="Percent 8 30" xfId="5213"/>
    <cellStyle name="Percent 8 30 2" xfId="6695"/>
    <cellStyle name="Percent 8 30 2 2" xfId="10156"/>
    <cellStyle name="Percent 8 31" xfId="5214"/>
    <cellStyle name="Percent 8 31 2" xfId="6696"/>
    <cellStyle name="Percent 8 31 2 2" xfId="10157"/>
    <cellStyle name="Percent 8 32" xfId="5215"/>
    <cellStyle name="Percent 8 32 2" xfId="6697"/>
    <cellStyle name="Percent 8 32 2 2" xfId="10158"/>
    <cellStyle name="Percent 8 33" xfId="5216"/>
    <cellStyle name="Percent 8 33 2" xfId="6698"/>
    <cellStyle name="Percent 8 33 2 2" xfId="10160"/>
    <cellStyle name="Percent 8 34" xfId="5217"/>
    <cellStyle name="Percent 8 34 2" xfId="6699"/>
    <cellStyle name="Percent 8 34 2 2" xfId="10161"/>
    <cellStyle name="Percent 8 35" xfId="5218"/>
    <cellStyle name="Percent 8 35 2" xfId="6700"/>
    <cellStyle name="Percent 8 35 2 2" xfId="10162"/>
    <cellStyle name="Percent 8 36" xfId="5219"/>
    <cellStyle name="Percent 8 36 2" xfId="6701"/>
    <cellStyle name="Percent 8 36 2 2" xfId="10163"/>
    <cellStyle name="Percent 8 37" xfId="5220"/>
    <cellStyle name="Percent 8 37 2" xfId="6702"/>
    <cellStyle name="Percent 8 37 2 2" xfId="10164"/>
    <cellStyle name="Percent 8 38" xfId="5221"/>
    <cellStyle name="Percent 8 38 2" xfId="6703"/>
    <cellStyle name="Percent 8 38 2 2" xfId="10165"/>
    <cellStyle name="Percent 8 39" xfId="5222"/>
    <cellStyle name="Percent 8 39 2" xfId="6704"/>
    <cellStyle name="Percent 8 39 2 2" xfId="10167"/>
    <cellStyle name="Percent 8 4" xfId="5223"/>
    <cellStyle name="Percent 8 4 2" xfId="6705"/>
    <cellStyle name="Percent 8 4 2 2" xfId="10168"/>
    <cellStyle name="Percent 8 40" xfId="5224"/>
    <cellStyle name="Percent 8 40 2" xfId="6706"/>
    <cellStyle name="Percent 8 40 2 2" xfId="10169"/>
    <cellStyle name="Percent 8 41" xfId="5225"/>
    <cellStyle name="Percent 8 41 2" xfId="6707"/>
    <cellStyle name="Percent 8 41 2 2" xfId="10170"/>
    <cellStyle name="Percent 8 42" xfId="5226"/>
    <cellStyle name="Percent 8 42 2" xfId="6708"/>
    <cellStyle name="Percent 8 42 2 2" xfId="10171"/>
    <cellStyle name="Percent 8 43" xfId="5227"/>
    <cellStyle name="Percent 8 43 2" xfId="6709"/>
    <cellStyle name="Percent 8 43 2 2" xfId="10172"/>
    <cellStyle name="Percent 8 44" xfId="5228"/>
    <cellStyle name="Percent 8 44 2" xfId="6710"/>
    <cellStyle name="Percent 8 44 2 2" xfId="10173"/>
    <cellStyle name="Percent 8 45" xfId="5229"/>
    <cellStyle name="Percent 8 45 2" xfId="6711"/>
    <cellStyle name="Percent 8 45 2 2" xfId="10175"/>
    <cellStyle name="Percent 8 46" xfId="5230"/>
    <cellStyle name="Percent 8 46 2" xfId="6712"/>
    <cellStyle name="Percent 8 46 2 2" xfId="10176"/>
    <cellStyle name="Percent 8 47" xfId="5231"/>
    <cellStyle name="Percent 8 47 2" xfId="6713"/>
    <cellStyle name="Percent 8 47 2 2" xfId="10177"/>
    <cellStyle name="Percent 8 48" xfId="6668"/>
    <cellStyle name="Percent 8 48 2" xfId="10178"/>
    <cellStyle name="Percent 8 5" xfId="5232"/>
    <cellStyle name="Percent 8 5 2" xfId="6714"/>
    <cellStyle name="Percent 8 5 2 2" xfId="10179"/>
    <cellStyle name="Percent 8 6" xfId="5233"/>
    <cellStyle name="Percent 8 6 2" xfId="6715"/>
    <cellStyle name="Percent 8 6 2 2" xfId="10180"/>
    <cellStyle name="Percent 8 7" xfId="5234"/>
    <cellStyle name="Percent 8 7 2" xfId="6716"/>
    <cellStyle name="Percent 8 7 2 2" xfId="10181"/>
    <cellStyle name="Percent 8 8" xfId="5235"/>
    <cellStyle name="Percent 8 8 2" xfId="6717"/>
    <cellStyle name="Percent 8 8 2 2" xfId="10182"/>
    <cellStyle name="Percent 8 9" xfId="5236"/>
    <cellStyle name="Percent 8 9 2" xfId="6718"/>
    <cellStyle name="Percent 8 9 2 2" xfId="10184"/>
    <cellStyle name="Percent 9" xfId="5237"/>
    <cellStyle name="Percent 9 2" xfId="5238"/>
    <cellStyle name="Percent 9 2 2" xfId="6720"/>
    <cellStyle name="Percent 9 2 2 2" xfId="10185"/>
    <cellStyle name="Percent 9 3" xfId="5239"/>
    <cellStyle name="Percent 9 3 2" xfId="6721"/>
    <cellStyle name="Percent 9 3 2 2" xfId="10186"/>
    <cellStyle name="Percent 9 4" xfId="6719"/>
    <cellStyle name="Percent 9 4 2" xfId="10187"/>
    <cellStyle name="Pre-inputted cells" xfId="5240"/>
    <cellStyle name="Pre-inputted cells 10" xfId="5241"/>
    <cellStyle name="Pre-inputted cells 10 2" xfId="6723"/>
    <cellStyle name="Pre-inputted cells 10 2 2" xfId="10188"/>
    <cellStyle name="Pre-inputted cells 11" xfId="5242"/>
    <cellStyle name="Pre-inputted cells 11 2" xfId="6724"/>
    <cellStyle name="Pre-inputted cells 11 2 2" xfId="10189"/>
    <cellStyle name="Pre-inputted cells 12" xfId="5243"/>
    <cellStyle name="Pre-inputted cells 12 2" xfId="6725"/>
    <cellStyle name="Pre-inputted cells 12 2 2" xfId="10191"/>
    <cellStyle name="Pre-inputted cells 13" xfId="6722"/>
    <cellStyle name="Pre-inputted cells 13 2" xfId="10192"/>
    <cellStyle name="Pre-inputted cells 2" xfId="5244"/>
    <cellStyle name="Pre-inputted cells 2 2" xfId="5245"/>
    <cellStyle name="Pre-inputted cells 2 2 2" xfId="5246"/>
    <cellStyle name="Pre-inputted cells 2 2 2 2" xfId="5247"/>
    <cellStyle name="Pre-inputted cells 2 2 2 2 2" xfId="6729"/>
    <cellStyle name="Pre-inputted cells 2 2 2 2 2 2" xfId="10194"/>
    <cellStyle name="Pre-inputted cells 2 2 2 3" xfId="6728"/>
    <cellStyle name="Pre-inputted cells 2 2 2 3 2" xfId="10195"/>
    <cellStyle name="Pre-inputted cells 2 2 2_4 28 1_Asst_Health_Crit_AllTO_RIIO_20110714pm" xfId="7190"/>
    <cellStyle name="Pre-inputted cells 2 2 3" xfId="5248"/>
    <cellStyle name="Pre-inputted cells 2 2 3 2" xfId="6730"/>
    <cellStyle name="Pre-inputted cells 2 2 3 2 2" xfId="10196"/>
    <cellStyle name="Pre-inputted cells 2 2 4" xfId="5249"/>
    <cellStyle name="Pre-inputted cells 2 2 4 2" xfId="6731"/>
    <cellStyle name="Pre-inputted cells 2 2 4 2 2" xfId="10198"/>
    <cellStyle name="Pre-inputted cells 2 2 5" xfId="6727"/>
    <cellStyle name="Pre-inputted cells 2 2 5 2" xfId="10199"/>
    <cellStyle name="Pre-inputted cells 2 2_4 28 1_Asst_Health_Crit_AllTO_RIIO_20110714pm" xfId="7189"/>
    <cellStyle name="Pre-inputted cells 2 3" xfId="5250"/>
    <cellStyle name="Pre-inputted cells 2 3 2" xfId="5251"/>
    <cellStyle name="Pre-inputted cells 2 3 2 2" xfId="6733"/>
    <cellStyle name="Pre-inputted cells 2 3 2 2 2" xfId="10200"/>
    <cellStyle name="Pre-inputted cells 2 3 3" xfId="6732"/>
    <cellStyle name="Pre-inputted cells 2 3 3 2" xfId="10201"/>
    <cellStyle name="Pre-inputted cells 2 3_4 28 1_Asst_Health_Crit_AllTO_RIIO_20110714pm" xfId="7188"/>
    <cellStyle name="Pre-inputted cells 2 4" xfId="5252"/>
    <cellStyle name="Pre-inputted cells 2 4 2" xfId="6734"/>
    <cellStyle name="Pre-inputted cells 2 4 2 2" xfId="10202"/>
    <cellStyle name="Pre-inputted cells 2 5" xfId="5253"/>
    <cellStyle name="Pre-inputted cells 2 5 2" xfId="6735"/>
    <cellStyle name="Pre-inputted cells 2 5 2 2" xfId="10203"/>
    <cellStyle name="Pre-inputted cells 2 6" xfId="6726"/>
    <cellStyle name="Pre-inputted cells 2 6 2" xfId="10204"/>
    <cellStyle name="Pre-inputted cells 2_1.3s Accounting C Costs Scots" xfId="5254"/>
    <cellStyle name="Pre-inputted cells 3" xfId="5255"/>
    <cellStyle name="Pre-inputted cells 3 2" xfId="5256"/>
    <cellStyle name="Pre-inputted cells 3 2 2" xfId="5257"/>
    <cellStyle name="Pre-inputted cells 3 2 2 2" xfId="5258"/>
    <cellStyle name="Pre-inputted cells 3 2 2 2 2" xfId="6739"/>
    <cellStyle name="Pre-inputted cells 3 2 2 2 2 2" xfId="10208"/>
    <cellStyle name="Pre-inputted cells 3 2 2 3" xfId="6738"/>
    <cellStyle name="Pre-inputted cells 3 2 2 3 2" xfId="10209"/>
    <cellStyle name="Pre-inputted cells 3 2 2_4 28 1_Asst_Health_Crit_AllTO_RIIO_20110714pm" xfId="7187"/>
    <cellStyle name="Pre-inputted cells 3 2 3" xfId="5259"/>
    <cellStyle name="Pre-inputted cells 3 2 3 2" xfId="6740"/>
    <cellStyle name="Pre-inputted cells 3 2 3 2 2" xfId="10210"/>
    <cellStyle name="Pre-inputted cells 3 2 4" xfId="5260"/>
    <cellStyle name="Pre-inputted cells 3 2 4 2" xfId="6741"/>
    <cellStyle name="Pre-inputted cells 3 2 4 2 2" xfId="10212"/>
    <cellStyle name="Pre-inputted cells 3 2 5" xfId="6737"/>
    <cellStyle name="Pre-inputted cells 3 2 5 2" xfId="10213"/>
    <cellStyle name="Pre-inputted cells 3 2_4 28 1_Asst_Health_Crit_AllTO_RIIO_20110714pm" xfId="7186"/>
    <cellStyle name="Pre-inputted cells 3 3" xfId="5261"/>
    <cellStyle name="Pre-inputted cells 3 3 2" xfId="5262"/>
    <cellStyle name="Pre-inputted cells 3 3 2 2" xfId="6743"/>
    <cellStyle name="Pre-inputted cells 3 3 2 2 2" xfId="10214"/>
    <cellStyle name="Pre-inputted cells 3 3 3" xfId="6742"/>
    <cellStyle name="Pre-inputted cells 3 3 3 2" xfId="10215"/>
    <cellStyle name="Pre-inputted cells 3 3_4 28 1_Asst_Health_Crit_AllTO_RIIO_20110714pm" xfId="7185"/>
    <cellStyle name="Pre-inputted cells 3 4" xfId="5263"/>
    <cellStyle name="Pre-inputted cells 3 4 2" xfId="6744"/>
    <cellStyle name="Pre-inputted cells 3 4 2 2" xfId="10217"/>
    <cellStyle name="Pre-inputted cells 3 5" xfId="5264"/>
    <cellStyle name="Pre-inputted cells 3 5 2" xfId="6745"/>
    <cellStyle name="Pre-inputted cells 3 5 2 2" xfId="10218"/>
    <cellStyle name="Pre-inputted cells 3 6" xfId="6736"/>
    <cellStyle name="Pre-inputted cells 3 6 2" xfId="10219"/>
    <cellStyle name="Pre-inputted cells 3_1.3s Accounting C Costs Scots" xfId="5265"/>
    <cellStyle name="Pre-inputted cells 4" xfId="5266"/>
    <cellStyle name="Pre-inputted cells 4 2" xfId="5267"/>
    <cellStyle name="Pre-inputted cells 4 2 2" xfId="5268"/>
    <cellStyle name="Pre-inputted cells 4 2 2 2" xfId="5269"/>
    <cellStyle name="Pre-inputted cells 4 2 2 2 2" xfId="6749"/>
    <cellStyle name="Pre-inputted cells 4 2 2 2 2 2" xfId="10222"/>
    <cellStyle name="Pre-inputted cells 4 2 2 3" xfId="6748"/>
    <cellStyle name="Pre-inputted cells 4 2 2 3 2" xfId="10223"/>
    <cellStyle name="Pre-inputted cells 4 2 2_4 28 1_Asst_Health_Crit_AllTO_RIIO_20110714pm" xfId="7184"/>
    <cellStyle name="Pre-inputted cells 4 2 3" xfId="5270"/>
    <cellStyle name="Pre-inputted cells 4 2 3 2" xfId="6750"/>
    <cellStyle name="Pre-inputted cells 4 2 3 2 2" xfId="10225"/>
    <cellStyle name="Pre-inputted cells 4 2 4" xfId="5271"/>
    <cellStyle name="Pre-inputted cells 4 2 4 2" xfId="6751"/>
    <cellStyle name="Pre-inputted cells 4 2 4 2 2" xfId="10227"/>
    <cellStyle name="Pre-inputted cells 4 2 5" xfId="6747"/>
    <cellStyle name="Pre-inputted cells 4 2 5 2" xfId="10228"/>
    <cellStyle name="Pre-inputted cells 4 2_4 28 1_Asst_Health_Crit_AllTO_RIIO_20110714pm" xfId="7183"/>
    <cellStyle name="Pre-inputted cells 4 3" xfId="5272"/>
    <cellStyle name="Pre-inputted cells 4 3 2" xfId="5273"/>
    <cellStyle name="Pre-inputted cells 4 3 2 2" xfId="6753"/>
    <cellStyle name="Pre-inputted cells 4 3 2 2 2" xfId="10231"/>
    <cellStyle name="Pre-inputted cells 4 3 3" xfId="6752"/>
    <cellStyle name="Pre-inputted cells 4 3 3 2" xfId="10232"/>
    <cellStyle name="Pre-inputted cells 4 3_4 28 1_Asst_Health_Crit_AllTO_RIIO_20110714pm" xfId="7182"/>
    <cellStyle name="Pre-inputted cells 4 4" xfId="5274"/>
    <cellStyle name="Pre-inputted cells 4 4 2" xfId="6754"/>
    <cellStyle name="Pre-inputted cells 4 4 2 2" xfId="10234"/>
    <cellStyle name="Pre-inputted cells 4 5" xfId="5275"/>
    <cellStyle name="Pre-inputted cells 4 5 2" xfId="6755"/>
    <cellStyle name="Pre-inputted cells 4 5 2 2" xfId="10236"/>
    <cellStyle name="Pre-inputted cells 4 6" xfId="6746"/>
    <cellStyle name="Pre-inputted cells 4 6 2" xfId="10237"/>
    <cellStyle name="Pre-inputted cells 4_1.3s Accounting C Costs Scots" xfId="5276"/>
    <cellStyle name="Pre-inputted cells 5" xfId="5277"/>
    <cellStyle name="Pre-inputted cells 5 10" xfId="7181"/>
    <cellStyle name="Pre-inputted cells 5 2" xfId="5278"/>
    <cellStyle name="Pre-inputted cells 5 2 2" xfId="5279"/>
    <cellStyle name="Pre-inputted cells 5 2 2 2" xfId="5280"/>
    <cellStyle name="Pre-inputted cells 5 2 2 2 2" xfId="5281"/>
    <cellStyle name="Pre-inputted cells 5 2 2 2 2 2" xfId="6760"/>
    <cellStyle name="Pre-inputted cells 5 2 2 2 2 2 2" xfId="10242"/>
    <cellStyle name="Pre-inputted cells 5 2 2 2 3" xfId="6759"/>
    <cellStyle name="Pre-inputted cells 5 2 2 2 3 2" xfId="10243"/>
    <cellStyle name="Pre-inputted cells 5 2 2 2_4 28 1_Asst_Health_Crit_AllTO_RIIO_20110714pm" xfId="7180"/>
    <cellStyle name="Pre-inputted cells 5 2 2 3" xfId="5282"/>
    <cellStyle name="Pre-inputted cells 5 2 2 3 2" xfId="6761"/>
    <cellStyle name="Pre-inputted cells 5 2 2 3 2 2" xfId="10246"/>
    <cellStyle name="Pre-inputted cells 5 2 2 4" xfId="5283"/>
    <cellStyle name="Pre-inputted cells 5 2 2 4 2" xfId="6762"/>
    <cellStyle name="Pre-inputted cells 5 2 2 4 2 2" xfId="10248"/>
    <cellStyle name="Pre-inputted cells 5 2 2 5" xfId="6758"/>
    <cellStyle name="Pre-inputted cells 5 2 2 5 2" xfId="10249"/>
    <cellStyle name="Pre-inputted cells 5 2 2_4 28 1_Asst_Health_Crit_AllTO_RIIO_20110714pm" xfId="7179"/>
    <cellStyle name="Pre-inputted cells 5 2 3" xfId="5284"/>
    <cellStyle name="Pre-inputted cells 5 2 3 2" xfId="5285"/>
    <cellStyle name="Pre-inputted cells 5 2 3 2 2" xfId="6764"/>
    <cellStyle name="Pre-inputted cells 5 2 3 2 2 2" xfId="10253"/>
    <cellStyle name="Pre-inputted cells 5 2 3 3" xfId="6763"/>
    <cellStyle name="Pre-inputted cells 5 2 3 3 2" xfId="10254"/>
    <cellStyle name="Pre-inputted cells 5 2 3_4 28 1_Asst_Health_Crit_AllTO_RIIO_20110714pm" xfId="7178"/>
    <cellStyle name="Pre-inputted cells 5 2 4" xfId="5286"/>
    <cellStyle name="Pre-inputted cells 5 2 4 2" xfId="6765"/>
    <cellStyle name="Pre-inputted cells 5 2 4 2 2" xfId="10256"/>
    <cellStyle name="Pre-inputted cells 5 2 5" xfId="5287"/>
    <cellStyle name="Pre-inputted cells 5 2 5 2" xfId="6766"/>
    <cellStyle name="Pre-inputted cells 5 2 5 2 2" xfId="10257"/>
    <cellStyle name="Pre-inputted cells 5 2 6" xfId="6757"/>
    <cellStyle name="Pre-inputted cells 5 2 6 2" xfId="10258"/>
    <cellStyle name="Pre-inputted cells 5 2_4 28 1_Asst_Health_Crit_AllTO_RIIO_20110714pm" xfId="7177"/>
    <cellStyle name="Pre-inputted cells 5 3" xfId="5288"/>
    <cellStyle name="Pre-inputted cells 5 3 2" xfId="5289"/>
    <cellStyle name="Pre-inputted cells 5 3 2 2" xfId="6768"/>
    <cellStyle name="Pre-inputted cells 5 3 2 2 2" xfId="10260"/>
    <cellStyle name="Pre-inputted cells 5 3 3" xfId="6767"/>
    <cellStyle name="Pre-inputted cells 5 3 3 2" xfId="10261"/>
    <cellStyle name="Pre-inputted cells 5 3_4 28 1_Asst_Health_Crit_AllTO_RIIO_20110714pm" xfId="7176"/>
    <cellStyle name="Pre-inputted cells 5 4" xfId="5290"/>
    <cellStyle name="Pre-inputted cells 5 4 2" xfId="6769"/>
    <cellStyle name="Pre-inputted cells 5 4 2 2" xfId="10262"/>
    <cellStyle name="Pre-inputted cells 5 5" xfId="5291"/>
    <cellStyle name="Pre-inputted cells 5 5 2" xfId="6770"/>
    <cellStyle name="Pre-inputted cells 5 5 2 2" xfId="10263"/>
    <cellStyle name="Pre-inputted cells 5 6" xfId="6756"/>
    <cellStyle name="Pre-inputted cells 5 6 2" xfId="10264"/>
    <cellStyle name="Pre-inputted cells 5 7" xfId="7156"/>
    <cellStyle name="Pre-inputted cells 5 8" xfId="6184"/>
    <cellStyle name="Pre-inputted cells 5 9" xfId="7817"/>
    <cellStyle name="Pre-inputted cells 5_1.3s Accounting C Costs Scots" xfId="5292"/>
    <cellStyle name="Pre-inputted cells 6" xfId="5293"/>
    <cellStyle name="Pre-inputted cells 6 2" xfId="5294"/>
    <cellStyle name="Pre-inputted cells 6 2 2" xfId="5295"/>
    <cellStyle name="Pre-inputted cells 6 2 2 2" xfId="5296"/>
    <cellStyle name="Pre-inputted cells 6 2 2 2 2" xfId="6774"/>
    <cellStyle name="Pre-inputted cells 6 2 2 2 2 2" xfId="10266"/>
    <cellStyle name="Pre-inputted cells 6 2 2 3" xfId="6773"/>
    <cellStyle name="Pre-inputted cells 6 2 2 3 2" xfId="10267"/>
    <cellStyle name="Pre-inputted cells 6 2 2_4 28 1_Asst_Health_Crit_AllTO_RIIO_20110714pm" xfId="7175"/>
    <cellStyle name="Pre-inputted cells 6 2 3" xfId="5297"/>
    <cellStyle name="Pre-inputted cells 6 2 3 2" xfId="6775"/>
    <cellStyle name="Pre-inputted cells 6 2 3 2 2" xfId="10268"/>
    <cellStyle name="Pre-inputted cells 6 2 4" xfId="5298"/>
    <cellStyle name="Pre-inputted cells 6 2 4 2" xfId="6776"/>
    <cellStyle name="Pre-inputted cells 6 2 4 2 2" xfId="10269"/>
    <cellStyle name="Pre-inputted cells 6 2 5" xfId="6772"/>
    <cellStyle name="Pre-inputted cells 6 2 5 2" xfId="10270"/>
    <cellStyle name="Pre-inputted cells 6 2_4 28 1_Asst_Health_Crit_AllTO_RIIO_20110714pm" xfId="7174"/>
    <cellStyle name="Pre-inputted cells 6 3" xfId="5299"/>
    <cellStyle name="Pre-inputted cells 6 3 2" xfId="5300"/>
    <cellStyle name="Pre-inputted cells 6 3 2 2" xfId="6778"/>
    <cellStyle name="Pre-inputted cells 6 3 2 2 2" xfId="10271"/>
    <cellStyle name="Pre-inputted cells 6 3 3" xfId="6777"/>
    <cellStyle name="Pre-inputted cells 6 3 3 2" xfId="10272"/>
    <cellStyle name="Pre-inputted cells 6 3_4 28 1_Asst_Health_Crit_AllTO_RIIO_20110714pm" xfId="7173"/>
    <cellStyle name="Pre-inputted cells 6 4" xfId="5301"/>
    <cellStyle name="Pre-inputted cells 6 4 2" xfId="6779"/>
    <cellStyle name="Pre-inputted cells 6 4 2 2" xfId="10274"/>
    <cellStyle name="Pre-inputted cells 6 5" xfId="5302"/>
    <cellStyle name="Pre-inputted cells 6 5 2" xfId="6780"/>
    <cellStyle name="Pre-inputted cells 6 5 2 2" xfId="10275"/>
    <cellStyle name="Pre-inputted cells 6 6" xfId="6771"/>
    <cellStyle name="Pre-inputted cells 6 6 2" xfId="10276"/>
    <cellStyle name="Pre-inputted cells 6_4 28 1_Asst_Health_Crit_AllTO_RIIO_20110714pm" xfId="8009"/>
    <cellStyle name="Pre-inputted cells 7" xfId="5303"/>
    <cellStyle name="Pre-inputted cells 7 2" xfId="5304"/>
    <cellStyle name="Pre-inputted cells 7 2 2" xfId="5305"/>
    <cellStyle name="Pre-inputted cells 7 2 2 2" xfId="5306"/>
    <cellStyle name="Pre-inputted cells 7 2 2 2 2" xfId="6784"/>
    <cellStyle name="Pre-inputted cells 7 2 2 2 2 2" xfId="10277"/>
    <cellStyle name="Pre-inputted cells 7 2 2 3" xfId="6783"/>
    <cellStyle name="Pre-inputted cells 7 2 2 3 2" xfId="10278"/>
    <cellStyle name="Pre-inputted cells 7 2 2_4 28 1_Asst_Health_Crit_AllTO_RIIO_20110714pm" xfId="8010"/>
    <cellStyle name="Pre-inputted cells 7 2 3" xfId="5307"/>
    <cellStyle name="Pre-inputted cells 7 2 3 2" xfId="6785"/>
    <cellStyle name="Pre-inputted cells 7 2 3 2 2" xfId="10279"/>
    <cellStyle name="Pre-inputted cells 7 2 4" xfId="5308"/>
    <cellStyle name="Pre-inputted cells 7 2 4 2" xfId="6786"/>
    <cellStyle name="Pre-inputted cells 7 2 4 2 2" xfId="10280"/>
    <cellStyle name="Pre-inputted cells 7 2 5" xfId="6782"/>
    <cellStyle name="Pre-inputted cells 7 2 5 2" xfId="10281"/>
    <cellStyle name="Pre-inputted cells 7 2_4 28 1_Asst_Health_Crit_AllTO_RIIO_20110714pm" xfId="8011"/>
    <cellStyle name="Pre-inputted cells 7 3" xfId="5309"/>
    <cellStyle name="Pre-inputted cells 7 3 2" xfId="5310"/>
    <cellStyle name="Pre-inputted cells 7 3 2 2" xfId="6788"/>
    <cellStyle name="Pre-inputted cells 7 3 2 2 2" xfId="10282"/>
    <cellStyle name="Pre-inputted cells 7 3 3" xfId="6787"/>
    <cellStyle name="Pre-inputted cells 7 3 3 2" xfId="10283"/>
    <cellStyle name="Pre-inputted cells 7 3_4 28 1_Asst_Health_Crit_AllTO_RIIO_20110714pm" xfId="8012"/>
    <cellStyle name="Pre-inputted cells 7 4" xfId="5311"/>
    <cellStyle name="Pre-inputted cells 7 4 2" xfId="6789"/>
    <cellStyle name="Pre-inputted cells 7 4 2 2" xfId="10284"/>
    <cellStyle name="Pre-inputted cells 7 5" xfId="5312"/>
    <cellStyle name="Pre-inputted cells 7 5 2" xfId="6790"/>
    <cellStyle name="Pre-inputted cells 7 5 2 2" xfId="10285"/>
    <cellStyle name="Pre-inputted cells 7 6" xfId="6781"/>
    <cellStyle name="Pre-inputted cells 7 6 2" xfId="10286"/>
    <cellStyle name="Pre-inputted cells 7_4 28 1_Asst_Health_Crit_AllTO_RIIO_20110714pm" xfId="8013"/>
    <cellStyle name="Pre-inputted cells 8" xfId="5313"/>
    <cellStyle name="Pre-inputted cells 8 2" xfId="5314"/>
    <cellStyle name="Pre-inputted cells 8 2 2" xfId="6792"/>
    <cellStyle name="Pre-inputted cells 8 2 2 2" xfId="10287"/>
    <cellStyle name="Pre-inputted cells 8 3" xfId="6791"/>
    <cellStyle name="Pre-inputted cells 8 3 2" xfId="10288"/>
    <cellStyle name="Pre-inputted cells 8_4 28 1_Asst_Health_Crit_AllTO_RIIO_20110714pm" xfId="8014"/>
    <cellStyle name="Pre-inputted cells 9" xfId="5315"/>
    <cellStyle name="Pre-inputted cells 9 2" xfId="6793"/>
    <cellStyle name="Pre-inputted cells 9 2 2" xfId="10289"/>
    <cellStyle name="Pre-inputted cells_1.3s Accounting C Costs Scots" xfId="5316"/>
    <cellStyle name="PSChar" xfId="5317"/>
    <cellStyle name="PSChar 2" xfId="10290"/>
    <cellStyle name="PSDate" xfId="5318"/>
    <cellStyle name="PSDate 2" xfId="10291"/>
    <cellStyle name="PSDec" xfId="5319"/>
    <cellStyle name="PSDec 2" xfId="10293"/>
    <cellStyle name="PSHeading" xfId="5320"/>
    <cellStyle name="PSHeading 2" xfId="10294"/>
    <cellStyle name="PSInt" xfId="5321"/>
    <cellStyle name="PSInt 2" xfId="10295"/>
    <cellStyle name="RangeName" xfId="5322"/>
    <cellStyle name="RangeName 2" xfId="6794"/>
    <cellStyle name="RangeName 2 2" xfId="10296"/>
    <cellStyle name="RIGs" xfId="5323"/>
    <cellStyle name="RIGs 2" xfId="5324"/>
    <cellStyle name="RIGs 2 2" xfId="5325"/>
    <cellStyle name="RIGs 2 2 2" xfId="5326"/>
    <cellStyle name="RIGs 2 2 2 2" xfId="6798"/>
    <cellStyle name="RIGs 2 2 2 2 2" xfId="10297"/>
    <cellStyle name="RIGs 2 2 3" xfId="6797"/>
    <cellStyle name="RIGs 2 2 3 2" xfId="10298"/>
    <cellStyle name="RIGs 2 2_4 28 1_Asst_Health_Crit_AllTO_RIIO_20110714pm" xfId="8015"/>
    <cellStyle name="RIGs 2 3" xfId="5327"/>
    <cellStyle name="RIGs 2 3 2" xfId="6799"/>
    <cellStyle name="RIGs 2 3 2 2" xfId="10299"/>
    <cellStyle name="RIGs 2 4" xfId="6796"/>
    <cellStyle name="RIGs 2 4 2" xfId="10300"/>
    <cellStyle name="RIGs 2_4 28 1_Asst_Health_Crit_AllTO_RIIO_20110714pm" xfId="8016"/>
    <cellStyle name="RIGs 3" xfId="5328"/>
    <cellStyle name="RIGs 3 2" xfId="5329"/>
    <cellStyle name="RIGs 3 2 2" xfId="6801"/>
    <cellStyle name="RIGs 3 2 2 2" xfId="10302"/>
    <cellStyle name="RIGs 3 3" xfId="6800"/>
    <cellStyle name="RIGs 3 3 2" xfId="10303"/>
    <cellStyle name="RIGs 3_4 28 1_Asst_Health_Crit_AllTO_RIIO_20110714pm" xfId="8017"/>
    <cellStyle name="RIGs 4" xfId="5330"/>
    <cellStyle name="RIGs 4 2" xfId="6802"/>
    <cellStyle name="RIGs 4 2 2" xfId="10305"/>
    <cellStyle name="RIGs 5" xfId="6795"/>
    <cellStyle name="RIGs 5 2" xfId="10306"/>
    <cellStyle name="RIGs input cells" xfId="5331"/>
    <cellStyle name="RIGs input cells 10" xfId="5332"/>
    <cellStyle name="RIGs input cells 10 2" xfId="6804"/>
    <cellStyle name="RIGs input cells 10 2 2" xfId="10309"/>
    <cellStyle name="RIGs input cells 11" xfId="5333"/>
    <cellStyle name="RIGs input cells 11 2" xfId="6805"/>
    <cellStyle name="RIGs input cells 11 2 2" xfId="10311"/>
    <cellStyle name="RIGs input cells 12" xfId="5334"/>
    <cellStyle name="RIGs input cells 12 2" xfId="6806"/>
    <cellStyle name="RIGs input cells 12 2 2" xfId="10312"/>
    <cellStyle name="RIGs input cells 13" xfId="6803"/>
    <cellStyle name="RIGs input cells 13 2" xfId="10313"/>
    <cellStyle name="RIGs input cells 2" xfId="5335"/>
    <cellStyle name="RIGs input cells 2 10" xfId="5336"/>
    <cellStyle name="RIGs input cells 2 10 2" xfId="6808"/>
    <cellStyle name="RIGs input cells 2 10 2 2" xfId="10315"/>
    <cellStyle name="RIGs input cells 2 11" xfId="5337"/>
    <cellStyle name="RIGs input cells 2 11 2" xfId="6809"/>
    <cellStyle name="RIGs input cells 2 11 2 2" xfId="10316"/>
    <cellStyle name="RIGs input cells 2 12" xfId="6807"/>
    <cellStyle name="RIGs input cells 2 12 2" xfId="10317"/>
    <cellStyle name="RIGs input cells 2 2" xfId="5338"/>
    <cellStyle name="RIGs input cells 2 2 2" xfId="5339"/>
    <cellStyle name="RIGs input cells 2 2 2 2" xfId="5340"/>
    <cellStyle name="RIGs input cells 2 2 2 2 2" xfId="5341"/>
    <cellStyle name="RIGs input cells 2 2 2 2 2 2" xfId="6813"/>
    <cellStyle name="RIGs input cells 2 2 2 2 2 2 2" xfId="10319"/>
    <cellStyle name="RIGs input cells 2 2 2 2 3" xfId="6812"/>
    <cellStyle name="RIGs input cells 2 2 2 2 3 2" xfId="10320"/>
    <cellStyle name="RIGs input cells 2 2 2 2_4 28 1_Asst_Health_Crit_AllTO_RIIO_20110714pm" xfId="8018"/>
    <cellStyle name="RIGs input cells 2 2 2 3" xfId="5342"/>
    <cellStyle name="RIGs input cells 2 2 2 3 2" xfId="6814"/>
    <cellStyle name="RIGs input cells 2 2 2 3 2 2" xfId="10321"/>
    <cellStyle name="RIGs input cells 2 2 2 4" xfId="5343"/>
    <cellStyle name="RIGs input cells 2 2 2 4 2" xfId="6815"/>
    <cellStyle name="RIGs input cells 2 2 2 4 2 2" xfId="10322"/>
    <cellStyle name="RIGs input cells 2 2 2 5" xfId="6811"/>
    <cellStyle name="RIGs input cells 2 2 2 5 2" xfId="10323"/>
    <cellStyle name="RIGs input cells 2 2 2_4 28 1_Asst_Health_Crit_AllTO_RIIO_20110714pm" xfId="8019"/>
    <cellStyle name="RIGs input cells 2 2 3" xfId="5344"/>
    <cellStyle name="RIGs input cells 2 2 3 2" xfId="5345"/>
    <cellStyle name="RIGs input cells 2 2 3 2 2" xfId="6817"/>
    <cellStyle name="RIGs input cells 2 2 3 2 2 2" xfId="10324"/>
    <cellStyle name="RIGs input cells 2 2 3 3" xfId="6816"/>
    <cellStyle name="RIGs input cells 2 2 3 3 2" xfId="10325"/>
    <cellStyle name="RIGs input cells 2 2 3_4 28 1_Asst_Health_Crit_AllTO_RIIO_20110714pm" xfId="8020"/>
    <cellStyle name="RIGs input cells 2 2 4" xfId="5346"/>
    <cellStyle name="RIGs input cells 2 2 4 2" xfId="6818"/>
    <cellStyle name="RIGs input cells 2 2 4 2 2" xfId="10326"/>
    <cellStyle name="RIGs input cells 2 2 5" xfId="5347"/>
    <cellStyle name="RIGs input cells 2 2 5 2" xfId="6819"/>
    <cellStyle name="RIGs input cells 2 2 5 2 2" xfId="10327"/>
    <cellStyle name="RIGs input cells 2 2 6" xfId="6810"/>
    <cellStyle name="RIGs input cells 2 2 6 2" xfId="10328"/>
    <cellStyle name="RIGs input cells 2 2_1.3s Accounting C Costs Scots" xfId="5348"/>
    <cellStyle name="RIGs input cells 2 3" xfId="5349"/>
    <cellStyle name="RIGs input cells 2 3 2" xfId="5350"/>
    <cellStyle name="RIGs input cells 2 3 2 2" xfId="5351"/>
    <cellStyle name="RIGs input cells 2 3 2 2 2" xfId="6822"/>
    <cellStyle name="RIGs input cells 2 3 2 2 2 2" xfId="10330"/>
    <cellStyle name="RIGs input cells 2 3 2 3" xfId="6821"/>
    <cellStyle name="RIGs input cells 2 3 2 3 2" xfId="10331"/>
    <cellStyle name="RIGs input cells 2 3 2_4 28 1_Asst_Health_Crit_AllTO_RIIO_20110714pm" xfId="8021"/>
    <cellStyle name="RIGs input cells 2 3 3" xfId="5352"/>
    <cellStyle name="RIGs input cells 2 3 3 2" xfId="6823"/>
    <cellStyle name="RIGs input cells 2 3 3 2 2" xfId="10332"/>
    <cellStyle name="RIGs input cells 2 3 4" xfId="5353"/>
    <cellStyle name="RIGs input cells 2 3 4 2" xfId="6824"/>
    <cellStyle name="RIGs input cells 2 3 4 2 2" xfId="10333"/>
    <cellStyle name="RIGs input cells 2 3 5" xfId="6820"/>
    <cellStyle name="RIGs input cells 2 3 5 2" xfId="10334"/>
    <cellStyle name="RIGs input cells 2 3_4 28 1_Asst_Health_Crit_AllTO_RIIO_20110714pm" xfId="8022"/>
    <cellStyle name="RIGs input cells 2 4" xfId="5354"/>
    <cellStyle name="RIGs input cells 2 4 2" xfId="5355"/>
    <cellStyle name="RIGs input cells 2 4 2 2" xfId="6826"/>
    <cellStyle name="RIGs input cells 2 4 2 2 2" xfId="10335"/>
    <cellStyle name="RIGs input cells 2 4 3" xfId="6825"/>
    <cellStyle name="RIGs input cells 2 4 3 2" xfId="10336"/>
    <cellStyle name="RIGs input cells 2 4_4 28 1_Asst_Health_Crit_AllTO_RIIO_20110714pm" xfId="8023"/>
    <cellStyle name="RIGs input cells 2 5" xfId="5356"/>
    <cellStyle name="RIGs input cells 2 5 2" xfId="6827"/>
    <cellStyle name="RIGs input cells 2 5 2 2" xfId="10338"/>
    <cellStyle name="RIGs input cells 2 6" xfId="5357"/>
    <cellStyle name="RIGs input cells 2 6 2" xfId="6828"/>
    <cellStyle name="RIGs input cells 2 6 2 2" xfId="10339"/>
    <cellStyle name="RIGs input cells 2 7" xfId="5358"/>
    <cellStyle name="RIGs input cells 2 7 2" xfId="6829"/>
    <cellStyle name="RIGs input cells 2 7 2 2" xfId="10340"/>
    <cellStyle name="RIGs input cells 2 8" xfId="5359"/>
    <cellStyle name="RIGs input cells 2 8 2" xfId="6830"/>
    <cellStyle name="RIGs input cells 2 8 2 2" xfId="10341"/>
    <cellStyle name="RIGs input cells 2 9" xfId="5360"/>
    <cellStyle name="RIGs input cells 2 9 2" xfId="6831"/>
    <cellStyle name="RIGs input cells 2 9 2 2" xfId="10343"/>
    <cellStyle name="RIGs input cells 2_1.3s Accounting C Costs Scots" xfId="5361"/>
    <cellStyle name="RIGs input cells 3" xfId="5362"/>
    <cellStyle name="RIGs input cells 3 10" xfId="5363"/>
    <cellStyle name="RIGs input cells 3 10 2" xfId="6833"/>
    <cellStyle name="RIGs input cells 3 10 2 2" xfId="10347"/>
    <cellStyle name="RIGs input cells 3 11" xfId="5364"/>
    <cellStyle name="RIGs input cells 3 11 2" xfId="6834"/>
    <cellStyle name="RIGs input cells 3 11 2 2" xfId="10349"/>
    <cellStyle name="RIGs input cells 3 12" xfId="6832"/>
    <cellStyle name="RIGs input cells 3 12 2" xfId="10350"/>
    <cellStyle name="RIGs input cells 3 2" xfId="5365"/>
    <cellStyle name="RIGs input cells 3 2 2" xfId="5366"/>
    <cellStyle name="RIGs input cells 3 2 2 2" xfId="5367"/>
    <cellStyle name="RIGs input cells 3 2 2 2 2" xfId="5368"/>
    <cellStyle name="RIGs input cells 3 2 2 2 2 2" xfId="6838"/>
    <cellStyle name="RIGs input cells 3 2 2 2 2 2 2" xfId="10355"/>
    <cellStyle name="RIGs input cells 3 2 2 2 3" xfId="6837"/>
    <cellStyle name="RIGs input cells 3 2 2 2 3 2" xfId="10356"/>
    <cellStyle name="RIGs input cells 3 2 2 2_4 28 1_Asst_Health_Crit_AllTO_RIIO_20110714pm" xfId="8024"/>
    <cellStyle name="RIGs input cells 3 2 2 3" xfId="5369"/>
    <cellStyle name="RIGs input cells 3 2 2 3 2" xfId="6839"/>
    <cellStyle name="RIGs input cells 3 2 2 3 2 2" xfId="10358"/>
    <cellStyle name="RIGs input cells 3 2 2 4" xfId="5370"/>
    <cellStyle name="RIGs input cells 3 2 2 4 2" xfId="6840"/>
    <cellStyle name="RIGs input cells 3 2 2 4 2 2" xfId="10359"/>
    <cellStyle name="RIGs input cells 3 2 2 5" xfId="6836"/>
    <cellStyle name="RIGs input cells 3 2 2 5 2" xfId="10360"/>
    <cellStyle name="RIGs input cells 3 2 2_4 28 1_Asst_Health_Crit_AllTO_RIIO_20110714pm" xfId="8025"/>
    <cellStyle name="RIGs input cells 3 2 3" xfId="5371"/>
    <cellStyle name="RIGs input cells 3 2 3 2" xfId="5372"/>
    <cellStyle name="RIGs input cells 3 2 3 2 2" xfId="6842"/>
    <cellStyle name="RIGs input cells 3 2 3 2 2 2" xfId="10362"/>
    <cellStyle name="RIGs input cells 3 2 3 3" xfId="6841"/>
    <cellStyle name="RIGs input cells 3 2 3 3 2" xfId="10363"/>
    <cellStyle name="RIGs input cells 3 2 3_4 28 1_Asst_Health_Crit_AllTO_RIIO_20110714pm" xfId="8026"/>
    <cellStyle name="RIGs input cells 3 2 4" xfId="5373"/>
    <cellStyle name="RIGs input cells 3 2 4 2" xfId="6843"/>
    <cellStyle name="RIGs input cells 3 2 4 2 2" xfId="10365"/>
    <cellStyle name="RIGs input cells 3 2 5" xfId="5374"/>
    <cellStyle name="RIGs input cells 3 2 5 2" xfId="6844"/>
    <cellStyle name="RIGs input cells 3 2 5 2 2" xfId="10366"/>
    <cellStyle name="RIGs input cells 3 2 6" xfId="6835"/>
    <cellStyle name="RIGs input cells 3 2 6 2" xfId="10367"/>
    <cellStyle name="RIGs input cells 3 2_1.3s Accounting C Costs Scots" xfId="5375"/>
    <cellStyle name="RIGs input cells 3 3" xfId="5376"/>
    <cellStyle name="RIGs input cells 3 3 2" xfId="5377"/>
    <cellStyle name="RIGs input cells 3 3 2 2" xfId="5378"/>
    <cellStyle name="RIGs input cells 3 3 2 2 2" xfId="6847"/>
    <cellStyle name="RIGs input cells 3 3 2 2 2 2" xfId="10368"/>
    <cellStyle name="RIGs input cells 3 3 2 3" xfId="6846"/>
    <cellStyle name="RIGs input cells 3 3 2 3 2" xfId="10369"/>
    <cellStyle name="RIGs input cells 3 3 2_4 28 1_Asst_Health_Crit_AllTO_RIIO_20110714pm" xfId="8028"/>
    <cellStyle name="RIGs input cells 3 3 3" xfId="5379"/>
    <cellStyle name="RIGs input cells 3 3 3 2" xfId="6848"/>
    <cellStyle name="RIGs input cells 3 3 3 2 2" xfId="10371"/>
    <cellStyle name="RIGs input cells 3 3 4" xfId="5380"/>
    <cellStyle name="RIGs input cells 3 3 4 2" xfId="6849"/>
    <cellStyle name="RIGs input cells 3 3 4 2 2" xfId="10372"/>
    <cellStyle name="RIGs input cells 3 3 5" xfId="6845"/>
    <cellStyle name="RIGs input cells 3 3 5 2" xfId="10373"/>
    <cellStyle name="RIGs input cells 3 3_4 28 1_Asst_Health_Crit_AllTO_RIIO_20110714pm" xfId="8029"/>
    <cellStyle name="RIGs input cells 3 4" xfId="5381"/>
    <cellStyle name="RIGs input cells 3 4 2" xfId="5382"/>
    <cellStyle name="RIGs input cells 3 4 2 2" xfId="6851"/>
    <cellStyle name="RIGs input cells 3 4 2 2 2" xfId="10375"/>
    <cellStyle name="RIGs input cells 3 4 3" xfId="6850"/>
    <cellStyle name="RIGs input cells 3 4 3 2" xfId="10376"/>
    <cellStyle name="RIGs input cells 3 4_4 28 1_Asst_Health_Crit_AllTO_RIIO_20110714pm" xfId="8030"/>
    <cellStyle name="RIGs input cells 3 5" xfId="5383"/>
    <cellStyle name="RIGs input cells 3 5 2" xfId="6852"/>
    <cellStyle name="RIGs input cells 3 5 2 2" xfId="10377"/>
    <cellStyle name="RIGs input cells 3 6" xfId="5384"/>
    <cellStyle name="RIGs input cells 3 6 2" xfId="6853"/>
    <cellStyle name="RIGs input cells 3 6 2 2" xfId="10379"/>
    <cellStyle name="RIGs input cells 3 7" xfId="5385"/>
    <cellStyle name="RIGs input cells 3 7 2" xfId="6854"/>
    <cellStyle name="RIGs input cells 3 7 2 2" xfId="10380"/>
    <cellStyle name="RIGs input cells 3 8" xfId="5386"/>
    <cellStyle name="RIGs input cells 3 8 2" xfId="6855"/>
    <cellStyle name="RIGs input cells 3 8 2 2" xfId="10381"/>
    <cellStyle name="RIGs input cells 3 9" xfId="5387"/>
    <cellStyle name="RIGs input cells 3 9 2" xfId="6856"/>
    <cellStyle name="RIGs input cells 3 9 2 2" xfId="10383"/>
    <cellStyle name="RIGs input cells 3_1.3s Accounting C Costs Scots" xfId="5388"/>
    <cellStyle name="RIGs input cells 4" xfId="5389"/>
    <cellStyle name="RIGs input cells 4 2" xfId="5390"/>
    <cellStyle name="RIGs input cells 4 2 2" xfId="5391"/>
    <cellStyle name="RIGs input cells 4 2 2 2" xfId="5392"/>
    <cellStyle name="RIGs input cells 4 2 2 2 2" xfId="5393"/>
    <cellStyle name="RIGs input cells 4 2 2 2 2 2" xfId="6861"/>
    <cellStyle name="RIGs input cells 4 2 2 2 2 2 2" xfId="10388"/>
    <cellStyle name="RIGs input cells 4 2 2 2 3" xfId="6860"/>
    <cellStyle name="RIGs input cells 4 2 2 2 3 2" xfId="10389"/>
    <cellStyle name="RIGs input cells 4 2 2 2_4 28 1_Asst_Health_Crit_AllTO_RIIO_20110714pm" xfId="8031"/>
    <cellStyle name="RIGs input cells 4 2 2 3" xfId="5394"/>
    <cellStyle name="RIGs input cells 4 2 2 3 2" xfId="6862"/>
    <cellStyle name="RIGs input cells 4 2 2 3 2 2" xfId="10390"/>
    <cellStyle name="RIGs input cells 4 2 2 4" xfId="5395"/>
    <cellStyle name="RIGs input cells 4 2 2 4 2" xfId="6863"/>
    <cellStyle name="RIGs input cells 4 2 2 4 2 2" xfId="10391"/>
    <cellStyle name="RIGs input cells 4 2 2 5" xfId="6859"/>
    <cellStyle name="RIGs input cells 4 2 2 5 2" xfId="10392"/>
    <cellStyle name="RIGs input cells 4 2 2_4 28 1_Asst_Health_Crit_AllTO_RIIO_20110714pm" xfId="8032"/>
    <cellStyle name="RIGs input cells 4 2 3" xfId="5396"/>
    <cellStyle name="RIGs input cells 4 2 3 2" xfId="5397"/>
    <cellStyle name="RIGs input cells 4 2 3 2 2" xfId="6865"/>
    <cellStyle name="RIGs input cells 4 2 3 2 2 2" xfId="10396"/>
    <cellStyle name="RIGs input cells 4 2 3 3" xfId="6864"/>
    <cellStyle name="RIGs input cells 4 2 3 3 2" xfId="10397"/>
    <cellStyle name="RIGs input cells 4 2 3_4 28 1_Asst_Health_Crit_AllTO_RIIO_20110714pm" xfId="8033"/>
    <cellStyle name="RIGs input cells 4 2 4" xfId="5398"/>
    <cellStyle name="RIGs input cells 4 2 4 2" xfId="6866"/>
    <cellStyle name="RIGs input cells 4 2 4 2 2" xfId="10398"/>
    <cellStyle name="RIGs input cells 4 2 5" xfId="5399"/>
    <cellStyle name="RIGs input cells 4 2 5 2" xfId="6867"/>
    <cellStyle name="RIGs input cells 4 2 5 2 2" xfId="10399"/>
    <cellStyle name="RIGs input cells 4 2 6" xfId="6858"/>
    <cellStyle name="RIGs input cells 4 2 6 2" xfId="10400"/>
    <cellStyle name="RIGs input cells 4 2_4 28 1_Asst_Health_Crit_AllTO_RIIO_20110714pm" xfId="8034"/>
    <cellStyle name="RIGs input cells 4 3" xfId="5400"/>
    <cellStyle name="RIGs input cells 4 3 2" xfId="5401"/>
    <cellStyle name="RIGs input cells 4 3 2 2" xfId="6869"/>
    <cellStyle name="RIGs input cells 4 3 2 2 2" xfId="10402"/>
    <cellStyle name="RIGs input cells 4 3 3" xfId="6868"/>
    <cellStyle name="RIGs input cells 4 3 3 2" xfId="10403"/>
    <cellStyle name="RIGs input cells 4 3_4 28 1_Asst_Health_Crit_AllTO_RIIO_20110714pm" xfId="8035"/>
    <cellStyle name="RIGs input cells 4 4" xfId="5402"/>
    <cellStyle name="RIGs input cells 4 4 2" xfId="6870"/>
    <cellStyle name="RIGs input cells 4 4 2 2" xfId="10404"/>
    <cellStyle name="RIGs input cells 4 5" xfId="5403"/>
    <cellStyle name="RIGs input cells 4 5 2" xfId="6871"/>
    <cellStyle name="RIGs input cells 4 5 2 2" xfId="10406"/>
    <cellStyle name="RIGs input cells 4 6" xfId="6857"/>
    <cellStyle name="RIGs input cells 4 6 2" xfId="10407"/>
    <cellStyle name="RIGs input cells 4_1.3s Accounting C Costs Scots" xfId="5404"/>
    <cellStyle name="RIGs input cells 5" xfId="5405"/>
    <cellStyle name="RIGs input cells 5 2" xfId="5406"/>
    <cellStyle name="RIGs input cells 5 2 2" xfId="5407"/>
    <cellStyle name="RIGs input cells 5 2 2 2" xfId="5408"/>
    <cellStyle name="RIGs input cells 5 2 2 2 2" xfId="6875"/>
    <cellStyle name="RIGs input cells 5 2 2 2 2 2" xfId="10409"/>
    <cellStyle name="RIGs input cells 5 2 2 3" xfId="6874"/>
    <cellStyle name="RIGs input cells 5 2 2 3 2" xfId="10410"/>
    <cellStyle name="RIGs input cells 5 2 2_4 28 1_Asst_Health_Crit_AllTO_RIIO_20110714pm" xfId="8036"/>
    <cellStyle name="RIGs input cells 5 2 3" xfId="5409"/>
    <cellStyle name="RIGs input cells 5 2 3 2" xfId="6876"/>
    <cellStyle name="RIGs input cells 5 2 3 2 2" xfId="10412"/>
    <cellStyle name="RIGs input cells 5 2 4" xfId="5410"/>
    <cellStyle name="RIGs input cells 5 2 4 2" xfId="6877"/>
    <cellStyle name="RIGs input cells 5 2 4 2 2" xfId="10414"/>
    <cellStyle name="RIGs input cells 5 2 5" xfId="6873"/>
    <cellStyle name="RIGs input cells 5 2 5 2" xfId="10415"/>
    <cellStyle name="RIGs input cells 5 2_4 28 1_Asst_Health_Crit_AllTO_RIIO_20110714pm" xfId="8037"/>
    <cellStyle name="RIGs input cells 5 3" xfId="5411"/>
    <cellStyle name="RIGs input cells 5 3 2" xfId="5412"/>
    <cellStyle name="RIGs input cells 5 3 2 2" xfId="6879"/>
    <cellStyle name="RIGs input cells 5 3 2 2 2" xfId="10418"/>
    <cellStyle name="RIGs input cells 5 3 3" xfId="6878"/>
    <cellStyle name="RIGs input cells 5 3 3 2" xfId="10419"/>
    <cellStyle name="RIGs input cells 5 3_4 28 1_Asst_Health_Crit_AllTO_RIIO_20110714pm" xfId="8038"/>
    <cellStyle name="RIGs input cells 5 4" xfId="5413"/>
    <cellStyle name="RIGs input cells 5 4 2" xfId="6880"/>
    <cellStyle name="RIGs input cells 5 4 2 2" xfId="10421"/>
    <cellStyle name="RIGs input cells 5 5" xfId="5414"/>
    <cellStyle name="RIGs input cells 5 5 2" xfId="6881"/>
    <cellStyle name="RIGs input cells 5 5 2 2" xfId="10423"/>
    <cellStyle name="RIGs input cells 5 6" xfId="6872"/>
    <cellStyle name="RIGs input cells 5 6 2" xfId="10424"/>
    <cellStyle name="RIGs input cells 5_1.3s Accounting C Costs Scots" xfId="5415"/>
    <cellStyle name="RIGs input cells 6" xfId="5416"/>
    <cellStyle name="RIGs input cells 6 2" xfId="5417"/>
    <cellStyle name="RIGs input cells 6 2 2" xfId="5418"/>
    <cellStyle name="RIGs input cells 6 2 2 2" xfId="5419"/>
    <cellStyle name="RIGs input cells 6 2 2 2 2" xfId="6885"/>
    <cellStyle name="RIGs input cells 6 2 2 2 2 2" xfId="10430"/>
    <cellStyle name="RIGs input cells 6 2 2 3" xfId="6884"/>
    <cellStyle name="RIGs input cells 6 2 2 3 2" xfId="10431"/>
    <cellStyle name="RIGs input cells 6 2 2_4 28 1_Asst_Health_Crit_AllTO_RIIO_20110714pm" xfId="8039"/>
    <cellStyle name="RIGs input cells 6 2 3" xfId="5420"/>
    <cellStyle name="RIGs input cells 6 2 3 2" xfId="6886"/>
    <cellStyle name="RIGs input cells 6 2 3 2 2" xfId="10433"/>
    <cellStyle name="RIGs input cells 6 2 4" xfId="5421"/>
    <cellStyle name="RIGs input cells 6 2 4 2" xfId="6887"/>
    <cellStyle name="RIGs input cells 6 2 4 2 2" xfId="10435"/>
    <cellStyle name="RIGs input cells 6 2 5" xfId="6883"/>
    <cellStyle name="RIGs input cells 6 2 5 2" xfId="10436"/>
    <cellStyle name="RIGs input cells 6 2_4 28 1_Asst_Health_Crit_AllTO_RIIO_20110714pm" xfId="8040"/>
    <cellStyle name="RIGs input cells 6 3" xfId="5422"/>
    <cellStyle name="RIGs input cells 6 3 2" xfId="5423"/>
    <cellStyle name="RIGs input cells 6 3 2 2" xfId="6889"/>
    <cellStyle name="RIGs input cells 6 3 2 2 2" xfId="10439"/>
    <cellStyle name="RIGs input cells 6 3 3" xfId="6888"/>
    <cellStyle name="RIGs input cells 6 3 3 2" xfId="10440"/>
    <cellStyle name="RIGs input cells 6 3_4 28 1_Asst_Health_Crit_AllTO_RIIO_20110714pm" xfId="8041"/>
    <cellStyle name="RIGs input cells 6 4" xfId="5424"/>
    <cellStyle name="RIGs input cells 6 4 2" xfId="6890"/>
    <cellStyle name="RIGs input cells 6 4 2 2" xfId="10442"/>
    <cellStyle name="RIGs input cells 6 5" xfId="5425"/>
    <cellStyle name="RIGs input cells 6 5 2" xfId="6891"/>
    <cellStyle name="RIGs input cells 6 5 2 2" xfId="10444"/>
    <cellStyle name="RIGs input cells 6 6" xfId="6882"/>
    <cellStyle name="RIGs input cells 6 6 2" xfId="10445"/>
    <cellStyle name="RIGs input cells 6_1.3s Accounting C Costs Scots" xfId="5426"/>
    <cellStyle name="RIGs input cells 7" xfId="5427"/>
    <cellStyle name="RIGs input cells 7 2" xfId="5428"/>
    <cellStyle name="RIGs input cells 7 2 2" xfId="5429"/>
    <cellStyle name="RIGs input cells 7 2 2 2" xfId="5430"/>
    <cellStyle name="RIGs input cells 7 2 2 2 2" xfId="6895"/>
    <cellStyle name="RIGs input cells 7 2 2 2 2 2" xfId="10450"/>
    <cellStyle name="RIGs input cells 7 2 2 3" xfId="6894"/>
    <cellStyle name="RIGs input cells 7 2 2 3 2" xfId="10451"/>
    <cellStyle name="RIGs input cells 7 2 2_4 28 1_Asst_Health_Crit_AllTO_RIIO_20110714pm" xfId="8042"/>
    <cellStyle name="RIGs input cells 7 2 3" xfId="5431"/>
    <cellStyle name="RIGs input cells 7 2 3 2" xfId="6896"/>
    <cellStyle name="RIGs input cells 7 2 3 2 2" xfId="10453"/>
    <cellStyle name="RIGs input cells 7 2 4" xfId="5432"/>
    <cellStyle name="RIGs input cells 7 2 4 2" xfId="6897"/>
    <cellStyle name="RIGs input cells 7 2 4 2 2" xfId="10455"/>
    <cellStyle name="RIGs input cells 7 2 5" xfId="6893"/>
    <cellStyle name="RIGs input cells 7 2 5 2" xfId="10456"/>
    <cellStyle name="RIGs input cells 7 2_4 28 1_Asst_Health_Crit_AllTO_RIIO_20110714pm" xfId="8043"/>
    <cellStyle name="RIGs input cells 7 3" xfId="5433"/>
    <cellStyle name="RIGs input cells 7 3 2" xfId="5434"/>
    <cellStyle name="RIGs input cells 7 3 2 2" xfId="6899"/>
    <cellStyle name="RIGs input cells 7 3 2 2 2" xfId="10460"/>
    <cellStyle name="RIGs input cells 7 3 3" xfId="6898"/>
    <cellStyle name="RIGs input cells 7 3 3 2" xfId="10461"/>
    <cellStyle name="RIGs input cells 7 3_4 28 1_Asst_Health_Crit_AllTO_RIIO_20110714pm" xfId="8044"/>
    <cellStyle name="RIGs input cells 7 4" xfId="5435"/>
    <cellStyle name="RIGs input cells 7 4 2" xfId="6900"/>
    <cellStyle name="RIGs input cells 7 4 2 2" xfId="10463"/>
    <cellStyle name="RIGs input cells 7 5" xfId="5436"/>
    <cellStyle name="RIGs input cells 7 5 2" xfId="6901"/>
    <cellStyle name="RIGs input cells 7 5 2 2" xfId="10465"/>
    <cellStyle name="RIGs input cells 7 6" xfId="6892"/>
    <cellStyle name="RIGs input cells 7 6 2" xfId="10466"/>
    <cellStyle name="RIGs input cells 7_4 28 1_Asst_Health_Crit_AllTO_RIIO_20110714pm" xfId="8045"/>
    <cellStyle name="RIGs input cells 8" xfId="5437"/>
    <cellStyle name="RIGs input cells 8 2" xfId="5438"/>
    <cellStyle name="RIGs input cells 8 2 2" xfId="5439"/>
    <cellStyle name="RIGs input cells 8 2 2 2" xfId="6904"/>
    <cellStyle name="RIGs input cells 8 2 2 2 2" xfId="10469"/>
    <cellStyle name="RIGs input cells 8 2 3" xfId="6903"/>
    <cellStyle name="RIGs input cells 8 2 3 2" xfId="10470"/>
    <cellStyle name="RIGs input cells 8 2_4 28 1_Asst_Health_Crit_AllTO_RIIO_20110714pm" xfId="8046"/>
    <cellStyle name="RIGs input cells 8 3" xfId="5440"/>
    <cellStyle name="RIGs input cells 8 3 2" xfId="6905"/>
    <cellStyle name="RIGs input cells 8 3 2 2" xfId="10472"/>
    <cellStyle name="RIGs input cells 8 4" xfId="5441"/>
    <cellStyle name="RIGs input cells 8 4 2" xfId="6906"/>
    <cellStyle name="RIGs input cells 8 4 2 2" xfId="10473"/>
    <cellStyle name="RIGs input cells 8 5" xfId="6902"/>
    <cellStyle name="RIGs input cells 8 5 2" xfId="10474"/>
    <cellStyle name="RIGs input cells 8_4 28 1_Asst_Health_Crit_AllTO_RIIO_20110714pm" xfId="8047"/>
    <cellStyle name="RIGs input cells 9" xfId="5442"/>
    <cellStyle name="RIGs input cells 9 2" xfId="5443"/>
    <cellStyle name="RIGs input cells 9 2 2" xfId="6908"/>
    <cellStyle name="RIGs input cells 9 2 2 2" xfId="10476"/>
    <cellStyle name="RIGs input cells 9 3" xfId="6907"/>
    <cellStyle name="RIGs input cells 9 3 2" xfId="10477"/>
    <cellStyle name="RIGs input cells 9_4 28 1_Asst_Health_Crit_AllTO_RIIO_20110714pm" xfId="8048"/>
    <cellStyle name="RIGs input cells_1.3s Accounting C Costs Scots" xfId="5444"/>
    <cellStyle name="RIGs input totals" xfId="5445"/>
    <cellStyle name="RIGs input totals 10" xfId="5446"/>
    <cellStyle name="RIGs input totals 10 2" xfId="6910"/>
    <cellStyle name="RIGs input totals 10 2 2" xfId="10481"/>
    <cellStyle name="RIGs input totals 11" xfId="5447"/>
    <cellStyle name="RIGs input totals 11 2" xfId="6911"/>
    <cellStyle name="RIGs input totals 11 2 2" xfId="10482"/>
    <cellStyle name="RIGs input totals 12" xfId="5448"/>
    <cellStyle name="RIGs input totals 12 2" xfId="6912"/>
    <cellStyle name="RIGs input totals 12 2 2" xfId="10483"/>
    <cellStyle name="RIGs input totals 13" xfId="6909"/>
    <cellStyle name="RIGs input totals 13 2" xfId="10484"/>
    <cellStyle name="RIGs input totals 2" xfId="5449"/>
    <cellStyle name="RIGs input totals 2 10" xfId="5450"/>
    <cellStyle name="RIGs input totals 2 10 2" xfId="6914"/>
    <cellStyle name="RIGs input totals 2 10 2 2" xfId="10485"/>
    <cellStyle name="RIGs input totals 2 11" xfId="5451"/>
    <cellStyle name="RIGs input totals 2 11 2" xfId="6915"/>
    <cellStyle name="RIGs input totals 2 11 2 2" xfId="10487"/>
    <cellStyle name="RIGs input totals 2 12" xfId="6913"/>
    <cellStyle name="RIGs input totals 2 12 2" xfId="10488"/>
    <cellStyle name="RIGs input totals 2 2" xfId="5452"/>
    <cellStyle name="RIGs input totals 2 2 2" xfId="5453"/>
    <cellStyle name="RIGs input totals 2 2 2 2" xfId="5454"/>
    <cellStyle name="RIGs input totals 2 2 2 2 2" xfId="5455"/>
    <cellStyle name="RIGs input totals 2 2 2 2 2 2" xfId="6919"/>
    <cellStyle name="RIGs input totals 2 2 2 2 2 2 2" xfId="10489"/>
    <cellStyle name="RIGs input totals 2 2 2 2 3" xfId="6918"/>
    <cellStyle name="RIGs input totals 2 2 2 2 3 2" xfId="10490"/>
    <cellStyle name="RIGs input totals 2 2 2 2_4 28 1_Asst_Health_Crit_AllTO_RIIO_20110714pm" xfId="8049"/>
    <cellStyle name="RIGs input totals 2 2 2 3" xfId="5456"/>
    <cellStyle name="RIGs input totals 2 2 2 3 2" xfId="6920"/>
    <cellStyle name="RIGs input totals 2 2 2 3 2 2" xfId="10491"/>
    <cellStyle name="RIGs input totals 2 2 2 4" xfId="5457"/>
    <cellStyle name="RIGs input totals 2 2 2 4 2" xfId="6921"/>
    <cellStyle name="RIGs input totals 2 2 2 4 2 2" xfId="10493"/>
    <cellStyle name="RIGs input totals 2 2 2 5" xfId="6917"/>
    <cellStyle name="RIGs input totals 2 2 2 5 2" xfId="10494"/>
    <cellStyle name="RIGs input totals 2 2 2_4 28 1_Asst_Health_Crit_AllTO_RIIO_20110714pm" xfId="8050"/>
    <cellStyle name="RIGs input totals 2 2 3" xfId="5458"/>
    <cellStyle name="RIGs input totals 2 2 3 2" xfId="5459"/>
    <cellStyle name="RIGs input totals 2 2 3 2 2" xfId="6923"/>
    <cellStyle name="RIGs input totals 2 2 3 2 2 2" xfId="10496"/>
    <cellStyle name="RIGs input totals 2 2 3 3" xfId="6922"/>
    <cellStyle name="RIGs input totals 2 2 3 3 2" xfId="10497"/>
    <cellStyle name="RIGs input totals 2 2 3_4 28 1_Asst_Health_Crit_AllTO_RIIO_20110714pm" xfId="8051"/>
    <cellStyle name="RIGs input totals 2 2 4" xfId="5460"/>
    <cellStyle name="RIGs input totals 2 2 4 2" xfId="6924"/>
    <cellStyle name="RIGs input totals 2 2 4 2 2" xfId="10499"/>
    <cellStyle name="RIGs input totals 2 2 5" xfId="5461"/>
    <cellStyle name="RIGs input totals 2 2 5 2" xfId="6925"/>
    <cellStyle name="RIGs input totals 2 2 5 2 2" xfId="10500"/>
    <cellStyle name="RIGs input totals 2 2 6" xfId="6916"/>
    <cellStyle name="RIGs input totals 2 2 6 2" xfId="10501"/>
    <cellStyle name="RIGs input totals 2 2_1.3s Accounting C Costs Scots" xfId="5462"/>
    <cellStyle name="RIGs input totals 2 3" xfId="5463"/>
    <cellStyle name="RIGs input totals 2 3 2" xfId="5464"/>
    <cellStyle name="RIGs input totals 2 3 2 2" xfId="5465"/>
    <cellStyle name="RIGs input totals 2 3 2 2 2" xfId="5466"/>
    <cellStyle name="RIGs input totals 2 3 2 2 2 2" xfId="6929"/>
    <cellStyle name="RIGs input totals 2 3 2 2 2 2 2" xfId="10502"/>
    <cellStyle name="RIGs input totals 2 3 2 2 3" xfId="6928"/>
    <cellStyle name="RIGs input totals 2 3 2 2 3 2" xfId="10503"/>
    <cellStyle name="RIGs input totals 2 3 2 2_4 28 1_Asst_Health_Crit_AllTO_RIIO_20110714pm" xfId="8052"/>
    <cellStyle name="RIGs input totals 2 3 2 3" xfId="5467"/>
    <cellStyle name="RIGs input totals 2 3 2 3 2" xfId="6930"/>
    <cellStyle name="RIGs input totals 2 3 2 3 2 2" xfId="10504"/>
    <cellStyle name="RIGs input totals 2 3 2 4" xfId="5468"/>
    <cellStyle name="RIGs input totals 2 3 2 4 2" xfId="6931"/>
    <cellStyle name="RIGs input totals 2 3 2 4 2 2" xfId="10505"/>
    <cellStyle name="RIGs input totals 2 3 2 5" xfId="6927"/>
    <cellStyle name="RIGs input totals 2 3 2 5 2" xfId="10506"/>
    <cellStyle name="RIGs input totals 2 3 2_4 28 1_Asst_Health_Crit_AllTO_RIIO_20110714pm" xfId="8053"/>
    <cellStyle name="RIGs input totals 2 3 3" xfId="5469"/>
    <cellStyle name="RIGs input totals 2 3 3 2" xfId="5470"/>
    <cellStyle name="RIGs input totals 2 3 3 2 2" xfId="6933"/>
    <cellStyle name="RIGs input totals 2 3 3 2 2 2" xfId="10507"/>
    <cellStyle name="RIGs input totals 2 3 3 3" xfId="6932"/>
    <cellStyle name="RIGs input totals 2 3 3 3 2" xfId="10508"/>
    <cellStyle name="RIGs input totals 2 3 3_4 28 1_Asst_Health_Crit_AllTO_RIIO_20110714pm" xfId="8054"/>
    <cellStyle name="RIGs input totals 2 3 4" xfId="5471"/>
    <cellStyle name="RIGs input totals 2 3 4 2" xfId="6934"/>
    <cellStyle name="RIGs input totals 2 3 4 2 2" xfId="10509"/>
    <cellStyle name="RIGs input totals 2 3 5" xfId="5472"/>
    <cellStyle name="RIGs input totals 2 3 5 2" xfId="6935"/>
    <cellStyle name="RIGs input totals 2 3 5 2 2" xfId="10510"/>
    <cellStyle name="RIGs input totals 2 3 6" xfId="6926"/>
    <cellStyle name="RIGs input totals 2 3 6 2" xfId="10511"/>
    <cellStyle name="RIGs input totals 2 3_1.3s Accounting C Costs Scots" xfId="5473"/>
    <cellStyle name="RIGs input totals 2 4" xfId="5474"/>
    <cellStyle name="RIGs input totals 2 4 10" xfId="7932"/>
    <cellStyle name="RIGs input totals 2 4 2" xfId="5475"/>
    <cellStyle name="RIGs input totals 2 4 2 2" xfId="5476"/>
    <cellStyle name="RIGs input totals 2 4 2 2 2" xfId="5477"/>
    <cellStyle name="RIGs input totals 2 4 2 2 2 2" xfId="6939"/>
    <cellStyle name="RIGs input totals 2 4 2 2 2 2 2" xfId="10517"/>
    <cellStyle name="RIGs input totals 2 4 2 2 3" xfId="6938"/>
    <cellStyle name="RIGs input totals 2 4 2 2 3 2" xfId="10518"/>
    <cellStyle name="RIGs input totals 2 4 2 2_4 28 1_Asst_Health_Crit_AllTO_RIIO_20110714pm" xfId="8055"/>
    <cellStyle name="RIGs input totals 2 4 2 3" xfId="5478"/>
    <cellStyle name="RIGs input totals 2 4 2 3 2" xfId="6940"/>
    <cellStyle name="RIGs input totals 2 4 2 3 2 2" xfId="10521"/>
    <cellStyle name="RIGs input totals 2 4 2 4" xfId="5479"/>
    <cellStyle name="RIGs input totals 2 4 2 4 2" xfId="6941"/>
    <cellStyle name="RIGs input totals 2 4 2 4 2 2" xfId="10523"/>
    <cellStyle name="RIGs input totals 2 4 2 5" xfId="6937"/>
    <cellStyle name="RIGs input totals 2 4 2 5 2" xfId="10524"/>
    <cellStyle name="RIGs input totals 2 4 2_4 28 1_Asst_Health_Crit_AllTO_RIIO_20110714pm" xfId="8056"/>
    <cellStyle name="RIGs input totals 2 4 3" xfId="5480"/>
    <cellStyle name="RIGs input totals 2 4 3 2" xfId="5481"/>
    <cellStyle name="RIGs input totals 2 4 3 2 2" xfId="5482"/>
    <cellStyle name="RIGs input totals 2 4 3 2 2 2" xfId="6944"/>
    <cellStyle name="RIGs input totals 2 4 3 2 2 2 2" xfId="10528"/>
    <cellStyle name="RIGs input totals 2 4 3 2 3" xfId="6943"/>
    <cellStyle name="RIGs input totals 2 4 3 2 3 2" xfId="10529"/>
    <cellStyle name="RIGs input totals 2 4 3 2_4 28 1_Asst_Health_Crit_AllTO_RIIO_20110714pm" xfId="8057"/>
    <cellStyle name="RIGs input totals 2 4 3 3" xfId="5483"/>
    <cellStyle name="RIGs input totals 2 4 3 3 2" xfId="6945"/>
    <cellStyle name="RIGs input totals 2 4 3 3 2 2" xfId="10530"/>
    <cellStyle name="RIGs input totals 2 4 3 4" xfId="5484"/>
    <cellStyle name="RIGs input totals 2 4 3 4 2" xfId="6946"/>
    <cellStyle name="RIGs input totals 2 4 3 4 2 2" xfId="10531"/>
    <cellStyle name="RIGs input totals 2 4 3 5" xfId="6942"/>
    <cellStyle name="RIGs input totals 2 4 3 5 2" xfId="10532"/>
    <cellStyle name="RIGs input totals 2 4 3_4 28 1_Asst_Health_Crit_AllTO_RIIO_20110714pm" xfId="8058"/>
    <cellStyle name="RIGs input totals 2 4 4" xfId="5485"/>
    <cellStyle name="RIGs input totals 2 4 4 2" xfId="5486"/>
    <cellStyle name="RIGs input totals 2 4 4 2 2" xfId="6948"/>
    <cellStyle name="RIGs input totals 2 4 4 2 2 2" xfId="10533"/>
    <cellStyle name="RIGs input totals 2 4 4 3" xfId="6947"/>
    <cellStyle name="RIGs input totals 2 4 4 3 2" xfId="10534"/>
    <cellStyle name="RIGs input totals 2 4 4_4 28 1_Asst_Health_Crit_AllTO_RIIO_20110714pm" xfId="8059"/>
    <cellStyle name="RIGs input totals 2 4 5" xfId="5487"/>
    <cellStyle name="RIGs input totals 2 4 5 2" xfId="6949"/>
    <cellStyle name="RIGs input totals 2 4 5 2 2" xfId="10535"/>
    <cellStyle name="RIGs input totals 2 4 6" xfId="5488"/>
    <cellStyle name="RIGs input totals 2 4 6 2" xfId="6950"/>
    <cellStyle name="RIGs input totals 2 4 6 2 2" xfId="10536"/>
    <cellStyle name="RIGs input totals 2 4 7" xfId="6936"/>
    <cellStyle name="RIGs input totals 2 4 7 2" xfId="10537"/>
    <cellStyle name="RIGs input totals 2 4 8" xfId="7163"/>
    <cellStyle name="RIGs input totals 2 4 9" xfId="6197"/>
    <cellStyle name="RIGs input totals 2 4_4 28 1_Asst_Health_Crit_AllTO_RIIO_20110714pm" xfId="8060"/>
    <cellStyle name="RIGs input totals 2 5" xfId="5489"/>
    <cellStyle name="RIGs input totals 2 5 2" xfId="5490"/>
    <cellStyle name="RIGs input totals 2 5 2 2" xfId="5491"/>
    <cellStyle name="RIGs input totals 2 5 2 2 2" xfId="5492"/>
    <cellStyle name="RIGs input totals 2 5 2 2 2 2" xfId="6954"/>
    <cellStyle name="RIGs input totals 2 5 2 2 2 2 2" xfId="10539"/>
    <cellStyle name="RIGs input totals 2 5 2 2 3" xfId="6953"/>
    <cellStyle name="RIGs input totals 2 5 2 2 3 2" xfId="10540"/>
    <cellStyle name="RIGs input totals 2 5 2 2_4 28 1_Asst_Health_Crit_AllTO_RIIO_20110714pm" xfId="8061"/>
    <cellStyle name="RIGs input totals 2 5 2 3" xfId="5493"/>
    <cellStyle name="RIGs input totals 2 5 2 3 2" xfId="6955"/>
    <cellStyle name="RIGs input totals 2 5 2 3 2 2" xfId="10541"/>
    <cellStyle name="RIGs input totals 2 5 2 4" xfId="5494"/>
    <cellStyle name="RIGs input totals 2 5 2 4 2" xfId="6956"/>
    <cellStyle name="RIGs input totals 2 5 2 4 2 2" xfId="10543"/>
    <cellStyle name="RIGs input totals 2 5 2 5" xfId="6952"/>
    <cellStyle name="RIGs input totals 2 5 2 5 2" xfId="10544"/>
    <cellStyle name="RIGs input totals 2 5 2_4 28 1_Asst_Health_Crit_AllTO_RIIO_20110714pm" xfId="8062"/>
    <cellStyle name="RIGs input totals 2 5 3" xfId="5495"/>
    <cellStyle name="RIGs input totals 2 5 3 2" xfId="5496"/>
    <cellStyle name="RIGs input totals 2 5 3 2 2" xfId="6958"/>
    <cellStyle name="RIGs input totals 2 5 3 2 2 2" xfId="10545"/>
    <cellStyle name="RIGs input totals 2 5 3 3" xfId="6957"/>
    <cellStyle name="RIGs input totals 2 5 3 3 2" xfId="10546"/>
    <cellStyle name="RIGs input totals 2 5 3_4 28 1_Asst_Health_Crit_AllTO_RIIO_20110714pm" xfId="8063"/>
    <cellStyle name="RIGs input totals 2 5 4" xfId="5497"/>
    <cellStyle name="RIGs input totals 2 5 4 2" xfId="6959"/>
    <cellStyle name="RIGs input totals 2 5 4 2 2" xfId="10548"/>
    <cellStyle name="RIGs input totals 2 5 5" xfId="5498"/>
    <cellStyle name="RIGs input totals 2 5 5 2" xfId="6960"/>
    <cellStyle name="RIGs input totals 2 5 5 2 2" xfId="10550"/>
    <cellStyle name="RIGs input totals 2 5 6" xfId="6951"/>
    <cellStyle name="RIGs input totals 2 5 6 2" xfId="10551"/>
    <cellStyle name="RIGs input totals 2 5_4 28 1_Asst_Health_Crit_AllTO_RIIO_20110714pm" xfId="8064"/>
    <cellStyle name="RIGs input totals 2 6" xfId="5499"/>
    <cellStyle name="RIGs input totals 2 6 2" xfId="5500"/>
    <cellStyle name="RIGs input totals 2 6 2 2" xfId="6962"/>
    <cellStyle name="RIGs input totals 2 6 2 2 2" xfId="10554"/>
    <cellStyle name="RIGs input totals 2 6 3" xfId="6961"/>
    <cellStyle name="RIGs input totals 2 6 3 2" xfId="10555"/>
    <cellStyle name="RIGs input totals 2 6_4 28 1_Asst_Health_Crit_AllTO_RIIO_20110714pm" xfId="8065"/>
    <cellStyle name="RIGs input totals 2 7" xfId="5501"/>
    <cellStyle name="RIGs input totals 2 7 2" xfId="6963"/>
    <cellStyle name="RIGs input totals 2 7 2 2" xfId="10556"/>
    <cellStyle name="RIGs input totals 2 8" xfId="5502"/>
    <cellStyle name="RIGs input totals 2 8 2" xfId="6964"/>
    <cellStyle name="RIGs input totals 2 8 2 2" xfId="10557"/>
    <cellStyle name="RIGs input totals 2 9" xfId="5503"/>
    <cellStyle name="RIGs input totals 2 9 2" xfId="6965"/>
    <cellStyle name="RIGs input totals 2 9 2 2" xfId="10558"/>
    <cellStyle name="RIGs input totals 2_1.3s Accounting C Costs Scots" xfId="5504"/>
    <cellStyle name="RIGs input totals 3" xfId="5505"/>
    <cellStyle name="RIGs input totals 3 2" xfId="5506"/>
    <cellStyle name="RIGs input totals 3 2 2" xfId="5507"/>
    <cellStyle name="RIGs input totals 3 2 2 2" xfId="5508"/>
    <cellStyle name="RIGs input totals 3 2 2 2 2" xfId="6969"/>
    <cellStyle name="RIGs input totals 3 2 2 2 2 2" xfId="10560"/>
    <cellStyle name="RIGs input totals 3 2 2 3" xfId="6968"/>
    <cellStyle name="RIGs input totals 3 2 2 3 2" xfId="10561"/>
    <cellStyle name="RIGs input totals 3 2 2_4 28 1_Asst_Health_Crit_AllTO_RIIO_20110714pm" xfId="8066"/>
    <cellStyle name="RIGs input totals 3 2 3" xfId="5509"/>
    <cellStyle name="RIGs input totals 3 2 3 2" xfId="6970"/>
    <cellStyle name="RIGs input totals 3 2 3 2 2" xfId="10562"/>
    <cellStyle name="RIGs input totals 3 2 4" xfId="5510"/>
    <cellStyle name="RIGs input totals 3 2 4 2" xfId="6971"/>
    <cellStyle name="RIGs input totals 3 2 4 2 2" xfId="10563"/>
    <cellStyle name="RIGs input totals 3 2 5" xfId="6967"/>
    <cellStyle name="RIGs input totals 3 2 5 2" xfId="10564"/>
    <cellStyle name="RIGs input totals 3 2_4 28 1_Asst_Health_Crit_AllTO_RIIO_20110714pm" xfId="8067"/>
    <cellStyle name="RIGs input totals 3 3" xfId="5511"/>
    <cellStyle name="RIGs input totals 3 3 2" xfId="5512"/>
    <cellStyle name="RIGs input totals 3 3 2 2" xfId="6973"/>
    <cellStyle name="RIGs input totals 3 3 2 2 2" xfId="10566"/>
    <cellStyle name="RIGs input totals 3 3 3" xfId="6972"/>
    <cellStyle name="RIGs input totals 3 3 3 2" xfId="10567"/>
    <cellStyle name="RIGs input totals 3 3_4 28 1_Asst_Health_Crit_AllTO_RIIO_20110714pm" xfId="8068"/>
    <cellStyle name="RIGs input totals 3 4" xfId="5513"/>
    <cellStyle name="RIGs input totals 3 4 2" xfId="6974"/>
    <cellStyle name="RIGs input totals 3 4 2 2" xfId="10568"/>
    <cellStyle name="RIGs input totals 3 5" xfId="5514"/>
    <cellStyle name="RIGs input totals 3 5 2" xfId="6975"/>
    <cellStyle name="RIGs input totals 3 5 2 2" xfId="10569"/>
    <cellStyle name="RIGs input totals 3 6" xfId="6966"/>
    <cellStyle name="RIGs input totals 3 6 2" xfId="10570"/>
    <cellStyle name="RIGs input totals 3_1.3s Accounting C Costs Scots" xfId="5515"/>
    <cellStyle name="RIGs input totals 4" xfId="5516"/>
    <cellStyle name="RIGs input totals 4 2" xfId="5517"/>
    <cellStyle name="RIGs input totals 4 2 2" xfId="5518"/>
    <cellStyle name="RIGs input totals 4 2 2 2" xfId="5519"/>
    <cellStyle name="RIGs input totals 4 2 2 2 2" xfId="6979"/>
    <cellStyle name="RIGs input totals 4 2 2 2 2 2" xfId="10572"/>
    <cellStyle name="RIGs input totals 4 2 2 3" xfId="6978"/>
    <cellStyle name="RIGs input totals 4 2 2 3 2" xfId="10573"/>
    <cellStyle name="RIGs input totals 4 2 2_4 28 1_Asst_Health_Crit_AllTO_RIIO_20110714pm" xfId="8069"/>
    <cellStyle name="RIGs input totals 4 2 3" xfId="5520"/>
    <cellStyle name="RIGs input totals 4 2 3 2" xfId="6980"/>
    <cellStyle name="RIGs input totals 4 2 3 2 2" xfId="10574"/>
    <cellStyle name="RIGs input totals 4 2 4" xfId="5521"/>
    <cellStyle name="RIGs input totals 4 2 4 2" xfId="6981"/>
    <cellStyle name="RIGs input totals 4 2 4 2 2" xfId="10575"/>
    <cellStyle name="RIGs input totals 4 2 5" xfId="6977"/>
    <cellStyle name="RIGs input totals 4 2 5 2" xfId="10576"/>
    <cellStyle name="RIGs input totals 4 2_4 28 1_Asst_Health_Crit_AllTO_RIIO_20110714pm" xfId="8070"/>
    <cellStyle name="RIGs input totals 4 3" xfId="5522"/>
    <cellStyle name="RIGs input totals 4 3 2" xfId="5523"/>
    <cellStyle name="RIGs input totals 4 3 2 2" xfId="6983"/>
    <cellStyle name="RIGs input totals 4 3 2 2 2" xfId="10577"/>
    <cellStyle name="RIGs input totals 4 3 3" xfId="6982"/>
    <cellStyle name="RIGs input totals 4 3 3 2" xfId="10578"/>
    <cellStyle name="RIGs input totals 4 3_4 28 1_Asst_Health_Crit_AllTO_RIIO_20110714pm" xfId="8071"/>
    <cellStyle name="RIGs input totals 4 4" xfId="5524"/>
    <cellStyle name="RIGs input totals 4 4 2" xfId="6984"/>
    <cellStyle name="RIGs input totals 4 4 2 2" xfId="10579"/>
    <cellStyle name="RIGs input totals 4 5" xfId="5525"/>
    <cellStyle name="RIGs input totals 4 5 2" xfId="6985"/>
    <cellStyle name="RIGs input totals 4 5 2 2" xfId="10581"/>
    <cellStyle name="RIGs input totals 4 6" xfId="6976"/>
    <cellStyle name="RIGs input totals 4 6 2" xfId="10582"/>
    <cellStyle name="RIGs input totals 4_1.3s Accounting C Costs Scots" xfId="5526"/>
    <cellStyle name="RIGs input totals 5" xfId="5527"/>
    <cellStyle name="RIGs input totals 5 2" xfId="5528"/>
    <cellStyle name="RIGs input totals 5 2 2" xfId="5529"/>
    <cellStyle name="RIGs input totals 5 2 2 2" xfId="5530"/>
    <cellStyle name="RIGs input totals 5 2 2 2 2" xfId="5531"/>
    <cellStyle name="RIGs input totals 5 2 2 2 2 2" xfId="6990"/>
    <cellStyle name="RIGs input totals 5 2 2 2 2 2 2" xfId="10588"/>
    <cellStyle name="RIGs input totals 5 2 2 2 3" xfId="6989"/>
    <cellStyle name="RIGs input totals 5 2 2 2 3 2" xfId="10589"/>
    <cellStyle name="RIGs input totals 5 2 2 2_4 28 1_Asst_Health_Crit_AllTO_RIIO_20110714pm" xfId="8072"/>
    <cellStyle name="RIGs input totals 5 2 2 3" xfId="5532"/>
    <cellStyle name="RIGs input totals 5 2 2 3 2" xfId="6991"/>
    <cellStyle name="RIGs input totals 5 2 2 3 2 2" xfId="10592"/>
    <cellStyle name="RIGs input totals 5 2 2 4" xfId="5533"/>
    <cellStyle name="RIGs input totals 5 2 2 4 2" xfId="6992"/>
    <cellStyle name="RIGs input totals 5 2 2 4 2 2" xfId="10594"/>
    <cellStyle name="RIGs input totals 5 2 2 5" xfId="6988"/>
    <cellStyle name="RIGs input totals 5 2 2 5 2" xfId="10595"/>
    <cellStyle name="RIGs input totals 5 2 2_4 28 1_Asst_Health_Crit_AllTO_RIIO_20110714pm" xfId="8073"/>
    <cellStyle name="RIGs input totals 5 2 3" xfId="5534"/>
    <cellStyle name="RIGs input totals 5 2 3 2" xfId="5535"/>
    <cellStyle name="RIGs input totals 5 2 3 2 2" xfId="6994"/>
    <cellStyle name="RIGs input totals 5 2 3 2 2 2" xfId="10598"/>
    <cellStyle name="RIGs input totals 5 2 3 3" xfId="6993"/>
    <cellStyle name="RIGs input totals 5 2 3 3 2" xfId="10599"/>
    <cellStyle name="RIGs input totals 5 2 3_4 28 1_Asst_Health_Crit_AllTO_RIIO_20110714pm" xfId="8074"/>
    <cellStyle name="RIGs input totals 5 2 4" xfId="5536"/>
    <cellStyle name="RIGs input totals 5 2 4 2" xfId="6995"/>
    <cellStyle name="RIGs input totals 5 2 4 2 2" xfId="10601"/>
    <cellStyle name="RIGs input totals 5 2 5" xfId="5537"/>
    <cellStyle name="RIGs input totals 5 2 5 2" xfId="6996"/>
    <cellStyle name="RIGs input totals 5 2 5 2 2" xfId="10602"/>
    <cellStyle name="RIGs input totals 5 2 6" xfId="6987"/>
    <cellStyle name="RIGs input totals 5 2 6 2" xfId="10603"/>
    <cellStyle name="RIGs input totals 5 2_4 28 1_Asst_Health_Crit_AllTO_RIIO_20110714pm" xfId="8075"/>
    <cellStyle name="RIGs input totals 5 3" xfId="5538"/>
    <cellStyle name="RIGs input totals 5 3 2" xfId="5539"/>
    <cellStyle name="RIGs input totals 5 3 2 2" xfId="6998"/>
    <cellStyle name="RIGs input totals 5 3 2 2 2" xfId="10604"/>
    <cellStyle name="RIGs input totals 5 3 3" xfId="6997"/>
    <cellStyle name="RIGs input totals 5 3 3 2" xfId="10605"/>
    <cellStyle name="RIGs input totals 5 3_4 28 1_Asst_Health_Crit_AllTO_RIIO_20110714pm" xfId="8076"/>
    <cellStyle name="RIGs input totals 5 4" xfId="5540"/>
    <cellStyle name="RIGs input totals 5 4 2" xfId="6999"/>
    <cellStyle name="RIGs input totals 5 4 2 2" xfId="10606"/>
    <cellStyle name="RIGs input totals 5 5" xfId="5541"/>
    <cellStyle name="RIGs input totals 5 5 2" xfId="7000"/>
    <cellStyle name="RIGs input totals 5 5 2 2" xfId="10608"/>
    <cellStyle name="RIGs input totals 5 6" xfId="6986"/>
    <cellStyle name="RIGs input totals 5 6 2" xfId="10609"/>
    <cellStyle name="RIGs input totals 5_1.3s Accounting C Costs Scots" xfId="5542"/>
    <cellStyle name="RIGs input totals 6" xfId="5543"/>
    <cellStyle name="RIGs input totals 6 2" xfId="5544"/>
    <cellStyle name="RIGs input totals 6 2 2" xfId="5545"/>
    <cellStyle name="RIGs input totals 6 2 2 2" xfId="7003"/>
    <cellStyle name="RIGs input totals 6 2 2 2 2" xfId="10612"/>
    <cellStyle name="RIGs input totals 6 2 3" xfId="7002"/>
    <cellStyle name="RIGs input totals 6 2 3 2" xfId="10613"/>
    <cellStyle name="RIGs input totals 6 2_4 28 1_Asst_Health_Crit_AllTO_RIIO_20110714pm" xfId="8077"/>
    <cellStyle name="RIGs input totals 6 3" xfId="5546"/>
    <cellStyle name="RIGs input totals 6 3 2" xfId="7004"/>
    <cellStyle name="RIGs input totals 6 3 2 2" xfId="10614"/>
    <cellStyle name="RIGs input totals 6 4" xfId="5547"/>
    <cellStyle name="RIGs input totals 6 4 2" xfId="7005"/>
    <cellStyle name="RIGs input totals 6 4 2 2" xfId="10615"/>
    <cellStyle name="RIGs input totals 6 5" xfId="7001"/>
    <cellStyle name="RIGs input totals 6 5 2" xfId="10616"/>
    <cellStyle name="RIGs input totals 6_4 28 1_Asst_Health_Crit_AllTO_RIIO_20110714pm" xfId="8078"/>
    <cellStyle name="RIGs input totals 7" xfId="5548"/>
    <cellStyle name="RIGs input totals 7 2" xfId="5549"/>
    <cellStyle name="RIGs input totals 7 2 2" xfId="7007"/>
    <cellStyle name="RIGs input totals 7 2 2 2" xfId="10618"/>
    <cellStyle name="RIGs input totals 7 3" xfId="5550"/>
    <cellStyle name="RIGs input totals 7 3 2" xfId="7008"/>
    <cellStyle name="RIGs input totals 7 3 2 2" xfId="10619"/>
    <cellStyle name="RIGs input totals 7 4" xfId="5551"/>
    <cellStyle name="RIGs input totals 7 4 2" xfId="7009"/>
    <cellStyle name="RIGs input totals 7 4 2 2" xfId="10620"/>
    <cellStyle name="RIGs input totals 7 5" xfId="7006"/>
    <cellStyle name="RIGs input totals 7 5 2" xfId="10621"/>
    <cellStyle name="RIGs input totals 7_4 28 1_Asst_Health_Crit_AllTO_RIIO_20110714pm" xfId="8079"/>
    <cellStyle name="RIGs input totals 8" xfId="5552"/>
    <cellStyle name="RIGs input totals 8 2" xfId="7010"/>
    <cellStyle name="RIGs input totals 8 2 2" xfId="10622"/>
    <cellStyle name="RIGs input totals 9" xfId="5553"/>
    <cellStyle name="RIGs input totals 9 2" xfId="7011"/>
    <cellStyle name="RIGs input totals 9 2 2" xfId="10623"/>
    <cellStyle name="RIGs input totals_1.3s Accounting C Costs Scots" xfId="5554"/>
    <cellStyle name="RIGs linked cells" xfId="5555"/>
    <cellStyle name="RIGs linked cells 10" xfId="5556"/>
    <cellStyle name="RIGs linked cells 10 2" xfId="7013"/>
    <cellStyle name="RIGs linked cells 10 2 2" xfId="10627"/>
    <cellStyle name="RIGs linked cells 11" xfId="5557"/>
    <cellStyle name="RIGs linked cells 11 2" xfId="7014"/>
    <cellStyle name="RIGs linked cells 11 2 2" xfId="10629"/>
    <cellStyle name="RIGs linked cells 12" xfId="7012"/>
    <cellStyle name="RIGs linked cells 12 2" xfId="10630"/>
    <cellStyle name="RIGs linked cells 2" xfId="5558"/>
    <cellStyle name="RIGs linked cells 2 2" xfId="5559"/>
    <cellStyle name="RIGs linked cells 2 2 2" xfId="5560"/>
    <cellStyle name="RIGs linked cells 2 2 2 2" xfId="5561"/>
    <cellStyle name="RIGs linked cells 2 2 2 2 2" xfId="7018"/>
    <cellStyle name="RIGs linked cells 2 2 2 2 2 2" xfId="10633"/>
    <cellStyle name="RIGs linked cells 2 2 2 3" xfId="7017"/>
    <cellStyle name="RIGs linked cells 2 2 2 3 2" xfId="10634"/>
    <cellStyle name="RIGs linked cells 2 2 2_4 28 1_Asst_Health_Crit_AllTO_RIIO_20110714pm" xfId="8080"/>
    <cellStyle name="RIGs linked cells 2 2 3" xfId="5562"/>
    <cellStyle name="RIGs linked cells 2 2 3 2" xfId="7019"/>
    <cellStyle name="RIGs linked cells 2 2 3 2 2" xfId="10636"/>
    <cellStyle name="RIGs linked cells 2 2 4" xfId="5563"/>
    <cellStyle name="RIGs linked cells 2 2 4 2" xfId="7020"/>
    <cellStyle name="RIGs linked cells 2 2 4 2 2" xfId="10638"/>
    <cellStyle name="RIGs linked cells 2 2 5" xfId="7016"/>
    <cellStyle name="RIGs linked cells 2 2 5 2" xfId="10639"/>
    <cellStyle name="RIGs linked cells 2 2_4 28 1_Asst_Health_Crit_AllTO_RIIO_20110714pm" xfId="8081"/>
    <cellStyle name="RIGs linked cells 2 3" xfId="5564"/>
    <cellStyle name="RIGs linked cells 2 3 2" xfId="5565"/>
    <cellStyle name="RIGs linked cells 2 3 2 2" xfId="7022"/>
    <cellStyle name="RIGs linked cells 2 3 2 2 2" xfId="10640"/>
    <cellStyle name="RIGs linked cells 2 3 3" xfId="7021"/>
    <cellStyle name="RIGs linked cells 2 3 3 2" xfId="10641"/>
    <cellStyle name="RIGs linked cells 2 3_4 28 1_Asst_Health_Crit_AllTO_RIIO_20110714pm" xfId="8082"/>
    <cellStyle name="RIGs linked cells 2 4" xfId="5566"/>
    <cellStyle name="RIGs linked cells 2 4 2" xfId="7023"/>
    <cellStyle name="RIGs linked cells 2 4 2 2" xfId="10643"/>
    <cellStyle name="RIGs linked cells 2 5" xfId="5567"/>
    <cellStyle name="RIGs linked cells 2 5 2" xfId="7024"/>
    <cellStyle name="RIGs linked cells 2 5 2 2" xfId="10644"/>
    <cellStyle name="RIGs linked cells 2 6" xfId="7015"/>
    <cellStyle name="RIGs linked cells 2 6 2" xfId="10645"/>
    <cellStyle name="RIGs linked cells 2_1.3s Accounting C Costs Scots" xfId="5568"/>
    <cellStyle name="RIGs linked cells 3" xfId="5569"/>
    <cellStyle name="RIGs linked cells 3 10" xfId="7984"/>
    <cellStyle name="RIGs linked cells 3 2" xfId="5570"/>
    <cellStyle name="RIGs linked cells 3 2 2" xfId="5571"/>
    <cellStyle name="RIGs linked cells 3 2 2 2" xfId="5572"/>
    <cellStyle name="RIGs linked cells 3 2 2 2 2" xfId="5573"/>
    <cellStyle name="RIGs linked cells 3 2 2 2 2 2" xfId="7029"/>
    <cellStyle name="RIGs linked cells 3 2 2 2 2 2 2" xfId="10649"/>
    <cellStyle name="RIGs linked cells 3 2 2 2 3" xfId="7028"/>
    <cellStyle name="RIGs linked cells 3 2 2 2 3 2" xfId="10650"/>
    <cellStyle name="RIGs linked cells 3 2 2 2_4 28 1_Asst_Health_Crit_AllTO_RIIO_20110714pm" xfId="8083"/>
    <cellStyle name="RIGs linked cells 3 2 2 3" xfId="5574"/>
    <cellStyle name="RIGs linked cells 3 2 2 3 2" xfId="7030"/>
    <cellStyle name="RIGs linked cells 3 2 2 3 2 2" xfId="10653"/>
    <cellStyle name="RIGs linked cells 3 2 2 4" xfId="5575"/>
    <cellStyle name="RIGs linked cells 3 2 2 4 2" xfId="7031"/>
    <cellStyle name="RIGs linked cells 3 2 2 4 2 2" xfId="10655"/>
    <cellStyle name="RIGs linked cells 3 2 2 5" xfId="7027"/>
    <cellStyle name="RIGs linked cells 3 2 2 5 2" xfId="10656"/>
    <cellStyle name="RIGs linked cells 3 2 2_4 28 1_Asst_Health_Crit_AllTO_RIIO_20110714pm" xfId="8084"/>
    <cellStyle name="RIGs linked cells 3 2 3" xfId="5576"/>
    <cellStyle name="RIGs linked cells 3 2 3 2" xfId="5577"/>
    <cellStyle name="RIGs linked cells 3 2 3 2 2" xfId="7033"/>
    <cellStyle name="RIGs linked cells 3 2 3 2 2 2" xfId="10660"/>
    <cellStyle name="RIGs linked cells 3 2 3 3" xfId="7032"/>
    <cellStyle name="RIGs linked cells 3 2 3 3 2" xfId="10661"/>
    <cellStyle name="RIGs linked cells 3 2 3_4 28 1_Asst_Health_Crit_AllTO_RIIO_20110714pm" xfId="8086"/>
    <cellStyle name="RIGs linked cells 3 2 4" xfId="5578"/>
    <cellStyle name="RIGs linked cells 3 2 4 2" xfId="7034"/>
    <cellStyle name="RIGs linked cells 3 2 4 2 2" xfId="10663"/>
    <cellStyle name="RIGs linked cells 3 2 5" xfId="5579"/>
    <cellStyle name="RIGs linked cells 3 2 5 2" xfId="7035"/>
    <cellStyle name="RIGs linked cells 3 2 5 2 2" xfId="10665"/>
    <cellStyle name="RIGs linked cells 3 2 6" xfId="7026"/>
    <cellStyle name="RIGs linked cells 3 2 6 2" xfId="10666"/>
    <cellStyle name="RIGs linked cells 3 2_4 28 1_Asst_Health_Crit_AllTO_RIIO_20110714pm" xfId="8087"/>
    <cellStyle name="RIGs linked cells 3 3" xfId="5580"/>
    <cellStyle name="RIGs linked cells 3 3 2" xfId="5581"/>
    <cellStyle name="RIGs linked cells 3 3 2 2" xfId="5582"/>
    <cellStyle name="RIGs linked cells 3 3 2 2 2" xfId="5583"/>
    <cellStyle name="RIGs linked cells 3 3 2 2 2 2" xfId="7039"/>
    <cellStyle name="RIGs linked cells 3 3 2 2 2 2 2" xfId="10669"/>
    <cellStyle name="RIGs linked cells 3 3 2 2 3" xfId="7038"/>
    <cellStyle name="RIGs linked cells 3 3 2 2 3 2" xfId="10670"/>
    <cellStyle name="RIGs linked cells 3 3 2 2_4 28 1_Asst_Health_Crit_AllTO_RIIO_20110714pm" xfId="8088"/>
    <cellStyle name="RIGs linked cells 3 3 2 3" xfId="5584"/>
    <cellStyle name="RIGs linked cells 3 3 2 3 2" xfId="7040"/>
    <cellStyle name="RIGs linked cells 3 3 2 3 2 2" xfId="10673"/>
    <cellStyle name="RIGs linked cells 3 3 2 4" xfId="5585"/>
    <cellStyle name="RIGs linked cells 3 3 2 4 2" xfId="7041"/>
    <cellStyle name="RIGs linked cells 3 3 2 4 2 2" xfId="10675"/>
    <cellStyle name="RIGs linked cells 3 3 2 5" xfId="7037"/>
    <cellStyle name="RIGs linked cells 3 3 2 5 2" xfId="10676"/>
    <cellStyle name="RIGs linked cells 3 3 2_4 28 1_Asst_Health_Crit_AllTO_RIIO_20110714pm" xfId="8089"/>
    <cellStyle name="RIGs linked cells 3 3 3" xfId="5586"/>
    <cellStyle name="RIGs linked cells 3 3 3 2" xfId="5587"/>
    <cellStyle name="RIGs linked cells 3 3 3 2 2" xfId="7043"/>
    <cellStyle name="RIGs linked cells 3 3 3 2 2 2" xfId="10680"/>
    <cellStyle name="RIGs linked cells 3 3 3 3" xfId="7042"/>
    <cellStyle name="RIGs linked cells 3 3 3 3 2" xfId="10681"/>
    <cellStyle name="RIGs linked cells 3 3 3_4 28 1_Asst_Health_Crit_AllTO_RIIO_20110714pm" xfId="8090"/>
    <cellStyle name="RIGs linked cells 3 3 4" xfId="5588"/>
    <cellStyle name="RIGs linked cells 3 3 4 2" xfId="7044"/>
    <cellStyle name="RIGs linked cells 3 3 4 2 2" xfId="10683"/>
    <cellStyle name="RIGs linked cells 3 3 5" xfId="5589"/>
    <cellStyle name="RIGs linked cells 3 3 5 2" xfId="7045"/>
    <cellStyle name="RIGs linked cells 3 3 5 2 2" xfId="10685"/>
    <cellStyle name="RIGs linked cells 3 3 6" xfId="7036"/>
    <cellStyle name="RIGs linked cells 3 3 6 2" xfId="10686"/>
    <cellStyle name="RIGs linked cells 3 3_4 28 1_Asst_Health_Crit_AllTO_RIIO_20110714pm" xfId="8091"/>
    <cellStyle name="RIGs linked cells 3 4" xfId="5590"/>
    <cellStyle name="RIGs linked cells 3 4 2" xfId="5591"/>
    <cellStyle name="RIGs linked cells 3 4 2 2" xfId="7047"/>
    <cellStyle name="RIGs linked cells 3 4 2 2 2" xfId="10689"/>
    <cellStyle name="RIGs linked cells 3 4 3" xfId="7046"/>
    <cellStyle name="RIGs linked cells 3 4 3 2" xfId="10690"/>
    <cellStyle name="RIGs linked cells 3 4_4 28 1_Asst_Health_Crit_AllTO_RIIO_20110714pm" xfId="8092"/>
    <cellStyle name="RIGs linked cells 3 5" xfId="5592"/>
    <cellStyle name="RIGs linked cells 3 5 2" xfId="7048"/>
    <cellStyle name="RIGs linked cells 3 5 2 2" xfId="10692"/>
    <cellStyle name="RIGs linked cells 3 6" xfId="5593"/>
    <cellStyle name="RIGs linked cells 3 6 2" xfId="7049"/>
    <cellStyle name="RIGs linked cells 3 6 2 2" xfId="10694"/>
    <cellStyle name="RIGs linked cells 3 7" xfId="7025"/>
    <cellStyle name="RIGs linked cells 3 7 2" xfId="10695"/>
    <cellStyle name="RIGs linked cells 3 8" xfId="7165"/>
    <cellStyle name="RIGs linked cells 3 9" xfId="6199"/>
    <cellStyle name="RIGs linked cells 3_1.3s Accounting C Costs Scots" xfId="5594"/>
    <cellStyle name="RIGs linked cells 4" xfId="5595"/>
    <cellStyle name="RIGs linked cells 4 2" xfId="5596"/>
    <cellStyle name="RIGs linked cells 4 2 2" xfId="5597"/>
    <cellStyle name="RIGs linked cells 4 2 2 2" xfId="5598"/>
    <cellStyle name="RIGs linked cells 4 2 2 2 2" xfId="5599"/>
    <cellStyle name="RIGs linked cells 4 2 2 2 2 2" xfId="7054"/>
    <cellStyle name="RIGs linked cells 4 2 2 2 2 2 2" xfId="10701"/>
    <cellStyle name="RIGs linked cells 4 2 2 2 3" xfId="7053"/>
    <cellStyle name="RIGs linked cells 4 2 2 2 3 2" xfId="10702"/>
    <cellStyle name="RIGs linked cells 4 2 2 2_4 28 1_Asst_Health_Crit_AllTO_RIIO_20110714pm" xfId="8093"/>
    <cellStyle name="RIGs linked cells 4 2 2 3" xfId="5600"/>
    <cellStyle name="RIGs linked cells 4 2 2 3 2" xfId="7055"/>
    <cellStyle name="RIGs linked cells 4 2 2 3 2 2" xfId="10704"/>
    <cellStyle name="RIGs linked cells 4 2 2 4" xfId="5601"/>
    <cellStyle name="RIGs linked cells 4 2 2 4 2" xfId="7056"/>
    <cellStyle name="RIGs linked cells 4 2 2 4 2 2" xfId="10706"/>
    <cellStyle name="RIGs linked cells 4 2 2 5" xfId="7052"/>
    <cellStyle name="RIGs linked cells 4 2 2 5 2" xfId="10707"/>
    <cellStyle name="RIGs linked cells 4 2 2_4 28 1_Asst_Health_Crit_AllTO_RIIO_20110714pm" xfId="8094"/>
    <cellStyle name="RIGs linked cells 4 2 3" xfId="5602"/>
    <cellStyle name="RIGs linked cells 4 2 3 2" xfId="5603"/>
    <cellStyle name="RIGs linked cells 4 2 3 2 2" xfId="7058"/>
    <cellStyle name="RIGs linked cells 4 2 3 2 2 2" xfId="10708"/>
    <cellStyle name="RIGs linked cells 4 2 3 3" xfId="7057"/>
    <cellStyle name="RIGs linked cells 4 2 3 3 2" xfId="10709"/>
    <cellStyle name="RIGs linked cells 4 2 3_4 28 1_Asst_Health_Crit_AllTO_RIIO_20110714pm" xfId="8095"/>
    <cellStyle name="RIGs linked cells 4 2 4" xfId="5604"/>
    <cellStyle name="RIGs linked cells 4 2 4 2" xfId="7059"/>
    <cellStyle name="RIGs linked cells 4 2 4 2 2" xfId="10710"/>
    <cellStyle name="RIGs linked cells 4 2 5" xfId="5605"/>
    <cellStyle name="RIGs linked cells 4 2 5 2" xfId="7060"/>
    <cellStyle name="RIGs linked cells 4 2 5 2 2" xfId="10711"/>
    <cellStyle name="RIGs linked cells 4 2 6" xfId="7051"/>
    <cellStyle name="RIGs linked cells 4 2 6 2" xfId="10712"/>
    <cellStyle name="RIGs linked cells 4 2_4 28 1_Asst_Health_Crit_AllTO_RIIO_20110714pm" xfId="8096"/>
    <cellStyle name="RIGs linked cells 4 3" xfId="5606"/>
    <cellStyle name="RIGs linked cells 4 3 2" xfId="5607"/>
    <cellStyle name="RIGs linked cells 4 3 2 2" xfId="7062"/>
    <cellStyle name="RIGs linked cells 4 3 2 2 2" xfId="10713"/>
    <cellStyle name="RIGs linked cells 4 3 3" xfId="7061"/>
    <cellStyle name="RIGs linked cells 4 3 3 2" xfId="10714"/>
    <cellStyle name="RIGs linked cells 4 3_4 28 1_Asst_Health_Crit_AllTO_RIIO_20110714pm" xfId="8097"/>
    <cellStyle name="RIGs linked cells 4 4" xfId="5608"/>
    <cellStyle name="RIGs linked cells 4 4 2" xfId="7063"/>
    <cellStyle name="RIGs linked cells 4 4 2 2" xfId="10715"/>
    <cellStyle name="RIGs linked cells 4 5" xfId="5609"/>
    <cellStyle name="RIGs linked cells 4 5 2" xfId="7064"/>
    <cellStyle name="RIGs linked cells 4 5 2 2" xfId="10717"/>
    <cellStyle name="RIGs linked cells 4 6" xfId="7050"/>
    <cellStyle name="RIGs linked cells 4 6 2" xfId="10718"/>
    <cellStyle name="RIGs linked cells 4_1.3s Accounting C Costs Scots" xfId="5610"/>
    <cellStyle name="RIGs linked cells 5" xfId="5611"/>
    <cellStyle name="RIGs linked cells 5 2" xfId="5612"/>
    <cellStyle name="RIGs linked cells 5 2 2" xfId="5613"/>
    <cellStyle name="RIGs linked cells 5 2 2 2" xfId="7067"/>
    <cellStyle name="RIGs linked cells 5 2 2 2 2" xfId="10722"/>
    <cellStyle name="RIGs linked cells 5 2 3" xfId="7066"/>
    <cellStyle name="RIGs linked cells 5 2 3 2" xfId="10723"/>
    <cellStyle name="RIGs linked cells 5 2_4 28 1_Asst_Health_Crit_AllTO_RIIO_20110714pm" xfId="8098"/>
    <cellStyle name="RIGs linked cells 5 3" xfId="5614"/>
    <cellStyle name="RIGs linked cells 5 3 2" xfId="7068"/>
    <cellStyle name="RIGs linked cells 5 3 2 2" xfId="10724"/>
    <cellStyle name="RIGs linked cells 5 4" xfId="5615"/>
    <cellStyle name="RIGs linked cells 5 4 2" xfId="7069"/>
    <cellStyle name="RIGs linked cells 5 4 2 2" xfId="10725"/>
    <cellStyle name="RIGs linked cells 5 5" xfId="7065"/>
    <cellStyle name="RIGs linked cells 5 5 2" xfId="10726"/>
    <cellStyle name="RIGs linked cells 5_4 28 1_Asst_Health_Crit_AllTO_RIIO_20110714pm" xfId="8099"/>
    <cellStyle name="RIGs linked cells 6" xfId="5616"/>
    <cellStyle name="RIGs linked cells 6 2" xfId="5617"/>
    <cellStyle name="RIGs linked cells 6 2 2" xfId="7071"/>
    <cellStyle name="RIGs linked cells 6 2 2 2" xfId="10728"/>
    <cellStyle name="RIGs linked cells 6 3" xfId="7070"/>
    <cellStyle name="RIGs linked cells 6 3 2" xfId="10729"/>
    <cellStyle name="RIGs linked cells 6_4 28 1_Asst_Health_Crit_AllTO_RIIO_20110714pm" xfId="8100"/>
    <cellStyle name="RIGs linked cells 7" xfId="5618"/>
    <cellStyle name="RIGs linked cells 7 2" xfId="7072"/>
    <cellStyle name="RIGs linked cells 7 2 2" xfId="10731"/>
    <cellStyle name="RIGs linked cells 8" xfId="5619"/>
    <cellStyle name="RIGs linked cells 8 2" xfId="7073"/>
    <cellStyle name="RIGs linked cells 8 2 2" xfId="10732"/>
    <cellStyle name="RIGs linked cells 9" xfId="5620"/>
    <cellStyle name="RIGs linked cells 9 2" xfId="7074"/>
    <cellStyle name="RIGs linked cells 9 2 2" xfId="10733"/>
    <cellStyle name="RIGs linked cells_1.3s Accounting C Costs Scots" xfId="5621"/>
    <cellStyle name="RIGs_1.3s Accounting C Costs Scots" xfId="5622"/>
    <cellStyle name="SAPBEXaggData" xfId="5623"/>
    <cellStyle name="SAPBEXaggData 2" xfId="5624"/>
    <cellStyle name="SAPBEXaggData 2 2" xfId="5625"/>
    <cellStyle name="SAPBEXaggData 2 2 2" xfId="10734"/>
    <cellStyle name="SAPBEXaggData 2 3" xfId="10735"/>
    <cellStyle name="SAPBEXaggData 3" xfId="5626"/>
    <cellStyle name="SAPBEXaggData 3 2" xfId="10736"/>
    <cellStyle name="SAPBEXaggData 4" xfId="5627"/>
    <cellStyle name="SAPBEXaggData 4 2" xfId="10737"/>
    <cellStyle name="SAPBEXaggData 5" xfId="7075"/>
    <cellStyle name="SAPBEXaggData 5 2" xfId="10738"/>
    <cellStyle name="SAPBEXaggDataEmph" xfId="5628"/>
    <cellStyle name="SAPBEXaggDataEmph 2" xfId="5629"/>
    <cellStyle name="SAPBEXaggDataEmph 2 2" xfId="5630"/>
    <cellStyle name="SAPBEXaggDataEmph 2 2 2" xfId="10739"/>
    <cellStyle name="SAPBEXaggDataEmph 2 3" xfId="10740"/>
    <cellStyle name="SAPBEXaggDataEmph 3" xfId="5631"/>
    <cellStyle name="SAPBEXaggDataEmph 3 2" xfId="10741"/>
    <cellStyle name="SAPBEXaggDataEmph 4" xfId="5632"/>
    <cellStyle name="SAPBEXaggDataEmph 4 2" xfId="10742"/>
    <cellStyle name="SAPBEXaggDataEmph 5" xfId="7076"/>
    <cellStyle name="SAPBEXaggDataEmph 5 2" xfId="10743"/>
    <cellStyle name="SAPBEXaggItem" xfId="5633"/>
    <cellStyle name="SAPBEXaggItem 2" xfId="5634"/>
    <cellStyle name="SAPBEXaggItem 2 2" xfId="5635"/>
    <cellStyle name="SAPBEXaggItem 2 2 2" xfId="10744"/>
    <cellStyle name="SAPBEXaggItem 2 3" xfId="10745"/>
    <cellStyle name="SAPBEXaggItem 3" xfId="5636"/>
    <cellStyle name="SAPBEXaggItem 3 2" xfId="10746"/>
    <cellStyle name="SAPBEXaggItem 4" xfId="5637"/>
    <cellStyle name="SAPBEXaggItem 4 2" xfId="10747"/>
    <cellStyle name="SAPBEXaggItem 5" xfId="7077"/>
    <cellStyle name="SAPBEXaggItem 5 2" xfId="10748"/>
    <cellStyle name="SAPBEXaggItemX" xfId="5638"/>
    <cellStyle name="SAPBEXaggItemX 2" xfId="5639"/>
    <cellStyle name="SAPBEXaggItemX 2 2" xfId="5640"/>
    <cellStyle name="SAPBEXaggItemX 2 2 2" xfId="10751"/>
    <cellStyle name="SAPBEXaggItemX 2 3" xfId="10752"/>
    <cellStyle name="SAPBEXaggItemX 3" xfId="5641"/>
    <cellStyle name="SAPBEXaggItemX 3 2" xfId="10754"/>
    <cellStyle name="SAPBEXaggItemX 4" xfId="5642"/>
    <cellStyle name="SAPBEXaggItemX 4 2" xfId="10756"/>
    <cellStyle name="SAPBEXaggItemX 5" xfId="7078"/>
    <cellStyle name="SAPBEXaggItemX 5 2" xfId="10757"/>
    <cellStyle name="SAPBEXchaText" xfId="5643"/>
    <cellStyle name="SAPBEXchaText 2" xfId="5644"/>
    <cellStyle name="SAPBEXchaText 2 2" xfId="10760"/>
    <cellStyle name="SAPBEXchaText 3" xfId="5645"/>
    <cellStyle name="SAPBEXchaText 3 2" xfId="10762"/>
    <cellStyle name="SAPBEXchaText 4" xfId="5646"/>
    <cellStyle name="SAPBEXchaText 4 2" xfId="10764"/>
    <cellStyle name="SAPBEXchaText 5" xfId="5647"/>
    <cellStyle name="SAPBEXchaText 5 2" xfId="10766"/>
    <cellStyle name="SAPBEXchaText 6" xfId="7079"/>
    <cellStyle name="SAPBEXchaText 6 2" xfId="10767"/>
    <cellStyle name="SAPBEXexcBad7" xfId="5648"/>
    <cellStyle name="SAPBEXexcBad7 2" xfId="5649"/>
    <cellStyle name="SAPBEXexcBad7 2 2" xfId="5650"/>
    <cellStyle name="SAPBEXexcBad7 2 2 2" xfId="10771"/>
    <cellStyle name="SAPBEXexcBad7 2 3" xfId="10772"/>
    <cellStyle name="SAPBEXexcBad7 3" xfId="5651"/>
    <cellStyle name="SAPBEXexcBad7 3 2" xfId="10774"/>
    <cellStyle name="SAPBEXexcBad7 4" xfId="5652"/>
    <cellStyle name="SAPBEXexcBad7 4 2" xfId="10775"/>
    <cellStyle name="SAPBEXexcBad7 5" xfId="7080"/>
    <cellStyle name="SAPBEXexcBad7 5 2" xfId="10776"/>
    <cellStyle name="SAPBEXexcBad8" xfId="5653"/>
    <cellStyle name="SAPBEXexcBad8 2" xfId="5654"/>
    <cellStyle name="SAPBEXexcBad8 2 2" xfId="5655"/>
    <cellStyle name="SAPBEXexcBad8 2 2 2" xfId="10779"/>
    <cellStyle name="SAPBEXexcBad8 2 3" xfId="10780"/>
    <cellStyle name="SAPBEXexcBad8 3" xfId="5656"/>
    <cellStyle name="SAPBEXexcBad8 3 2" xfId="10781"/>
    <cellStyle name="SAPBEXexcBad8 4" xfId="5657"/>
    <cellStyle name="SAPBEXexcBad8 4 2" xfId="10782"/>
    <cellStyle name="SAPBEXexcBad8 5" xfId="7081"/>
    <cellStyle name="SAPBEXexcBad8 5 2" xfId="10783"/>
    <cellStyle name="SAPBEXexcBad9" xfId="5658"/>
    <cellStyle name="SAPBEXexcBad9 2" xfId="5659"/>
    <cellStyle name="SAPBEXexcBad9 2 2" xfId="5660"/>
    <cellStyle name="SAPBEXexcBad9 2 2 2" xfId="10785"/>
    <cellStyle name="SAPBEXexcBad9 2 3" xfId="10786"/>
    <cellStyle name="SAPBEXexcBad9 3" xfId="5661"/>
    <cellStyle name="SAPBEXexcBad9 3 2" xfId="10787"/>
    <cellStyle name="SAPBEXexcBad9 4" xfId="5662"/>
    <cellStyle name="SAPBEXexcBad9 4 2" xfId="10788"/>
    <cellStyle name="SAPBEXexcBad9 5" xfId="7082"/>
    <cellStyle name="SAPBEXexcBad9 5 2" xfId="10789"/>
    <cellStyle name="SAPBEXexcCritical4" xfId="5663"/>
    <cellStyle name="SAPBEXexcCritical4 2" xfId="5664"/>
    <cellStyle name="SAPBEXexcCritical4 2 2" xfId="5665"/>
    <cellStyle name="SAPBEXexcCritical4 2 2 2" xfId="10792"/>
    <cellStyle name="SAPBEXexcCritical4 2 3" xfId="10793"/>
    <cellStyle name="SAPBEXexcCritical4 3" xfId="5666"/>
    <cellStyle name="SAPBEXexcCritical4 3 2" xfId="10794"/>
    <cellStyle name="SAPBEXexcCritical4 4" xfId="5667"/>
    <cellStyle name="SAPBEXexcCritical4 4 2" xfId="10795"/>
    <cellStyle name="SAPBEXexcCritical4 5" xfId="7083"/>
    <cellStyle name="SAPBEXexcCritical4 5 2" xfId="10796"/>
    <cellStyle name="SAPBEXexcCritical5" xfId="5668"/>
    <cellStyle name="SAPBEXexcCritical5 2" xfId="5669"/>
    <cellStyle name="SAPBEXexcCritical5 2 2" xfId="5670"/>
    <cellStyle name="SAPBEXexcCritical5 2 2 2" xfId="10797"/>
    <cellStyle name="SAPBEXexcCritical5 2 3" xfId="10798"/>
    <cellStyle name="SAPBEXexcCritical5 3" xfId="5671"/>
    <cellStyle name="SAPBEXexcCritical5 3 2" xfId="10799"/>
    <cellStyle name="SAPBEXexcCritical5 4" xfId="5672"/>
    <cellStyle name="SAPBEXexcCritical5 4 2" xfId="10800"/>
    <cellStyle name="SAPBEXexcCritical5 5" xfId="7084"/>
    <cellStyle name="SAPBEXexcCritical5 5 2" xfId="10801"/>
    <cellStyle name="SAPBEXexcCritical6" xfId="5673"/>
    <cellStyle name="SAPBEXexcCritical6 2" xfId="5674"/>
    <cellStyle name="SAPBEXexcCritical6 2 2" xfId="5675"/>
    <cellStyle name="SAPBEXexcCritical6 2 2 2" xfId="10802"/>
    <cellStyle name="SAPBEXexcCritical6 2 3" xfId="10803"/>
    <cellStyle name="SAPBEXexcCritical6 3" xfId="5676"/>
    <cellStyle name="SAPBEXexcCritical6 3 2" xfId="10805"/>
    <cellStyle name="SAPBEXexcCritical6 4" xfId="5677"/>
    <cellStyle name="SAPBEXexcCritical6 4 2" xfId="10806"/>
    <cellStyle name="SAPBEXexcCritical6 5" xfId="7085"/>
    <cellStyle name="SAPBEXexcCritical6 5 2" xfId="10807"/>
    <cellStyle name="SAPBEXexcGood1" xfId="5678"/>
    <cellStyle name="SAPBEXexcGood1 2" xfId="5679"/>
    <cellStyle name="SAPBEXexcGood1 2 2" xfId="5680"/>
    <cellStyle name="SAPBEXexcGood1 2 2 2" xfId="10809"/>
    <cellStyle name="SAPBEXexcGood1 2 3" xfId="10810"/>
    <cellStyle name="SAPBEXexcGood1 3" xfId="5681"/>
    <cellStyle name="SAPBEXexcGood1 3 2" xfId="10811"/>
    <cellStyle name="SAPBEXexcGood1 4" xfId="5682"/>
    <cellStyle name="SAPBEXexcGood1 4 2" xfId="10812"/>
    <cellStyle name="SAPBEXexcGood1 5" xfId="7086"/>
    <cellStyle name="SAPBEXexcGood1 5 2" xfId="10813"/>
    <cellStyle name="SAPBEXexcGood2" xfId="5683"/>
    <cellStyle name="SAPBEXexcGood2 2" xfId="5684"/>
    <cellStyle name="SAPBEXexcGood2 2 2" xfId="5685"/>
    <cellStyle name="SAPBEXexcGood2 2 2 2" xfId="10814"/>
    <cellStyle name="SAPBEXexcGood2 2 3" xfId="10815"/>
    <cellStyle name="SAPBEXexcGood2 3" xfId="5686"/>
    <cellStyle name="SAPBEXexcGood2 3 2" xfId="10817"/>
    <cellStyle name="SAPBEXexcGood2 4" xfId="5687"/>
    <cellStyle name="SAPBEXexcGood2 4 2" xfId="10818"/>
    <cellStyle name="SAPBEXexcGood2 5" xfId="7087"/>
    <cellStyle name="SAPBEXexcGood2 5 2" xfId="10819"/>
    <cellStyle name="SAPBEXexcGood3" xfId="5688"/>
    <cellStyle name="SAPBEXexcGood3 2" xfId="5689"/>
    <cellStyle name="SAPBEXexcGood3 2 2" xfId="5690"/>
    <cellStyle name="SAPBEXexcGood3 2 2 2" xfId="10820"/>
    <cellStyle name="SAPBEXexcGood3 2 3" xfId="10821"/>
    <cellStyle name="SAPBEXexcGood3 3" xfId="5691"/>
    <cellStyle name="SAPBEXexcGood3 3 2" xfId="10822"/>
    <cellStyle name="SAPBEXexcGood3 4" xfId="5692"/>
    <cellStyle name="SAPBEXexcGood3 4 2" xfId="10823"/>
    <cellStyle name="SAPBEXexcGood3 5" xfId="7088"/>
    <cellStyle name="SAPBEXexcGood3 5 2" xfId="10824"/>
    <cellStyle name="SAPBEXfilterDrill" xfId="5693"/>
    <cellStyle name="SAPBEXfilterDrill 2" xfId="5694"/>
    <cellStyle name="SAPBEXfilterDrill 2 2" xfId="5695"/>
    <cellStyle name="SAPBEXfilterDrill 2 2 2" xfId="10826"/>
    <cellStyle name="SAPBEXfilterDrill 2 3" xfId="10827"/>
    <cellStyle name="SAPBEXfilterDrill 3" xfId="5696"/>
    <cellStyle name="SAPBEXfilterDrill 3 2" xfId="10828"/>
    <cellStyle name="SAPBEXfilterDrill 4" xfId="5697"/>
    <cellStyle name="SAPBEXfilterDrill 4 2" xfId="10829"/>
    <cellStyle name="SAPBEXfilterDrill 5" xfId="7089"/>
    <cellStyle name="SAPBEXfilterDrill 5 2" xfId="10830"/>
    <cellStyle name="SAPBEXfilterItem" xfId="5698"/>
    <cellStyle name="SAPBEXfilterItem 2" xfId="5699"/>
    <cellStyle name="SAPBEXfilterItem 2 2" xfId="10832"/>
    <cellStyle name="SAPBEXfilterItem 3" xfId="5700"/>
    <cellStyle name="SAPBEXfilterItem 3 2" xfId="10833"/>
    <cellStyle name="SAPBEXfilterItem 4" xfId="5701"/>
    <cellStyle name="SAPBEXfilterItem 4 2" xfId="10835"/>
    <cellStyle name="SAPBEXfilterItem 5" xfId="7090"/>
    <cellStyle name="SAPBEXfilterItem 5 2" xfId="10836"/>
    <cellStyle name="SAPBEXfilterText" xfId="5702"/>
    <cellStyle name="SAPBEXfilterText 2" xfId="5703"/>
    <cellStyle name="SAPBEXfilterText 2 2" xfId="5704"/>
    <cellStyle name="SAPBEXfilterText 2 2 2" xfId="10838"/>
    <cellStyle name="SAPBEXfilterText 2 3" xfId="10839"/>
    <cellStyle name="SAPBEXfilterText 3" xfId="5705"/>
    <cellStyle name="SAPBEXfilterText 3 2" xfId="10840"/>
    <cellStyle name="SAPBEXfilterText 4" xfId="5706"/>
    <cellStyle name="SAPBEXfilterText 4 2" xfId="10841"/>
    <cellStyle name="SAPBEXfilterText 5" xfId="5707"/>
    <cellStyle name="SAPBEXfilterText 5 2" xfId="10843"/>
    <cellStyle name="SAPBEXfilterText 6" xfId="7091"/>
    <cellStyle name="SAPBEXfilterText 6 2" xfId="10844"/>
    <cellStyle name="SAPBEXformats" xfId="5708"/>
    <cellStyle name="SAPBEXformats 2" xfId="5709"/>
    <cellStyle name="SAPBEXformats 2 2" xfId="5710"/>
    <cellStyle name="SAPBEXformats 2 2 2" xfId="10845"/>
    <cellStyle name="SAPBEXformats 2 3" xfId="10846"/>
    <cellStyle name="SAPBEXformats 3" xfId="5711"/>
    <cellStyle name="SAPBEXformats 3 2" xfId="10847"/>
    <cellStyle name="SAPBEXformats 4" xfId="5712"/>
    <cellStyle name="SAPBEXformats 4 2" xfId="10848"/>
    <cellStyle name="SAPBEXformats 5" xfId="5713"/>
    <cellStyle name="SAPBEXformats 5 2" xfId="10850"/>
    <cellStyle name="SAPBEXformats 6" xfId="7092"/>
    <cellStyle name="SAPBEXformats 6 2" xfId="10851"/>
    <cellStyle name="SAPBEXheaderItem" xfId="5714"/>
    <cellStyle name="SAPBEXheaderItem 2" xfId="5715"/>
    <cellStyle name="SAPBEXheaderItem 2 2" xfId="7094"/>
    <cellStyle name="SAPBEXheaderItem 2 2 2" xfId="10853"/>
    <cellStyle name="SAPBEXheaderItem 3" xfId="5716"/>
    <cellStyle name="SAPBEXheaderItem 3 2" xfId="5717"/>
    <cellStyle name="SAPBEXheaderItem 3 2 2" xfId="10855"/>
    <cellStyle name="SAPBEXheaderItem 3 3" xfId="10856"/>
    <cellStyle name="SAPBEXheaderItem 4" xfId="5718"/>
    <cellStyle name="SAPBEXheaderItem 4 2" xfId="5719"/>
    <cellStyle name="SAPBEXheaderItem 4 2 2" xfId="10858"/>
    <cellStyle name="SAPBEXheaderItem 4 3" xfId="10859"/>
    <cellStyle name="SAPBEXheaderItem 5" xfId="5720"/>
    <cellStyle name="SAPBEXheaderItem 5 2" xfId="10860"/>
    <cellStyle name="SAPBEXheaderItem 6" xfId="5721"/>
    <cellStyle name="SAPBEXheaderItem 6 2" xfId="10862"/>
    <cellStyle name="SAPBEXheaderItem 7" xfId="5722"/>
    <cellStyle name="SAPBEXheaderItem 7 2" xfId="10864"/>
    <cellStyle name="SAPBEXheaderItem 8" xfId="7093"/>
    <cellStyle name="SAPBEXheaderItem 8 2" xfId="10865"/>
    <cellStyle name="SAPBEXheaderItem_1.3 Acc Costs NG (2011)" xfId="5723"/>
    <cellStyle name="SAPBEXheaderText" xfId="5724"/>
    <cellStyle name="SAPBEXheaderText 2" xfId="5725"/>
    <cellStyle name="SAPBEXheaderText 2 2" xfId="7096"/>
    <cellStyle name="SAPBEXheaderText 2 2 2" xfId="10867"/>
    <cellStyle name="SAPBEXheaderText 3" xfId="5726"/>
    <cellStyle name="SAPBEXheaderText 3 2" xfId="5727"/>
    <cellStyle name="SAPBEXheaderText 3 2 2" xfId="10868"/>
    <cellStyle name="SAPBEXheaderText 3 3" xfId="10869"/>
    <cellStyle name="SAPBEXheaderText 4" xfId="5728"/>
    <cellStyle name="SAPBEXheaderText 4 2" xfId="5729"/>
    <cellStyle name="SAPBEXheaderText 4 2 2" xfId="10872"/>
    <cellStyle name="SAPBEXheaderText 4 3" xfId="10873"/>
    <cellStyle name="SAPBEXheaderText 5" xfId="5730"/>
    <cellStyle name="SAPBEXheaderText 5 2" xfId="10875"/>
    <cellStyle name="SAPBEXheaderText 6" xfId="5731"/>
    <cellStyle name="SAPBEXheaderText 6 2" xfId="10877"/>
    <cellStyle name="SAPBEXheaderText 7" xfId="5732"/>
    <cellStyle name="SAPBEXheaderText 7 2" xfId="10879"/>
    <cellStyle name="SAPBEXheaderText 8" xfId="7095"/>
    <cellStyle name="SAPBEXheaderText 8 2" xfId="10880"/>
    <cellStyle name="SAPBEXheaderText_1.3 Acc Costs NG (2011)" xfId="5733"/>
    <cellStyle name="SAPBEXHLevel0" xfId="5734"/>
    <cellStyle name="SAPBEXHLevel0 10" xfId="8101"/>
    <cellStyle name="SAPBEXHLevel0 2" xfId="5735"/>
    <cellStyle name="SAPBEXHLevel0 2 2" xfId="5736"/>
    <cellStyle name="SAPBEXHLevel0 2 2 2" xfId="10885"/>
    <cellStyle name="SAPBEXHLevel0 2 3" xfId="5737"/>
    <cellStyle name="SAPBEXHLevel0 2 3 2" xfId="10887"/>
    <cellStyle name="SAPBEXHLevel0 2 4" xfId="7098"/>
    <cellStyle name="SAPBEXHLevel0 2 4 2" xfId="10888"/>
    <cellStyle name="SAPBEXHLevel0 3" xfId="5738"/>
    <cellStyle name="SAPBEXHLevel0 3 2" xfId="5739"/>
    <cellStyle name="SAPBEXHLevel0 3 2 2" xfId="10891"/>
    <cellStyle name="SAPBEXHLevel0 3 3" xfId="10892"/>
    <cellStyle name="SAPBEXHLevel0 4" xfId="5740"/>
    <cellStyle name="SAPBEXHLevel0 4 2" xfId="10894"/>
    <cellStyle name="SAPBEXHLevel0 5" xfId="5741"/>
    <cellStyle name="SAPBEXHLevel0 5 2" xfId="10895"/>
    <cellStyle name="SAPBEXHLevel0 6" xfId="5742"/>
    <cellStyle name="SAPBEXHLevel0 6 2" xfId="10896"/>
    <cellStyle name="SAPBEXHLevel0 7" xfId="5743"/>
    <cellStyle name="SAPBEXHLevel0 7 2" xfId="5744"/>
    <cellStyle name="SAPBEXHLevel0 7 2 2" xfId="10899"/>
    <cellStyle name="SAPBEXHLevel0 7 3" xfId="10900"/>
    <cellStyle name="SAPBEXHLevel0 8" xfId="5745"/>
    <cellStyle name="SAPBEXHLevel0 8 2" xfId="10902"/>
    <cellStyle name="SAPBEXHLevel0 9" xfId="7097"/>
    <cellStyle name="SAPBEXHLevel0 9 2" xfId="10903"/>
    <cellStyle name="SAPBEXHLevel0_1.3 Acc Costs NG (2011)" xfId="5746"/>
    <cellStyle name="SAPBEXHLevel0X" xfId="5747"/>
    <cellStyle name="SAPBEXHLevel0X 10" xfId="8102"/>
    <cellStyle name="SAPBEXHLevel0X 2" xfId="5748"/>
    <cellStyle name="SAPBEXHLevel0X 2 2" xfId="5749"/>
    <cellStyle name="SAPBEXHLevel0X 2 2 2" xfId="10908"/>
    <cellStyle name="SAPBEXHLevel0X 2 3" xfId="5750"/>
    <cellStyle name="SAPBEXHLevel0X 2 3 2" xfId="10910"/>
    <cellStyle name="SAPBEXHLevel0X 2 4" xfId="7100"/>
    <cellStyle name="SAPBEXHLevel0X 2 4 2" xfId="10911"/>
    <cellStyle name="SAPBEXHLevel0X 3" xfId="5751"/>
    <cellStyle name="SAPBEXHLevel0X 3 2" xfId="5752"/>
    <cellStyle name="SAPBEXHLevel0X 3 2 2" xfId="10912"/>
    <cellStyle name="SAPBEXHLevel0X 3 3" xfId="10913"/>
    <cellStyle name="SAPBEXHLevel0X 4" xfId="5753"/>
    <cellStyle name="SAPBEXHLevel0X 4 2" xfId="10915"/>
    <cellStyle name="SAPBEXHLevel0X 5" xfId="5754"/>
    <cellStyle name="SAPBEXHLevel0X 5 2" xfId="10916"/>
    <cellStyle name="SAPBEXHLevel0X 6" xfId="5755"/>
    <cellStyle name="SAPBEXHLevel0X 6 2" xfId="10917"/>
    <cellStyle name="SAPBEXHLevel0X 7" xfId="5756"/>
    <cellStyle name="SAPBEXHLevel0X 7 2" xfId="5757"/>
    <cellStyle name="SAPBEXHLevel0X 7 2 2" xfId="10918"/>
    <cellStyle name="SAPBEXHLevel0X 7 3" xfId="10919"/>
    <cellStyle name="SAPBEXHLevel0X 8" xfId="5758"/>
    <cellStyle name="SAPBEXHLevel0X 8 2" xfId="10920"/>
    <cellStyle name="SAPBEXHLevel0X 9" xfId="7099"/>
    <cellStyle name="SAPBEXHLevel0X 9 2" xfId="10921"/>
    <cellStyle name="SAPBEXHLevel0X_1.3 Acc Costs NG (2011)" xfId="5759"/>
    <cellStyle name="SAPBEXHLevel1" xfId="5760"/>
    <cellStyle name="SAPBEXHLevel1 10" xfId="8103"/>
    <cellStyle name="SAPBEXHLevel1 2" xfId="5761"/>
    <cellStyle name="SAPBEXHLevel1 2 2" xfId="5762"/>
    <cellStyle name="SAPBEXHLevel1 2 2 2" xfId="10923"/>
    <cellStyle name="SAPBEXHLevel1 2 3" xfId="5763"/>
    <cellStyle name="SAPBEXHLevel1 2 3 2" xfId="10924"/>
    <cellStyle name="SAPBEXHLevel1 2 4" xfId="7102"/>
    <cellStyle name="SAPBEXHLevel1 2 4 2" xfId="10925"/>
    <cellStyle name="SAPBEXHLevel1 3" xfId="5764"/>
    <cellStyle name="SAPBEXHLevel1 3 2" xfId="5765"/>
    <cellStyle name="SAPBEXHLevel1 3 2 2" xfId="10926"/>
    <cellStyle name="SAPBEXHLevel1 3 3" xfId="10927"/>
    <cellStyle name="SAPBEXHLevel1 4" xfId="5766"/>
    <cellStyle name="SAPBEXHLevel1 4 2" xfId="10928"/>
    <cellStyle name="SAPBEXHLevel1 5" xfId="5767"/>
    <cellStyle name="SAPBEXHLevel1 5 2" xfId="10930"/>
    <cellStyle name="SAPBEXHLevel1 6" xfId="5768"/>
    <cellStyle name="SAPBEXHLevel1 6 2" xfId="10931"/>
    <cellStyle name="SAPBEXHLevel1 7" xfId="5769"/>
    <cellStyle name="SAPBEXHLevel1 7 2" xfId="5770"/>
    <cellStyle name="SAPBEXHLevel1 7 2 2" xfId="10932"/>
    <cellStyle name="SAPBEXHLevel1 7 3" xfId="10933"/>
    <cellStyle name="SAPBEXHLevel1 8" xfId="5771"/>
    <cellStyle name="SAPBEXHLevel1 8 2" xfId="10934"/>
    <cellStyle name="SAPBEXHLevel1 9" xfId="7101"/>
    <cellStyle name="SAPBEXHLevel1 9 2" xfId="10935"/>
    <cellStyle name="SAPBEXHLevel1_1.3 Acc Costs NG (2011)" xfId="5772"/>
    <cellStyle name="SAPBEXHLevel1X" xfId="5773"/>
    <cellStyle name="SAPBEXHLevel1X 10" xfId="8104"/>
    <cellStyle name="SAPBEXHLevel1X 2" xfId="5774"/>
    <cellStyle name="SAPBEXHLevel1X 2 2" xfId="5775"/>
    <cellStyle name="SAPBEXHLevel1X 2 2 2" xfId="10936"/>
    <cellStyle name="SAPBEXHLevel1X 2 3" xfId="5776"/>
    <cellStyle name="SAPBEXHLevel1X 2 3 2" xfId="10937"/>
    <cellStyle name="SAPBEXHLevel1X 2 4" xfId="7104"/>
    <cellStyle name="SAPBEXHLevel1X 2 4 2" xfId="10938"/>
    <cellStyle name="SAPBEXHLevel1X 3" xfId="5777"/>
    <cellStyle name="SAPBEXHLevel1X 3 2" xfId="5778"/>
    <cellStyle name="SAPBEXHLevel1X 3 2 2" xfId="10939"/>
    <cellStyle name="SAPBEXHLevel1X 3 3" xfId="10940"/>
    <cellStyle name="SAPBEXHLevel1X 4" xfId="5779"/>
    <cellStyle name="SAPBEXHLevel1X 4 2" xfId="10941"/>
    <cellStyle name="SAPBEXHLevel1X 5" xfId="5780"/>
    <cellStyle name="SAPBEXHLevel1X 5 2" xfId="10942"/>
    <cellStyle name="SAPBEXHLevel1X 6" xfId="5781"/>
    <cellStyle name="SAPBEXHLevel1X 6 2" xfId="10943"/>
    <cellStyle name="SAPBEXHLevel1X 7" xfId="5782"/>
    <cellStyle name="SAPBEXHLevel1X 7 2" xfId="5783"/>
    <cellStyle name="SAPBEXHLevel1X 7 2 2" xfId="10944"/>
    <cellStyle name="SAPBEXHLevel1X 7 3" xfId="10945"/>
    <cellStyle name="SAPBEXHLevel1X 8" xfId="5784"/>
    <cellStyle name="SAPBEXHLevel1X 8 2" xfId="10946"/>
    <cellStyle name="SAPBEXHLevel1X 9" xfId="7103"/>
    <cellStyle name="SAPBEXHLevel1X 9 2" xfId="10947"/>
    <cellStyle name="SAPBEXHLevel1X_1.3 Acc Costs NG (2011)" xfId="5785"/>
    <cellStyle name="SAPBEXHLevel2" xfId="5786"/>
    <cellStyle name="SAPBEXHLevel2 10" xfId="8105"/>
    <cellStyle name="SAPBEXHLevel2 2" xfId="5787"/>
    <cellStyle name="SAPBEXHLevel2 2 2" xfId="5788"/>
    <cellStyle name="SAPBEXHLevel2 2 2 2" xfId="10948"/>
    <cellStyle name="SAPBEXHLevel2 2 3" xfId="5789"/>
    <cellStyle name="SAPBEXHLevel2 2 3 2" xfId="10949"/>
    <cellStyle name="SAPBEXHLevel2 2 4" xfId="7106"/>
    <cellStyle name="SAPBEXHLevel2 2 4 2" xfId="10950"/>
    <cellStyle name="SAPBEXHLevel2 3" xfId="5790"/>
    <cellStyle name="SAPBEXHLevel2 3 2" xfId="5791"/>
    <cellStyle name="SAPBEXHLevel2 3 2 2" xfId="10951"/>
    <cellStyle name="SAPBEXHLevel2 3 3" xfId="10952"/>
    <cellStyle name="SAPBEXHLevel2 4" xfId="5792"/>
    <cellStyle name="SAPBEXHLevel2 4 2" xfId="10953"/>
    <cellStyle name="SAPBEXHLevel2 5" xfId="5793"/>
    <cellStyle name="SAPBEXHLevel2 5 2" xfId="10955"/>
    <cellStyle name="SAPBEXHLevel2 6" xfId="5794"/>
    <cellStyle name="SAPBEXHLevel2 6 2" xfId="10956"/>
    <cellStyle name="SAPBEXHLevel2 7" xfId="5795"/>
    <cellStyle name="SAPBEXHLevel2 7 2" xfId="5796"/>
    <cellStyle name="SAPBEXHLevel2 7 2 2" xfId="10958"/>
    <cellStyle name="SAPBEXHLevel2 7 3" xfId="10959"/>
    <cellStyle name="SAPBEXHLevel2 8" xfId="5797"/>
    <cellStyle name="SAPBEXHLevel2 8 2" xfId="10961"/>
    <cellStyle name="SAPBEXHLevel2 9" xfId="7105"/>
    <cellStyle name="SAPBEXHLevel2 9 2" xfId="10962"/>
    <cellStyle name="SAPBEXHLevel2_1.3 Acc Costs NG (2011)" xfId="5798"/>
    <cellStyle name="SAPBEXHLevel2X" xfId="5799"/>
    <cellStyle name="SAPBEXHLevel2X 10" xfId="8106"/>
    <cellStyle name="SAPBEXHLevel2X 2" xfId="5800"/>
    <cellStyle name="SAPBEXHLevel2X 2 2" xfId="5801"/>
    <cellStyle name="SAPBEXHLevel2X 2 2 2" xfId="10965"/>
    <cellStyle name="SAPBEXHLevel2X 2 3" xfId="5802"/>
    <cellStyle name="SAPBEXHLevel2X 2 3 2" xfId="10967"/>
    <cellStyle name="SAPBEXHLevel2X 2 4" xfId="7108"/>
    <cellStyle name="SAPBEXHLevel2X 2 4 2" xfId="10968"/>
    <cellStyle name="SAPBEXHLevel2X 3" xfId="5803"/>
    <cellStyle name="SAPBEXHLevel2X 3 2" xfId="5804"/>
    <cellStyle name="SAPBEXHLevel2X 3 2 2" xfId="10970"/>
    <cellStyle name="SAPBEXHLevel2X 3 3" xfId="10971"/>
    <cellStyle name="SAPBEXHLevel2X 4" xfId="5805"/>
    <cellStyle name="SAPBEXHLevel2X 4 2" xfId="10973"/>
    <cellStyle name="SAPBEXHLevel2X 5" xfId="5806"/>
    <cellStyle name="SAPBEXHLevel2X 5 2" xfId="10974"/>
    <cellStyle name="SAPBEXHLevel2X 6" xfId="5807"/>
    <cellStyle name="SAPBEXHLevel2X 6 2" xfId="10976"/>
    <cellStyle name="SAPBEXHLevel2X 7" xfId="5808"/>
    <cellStyle name="SAPBEXHLevel2X 7 2" xfId="5809"/>
    <cellStyle name="SAPBEXHLevel2X 7 2 2" xfId="10978"/>
    <cellStyle name="SAPBEXHLevel2X 7 3" xfId="10979"/>
    <cellStyle name="SAPBEXHLevel2X 8" xfId="5810"/>
    <cellStyle name="SAPBEXHLevel2X 8 2" xfId="10980"/>
    <cellStyle name="SAPBEXHLevel2X 9" xfId="7107"/>
    <cellStyle name="SAPBEXHLevel2X 9 2" xfId="10981"/>
    <cellStyle name="SAPBEXHLevel2X_1.3 Acc Costs NG (2011)" xfId="5811"/>
    <cellStyle name="SAPBEXHLevel3" xfId="5812"/>
    <cellStyle name="SAPBEXHLevel3 10" xfId="8107"/>
    <cellStyle name="SAPBEXHLevel3 2" xfId="5813"/>
    <cellStyle name="SAPBEXHLevel3 2 2" xfId="5814"/>
    <cellStyle name="SAPBEXHLevel3 2 2 2" xfId="10984"/>
    <cellStyle name="SAPBEXHLevel3 2 3" xfId="5815"/>
    <cellStyle name="SAPBEXHLevel3 2 3 2" xfId="10985"/>
    <cellStyle name="SAPBEXHLevel3 2 4" xfId="7110"/>
    <cellStyle name="SAPBEXHLevel3 2 4 2" xfId="10986"/>
    <cellStyle name="SAPBEXHLevel3 3" xfId="5816"/>
    <cellStyle name="SAPBEXHLevel3 3 2" xfId="5817"/>
    <cellStyle name="SAPBEXHLevel3 3 2 2" xfId="10988"/>
    <cellStyle name="SAPBEXHLevel3 3 3" xfId="10989"/>
    <cellStyle name="SAPBEXHLevel3 4" xfId="5818"/>
    <cellStyle name="SAPBEXHLevel3 4 2" xfId="10991"/>
    <cellStyle name="SAPBEXHLevel3 5" xfId="5819"/>
    <cellStyle name="SAPBEXHLevel3 5 2" xfId="10992"/>
    <cellStyle name="SAPBEXHLevel3 6" xfId="5820"/>
    <cellStyle name="SAPBEXHLevel3 6 2" xfId="10994"/>
    <cellStyle name="SAPBEXHLevel3 7" xfId="5821"/>
    <cellStyle name="SAPBEXHLevel3 7 2" xfId="5822"/>
    <cellStyle name="SAPBEXHLevel3 7 2 2" xfId="10996"/>
    <cellStyle name="SAPBEXHLevel3 7 3" xfId="10997"/>
    <cellStyle name="SAPBEXHLevel3 8" xfId="5823"/>
    <cellStyle name="SAPBEXHLevel3 8 2" xfId="10998"/>
    <cellStyle name="SAPBEXHLevel3 9" xfId="7109"/>
    <cellStyle name="SAPBEXHLevel3 9 2" xfId="10999"/>
    <cellStyle name="SAPBEXHLevel3_1.3 Acc Costs NG (2011)" xfId="5824"/>
    <cellStyle name="SAPBEXHLevel3X" xfId="5825"/>
    <cellStyle name="SAPBEXHLevel3X 10" xfId="8108"/>
    <cellStyle name="SAPBEXHLevel3X 2" xfId="5826"/>
    <cellStyle name="SAPBEXHLevel3X 2 2" xfId="5827"/>
    <cellStyle name="SAPBEXHLevel3X 2 2 2" xfId="11003"/>
    <cellStyle name="SAPBEXHLevel3X 2 3" xfId="5828"/>
    <cellStyle name="SAPBEXHLevel3X 2 3 2" xfId="11005"/>
    <cellStyle name="SAPBEXHLevel3X 2 4" xfId="7112"/>
    <cellStyle name="SAPBEXHLevel3X 2 4 2" xfId="11006"/>
    <cellStyle name="SAPBEXHLevel3X 3" xfId="5829"/>
    <cellStyle name="SAPBEXHLevel3X 3 2" xfId="5830"/>
    <cellStyle name="SAPBEXHLevel3X 3 2 2" xfId="11008"/>
    <cellStyle name="SAPBEXHLevel3X 3 3" xfId="11009"/>
    <cellStyle name="SAPBEXHLevel3X 4" xfId="5831"/>
    <cellStyle name="SAPBEXHLevel3X 4 2" xfId="11010"/>
    <cellStyle name="SAPBEXHLevel3X 5" xfId="5832"/>
    <cellStyle name="SAPBEXHLevel3X 5 2" xfId="11012"/>
    <cellStyle name="SAPBEXHLevel3X 6" xfId="5833"/>
    <cellStyle name="SAPBEXHLevel3X 6 2" xfId="11013"/>
    <cellStyle name="SAPBEXHLevel3X 7" xfId="5834"/>
    <cellStyle name="SAPBEXHLevel3X 7 2" xfId="5835"/>
    <cellStyle name="SAPBEXHLevel3X 7 2 2" xfId="11014"/>
    <cellStyle name="SAPBEXHLevel3X 7 3" xfId="11015"/>
    <cellStyle name="SAPBEXHLevel3X 8" xfId="5836"/>
    <cellStyle name="SAPBEXHLevel3X 8 2" xfId="11016"/>
    <cellStyle name="SAPBEXHLevel3X 9" xfId="7111"/>
    <cellStyle name="SAPBEXHLevel3X 9 2" xfId="11017"/>
    <cellStyle name="SAPBEXHLevel3X_1.3 Acc Costs NG (2011)" xfId="5837"/>
    <cellStyle name="SAPBEXinputData" xfId="5838"/>
    <cellStyle name="SAPBEXinputData 10" xfId="7113"/>
    <cellStyle name="SAPBEXinputData 10 2" xfId="11020"/>
    <cellStyle name="SAPBEXinputData 11" xfId="8109"/>
    <cellStyle name="SAPBEXinputData 2" xfId="5839"/>
    <cellStyle name="SAPBEXinputData 2 2" xfId="5840"/>
    <cellStyle name="SAPBEXinputData 2 2 2" xfId="7115"/>
    <cellStyle name="SAPBEXinputData 2 2 2 2" xfId="11023"/>
    <cellStyle name="SAPBEXinputData 2 3" xfId="5841"/>
    <cellStyle name="SAPBEXinputData 2 3 2" xfId="7116"/>
    <cellStyle name="SAPBEXinputData 2 3 2 2" xfId="11025"/>
    <cellStyle name="SAPBEXinputData 2 4" xfId="5842"/>
    <cellStyle name="SAPBEXinputData 2 4 2" xfId="7117"/>
    <cellStyle name="SAPBEXinputData 2 4 2 2" xfId="11026"/>
    <cellStyle name="SAPBEXinputData 2 5" xfId="7114"/>
    <cellStyle name="SAPBEXinputData 2 5 2" xfId="11027"/>
    <cellStyle name="SAPBEXinputData 3" xfId="5843"/>
    <cellStyle name="SAPBEXinputData 3 2" xfId="5844"/>
    <cellStyle name="SAPBEXinputData 3 2 2" xfId="11029"/>
    <cellStyle name="SAPBEXinputData 3 3" xfId="7118"/>
    <cellStyle name="SAPBEXinputData 3 3 2" xfId="11030"/>
    <cellStyle name="SAPBEXinputData 4" xfId="5845"/>
    <cellStyle name="SAPBEXinputData 4 2" xfId="7119"/>
    <cellStyle name="SAPBEXinputData 4 2 2" xfId="11032"/>
    <cellStyle name="SAPBEXinputData 5" xfId="5846"/>
    <cellStyle name="SAPBEXinputData 5 2" xfId="7120"/>
    <cellStyle name="SAPBEXinputData 5 2 2" xfId="11033"/>
    <cellStyle name="SAPBEXinputData 6" xfId="5847"/>
    <cellStyle name="SAPBEXinputData 6 2" xfId="11035"/>
    <cellStyle name="SAPBEXinputData 7" xfId="5848"/>
    <cellStyle name="SAPBEXinputData 7 2" xfId="11036"/>
    <cellStyle name="SAPBEXinputData 8" xfId="5849"/>
    <cellStyle name="SAPBEXinputData 8 2" xfId="5850"/>
    <cellStyle name="SAPBEXinputData 8 2 2" xfId="11038"/>
    <cellStyle name="SAPBEXinputData 8 3" xfId="11039"/>
    <cellStyle name="SAPBEXinputData 9" xfId="5851"/>
    <cellStyle name="SAPBEXinputData 9 2" xfId="11041"/>
    <cellStyle name="SAPBEXinputData_1.3 Acc Costs NG (2011)" xfId="5852"/>
    <cellStyle name="SAPBEXItemHeader" xfId="5853"/>
    <cellStyle name="SAPBEXItemHeader 2" xfId="7121"/>
    <cellStyle name="SAPBEXItemHeader 2 2" xfId="11043"/>
    <cellStyle name="SAPBEXresData" xfId="5854"/>
    <cellStyle name="SAPBEXresData 2" xfId="5855"/>
    <cellStyle name="SAPBEXresData 2 2" xfId="5856"/>
    <cellStyle name="SAPBEXresData 2 2 2" xfId="11046"/>
    <cellStyle name="SAPBEXresData 2 3" xfId="11047"/>
    <cellStyle name="SAPBEXresData 3" xfId="5857"/>
    <cellStyle name="SAPBEXresData 3 2" xfId="11049"/>
    <cellStyle name="SAPBEXresData 4" xfId="5858"/>
    <cellStyle name="SAPBEXresData 4 2" xfId="11050"/>
    <cellStyle name="SAPBEXresData 5" xfId="7122"/>
    <cellStyle name="SAPBEXresData 5 2" xfId="11051"/>
    <cellStyle name="SAPBEXresDataEmph" xfId="5859"/>
    <cellStyle name="SAPBEXresDataEmph 2" xfId="5860"/>
    <cellStyle name="SAPBEXresDataEmph 2 2" xfId="5861"/>
    <cellStyle name="SAPBEXresDataEmph 2 2 2" xfId="11054"/>
    <cellStyle name="SAPBEXresDataEmph 2 3" xfId="11055"/>
    <cellStyle name="SAPBEXresDataEmph 3" xfId="5862"/>
    <cellStyle name="SAPBEXresDataEmph 3 2" xfId="11056"/>
    <cellStyle name="SAPBEXresDataEmph 4" xfId="5863"/>
    <cellStyle name="SAPBEXresDataEmph 4 2" xfId="11058"/>
    <cellStyle name="SAPBEXresDataEmph 5" xfId="7123"/>
    <cellStyle name="SAPBEXresDataEmph 5 2" xfId="11059"/>
    <cellStyle name="SAPBEXresItem" xfId="5864"/>
    <cellStyle name="SAPBEXresItem 2" xfId="5865"/>
    <cellStyle name="SAPBEXresItem 2 2" xfId="5866"/>
    <cellStyle name="SAPBEXresItem 2 2 2" xfId="11061"/>
    <cellStyle name="SAPBEXresItem 2 3" xfId="11062"/>
    <cellStyle name="SAPBEXresItem 3" xfId="5867"/>
    <cellStyle name="SAPBEXresItem 3 2" xfId="11064"/>
    <cellStyle name="SAPBEXresItem 4" xfId="5868"/>
    <cellStyle name="SAPBEXresItem 4 2" xfId="11066"/>
    <cellStyle name="SAPBEXresItem 5" xfId="7124"/>
    <cellStyle name="SAPBEXresItem 5 2" xfId="11067"/>
    <cellStyle name="SAPBEXresItemX" xfId="5869"/>
    <cellStyle name="SAPBEXresItemX 2" xfId="5870"/>
    <cellStyle name="SAPBEXresItemX 2 2" xfId="5871"/>
    <cellStyle name="SAPBEXresItemX 2 2 2" xfId="11070"/>
    <cellStyle name="SAPBEXresItemX 2 3" xfId="11071"/>
    <cellStyle name="SAPBEXresItemX 3" xfId="5872"/>
    <cellStyle name="SAPBEXresItemX 3 2" xfId="11072"/>
    <cellStyle name="SAPBEXresItemX 4" xfId="5873"/>
    <cellStyle name="SAPBEXresItemX 4 2" xfId="11074"/>
    <cellStyle name="SAPBEXresItemX 5" xfId="7125"/>
    <cellStyle name="SAPBEXresItemX 5 2" xfId="11075"/>
    <cellStyle name="SAPBEXstdData" xfId="5874"/>
    <cellStyle name="SAPBEXstdData 2" xfId="5875"/>
    <cellStyle name="SAPBEXstdData 2 2" xfId="5876"/>
    <cellStyle name="SAPBEXstdData 2 2 2" xfId="11078"/>
    <cellStyle name="SAPBEXstdData 2 3" xfId="11079"/>
    <cellStyle name="SAPBEXstdData 3" xfId="5877"/>
    <cellStyle name="SAPBEXstdData 3 2" xfId="11081"/>
    <cellStyle name="SAPBEXstdData 4" xfId="5878"/>
    <cellStyle name="SAPBEXstdData 4 2" xfId="11082"/>
    <cellStyle name="SAPBEXstdData 5" xfId="7126"/>
    <cellStyle name="SAPBEXstdData 5 2" xfId="11083"/>
    <cellStyle name="SAPBEXstdDataEmph" xfId="5879"/>
    <cellStyle name="SAPBEXstdDataEmph 2" xfId="5880"/>
    <cellStyle name="SAPBEXstdDataEmph 2 2" xfId="5881"/>
    <cellStyle name="SAPBEXstdDataEmph 2 2 2" xfId="11087"/>
    <cellStyle name="SAPBEXstdDataEmph 2 3" xfId="11088"/>
    <cellStyle name="SAPBEXstdDataEmph 3" xfId="5882"/>
    <cellStyle name="SAPBEXstdDataEmph 3 2" xfId="11089"/>
    <cellStyle name="SAPBEXstdDataEmph 4" xfId="5883"/>
    <cellStyle name="SAPBEXstdDataEmph 4 2" xfId="11091"/>
    <cellStyle name="SAPBEXstdDataEmph 5" xfId="7127"/>
    <cellStyle name="SAPBEXstdDataEmph 5 2" xfId="11092"/>
    <cellStyle name="SAPBEXstdItem" xfId="5884"/>
    <cellStyle name="SAPBEXstdItem 2" xfId="5885"/>
    <cellStyle name="SAPBEXstdItem 2 2" xfId="5886"/>
    <cellStyle name="SAPBEXstdItem 2 2 2" xfId="11094"/>
    <cellStyle name="SAPBEXstdItem 2 3" xfId="11095"/>
    <cellStyle name="SAPBEXstdItem 3" xfId="5887"/>
    <cellStyle name="SAPBEXstdItem 3 2" xfId="11097"/>
    <cellStyle name="SAPBEXstdItem 4" xfId="5888"/>
    <cellStyle name="SAPBEXstdItem 4 2" xfId="11098"/>
    <cellStyle name="SAPBEXstdItem 5" xfId="5889"/>
    <cellStyle name="SAPBEXstdItem 5 2" xfId="11100"/>
    <cellStyle name="SAPBEXstdItem 6" xfId="7128"/>
    <cellStyle name="SAPBEXstdItem 6 2" xfId="11101"/>
    <cellStyle name="SAPBEXstdItemX" xfId="5890"/>
    <cellStyle name="SAPBEXstdItemX 2" xfId="5891"/>
    <cellStyle name="SAPBEXstdItemX 2 2" xfId="5892"/>
    <cellStyle name="SAPBEXstdItemX 2 2 2" xfId="11104"/>
    <cellStyle name="SAPBEXstdItemX 2 3" xfId="11105"/>
    <cellStyle name="SAPBEXstdItemX 3" xfId="5893"/>
    <cellStyle name="SAPBEXstdItemX 3 2" xfId="11107"/>
    <cellStyle name="SAPBEXstdItemX 4" xfId="5894"/>
    <cellStyle name="SAPBEXstdItemX 4 2" xfId="11109"/>
    <cellStyle name="SAPBEXstdItemX 5" xfId="5895"/>
    <cellStyle name="SAPBEXstdItemX 5 2" xfId="11111"/>
    <cellStyle name="SAPBEXstdItemX 6" xfId="7129"/>
    <cellStyle name="SAPBEXstdItemX 6 2" xfId="11112"/>
    <cellStyle name="SAPBEXtitle" xfId="5896"/>
    <cellStyle name="SAPBEXtitle 2" xfId="5897"/>
    <cellStyle name="SAPBEXtitle 2 2" xfId="5898"/>
    <cellStyle name="SAPBEXtitle 2 2 2" xfId="11114"/>
    <cellStyle name="SAPBEXtitle 2 3" xfId="11115"/>
    <cellStyle name="SAPBEXtitle 3" xfId="5899"/>
    <cellStyle name="SAPBEXtitle 3 2" xfId="11117"/>
    <cellStyle name="SAPBEXtitle 4" xfId="5900"/>
    <cellStyle name="SAPBEXtitle 4 2" xfId="11119"/>
    <cellStyle name="SAPBEXtitle 5" xfId="5901"/>
    <cellStyle name="SAPBEXtitle 5 2" xfId="11121"/>
    <cellStyle name="SAPBEXtitle 6" xfId="7130"/>
    <cellStyle name="SAPBEXtitle 6 2" xfId="11122"/>
    <cellStyle name="SAPBEXunassignedItem" xfId="5902"/>
    <cellStyle name="SAPBEXunassignedItem 2" xfId="5903"/>
    <cellStyle name="SAPBEXunassignedItem 2 2" xfId="7132"/>
    <cellStyle name="SAPBEXunassignedItem 2 2 2" xfId="11123"/>
    <cellStyle name="SAPBEXunassignedItem 3" xfId="5904"/>
    <cellStyle name="SAPBEXunassignedItem 3 2" xfId="7133"/>
    <cellStyle name="SAPBEXunassignedItem 3 2 2" xfId="11125"/>
    <cellStyle name="SAPBEXunassignedItem 4" xfId="5905"/>
    <cellStyle name="SAPBEXunassignedItem 4 2" xfId="7134"/>
    <cellStyle name="SAPBEXunassignedItem 4 2 2" xfId="11127"/>
    <cellStyle name="SAPBEXunassignedItem 5" xfId="7131"/>
    <cellStyle name="SAPBEXunassignedItem 5 2" xfId="11128"/>
    <cellStyle name="SAPBEXundefined" xfId="5906"/>
    <cellStyle name="SAPBEXundefined 2" xfId="5907"/>
    <cellStyle name="SAPBEXundefined 2 2" xfId="5908"/>
    <cellStyle name="SAPBEXundefined 2 2 2" xfId="11131"/>
    <cellStyle name="SAPBEXundefined 2 3" xfId="11132"/>
    <cellStyle name="SAPBEXundefined 3" xfId="5909"/>
    <cellStyle name="SAPBEXundefined 3 2" xfId="11133"/>
    <cellStyle name="SAPBEXundefined 4" xfId="5910"/>
    <cellStyle name="SAPBEXundefined 4 2" xfId="11135"/>
    <cellStyle name="SAPBEXundefined 5" xfId="7135"/>
    <cellStyle name="SAPBEXundefined 5 2" xfId="11136"/>
    <cellStyle name="SAPOutput" xfId="5911"/>
    <cellStyle name="SAPOutput 2" xfId="5912"/>
    <cellStyle name="SAPOutput 2 2" xfId="11139"/>
    <cellStyle name="SAPOutput 3" xfId="11140"/>
    <cellStyle name="Sheet Title" xfId="5913"/>
    <cellStyle name="Sheet Title 2" xfId="7136"/>
    <cellStyle name="Sheet Title 2 2" xfId="11141"/>
    <cellStyle name="Standard_Anpassen der Amortisation" xfId="5914"/>
    <cellStyle name="Style 1" xfId="5915"/>
    <cellStyle name="Style 1 10" xfId="7137"/>
    <cellStyle name="Style 1 10 2" xfId="8111"/>
    <cellStyle name="Style 1 11" xfId="8112"/>
    <cellStyle name="Style 1 12" xfId="8113"/>
    <cellStyle name="Style 1 13" xfId="8114"/>
    <cellStyle name="Style 1 14" xfId="8115"/>
    <cellStyle name="Style 1 15" xfId="8110"/>
    <cellStyle name="Style 1 2" xfId="5916"/>
    <cellStyle name="Style 1 2 2" xfId="5917"/>
    <cellStyle name="Style 1 2 2 2" xfId="5918"/>
    <cellStyle name="Style 1 2 2 2 2" xfId="11146"/>
    <cellStyle name="Style 1 2 2 3" xfId="11147"/>
    <cellStyle name="Style 1 2 3" xfId="5919"/>
    <cellStyle name="Style 1 2 3 2" xfId="11148"/>
    <cellStyle name="Style 1 2 4" xfId="5920"/>
    <cellStyle name="Style 1 2 4 2" xfId="11150"/>
    <cellStyle name="Style 1 2 5" xfId="7138"/>
    <cellStyle name="Style 1 2 5 2" xfId="11151"/>
    <cellStyle name="Style 1 3" xfId="5921"/>
    <cellStyle name="Style 1 3 2" xfId="5922"/>
    <cellStyle name="Style 1 3 2 2" xfId="11154"/>
    <cellStyle name="Style 1 3 3" xfId="5923"/>
    <cellStyle name="Style 1 3 3 2" xfId="11155"/>
    <cellStyle name="Style 1 3 4" xfId="11156"/>
    <cellStyle name="Style 1 4" xfId="5924"/>
    <cellStyle name="Style 1 4 2" xfId="5925"/>
    <cellStyle name="Style 1 4 2 2" xfId="11158"/>
    <cellStyle name="Style 1 4 3" xfId="5926"/>
    <cellStyle name="Style 1 4 3 2" xfId="11160"/>
    <cellStyle name="Style 1 4 4" xfId="11161"/>
    <cellStyle name="Style 1 5" xfId="5927"/>
    <cellStyle name="Style 1 5 2" xfId="11162"/>
    <cellStyle name="Style 1 6" xfId="5928"/>
    <cellStyle name="Style 1 6 2" xfId="11164"/>
    <cellStyle name="Style 1 7" xfId="5929"/>
    <cellStyle name="Style 1 7 2" xfId="11166"/>
    <cellStyle name="Style 1 8" xfId="5930"/>
    <cellStyle name="Style 1 8 2" xfId="11168"/>
    <cellStyle name="Style 1 9" xfId="5931"/>
    <cellStyle name="Style 1 9 2" xfId="5932"/>
    <cellStyle name="Style 1 9 2 2" xfId="11170"/>
    <cellStyle name="Style 1 9 3" xfId="11171"/>
    <cellStyle name="Style 1_Comparision with D9 submission" xfId="8116"/>
    <cellStyle name="Sub-total" xfId="5933"/>
    <cellStyle name="Sub-total 2" xfId="11172"/>
    <cellStyle name="swpBody01" xfId="5934"/>
    <cellStyle name="swpBody01 2" xfId="7139"/>
    <cellStyle name="swpBody01 2 2" xfId="11173"/>
    <cellStyle name="Title 10" xfId="5936"/>
    <cellStyle name="Title 10 2" xfId="5937"/>
    <cellStyle name="Title 10 2 2" xfId="11174"/>
    <cellStyle name="Title 10 3" xfId="11175"/>
    <cellStyle name="Title 11" xfId="5938"/>
    <cellStyle name="Title 11 2" xfId="5939"/>
    <cellStyle name="Title 11 2 2" xfId="11176"/>
    <cellStyle name="Title 11 3" xfId="11177"/>
    <cellStyle name="Title 12" xfId="5940"/>
    <cellStyle name="Title 12 2" xfId="5941"/>
    <cellStyle name="Title 12 2 2" xfId="11178"/>
    <cellStyle name="Title 12 3" xfId="11179"/>
    <cellStyle name="Title 13" xfId="5942"/>
    <cellStyle name="Title 13 2" xfId="5943"/>
    <cellStyle name="Title 13 2 2" xfId="11180"/>
    <cellStyle name="Title 13 3" xfId="5944"/>
    <cellStyle name="Title 13 3 2" xfId="11181"/>
    <cellStyle name="Title 13 4" xfId="5945"/>
    <cellStyle name="Title 13 4 2" xfId="11182"/>
    <cellStyle name="Title 13 5" xfId="5946"/>
    <cellStyle name="Title 13 5 2" xfId="11183"/>
    <cellStyle name="Title 13 6" xfId="5947"/>
    <cellStyle name="Title 13 6 2" xfId="11184"/>
    <cellStyle name="Title 13 7" xfId="11185"/>
    <cellStyle name="Title 14" xfId="5948"/>
    <cellStyle name="Title 14 2" xfId="5949"/>
    <cellStyle name="Title 14 2 2" xfId="11186"/>
    <cellStyle name="Title 14 3" xfId="5950"/>
    <cellStyle name="Title 14 3 2" xfId="11187"/>
    <cellStyle name="Title 14 4" xfId="5951"/>
    <cellStyle name="Title 14 4 2" xfId="11188"/>
    <cellStyle name="Title 14 5" xfId="5952"/>
    <cellStyle name="Title 14 5 2" xfId="11189"/>
    <cellStyle name="Title 14 6" xfId="5953"/>
    <cellStyle name="Title 14 6 2" xfId="11190"/>
    <cellStyle name="Title 14 7" xfId="11191"/>
    <cellStyle name="Title 15" xfId="5954"/>
    <cellStyle name="Title 15 2" xfId="5955"/>
    <cellStyle name="Title 15 2 2" xfId="11192"/>
    <cellStyle name="Title 15 3" xfId="5956"/>
    <cellStyle name="Title 15 3 2" xfId="11193"/>
    <cellStyle name="Title 15 4" xfId="5957"/>
    <cellStyle name="Title 15 4 2" xfId="11194"/>
    <cellStyle name="Title 15 5" xfId="5958"/>
    <cellStyle name="Title 15 5 2" xfId="11195"/>
    <cellStyle name="Title 15 6" xfId="5959"/>
    <cellStyle name="Title 15 6 2" xfId="11196"/>
    <cellStyle name="Title 15 7" xfId="11197"/>
    <cellStyle name="Title 16" xfId="5960"/>
    <cellStyle name="Title 16 2" xfId="11199"/>
    <cellStyle name="Title 17" xfId="5961"/>
    <cellStyle name="Title 17 2" xfId="11200"/>
    <cellStyle name="Title 18" xfId="5962"/>
    <cellStyle name="Title 18 2" xfId="11201"/>
    <cellStyle name="Title 19" xfId="5963"/>
    <cellStyle name="Title 19 2" xfId="11202"/>
    <cellStyle name="Title 2" xfId="5964"/>
    <cellStyle name="Title 2 10" xfId="5965"/>
    <cellStyle name="Title 2 10 2" xfId="11203"/>
    <cellStyle name="Title 2 11" xfId="5966"/>
    <cellStyle name="Title 2 11 2" xfId="11204"/>
    <cellStyle name="Title 2 12" xfId="5967"/>
    <cellStyle name="Title 2 12 2" xfId="11205"/>
    <cellStyle name="Title 2 13" xfId="7141"/>
    <cellStyle name="Title 2 13 2" xfId="11206"/>
    <cellStyle name="Title 2 2" xfId="5968"/>
    <cellStyle name="Title 2 2 10" xfId="5969"/>
    <cellStyle name="Title 2 2 10 2" xfId="11207"/>
    <cellStyle name="Title 2 2 11" xfId="5970"/>
    <cellStyle name="Title 2 2 11 2" xfId="11209"/>
    <cellStyle name="Title 2 2 12" xfId="5971"/>
    <cellStyle name="Title 2 2 12 2" xfId="11210"/>
    <cellStyle name="Title 2 2 13" xfId="11211"/>
    <cellStyle name="Title 2 2 2" xfId="5972"/>
    <cellStyle name="Title 2 2 2 2" xfId="5973"/>
    <cellStyle name="Title 2 2 2 2 2" xfId="11212"/>
    <cellStyle name="Title 2 2 2 3" xfId="11213"/>
    <cellStyle name="Title 2 2 3" xfId="5974"/>
    <cellStyle name="Title 2 2 3 2" xfId="11215"/>
    <cellStyle name="Title 2 2 4" xfId="5975"/>
    <cellStyle name="Title 2 2 4 2" xfId="11216"/>
    <cellStyle name="Title 2 2 5" xfId="5976"/>
    <cellStyle name="Title 2 2 5 2" xfId="11217"/>
    <cellStyle name="Title 2 2 6" xfId="5977"/>
    <cellStyle name="Title 2 2 6 2" xfId="11218"/>
    <cellStyle name="Title 2 2 7" xfId="5978"/>
    <cellStyle name="Title 2 2 7 2" xfId="11219"/>
    <cellStyle name="Title 2 2 8" xfId="5979"/>
    <cellStyle name="Title 2 2 8 2" xfId="11220"/>
    <cellStyle name="Title 2 2 9" xfId="5980"/>
    <cellStyle name="Title 2 2 9 2" xfId="11221"/>
    <cellStyle name="Title 2 3" xfId="5981"/>
    <cellStyle name="Title 2 3 2" xfId="5982"/>
    <cellStyle name="Title 2 3 2 2" xfId="11223"/>
    <cellStyle name="Title 2 3 3" xfId="11224"/>
    <cellStyle name="Title 2 4" xfId="5983"/>
    <cellStyle name="Title 2 4 2" xfId="11225"/>
    <cellStyle name="Title 2 5" xfId="5984"/>
    <cellStyle name="Title 2 5 2" xfId="11227"/>
    <cellStyle name="Title 2 6" xfId="5985"/>
    <cellStyle name="Title 2 6 2" xfId="11228"/>
    <cellStyle name="Title 2 7" xfId="5986"/>
    <cellStyle name="Title 2 7 2" xfId="11230"/>
    <cellStyle name="Title 2 8" xfId="5987"/>
    <cellStyle name="Title 2 8 2" xfId="11231"/>
    <cellStyle name="Title 2 9" xfId="5988"/>
    <cellStyle name="Title 2 9 2" xfId="11233"/>
    <cellStyle name="Title 20" xfId="5989"/>
    <cellStyle name="Title 20 2" xfId="11234"/>
    <cellStyle name="Title 21" xfId="5990"/>
    <cellStyle name="Title 21 2" xfId="11236"/>
    <cellStyle name="Title 22" xfId="5991"/>
    <cellStyle name="Title 22 2" xfId="11237"/>
    <cellStyle name="Title 23" xfId="5992"/>
    <cellStyle name="Title 23 2" xfId="11239"/>
    <cellStyle name="Title 24" xfId="5993"/>
    <cellStyle name="Title 24 2" xfId="11241"/>
    <cellStyle name="Title 25" xfId="5994"/>
    <cellStyle name="Title 25 2" xfId="11243"/>
    <cellStyle name="Title 26" xfId="5995"/>
    <cellStyle name="Title 26 2" xfId="11244"/>
    <cellStyle name="Title 27" xfId="5996"/>
    <cellStyle name="Title 27 2" xfId="11246"/>
    <cellStyle name="Title 28" xfId="5997"/>
    <cellStyle name="Title 28 2" xfId="11247"/>
    <cellStyle name="Title 29" xfId="5998"/>
    <cellStyle name="Title 29 2" xfId="11249"/>
    <cellStyle name="Title 3" xfId="5999"/>
    <cellStyle name="Title 3 2" xfId="6000"/>
    <cellStyle name="Title 3 2 2" xfId="11251"/>
    <cellStyle name="Title 3 3" xfId="11252"/>
    <cellStyle name="Title 30" xfId="6001"/>
    <cellStyle name="Title 30 2" xfId="11253"/>
    <cellStyle name="Title 31" xfId="5935"/>
    <cellStyle name="Title 32" xfId="7140"/>
    <cellStyle name="Title 4" xfId="6002"/>
    <cellStyle name="Title 4 2" xfId="6003"/>
    <cellStyle name="Title 4 2 2" xfId="11256"/>
    <cellStyle name="Title 4 3" xfId="11257"/>
    <cellStyle name="Title 5" xfId="6004"/>
    <cellStyle name="Title 5 2" xfId="6005"/>
    <cellStyle name="Title 5 2 2" xfId="11259"/>
    <cellStyle name="Title 5 3" xfId="11260"/>
    <cellStyle name="Title 6" xfId="6006"/>
    <cellStyle name="Title 6 2" xfId="6007"/>
    <cellStyle name="Title 6 2 2" xfId="11263"/>
    <cellStyle name="Title 6 3" xfId="11264"/>
    <cellStyle name="Title 7" xfId="6008"/>
    <cellStyle name="Title 7 2" xfId="6009"/>
    <cellStyle name="Title 7 2 2" xfId="11266"/>
    <cellStyle name="Title 7 3" xfId="11267"/>
    <cellStyle name="Title 8" xfId="6010"/>
    <cellStyle name="Title 8 2" xfId="6011"/>
    <cellStyle name="Title 8 2 2" xfId="11269"/>
    <cellStyle name="Title 8 3" xfId="11270"/>
    <cellStyle name="Title 9" xfId="6012"/>
    <cellStyle name="Title 9 2" xfId="6013"/>
    <cellStyle name="Title 9 2 2" xfId="11273"/>
    <cellStyle name="Title 9 3" xfId="11274"/>
    <cellStyle name="titre2" xfId="6014"/>
    <cellStyle name="titre2 2" xfId="11275"/>
    <cellStyle name="Total 1" xfId="6016"/>
    <cellStyle name="Total 1 2" xfId="6017"/>
    <cellStyle name="Total 1 2 2" xfId="7144"/>
    <cellStyle name="Total 1 2 2 2" xfId="11278"/>
    <cellStyle name="Total 1 3" xfId="6018"/>
    <cellStyle name="Total 1 3 2" xfId="7145"/>
    <cellStyle name="Total 1 3 2 2" xfId="11280"/>
    <cellStyle name="Total 1 4" xfId="6019"/>
    <cellStyle name="Total 1 4 2" xfId="7146"/>
    <cellStyle name="Total 1 4 2 2" xfId="11282"/>
    <cellStyle name="Total 1 5" xfId="7143"/>
    <cellStyle name="Total 1 5 2" xfId="11283"/>
    <cellStyle name="Total 1_Comparision with D9 submission" xfId="8117"/>
    <cellStyle name="Total 10" xfId="6020"/>
    <cellStyle name="Total 10 2" xfId="6021"/>
    <cellStyle name="Total 10 2 2" xfId="11285"/>
    <cellStyle name="Total 10 3" xfId="11286"/>
    <cellStyle name="Total 11" xfId="6022"/>
    <cellStyle name="Total 11 2" xfId="6023"/>
    <cellStyle name="Total 11 2 2" xfId="11288"/>
    <cellStyle name="Total 11 3" xfId="11289"/>
    <cellStyle name="Total 12" xfId="6024"/>
    <cellStyle name="Total 12 2" xfId="6025"/>
    <cellStyle name="Total 12 2 2" xfId="11291"/>
    <cellStyle name="Total 12 3" xfId="11292"/>
    <cellStyle name="Total 13" xfId="6026"/>
    <cellStyle name="Total 13 2" xfId="6027"/>
    <cellStyle name="Total 13 2 2" xfId="11294"/>
    <cellStyle name="Total 13 3" xfId="6028"/>
    <cellStyle name="Total 13 3 2" xfId="11295"/>
    <cellStyle name="Total 13 4" xfId="6029"/>
    <cellStyle name="Total 13 4 2" xfId="11297"/>
    <cellStyle name="Total 13 5" xfId="6030"/>
    <cellStyle name="Total 13 5 2" xfId="11298"/>
    <cellStyle name="Total 13 6" xfId="6031"/>
    <cellStyle name="Total 13 6 2" xfId="11299"/>
    <cellStyle name="Total 13 7" xfId="11300"/>
    <cellStyle name="Total 14" xfId="6032"/>
    <cellStyle name="Total 14 2" xfId="6033"/>
    <cellStyle name="Total 14 2 2" xfId="11303"/>
    <cellStyle name="Total 14 3" xfId="6034"/>
    <cellStyle name="Total 14 3 2" xfId="11305"/>
    <cellStyle name="Total 14 4" xfId="6035"/>
    <cellStyle name="Total 14 4 2" xfId="11306"/>
    <cellStyle name="Total 14 5" xfId="6036"/>
    <cellStyle name="Total 14 5 2" xfId="11308"/>
    <cellStyle name="Total 14 6" xfId="6037"/>
    <cellStyle name="Total 14 6 2" xfId="11309"/>
    <cellStyle name="Total 14 7" xfId="11310"/>
    <cellStyle name="Total 15" xfId="6038"/>
    <cellStyle name="Total 15 2" xfId="6039"/>
    <cellStyle name="Total 15 2 2" xfId="11312"/>
    <cellStyle name="Total 15 3" xfId="6040"/>
    <cellStyle name="Total 15 3 2" xfId="11314"/>
    <cellStyle name="Total 15 4" xfId="6041"/>
    <cellStyle name="Total 15 4 2" xfId="11315"/>
    <cellStyle name="Total 15 5" xfId="6042"/>
    <cellStyle name="Total 15 5 2" xfId="11317"/>
    <cellStyle name="Total 15 6" xfId="6043"/>
    <cellStyle name="Total 15 6 2" xfId="11319"/>
    <cellStyle name="Total 15 7" xfId="11320"/>
    <cellStyle name="Total 16" xfId="6044"/>
    <cellStyle name="Total 16 2" xfId="11322"/>
    <cellStyle name="Total 17" xfId="6045"/>
    <cellStyle name="Total 17 2" xfId="11323"/>
    <cellStyle name="Total 18" xfId="6046"/>
    <cellStyle name="Total 18 2" xfId="11325"/>
    <cellStyle name="Total 19" xfId="6047"/>
    <cellStyle name="Total 19 2" xfId="11326"/>
    <cellStyle name="Total 2" xfId="6048"/>
    <cellStyle name="Total 2 10" xfId="6049"/>
    <cellStyle name="Total 2 10 2" xfId="11329"/>
    <cellStyle name="Total 2 11" xfId="6050"/>
    <cellStyle name="Total 2 11 2" xfId="11331"/>
    <cellStyle name="Total 2 12" xfId="6051"/>
    <cellStyle name="Total 2 12 2" xfId="11332"/>
    <cellStyle name="Total 2 13" xfId="6052"/>
    <cellStyle name="Total 2 13 2" xfId="11334"/>
    <cellStyle name="Total 2 14" xfId="7147"/>
    <cellStyle name="Total 2 14 2" xfId="11335"/>
    <cellStyle name="Total 2 2" xfId="6053"/>
    <cellStyle name="Total 2 2 10" xfId="6054"/>
    <cellStyle name="Total 2 2 10 2" xfId="11337"/>
    <cellStyle name="Total 2 2 11" xfId="6055"/>
    <cellStyle name="Total 2 2 11 2" xfId="11338"/>
    <cellStyle name="Total 2 2 12" xfId="6056"/>
    <cellStyle name="Total 2 2 12 2" xfId="11340"/>
    <cellStyle name="Total 2 2 13" xfId="6057"/>
    <cellStyle name="Total 2 2 13 2" xfId="11342"/>
    <cellStyle name="Total 2 2 14" xfId="11343"/>
    <cellStyle name="Total 2 2 2" xfId="6058"/>
    <cellStyle name="Total 2 2 2 2" xfId="6059"/>
    <cellStyle name="Total 2 2 2 2 2" xfId="11345"/>
    <cellStyle name="Total 2 2 2 3" xfId="11346"/>
    <cellStyle name="Total 2 2 3" xfId="6060"/>
    <cellStyle name="Total 2 2 3 2" xfId="11347"/>
    <cellStyle name="Total 2 2 4" xfId="6061"/>
    <cellStyle name="Total 2 2 4 2" xfId="11348"/>
    <cellStyle name="Total 2 2 5" xfId="6062"/>
    <cellStyle name="Total 2 2 5 2" xfId="11349"/>
    <cellStyle name="Total 2 2 6" xfId="6063"/>
    <cellStyle name="Total 2 2 6 2" xfId="11350"/>
    <cellStyle name="Total 2 2 7" xfId="6064"/>
    <cellStyle name="Total 2 2 7 2" xfId="11351"/>
    <cellStyle name="Total 2 2 8" xfId="6065"/>
    <cellStyle name="Total 2 2 8 2" xfId="11352"/>
    <cellStyle name="Total 2 2 9" xfId="6066"/>
    <cellStyle name="Total 2 2 9 2" xfId="11354"/>
    <cellStyle name="Total 2 3" xfId="6067"/>
    <cellStyle name="Total 2 3 2" xfId="6068"/>
    <cellStyle name="Total 2 3 2 2" xfId="11356"/>
    <cellStyle name="Total 2 3 3" xfId="11357"/>
    <cellStyle name="Total 2 4" xfId="6069"/>
    <cellStyle name="Total 2 4 2" xfId="11358"/>
    <cellStyle name="Total 2 5" xfId="6070"/>
    <cellStyle name="Total 2 5 2" xfId="11360"/>
    <cellStyle name="Total 2 6" xfId="6071"/>
    <cellStyle name="Total 2 6 2" xfId="11361"/>
    <cellStyle name="Total 2 7" xfId="6072"/>
    <cellStyle name="Total 2 7 2" xfId="11363"/>
    <cellStyle name="Total 2 8" xfId="6073"/>
    <cellStyle name="Total 2 8 2" xfId="11364"/>
    <cellStyle name="Total 2 9" xfId="6074"/>
    <cellStyle name="Total 2 9 2" xfId="11366"/>
    <cellStyle name="Total 20" xfId="6075"/>
    <cellStyle name="Total 20 2" xfId="11367"/>
    <cellStyle name="Total 21" xfId="6076"/>
    <cellStyle name="Total 21 2" xfId="11369"/>
    <cellStyle name="Total 22" xfId="6077"/>
    <cellStyle name="Total 22 2" xfId="11370"/>
    <cellStyle name="Total 23" xfId="6078"/>
    <cellStyle name="Total 23 2" xfId="11372"/>
    <cellStyle name="Total 24" xfId="6079"/>
    <cellStyle name="Total 24 2" xfId="11373"/>
    <cellStyle name="Total 25" xfId="6080"/>
    <cellStyle name="Total 25 2" xfId="11375"/>
    <cellStyle name="Total 26" xfId="6081"/>
    <cellStyle name="Total 26 2" xfId="11376"/>
    <cellStyle name="Total 27" xfId="6082"/>
    <cellStyle name="Total 27 2" xfId="11378"/>
    <cellStyle name="Total 28" xfId="6083"/>
    <cellStyle name="Total 28 2" xfId="11379"/>
    <cellStyle name="Total 29" xfId="6084"/>
    <cellStyle name="Total 29 2" xfId="11381"/>
    <cellStyle name="Total 3" xfId="6085"/>
    <cellStyle name="Total 3 2" xfId="6086"/>
    <cellStyle name="Total 3 2 2" xfId="11382"/>
    <cellStyle name="Total 3 3" xfId="11383"/>
    <cellStyle name="Total 30" xfId="6087"/>
    <cellStyle name="Total 30 2" xfId="11384"/>
    <cellStyle name="Total 31" xfId="6015"/>
    <cellStyle name="Total 32" xfId="7142"/>
    <cellStyle name="Total 32 2" xfId="7812"/>
    <cellStyle name="Total 33" xfId="8567"/>
    <cellStyle name="Total 34" xfId="8242"/>
    <cellStyle name="Total 35" xfId="8502"/>
    <cellStyle name="Total 36" xfId="8244"/>
    <cellStyle name="Total 4" xfId="6088"/>
    <cellStyle name="Total 4 2" xfId="6089"/>
    <cellStyle name="Total 4 2 2" xfId="11386"/>
    <cellStyle name="Total 4 3" xfId="11387"/>
    <cellStyle name="Total 5" xfId="6090"/>
    <cellStyle name="Total 5 2" xfId="6091"/>
    <cellStyle name="Total 5 2 2" xfId="11389"/>
    <cellStyle name="Total 5 3" xfId="11390"/>
    <cellStyle name="Total 6" xfId="6092"/>
    <cellStyle name="Total 6 2" xfId="6093"/>
    <cellStyle name="Total 6 2 2" xfId="11392"/>
    <cellStyle name="Total 6 3" xfId="11393"/>
    <cellStyle name="Total 7" xfId="6094"/>
    <cellStyle name="Total 7 2" xfId="6095"/>
    <cellStyle name="Total 7 2 2" xfId="11395"/>
    <cellStyle name="Total 7 3" xfId="11396"/>
    <cellStyle name="Total 8" xfId="6096"/>
    <cellStyle name="Total 8 2" xfId="6097"/>
    <cellStyle name="Total 8 2 2" xfId="11398"/>
    <cellStyle name="Total 8 3" xfId="11399"/>
    <cellStyle name="Total 9" xfId="6098"/>
    <cellStyle name="Total 9 2" xfId="6099"/>
    <cellStyle name="Total 9 2 2" xfId="11401"/>
    <cellStyle name="Total 9 3" xfId="11402"/>
    <cellStyle name="Totals" xfId="6100"/>
    <cellStyle name="Totals 2" xfId="11404"/>
    <cellStyle name="Währung [0]_Compiling Utility Macros" xfId="6101"/>
    <cellStyle name="Währung_Compiling Utility Macros" xfId="6102"/>
    <cellStyle name="Warning Text 10" xfId="6104"/>
    <cellStyle name="Warning Text 10 2" xfId="6105"/>
    <cellStyle name="Warning Text 10 2 2" xfId="11407"/>
    <cellStyle name="Warning Text 10 3" xfId="11408"/>
    <cellStyle name="Warning Text 11" xfId="6106"/>
    <cellStyle name="Warning Text 11 2" xfId="6107"/>
    <cellStyle name="Warning Text 11 2 2" xfId="11411"/>
    <cellStyle name="Warning Text 11 3" xfId="11412"/>
    <cellStyle name="Warning Text 12" xfId="6108"/>
    <cellStyle name="Warning Text 12 2" xfId="6109"/>
    <cellStyle name="Warning Text 12 2 2" xfId="11414"/>
    <cellStyle name="Warning Text 12 3" xfId="11415"/>
    <cellStyle name="Warning Text 13" xfId="6110"/>
    <cellStyle name="Warning Text 13 2" xfId="6111"/>
    <cellStyle name="Warning Text 13 2 2" xfId="11416"/>
    <cellStyle name="Warning Text 13 3" xfId="6112"/>
    <cellStyle name="Warning Text 13 3 2" xfId="11418"/>
    <cellStyle name="Warning Text 13 4" xfId="6113"/>
    <cellStyle name="Warning Text 13 4 2" xfId="11419"/>
    <cellStyle name="Warning Text 13 5" xfId="6114"/>
    <cellStyle name="Warning Text 13 5 2" xfId="11421"/>
    <cellStyle name="Warning Text 13 6" xfId="6115"/>
    <cellStyle name="Warning Text 13 6 2" xfId="11422"/>
    <cellStyle name="Warning Text 13 7" xfId="11423"/>
    <cellStyle name="Warning Text 14" xfId="6116"/>
    <cellStyle name="Warning Text 14 2" xfId="6117"/>
    <cellStyle name="Warning Text 14 2 2" xfId="11425"/>
    <cellStyle name="Warning Text 14 3" xfId="6118"/>
    <cellStyle name="Warning Text 14 3 2" xfId="11427"/>
    <cellStyle name="Warning Text 14 4" xfId="6119"/>
    <cellStyle name="Warning Text 14 4 2" xfId="11428"/>
    <cellStyle name="Warning Text 14 5" xfId="6120"/>
    <cellStyle name="Warning Text 14 5 2" xfId="11430"/>
    <cellStyle name="Warning Text 14 6" xfId="6121"/>
    <cellStyle name="Warning Text 14 6 2" xfId="11431"/>
    <cellStyle name="Warning Text 14 7" xfId="11432"/>
    <cellStyle name="Warning Text 15" xfId="6122"/>
    <cellStyle name="Warning Text 15 2" xfId="6123"/>
    <cellStyle name="Warning Text 15 2 2" xfId="11434"/>
    <cellStyle name="Warning Text 15 3" xfId="6124"/>
    <cellStyle name="Warning Text 15 3 2" xfId="11436"/>
    <cellStyle name="Warning Text 15 4" xfId="6125"/>
    <cellStyle name="Warning Text 15 4 2" xfId="11437"/>
    <cellStyle name="Warning Text 15 5" xfId="6126"/>
    <cellStyle name="Warning Text 15 5 2" xfId="11439"/>
    <cellStyle name="Warning Text 15 6" xfId="6127"/>
    <cellStyle name="Warning Text 15 6 2" xfId="11440"/>
    <cellStyle name="Warning Text 15 7" xfId="11441"/>
    <cellStyle name="Warning Text 16" xfId="6128"/>
    <cellStyle name="Warning Text 16 2" xfId="11443"/>
    <cellStyle name="Warning Text 17" xfId="6129"/>
    <cellStyle name="Warning Text 17 2" xfId="11444"/>
    <cellStyle name="Warning Text 18" xfId="6130"/>
    <cellStyle name="Warning Text 18 2" xfId="11446"/>
    <cellStyle name="Warning Text 19" xfId="6131"/>
    <cellStyle name="Warning Text 19 2" xfId="11448"/>
    <cellStyle name="Warning Text 2" xfId="6132"/>
    <cellStyle name="Warning Text 2 10" xfId="6133"/>
    <cellStyle name="Warning Text 2 10 2" xfId="11450"/>
    <cellStyle name="Warning Text 2 11" xfId="6134"/>
    <cellStyle name="Warning Text 2 11 2" xfId="11451"/>
    <cellStyle name="Warning Text 2 12" xfId="6135"/>
    <cellStyle name="Warning Text 2 12 2" xfId="11453"/>
    <cellStyle name="Warning Text 2 13" xfId="7149"/>
    <cellStyle name="Warning Text 2 13 2" xfId="11454"/>
    <cellStyle name="Warning Text 2 2" xfId="6136"/>
    <cellStyle name="Warning Text 2 2 10" xfId="6137"/>
    <cellStyle name="Warning Text 2 2 10 2" xfId="11456"/>
    <cellStyle name="Warning Text 2 2 11" xfId="6138"/>
    <cellStyle name="Warning Text 2 2 11 2" xfId="11457"/>
    <cellStyle name="Warning Text 2 2 12" xfId="6139"/>
    <cellStyle name="Warning Text 2 2 12 2" xfId="11459"/>
    <cellStyle name="Warning Text 2 2 13" xfId="11460"/>
    <cellStyle name="Warning Text 2 2 2" xfId="6140"/>
    <cellStyle name="Warning Text 2 2 2 2" xfId="6141"/>
    <cellStyle name="Warning Text 2 2 2 2 2" xfId="11462"/>
    <cellStyle name="Warning Text 2 2 2 3" xfId="11463"/>
    <cellStyle name="Warning Text 2 2 3" xfId="6142"/>
    <cellStyle name="Warning Text 2 2 3 2" xfId="11464"/>
    <cellStyle name="Warning Text 2 2 4" xfId="6143"/>
    <cellStyle name="Warning Text 2 2 4 2" xfId="11466"/>
    <cellStyle name="Warning Text 2 2 5" xfId="6144"/>
    <cellStyle name="Warning Text 2 2 5 2" xfId="11467"/>
    <cellStyle name="Warning Text 2 2 6" xfId="6145"/>
    <cellStyle name="Warning Text 2 2 6 2" xfId="11468"/>
    <cellStyle name="Warning Text 2 2 7" xfId="6146"/>
    <cellStyle name="Warning Text 2 2 7 2" xfId="11470"/>
    <cellStyle name="Warning Text 2 2 8" xfId="6147"/>
    <cellStyle name="Warning Text 2 2 8 2" xfId="11472"/>
    <cellStyle name="Warning Text 2 2 9" xfId="6148"/>
    <cellStyle name="Warning Text 2 2 9 2" xfId="11473"/>
    <cellStyle name="Warning Text 2 3" xfId="6149"/>
    <cellStyle name="Warning Text 2 3 2" xfId="6150"/>
    <cellStyle name="Warning Text 2 3 2 2" xfId="11474"/>
    <cellStyle name="Warning Text 2 3 3" xfId="11475"/>
    <cellStyle name="Warning Text 2 4" xfId="6151"/>
    <cellStyle name="Warning Text 2 4 2" xfId="11477"/>
    <cellStyle name="Warning Text 2 5" xfId="6152"/>
    <cellStyle name="Warning Text 2 5 2" xfId="11479"/>
    <cellStyle name="Warning Text 2 6" xfId="6153"/>
    <cellStyle name="Warning Text 2 6 2" xfId="11480"/>
    <cellStyle name="Warning Text 2 7" xfId="6154"/>
    <cellStyle name="Warning Text 2 7 2" xfId="11482"/>
    <cellStyle name="Warning Text 2 8" xfId="6155"/>
    <cellStyle name="Warning Text 2 8 2" xfId="11483"/>
    <cellStyle name="Warning Text 2 9" xfId="6156"/>
    <cellStyle name="Warning Text 2 9 2" xfId="11484"/>
    <cellStyle name="Warning Text 20" xfId="6157"/>
    <cellStyle name="Warning Text 20 2" xfId="11485"/>
    <cellStyle name="Warning Text 21" xfId="6158"/>
    <cellStyle name="Warning Text 21 2" xfId="11486"/>
    <cellStyle name="Warning Text 22" xfId="6159"/>
    <cellStyle name="Warning Text 22 2" xfId="11487"/>
    <cellStyle name="Warning Text 23" xfId="6160"/>
    <cellStyle name="Warning Text 23 2" xfId="11488"/>
    <cellStyle name="Warning Text 24" xfId="6161"/>
    <cellStyle name="Warning Text 24 2" xfId="11490"/>
    <cellStyle name="Warning Text 25" xfId="6162"/>
    <cellStyle name="Warning Text 25 2" xfId="11491"/>
    <cellStyle name="Warning Text 26" xfId="6163"/>
    <cellStyle name="Warning Text 26 2" xfId="11492"/>
    <cellStyle name="Warning Text 27" xfId="6164"/>
    <cellStyle name="Warning Text 27 2" xfId="11494"/>
    <cellStyle name="Warning Text 28" xfId="6165"/>
    <cellStyle name="Warning Text 28 2" xfId="11496"/>
    <cellStyle name="Warning Text 29" xfId="6166"/>
    <cellStyle name="Warning Text 29 2" xfId="11497"/>
    <cellStyle name="Warning Text 3" xfId="6167"/>
    <cellStyle name="Warning Text 3 2" xfId="6168"/>
    <cellStyle name="Warning Text 3 2 2" xfId="11499"/>
    <cellStyle name="Warning Text 3 3" xfId="11500"/>
    <cellStyle name="Warning Text 30" xfId="6169"/>
    <cellStyle name="Warning Text 30 2" xfId="11501"/>
    <cellStyle name="Warning Text 31" xfId="6103"/>
    <cellStyle name="Warning Text 32" xfId="7148"/>
    <cellStyle name="Warning Text 4" xfId="6170"/>
    <cellStyle name="Warning Text 4 2" xfId="6171"/>
    <cellStyle name="Warning Text 4 2 2" xfId="11503"/>
    <cellStyle name="Warning Text 4 3" xfId="11504"/>
    <cellStyle name="Warning Text 5" xfId="6172"/>
    <cellStyle name="Warning Text 5 2" xfId="6173"/>
    <cellStyle name="Warning Text 5 2 2" xfId="11505"/>
    <cellStyle name="Warning Text 5 3" xfId="11506"/>
    <cellStyle name="Warning Text 6" xfId="6174"/>
    <cellStyle name="Warning Text 6 2" xfId="6175"/>
    <cellStyle name="Warning Text 6 2 2" xfId="11509"/>
    <cellStyle name="Warning Text 6 3" xfId="11510"/>
    <cellStyle name="Warning Text 7" xfId="6176"/>
    <cellStyle name="Warning Text 7 2" xfId="6177"/>
    <cellStyle name="Warning Text 7 2 2" xfId="11512"/>
    <cellStyle name="Warning Text 7 3" xfId="11513"/>
    <cellStyle name="Warning Text 8" xfId="6178"/>
    <cellStyle name="Warning Text 8 2" xfId="6179"/>
    <cellStyle name="Warning Text 8 2 2" xfId="11515"/>
    <cellStyle name="Warning Text 8 3" xfId="11516"/>
    <cellStyle name="Warning Text 9" xfId="6180"/>
    <cellStyle name="Warning Text 9 2" xfId="6181"/>
    <cellStyle name="Warning Text 9 2 2" xfId="11519"/>
    <cellStyle name="Warning Text 9 3" xfId="11520"/>
    <cellStyle name="Yellow" xfId="6182"/>
    <cellStyle name="Yellow 2" xfId="115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161925</xdr:colOff>
          <xdr:row>8</xdr:row>
          <xdr:rowOff>133350</xdr:rowOff>
        </xdr:from>
        <xdr:to>
          <xdr:col>19</xdr:col>
          <xdr:colOff>457200</xdr:colOff>
          <xdr:row>24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2:F14" totalsRowShown="0">
  <autoFilter ref="A2:F14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10" sqref="A10"/>
    </sheetView>
  </sheetViews>
  <sheetFormatPr defaultRowHeight="15"/>
  <sheetData>
    <row r="1" spans="1:2">
      <c r="A1" t="s">
        <v>107</v>
      </c>
      <c r="B1" t="s">
        <v>330</v>
      </c>
    </row>
    <row r="2" spans="1:2">
      <c r="A2" s="25" t="s">
        <v>218</v>
      </c>
    </row>
    <row r="3" spans="1:2">
      <c r="A3" t="s">
        <v>105</v>
      </c>
    </row>
    <row r="4" spans="1:2">
      <c r="A4" t="s">
        <v>106</v>
      </c>
    </row>
    <row r="5" spans="1:2">
      <c r="A5" t="s">
        <v>198</v>
      </c>
    </row>
    <row r="6" spans="1:2">
      <c r="A6" t="s">
        <v>108</v>
      </c>
    </row>
    <row r="7" spans="1:2">
      <c r="A7" t="s">
        <v>199</v>
      </c>
    </row>
    <row r="8" spans="1:2">
      <c r="A8" t="s">
        <v>215</v>
      </c>
    </row>
    <row r="9" spans="1:2">
      <c r="A9" t="s">
        <v>331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 sizeWithCells="1">
              <from>
                <xdr:col>10</xdr:col>
                <xdr:colOff>161925</xdr:colOff>
                <xdr:row>8</xdr:row>
                <xdr:rowOff>133350</xdr:rowOff>
              </from>
              <to>
                <xdr:col>19</xdr:col>
                <xdr:colOff>457200</xdr:colOff>
                <xdr:row>24</xdr:row>
                <xdr:rowOff>104775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D7" sqref="D7"/>
    </sheetView>
  </sheetViews>
  <sheetFormatPr defaultRowHeight="15"/>
  <cols>
    <col min="1" max="6" width="11" customWidth="1"/>
  </cols>
  <sheetData>
    <row r="2" spans="1:6">
      <c r="A2" t="s">
        <v>25</v>
      </c>
      <c r="B2" t="s">
        <v>26</v>
      </c>
      <c r="C2" s="2" t="s">
        <v>27</v>
      </c>
      <c r="D2" s="1" t="s">
        <v>28</v>
      </c>
      <c r="E2" s="3" t="s">
        <v>29</v>
      </c>
      <c r="F2" s="4" t="s">
        <v>30</v>
      </c>
    </row>
    <row r="3" spans="1:6">
      <c r="C3" s="2" t="s">
        <v>9</v>
      </c>
      <c r="D3" s="1" t="s">
        <v>10</v>
      </c>
      <c r="E3" s="3" t="s">
        <v>11</v>
      </c>
      <c r="F3" s="4" t="s">
        <v>12</v>
      </c>
    </row>
    <row r="4" spans="1:6">
      <c r="A4" t="s">
        <v>13</v>
      </c>
    </row>
    <row r="5" spans="1:6">
      <c r="A5" t="s">
        <v>14</v>
      </c>
      <c r="D5">
        <v>1078000</v>
      </c>
    </row>
    <row r="6" spans="1:6">
      <c r="A6" t="s">
        <v>15</v>
      </c>
      <c r="D6">
        <v>843500</v>
      </c>
    </row>
    <row r="7" spans="1:6">
      <c r="A7" t="s">
        <v>17</v>
      </c>
      <c r="B7" t="s">
        <v>18</v>
      </c>
      <c r="D7">
        <v>2400000</v>
      </c>
      <c r="E7">
        <v>1600000</v>
      </c>
      <c r="F7">
        <v>800000</v>
      </c>
    </row>
    <row r="8" spans="1:6">
      <c r="A8" t="s">
        <v>19</v>
      </c>
      <c r="B8" t="s">
        <v>20</v>
      </c>
      <c r="D8">
        <v>2691015</v>
      </c>
      <c r="E8">
        <v>1183429</v>
      </c>
      <c r="F8">
        <v>42878</v>
      </c>
    </row>
    <row r="9" spans="1:6">
      <c r="B9" t="s">
        <v>21</v>
      </c>
      <c r="D9">
        <v>1758000</v>
      </c>
      <c r="E9">
        <v>1082000</v>
      </c>
      <c r="F9">
        <v>199000</v>
      </c>
    </row>
    <row r="10" spans="1:6">
      <c r="B10" t="s">
        <v>22</v>
      </c>
      <c r="D10">
        <v>4449015</v>
      </c>
      <c r="E10">
        <v>2265429</v>
      </c>
      <c r="F10">
        <v>241878</v>
      </c>
    </row>
    <row r="11" spans="1:6">
      <c r="A11" t="s">
        <v>23</v>
      </c>
    </row>
    <row r="12" spans="1:6">
      <c r="C12">
        <v>10000000</v>
      </c>
      <c r="D12">
        <v>1000000</v>
      </c>
      <c r="E12">
        <v>50000</v>
      </c>
      <c r="F12">
        <v>10000</v>
      </c>
    </row>
    <row r="13" spans="1:6">
      <c r="A13" t="s">
        <v>24</v>
      </c>
    </row>
    <row r="14" spans="1:6">
      <c r="D14">
        <v>500000</v>
      </c>
      <c r="E14">
        <v>25000</v>
      </c>
      <c r="F14">
        <v>5000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E10" sqref="E10"/>
    </sheetView>
  </sheetViews>
  <sheetFormatPr defaultRowHeight="15"/>
  <sheetData>
    <row r="1" spans="1:4">
      <c r="A1" s="32" t="s">
        <v>31</v>
      </c>
      <c r="B1" s="32">
        <v>5600000</v>
      </c>
      <c r="D1" t="s">
        <v>109</v>
      </c>
    </row>
    <row r="2" spans="1:4">
      <c r="A2" s="32" t="s">
        <v>32</v>
      </c>
      <c r="B2" s="32">
        <v>1871000</v>
      </c>
    </row>
    <row r="3" spans="1:4">
      <c r="A3" s="32" t="s">
        <v>33</v>
      </c>
      <c r="B3" s="32">
        <v>2824000</v>
      </c>
      <c r="C3" t="s">
        <v>110</v>
      </c>
    </row>
    <row r="4" spans="1:4">
      <c r="A4" s="32" t="s">
        <v>34</v>
      </c>
      <c r="B4" s="32">
        <v>476000</v>
      </c>
      <c r="C4" t="s">
        <v>110</v>
      </c>
    </row>
    <row r="5" spans="1:4">
      <c r="A5" s="32" t="s">
        <v>111</v>
      </c>
      <c r="B5" s="32">
        <v>2200000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workbookViewId="0"/>
  </sheetViews>
  <sheetFormatPr defaultRowHeight="15"/>
  <cols>
    <col min="1" max="1" width="13" customWidth="1"/>
    <col min="2" max="2" width="13.42578125" customWidth="1"/>
    <col min="4" max="4" width="10.140625" style="14" bestFit="1" customWidth="1"/>
    <col min="5" max="5" width="9.28515625" style="14" bestFit="1" customWidth="1"/>
    <col min="6" max="6" width="12" style="14" customWidth="1"/>
    <col min="7" max="8" width="11" style="14" customWidth="1"/>
    <col min="9" max="9" width="11.140625" style="14" bestFit="1" customWidth="1"/>
    <col min="10" max="12" width="14.85546875" style="14" customWidth="1"/>
    <col min="13" max="13" width="17.28515625" style="14" customWidth="1"/>
    <col min="18" max="18" width="15.42578125" customWidth="1"/>
    <col min="19" max="19" width="12.85546875" customWidth="1"/>
    <col min="20" max="20" width="14.5703125" customWidth="1"/>
    <col min="21" max="21" width="13.85546875" bestFit="1" customWidth="1"/>
    <col min="22" max="22" width="15.7109375" customWidth="1"/>
    <col min="23" max="23" width="17" customWidth="1"/>
  </cols>
  <sheetData>
    <row r="1" spans="1:35" ht="60.75" thickBot="1">
      <c r="A1" s="5" t="s">
        <v>35</v>
      </c>
      <c r="B1" s="5" t="s">
        <v>43</v>
      </c>
      <c r="C1" s="7" t="s">
        <v>104</v>
      </c>
      <c r="D1" s="16" t="s">
        <v>206</v>
      </c>
      <c r="E1" s="16" t="s">
        <v>207</v>
      </c>
      <c r="F1" s="16" t="s">
        <v>208</v>
      </c>
      <c r="G1" s="16" t="s">
        <v>209</v>
      </c>
      <c r="H1" s="16" t="s">
        <v>210</v>
      </c>
      <c r="I1" s="15" t="s">
        <v>211</v>
      </c>
      <c r="J1" s="15" t="s">
        <v>212</v>
      </c>
      <c r="K1" s="15" t="s">
        <v>57</v>
      </c>
      <c r="L1" s="15" t="s">
        <v>205</v>
      </c>
      <c r="M1" s="15" t="s">
        <v>213</v>
      </c>
      <c r="N1" s="5" t="s">
        <v>214</v>
      </c>
      <c r="O1" s="5" t="s">
        <v>40</v>
      </c>
      <c r="P1" s="5" t="s">
        <v>41</v>
      </c>
      <c r="Q1" s="5" t="s">
        <v>66</v>
      </c>
      <c r="R1" s="5" t="s">
        <v>42</v>
      </c>
      <c r="S1" s="5" t="s">
        <v>192</v>
      </c>
      <c r="T1" s="5" t="s">
        <v>194</v>
      </c>
      <c r="U1" s="6" t="s">
        <v>201</v>
      </c>
      <c r="V1" s="6" t="s">
        <v>200</v>
      </c>
      <c r="W1" s="6"/>
    </row>
    <row r="2" spans="1:35">
      <c r="A2" t="str">
        <f>'Asset Info'!A2</f>
        <v>Transformer</v>
      </c>
      <c r="B2" t="str">
        <f>'Asset Info'!B2</f>
        <v>Transformer2</v>
      </c>
      <c r="C2" t="str">
        <f>'Asset Info'!C2</f>
        <v>site102</v>
      </c>
      <c r="D2" s="14">
        <f>IF('Asset Info'!E2="Yes",Criticality!$D$5,0)</f>
        <v>0</v>
      </c>
      <c r="E2" s="14">
        <f>IF('Asset Info'!G2="Yes",Criticality!$D$6,0)</f>
        <v>0</v>
      </c>
      <c r="F2" s="14">
        <f>IF('Asset Info'!J2="low",Criticality!$F$7,IF('Asset Info'!J2="medium",Criticality!$E$7,IF('Asset Info'!J2="high",Criticality!$D$7,0)))</f>
        <v>800000</v>
      </c>
      <c r="G2" s="14">
        <f>IF('Asset Info'!K2="low",Criticality!$F$10,IF('Asset Info'!K2="medium",Criticality!$E$10,IF('Asset Info'!K2="high",Criticality!$D$10,0)))</f>
        <v>241878</v>
      </c>
      <c r="H2" s="14">
        <f>SUM(D2:G2)</f>
        <v>1041878</v>
      </c>
      <c r="I2" s="14">
        <f>IF('Asset Info'!L2="low",Criticality!$F$12,IF('Asset Info'!L2="medium",Criticality!$E$12,IF('Asset Info'!L2="high",Criticality!$D$12,IF('Asset Info'!L2="very high",Criticality!$C$12,0))))</f>
        <v>10000000</v>
      </c>
      <c r="J2" s="14">
        <f>IF('Asset Info'!M2="low",Criticality!$F$14,IF('Asset Info'!M2="medium",Criticality!$E$14,IF('Asset Info'!M2="high",Criticality!$D$14,0)))</f>
        <v>0</v>
      </c>
      <c r="K2" s="14" t="str">
        <f>'Asset Info'!P2</f>
        <v xml:space="preserve">Nuclear </v>
      </c>
      <c r="L2" s="11" t="str">
        <f>'Asset Info'!Q2</f>
        <v>n/a</v>
      </c>
      <c r="M2" s="14">
        <f>SUM(H2:J2)</f>
        <v>11041878</v>
      </c>
      <c r="N2">
        <f>IF(A2="Transformer",'Cost of recovery'!$B$1,IF(A2="Switchgear",'Cost of recovery'!$B$2,IF(A2="Cable",L2*'Cost of recovery'!$B$3,L2*'Cost of recovery'!$B$4)))</f>
        <v>5600000</v>
      </c>
      <c r="O2" t="str">
        <f>'Asset Info'!N2</f>
        <v>Tgrp1</v>
      </c>
      <c r="P2">
        <f>'Asset Info'!O2</f>
        <v>3</v>
      </c>
      <c r="Q2" t="str">
        <f>CONCATENATE(O2,P2)</f>
        <v>Tgrp13</v>
      </c>
      <c r="R2">
        <f>IF(A2="Transformer",VLOOKUP(Q2,'PoF Tx'!$C$4:$D$10,2,FALSE),IF(A2="Switchgear",VLOOKUP(Q2,'PoF SWGR'!$J$1:$K$213,2,FALSE),IF(A2="Cable",VLOOKUP(Q2,'PoF Cables'!$J$1:$K$20,2,FALSE),VLOOKUP(Q2,'PoF OHL'!$J$1:$K$200,2,FALSE))))</f>
        <v>8.0603792160508468E-3</v>
      </c>
      <c r="S2" s="13">
        <f>IF(K2="no",R2*(M2+N2),0)</f>
        <v>0</v>
      </c>
      <c r="T2" s="13">
        <f>IF(K2="no",0,M2)</f>
        <v>11041878</v>
      </c>
      <c r="U2" s="13">
        <f>SUM(S2:S100)</f>
        <v>40936178.879172564</v>
      </c>
      <c r="V2" s="13">
        <f>SUM(T2:T100)+U2</f>
        <v>137687309.87917256</v>
      </c>
      <c r="W2" s="13"/>
    </row>
    <row r="3" spans="1:35">
      <c r="A3" t="str">
        <f>'Asset Info'!A3</f>
        <v>Transformer</v>
      </c>
      <c r="B3" t="str">
        <f>'Asset Info'!B3</f>
        <v>Transformer3</v>
      </c>
      <c r="C3" t="str">
        <f>'Asset Info'!C3</f>
        <v>site103</v>
      </c>
      <c r="D3" s="14">
        <f>IF('Asset Info'!E3="Yes",Criticality!$D$5,0)</f>
        <v>0</v>
      </c>
      <c r="E3" s="14">
        <f>IF('Asset Info'!G3="Yes",Criticality!$D$6,0)</f>
        <v>0</v>
      </c>
      <c r="F3" s="14">
        <f>IF('Asset Info'!J3="low",Criticality!$F$7,IF('Asset Info'!J3="medium",Criticality!$E$7,IF('Asset Info'!J3="high",Criticality!$D$7,0)))</f>
        <v>1600000</v>
      </c>
      <c r="G3" s="14">
        <f>IF('Asset Info'!K3="low",Criticality!$F$10,IF('Asset Info'!K3="medium",Criticality!$E$10,IF('Asset Info'!K3="high",Criticality!$D$10,0)))</f>
        <v>241878</v>
      </c>
      <c r="H3" s="14">
        <f t="shared" ref="H3:H66" si="0">SUM(D3:G3)</f>
        <v>1841878</v>
      </c>
      <c r="I3" s="14">
        <f>IF('Asset Info'!L3="low",Criticality!$F$12,IF('Asset Info'!L3="medium",Criticality!$E$12,IF('Asset Info'!L3="high",Criticality!$D$12,IF('Asset Info'!L3="very high",Criticality!$C$12,0))))</f>
        <v>50000</v>
      </c>
      <c r="J3" s="14">
        <f>IF('Asset Info'!M3="low",Criticality!$F$14,IF('Asset Info'!M3="medium",Criticality!$E$14,IF('Asset Info'!M3="high",Criticality!$D$14,0)))</f>
        <v>0</v>
      </c>
      <c r="K3" s="14" t="str">
        <f>'Asset Info'!P3</f>
        <v>no</v>
      </c>
      <c r="L3" s="11" t="str">
        <f>'Asset Info'!Q3</f>
        <v>n/a</v>
      </c>
      <c r="M3" s="14">
        <f t="shared" ref="M3:M66" si="1">SUM(H3:J3)</f>
        <v>1891878</v>
      </c>
      <c r="N3">
        <f>IF(A3="Transformer",'Cost of recovery'!$B$1,IF(A3="Switchgear",'Cost of recovery'!$B$2,IF(A3="Cable",L3*'Cost of recovery'!$B$3,L3*'Cost of recovery'!$B$4)))</f>
        <v>5600000</v>
      </c>
      <c r="O3" t="str">
        <f>'Asset Info'!N3</f>
        <v>Tgrp1</v>
      </c>
      <c r="P3">
        <f>'Asset Info'!O3</f>
        <v>1</v>
      </c>
      <c r="Q3" t="str">
        <f t="shared" ref="Q3:Q66" si="2">CONCATENATE(O3,P3)</f>
        <v>Tgrp11</v>
      </c>
      <c r="R3">
        <f>IF(A3="Transformer",VLOOKUP(Q3,'PoF Tx'!$C$4:$D$10,2,FALSE),IF(A3="Switchgear",VLOOKUP(Q3,'PoF SWGR'!$J$1:$K$213,2,FALSE),IF(A3="Cable",VLOOKUP(Q3,'PoF Cables'!$J$1:$K$20,2,FALSE),VLOOKUP(Q3,'PoF OHL'!$J$1:$K$200,2,FALSE))))</f>
        <v>3.1243270923778104E-3</v>
      </c>
      <c r="S3" s="13">
        <f t="shared" ref="S3:S66" si="3">IF(K3="no",R3*(M3+N3),0)</f>
        <v>23407.077408189285</v>
      </c>
      <c r="T3" s="13">
        <f t="shared" ref="T3:T66" si="4">IF(K3="no",0,M3)</f>
        <v>0</v>
      </c>
    </row>
    <row r="4" spans="1:35">
      <c r="A4" t="str">
        <f>'Asset Info'!A4</f>
        <v>Transformer</v>
      </c>
      <c r="B4" t="str">
        <f>'Asset Info'!B4</f>
        <v>Transformer4</v>
      </c>
      <c r="C4" t="str">
        <f>'Asset Info'!C4</f>
        <v>site104</v>
      </c>
      <c r="D4" s="14">
        <f>IF('Asset Info'!E4="Yes",Criticality!$D$5,0)</f>
        <v>0</v>
      </c>
      <c r="E4" s="14">
        <f>IF('Asset Info'!G4="Yes",Criticality!$D$6,0)</f>
        <v>0</v>
      </c>
      <c r="F4" s="14">
        <f>IF('Asset Info'!J4="low",Criticality!$F$7,IF('Asset Info'!J4="medium",Criticality!$E$7,IF('Asset Info'!J4="high",Criticality!$D$7,0)))</f>
        <v>2400000</v>
      </c>
      <c r="G4" s="14">
        <f>IF('Asset Info'!K4="low",Criticality!$F$10,IF('Asset Info'!K4="medium",Criticality!$E$10,IF('Asset Info'!K4="high",Criticality!$D$10,0)))</f>
        <v>241878</v>
      </c>
      <c r="H4" s="14">
        <f t="shared" si="0"/>
        <v>2641878</v>
      </c>
      <c r="I4" s="14">
        <f>IF('Asset Info'!L4="low",Criticality!$F$12,IF('Asset Info'!L4="medium",Criticality!$E$12,IF('Asset Info'!L4="high",Criticality!$D$12,IF('Asset Info'!L4="very high",Criticality!$C$12,0))))</f>
        <v>10000</v>
      </c>
      <c r="J4" s="14">
        <f>IF('Asset Info'!M4="low",Criticality!$F$14,IF('Asset Info'!M4="medium",Criticality!$E$14,IF('Asset Info'!M4="high",Criticality!$D$14,0)))</f>
        <v>0</v>
      </c>
      <c r="K4" s="14" t="str">
        <f>'Asset Info'!P4</f>
        <v>no</v>
      </c>
      <c r="L4" s="11" t="str">
        <f>'Asset Info'!Q4</f>
        <v>n/a</v>
      </c>
      <c r="M4" s="14">
        <f t="shared" si="1"/>
        <v>2651878</v>
      </c>
      <c r="N4">
        <f>IF(A4="Transformer",'Cost of recovery'!$B$1,IF(A4="Switchgear",'Cost of recovery'!$B$2,IF(A4="Cable",L4*'Cost of recovery'!$B$3,L4*'Cost of recovery'!$B$4)))</f>
        <v>5600000</v>
      </c>
      <c r="O4" t="str">
        <f>'Asset Info'!N4</f>
        <v>Tgrp1</v>
      </c>
      <c r="P4" t="str">
        <f>'Asset Info'!O4</f>
        <v>4a(2b)</v>
      </c>
      <c r="Q4" t="str">
        <f t="shared" si="2"/>
        <v>Tgrp14a(2b)</v>
      </c>
      <c r="R4">
        <f>IF(A4="Transformer",VLOOKUP(Q4,'PoF Tx'!$C$4:$D$10,2,FALSE),IF(A4="Switchgear",VLOOKUP(Q4,'PoF SWGR'!$J$1:$K$213,2,FALSE),IF(A4="Cable",VLOOKUP(Q4,'PoF Cables'!$J$1:$K$20,2,FALSE),VLOOKUP(Q4,'PoF OHL'!$J$1:$K$200,2,FALSE))))</f>
        <v>2.9257832302832708E-2</v>
      </c>
      <c r="S4" s="13">
        <f t="shared" si="3"/>
        <v>241432.06270743455</v>
      </c>
      <c r="T4" s="13">
        <f t="shared" si="4"/>
        <v>0</v>
      </c>
    </row>
    <row r="5" spans="1:35">
      <c r="A5" t="str">
        <f>'Asset Info'!A5</f>
        <v>Transformer</v>
      </c>
      <c r="B5" t="str">
        <f>'Asset Info'!B5</f>
        <v>Transformer5</v>
      </c>
      <c r="C5" t="str">
        <f>'Asset Info'!C5</f>
        <v>site105</v>
      </c>
      <c r="D5" s="14">
        <f>IF('Asset Info'!E5="Yes",Criticality!$D$5,0)</f>
        <v>0</v>
      </c>
      <c r="E5" s="14">
        <f>IF('Asset Info'!G5="Yes",Criticality!$D$6,0)</f>
        <v>0</v>
      </c>
      <c r="F5" s="14">
        <f>IF('Asset Info'!J5="low",Criticality!$F$7,IF('Asset Info'!J5="medium",Criticality!$E$7,IF('Asset Info'!J5="high",Criticality!$D$7,0)))</f>
        <v>2400000</v>
      </c>
      <c r="G5" s="14">
        <f>IF('Asset Info'!K5="low",Criticality!$F$10,IF('Asset Info'!K5="medium",Criticality!$E$10,IF('Asset Info'!K5="high",Criticality!$D$10,0)))</f>
        <v>241878</v>
      </c>
      <c r="H5" s="14">
        <f t="shared" si="0"/>
        <v>2641878</v>
      </c>
      <c r="I5" s="14">
        <f>IF('Asset Info'!L5="low",Criticality!$F$12,IF('Asset Info'!L5="medium",Criticality!$E$12,IF('Asset Info'!L5="high",Criticality!$D$12,IF('Asset Info'!L5="very high",Criticality!$C$12,0))))</f>
        <v>10000000</v>
      </c>
      <c r="J5" s="14">
        <f>IF('Asset Info'!M5="low",Criticality!$F$14,IF('Asset Info'!M5="medium",Criticality!$E$14,IF('Asset Info'!M5="high",Criticality!$D$14,0)))</f>
        <v>0</v>
      </c>
      <c r="K5" s="14" t="str">
        <f>'Asset Info'!P5</f>
        <v>no</v>
      </c>
      <c r="L5" s="11" t="str">
        <f>'Asset Info'!Q5</f>
        <v>n/a</v>
      </c>
      <c r="M5" s="14">
        <f t="shared" si="1"/>
        <v>12641878</v>
      </c>
      <c r="N5">
        <f>IF(A5="Transformer",'Cost of recovery'!$B$1,IF(A5="Switchgear",'Cost of recovery'!$B$2,IF(A5="Cable",L5*'Cost of recovery'!$B$3,L5*'Cost of recovery'!$B$4)))</f>
        <v>5600000</v>
      </c>
      <c r="O5" t="str">
        <f>'Asset Info'!N5</f>
        <v>Tgrp1</v>
      </c>
      <c r="P5">
        <f>'Asset Info'!O5</f>
        <v>1</v>
      </c>
      <c r="Q5" t="str">
        <f t="shared" si="2"/>
        <v>Tgrp11</v>
      </c>
      <c r="R5">
        <f>IF(A5="Transformer",VLOOKUP(Q5,'PoF Tx'!$C$4:$D$10,2,FALSE),IF(A5="Switchgear",VLOOKUP(Q5,'PoF SWGR'!$J$1:$K$213,2,FALSE),IF(A5="Cable",VLOOKUP(Q5,'PoF Cables'!$J$1:$K$20,2,FALSE),VLOOKUP(Q5,'PoF OHL'!$J$1:$K$200,2,FALSE))))</f>
        <v>3.1243270923778104E-3</v>
      </c>
      <c r="S5" s="13">
        <f t="shared" si="3"/>
        <v>56993.593651250747</v>
      </c>
      <c r="T5" s="13">
        <f t="shared" si="4"/>
        <v>0</v>
      </c>
      <c r="V5" s="21" t="s">
        <v>215</v>
      </c>
    </row>
    <row r="6" spans="1:35" ht="18" customHeight="1">
      <c r="A6" t="str">
        <f>'Asset Info'!A6</f>
        <v>Transformer</v>
      </c>
      <c r="B6" t="str">
        <f>'Asset Info'!B6</f>
        <v>Transformer6</v>
      </c>
      <c r="C6" t="str">
        <f>'Asset Info'!C6</f>
        <v>site106</v>
      </c>
      <c r="D6" s="14">
        <f>IF('Asset Info'!E6="Yes",Criticality!$D$5,0)</f>
        <v>0</v>
      </c>
      <c r="E6" s="14">
        <f>IF('Asset Info'!G6="Yes",Criticality!$D$6,0)</f>
        <v>0</v>
      </c>
      <c r="F6" s="14">
        <f>IF('Asset Info'!J6="low",Criticality!$F$7,IF('Asset Info'!J6="medium",Criticality!$E$7,IF('Asset Info'!J6="high",Criticality!$D$7,0)))</f>
        <v>2400000</v>
      </c>
      <c r="G6" s="14">
        <f>IF('Asset Info'!K6="low",Criticality!$F$10,IF('Asset Info'!K6="medium",Criticality!$E$10,IF('Asset Info'!K6="high",Criticality!$D$10,0)))</f>
        <v>241878</v>
      </c>
      <c r="H6" s="14">
        <f t="shared" si="0"/>
        <v>2641878</v>
      </c>
      <c r="I6" s="14">
        <f>IF('Asset Info'!L6="low",Criticality!$F$12,IF('Asset Info'!L6="medium",Criticality!$E$12,IF('Asset Info'!L6="high",Criticality!$D$12,IF('Asset Info'!L6="very high",Criticality!$C$12,0))))</f>
        <v>50000</v>
      </c>
      <c r="J6" s="14">
        <f>IF('Asset Info'!M6="low",Criticality!$F$14,IF('Asset Info'!M6="medium",Criticality!$E$14,IF('Asset Info'!M6="high",Criticality!$D$14,0)))</f>
        <v>0</v>
      </c>
      <c r="K6" s="14" t="str">
        <f>'Asset Info'!P6</f>
        <v>no</v>
      </c>
      <c r="L6" s="11" t="str">
        <f>'Asset Info'!Q6</f>
        <v>n/a</v>
      </c>
      <c r="M6" s="14">
        <f t="shared" si="1"/>
        <v>2691878</v>
      </c>
      <c r="N6">
        <f>IF(A6="Transformer",'Cost of recovery'!$B$1,IF(A6="Switchgear",'Cost of recovery'!$B$2,IF(A6="Cable",L6*'Cost of recovery'!$B$3,L6*'Cost of recovery'!$B$4)))</f>
        <v>5600000</v>
      </c>
      <c r="O6" t="str">
        <f>'Asset Info'!N6</f>
        <v>Tgrp1</v>
      </c>
      <c r="P6">
        <f>'Asset Info'!O6</f>
        <v>1</v>
      </c>
      <c r="Q6" t="str">
        <f t="shared" si="2"/>
        <v>Tgrp11</v>
      </c>
      <c r="R6">
        <f>IF(A6="Transformer",VLOOKUP(Q6,'PoF Tx'!$C$4:$D$10,2,FALSE),IF(A6="Switchgear",VLOOKUP(Q6,'PoF SWGR'!$J$1:$K$213,2,FALSE),IF(A6="Cable",VLOOKUP(Q6,'PoF Cables'!$J$1:$K$20,2,FALSE),VLOOKUP(Q6,'PoF OHL'!$J$1:$K$200,2,FALSE))))</f>
        <v>3.1243270923778104E-3</v>
      </c>
      <c r="S6" s="13">
        <f t="shared" si="3"/>
        <v>25906.539082091535</v>
      </c>
      <c r="T6" s="13">
        <f t="shared" si="4"/>
        <v>0</v>
      </c>
      <c r="V6" s="21" t="s">
        <v>202</v>
      </c>
      <c r="W6" s="22"/>
      <c r="X6" s="22"/>
      <c r="Y6" s="22"/>
      <c r="Z6" s="22"/>
      <c r="AA6" s="22"/>
      <c r="AB6" s="23"/>
      <c r="AC6" s="21" t="s">
        <v>193</v>
      </c>
      <c r="AD6" s="22"/>
      <c r="AE6" s="22"/>
      <c r="AF6" s="22"/>
      <c r="AG6" s="22"/>
      <c r="AH6" s="22"/>
      <c r="AI6" s="22"/>
    </row>
    <row r="7" spans="1:35">
      <c r="A7" t="str">
        <f>'Asset Info'!A7</f>
        <v>Transformer</v>
      </c>
      <c r="B7" t="str">
        <f>'Asset Info'!B7</f>
        <v>Transformer7</v>
      </c>
      <c r="C7" t="str">
        <f>'Asset Info'!C7</f>
        <v>site107</v>
      </c>
      <c r="D7" s="14">
        <f>IF('Asset Info'!E7="Yes",Criticality!$D$5,0)</f>
        <v>0</v>
      </c>
      <c r="E7" s="14">
        <f>IF('Asset Info'!G7="Yes",Criticality!$D$6,0)</f>
        <v>0</v>
      </c>
      <c r="F7" s="14">
        <f>IF('Asset Info'!J7="low",Criticality!$F$7,IF('Asset Info'!J7="medium",Criticality!$E$7,IF('Asset Info'!J7="high",Criticality!$D$7,0)))</f>
        <v>800000</v>
      </c>
      <c r="G7" s="14">
        <f>IF('Asset Info'!K7="low",Criticality!$F$10,IF('Asset Info'!K7="medium",Criticality!$E$10,IF('Asset Info'!K7="high",Criticality!$D$10,0)))</f>
        <v>2265429</v>
      </c>
      <c r="H7" s="14">
        <f t="shared" si="0"/>
        <v>3065429</v>
      </c>
      <c r="I7" s="14">
        <f>IF('Asset Info'!L7="low",Criticality!$F$12,IF('Asset Info'!L7="medium",Criticality!$E$12,IF('Asset Info'!L7="high",Criticality!$D$12,IF('Asset Info'!L7="very high",Criticality!$C$12,0))))</f>
        <v>50000</v>
      </c>
      <c r="J7" s="14">
        <f>IF('Asset Info'!M7="low",Criticality!$F$14,IF('Asset Info'!M7="medium",Criticality!$E$14,IF('Asset Info'!M7="high",Criticality!$D$14,0)))</f>
        <v>0</v>
      </c>
      <c r="K7" s="14" t="str">
        <f>'Asset Info'!P7</f>
        <v>no</v>
      </c>
      <c r="L7" s="11" t="str">
        <f>'Asset Info'!Q7</f>
        <v>n/a</v>
      </c>
      <c r="M7" s="14">
        <f t="shared" si="1"/>
        <v>3115429</v>
      </c>
      <c r="N7">
        <f>IF(A7="Transformer",'Cost of recovery'!$B$1,IF(A7="Switchgear",'Cost of recovery'!$B$2,IF(A7="Cable",L7*'Cost of recovery'!$B$3,L7*'Cost of recovery'!$B$4)))</f>
        <v>5600000</v>
      </c>
      <c r="O7" t="str">
        <f>'Asset Info'!N7</f>
        <v>Tgrp1</v>
      </c>
      <c r="P7">
        <f>'Asset Info'!O7</f>
        <v>1</v>
      </c>
      <c r="Q7" t="str">
        <f t="shared" si="2"/>
        <v>Tgrp11</v>
      </c>
      <c r="R7">
        <f>IF(A7="Transformer",VLOOKUP(Q7,'PoF Tx'!$C$4:$D$10,2,FALSE),IF(A7="Switchgear",VLOOKUP(Q7,'PoF SWGR'!$J$1:$K$213,2,FALSE),IF(A7="Cable",VLOOKUP(Q7,'PoF Cables'!$J$1:$K$20,2,FALSE),VLOOKUP(Q7,'PoF OHL'!$J$1:$K$200,2,FALSE))))</f>
        <v>3.1243270923778104E-3</v>
      </c>
      <c r="S7" s="13">
        <f t="shared" si="3"/>
        <v>27229.850946395247</v>
      </c>
      <c r="T7" s="13">
        <f t="shared" si="4"/>
        <v>0</v>
      </c>
    </row>
    <row r="8" spans="1:35">
      <c r="A8" t="str">
        <f>'Asset Info'!A8</f>
        <v>Transformer</v>
      </c>
      <c r="B8" t="str">
        <f>'Asset Info'!B8</f>
        <v>Transformer8</v>
      </c>
      <c r="C8" t="str">
        <f>'Asset Info'!C8</f>
        <v>site108</v>
      </c>
      <c r="D8" s="14">
        <f>IF('Asset Info'!E8="Yes",Criticality!$D$5,0)</f>
        <v>0</v>
      </c>
      <c r="E8" s="14">
        <f>IF('Asset Info'!G8="Yes",Criticality!$D$6,0)</f>
        <v>0</v>
      </c>
      <c r="F8" s="14">
        <f>IF('Asset Info'!J8="low",Criticality!$F$7,IF('Asset Info'!J8="medium",Criticality!$E$7,IF('Asset Info'!J8="high",Criticality!$D$7,0)))</f>
        <v>800000</v>
      </c>
      <c r="G8" s="14">
        <f>IF('Asset Info'!K8="low",Criticality!$F$10,IF('Asset Info'!K8="medium",Criticality!$E$10,IF('Asset Info'!K8="high",Criticality!$D$10,0)))</f>
        <v>4449015</v>
      </c>
      <c r="H8" s="14">
        <f t="shared" si="0"/>
        <v>5249015</v>
      </c>
      <c r="I8" s="14">
        <f>IF('Asset Info'!L8="low",Criticality!$F$12,IF('Asset Info'!L8="medium",Criticality!$E$12,IF('Asset Info'!L8="high",Criticality!$D$12,IF('Asset Info'!L8="very high",Criticality!$C$12,0))))</f>
        <v>50000</v>
      </c>
      <c r="J8" s="14">
        <f>IF('Asset Info'!M8="low",Criticality!$F$14,IF('Asset Info'!M8="medium",Criticality!$E$14,IF('Asset Info'!M8="high",Criticality!$D$14,0)))</f>
        <v>0</v>
      </c>
      <c r="K8" s="14" t="str">
        <f>'Asset Info'!P8</f>
        <v>COMAH</v>
      </c>
      <c r="L8" s="11" t="str">
        <f>'Asset Info'!Q8</f>
        <v>n/a</v>
      </c>
      <c r="M8" s="14">
        <f t="shared" si="1"/>
        <v>5299015</v>
      </c>
      <c r="N8">
        <f>IF(A8="Transformer",'Cost of recovery'!$B$1,IF(A8="Switchgear",'Cost of recovery'!$B$2,IF(A8="Cable",L8*'Cost of recovery'!$B$3,L8*'Cost of recovery'!$B$4)))</f>
        <v>5600000</v>
      </c>
      <c r="O8" t="str">
        <f>'Asset Info'!N8</f>
        <v>Tgrp1</v>
      </c>
      <c r="P8">
        <f>'Asset Info'!O8</f>
        <v>2</v>
      </c>
      <c r="Q8" t="str">
        <f t="shared" si="2"/>
        <v>Tgrp12</v>
      </c>
      <c r="R8">
        <f>IF(A8="Transformer",VLOOKUP(Q8,'PoF Tx'!$C$4:$D$10,2,FALSE),IF(A8="Switchgear",VLOOKUP(Q8,'PoF SWGR'!$J$1:$K$213,2,FALSE),IF(A8="Cable",VLOOKUP(Q8,'PoF Cables'!$J$1:$K$20,2,FALSE),VLOOKUP(Q8,'PoF OHL'!$J$1:$K$200,2,FALSE))))</f>
        <v>3.1243270923778104E-3</v>
      </c>
      <c r="S8" s="13">
        <f t="shared" si="3"/>
        <v>0</v>
      </c>
      <c r="T8" s="13">
        <f t="shared" si="4"/>
        <v>5299015</v>
      </c>
    </row>
    <row r="9" spans="1:35">
      <c r="A9" t="str">
        <f>'Asset Info'!A9</f>
        <v>Transformer</v>
      </c>
      <c r="B9" t="str">
        <f>'Asset Info'!B9</f>
        <v>Transformer9</v>
      </c>
      <c r="C9" t="str">
        <f>'Asset Info'!C9</f>
        <v>site109</v>
      </c>
      <c r="D9" s="14">
        <f>IF('Asset Info'!E9="Yes",Criticality!$D$5,0)</f>
        <v>1078000</v>
      </c>
      <c r="E9" s="14">
        <f>IF('Asset Info'!G9="Yes",Criticality!$D$6,0)</f>
        <v>843500</v>
      </c>
      <c r="F9" s="14">
        <f>IF('Asset Info'!J9="low",Criticality!$F$7,IF('Asset Info'!J9="medium",Criticality!$E$7,IF('Asset Info'!J9="high",Criticality!$D$7,0)))</f>
        <v>800000</v>
      </c>
      <c r="G9" s="14">
        <f>IF('Asset Info'!K9="low",Criticality!$F$10,IF('Asset Info'!K9="medium",Criticality!$E$10,IF('Asset Info'!K9="high",Criticality!$D$10,0)))</f>
        <v>2265429</v>
      </c>
      <c r="H9" s="14">
        <f t="shared" si="0"/>
        <v>4986929</v>
      </c>
      <c r="I9" s="14">
        <f>IF('Asset Info'!L9="low",Criticality!$F$12,IF('Asset Info'!L9="medium",Criticality!$E$12,IF('Asset Info'!L9="high",Criticality!$D$12,IF('Asset Info'!L9="very high",Criticality!$C$12,0))))</f>
        <v>50000</v>
      </c>
      <c r="J9" s="14">
        <f>IF('Asset Info'!M9="low",Criticality!$F$14,IF('Asset Info'!M9="medium",Criticality!$E$14,IF('Asset Info'!M9="high",Criticality!$D$14,0)))</f>
        <v>0</v>
      </c>
      <c r="K9" s="14" t="str">
        <f>'Asset Info'!P9</f>
        <v>Black start</v>
      </c>
      <c r="L9" s="11" t="str">
        <f>'Asset Info'!Q9</f>
        <v>n/a</v>
      </c>
      <c r="M9" s="14">
        <f t="shared" si="1"/>
        <v>5036929</v>
      </c>
      <c r="N9">
        <f>IF(A9="Transformer",'Cost of recovery'!$B$1,IF(A9="Switchgear",'Cost of recovery'!$B$2,IF(A9="Cable",L9*'Cost of recovery'!$B$3,L9*'Cost of recovery'!$B$4)))</f>
        <v>5600000</v>
      </c>
      <c r="O9" t="str">
        <f>'Asset Info'!N9</f>
        <v>Tgrp1</v>
      </c>
      <c r="P9">
        <f>'Asset Info'!O9</f>
        <v>2</v>
      </c>
      <c r="Q9" t="str">
        <f t="shared" si="2"/>
        <v>Tgrp12</v>
      </c>
      <c r="R9">
        <f>IF(A9="Transformer",VLOOKUP(Q9,'PoF Tx'!$C$4:$D$10,2,FALSE),IF(A9="Switchgear",VLOOKUP(Q9,'PoF SWGR'!$J$1:$K$213,2,FALSE),IF(A9="Cable",VLOOKUP(Q9,'PoF Cables'!$J$1:$K$20,2,FALSE),VLOOKUP(Q9,'PoF OHL'!$J$1:$K$200,2,FALSE))))</f>
        <v>3.1243270923778104E-3</v>
      </c>
      <c r="S9" s="13">
        <f t="shared" si="3"/>
        <v>0</v>
      </c>
      <c r="T9" s="13">
        <f t="shared" si="4"/>
        <v>5036929</v>
      </c>
    </row>
    <row r="10" spans="1:35">
      <c r="A10" t="str">
        <f>'Asset Info'!A10</f>
        <v>Transformer</v>
      </c>
      <c r="B10" t="str">
        <f>'Asset Info'!B10</f>
        <v>Transformer10</v>
      </c>
      <c r="C10" t="str">
        <f>'Asset Info'!C10</f>
        <v>site110</v>
      </c>
      <c r="D10" s="14">
        <f>IF('Asset Info'!E10="Yes",Criticality!$D$5,0)</f>
        <v>1078000</v>
      </c>
      <c r="E10" s="14">
        <f>IF('Asset Info'!G10="Yes",Criticality!$D$6,0)</f>
        <v>843500</v>
      </c>
      <c r="F10" s="14">
        <f>IF('Asset Info'!J10="low",Criticality!$F$7,IF('Asset Info'!J10="medium",Criticality!$E$7,IF('Asset Info'!J10="high",Criticality!$D$7,0)))</f>
        <v>800000</v>
      </c>
      <c r="G10" s="14">
        <f>IF('Asset Info'!K10="low",Criticality!$F$10,IF('Asset Info'!K10="medium",Criticality!$E$10,IF('Asset Info'!K10="high",Criticality!$D$10,0)))</f>
        <v>2265429</v>
      </c>
      <c r="H10" s="14">
        <f t="shared" si="0"/>
        <v>4986929</v>
      </c>
      <c r="I10" s="14">
        <f>IF('Asset Info'!L10="low",Criticality!$F$12,IF('Asset Info'!L10="medium",Criticality!$E$12,IF('Asset Info'!L10="high",Criticality!$D$12,IF('Asset Info'!L10="very high",Criticality!$C$12,0))))</f>
        <v>10000000</v>
      </c>
      <c r="J10" s="14">
        <f>IF('Asset Info'!M10="low",Criticality!$F$14,IF('Asset Info'!M10="medium",Criticality!$E$14,IF('Asset Info'!M10="high",Criticality!$D$14,0)))</f>
        <v>0</v>
      </c>
      <c r="K10" s="14" t="str">
        <f>'Asset Info'!P10</f>
        <v xml:space="preserve">Nuclear </v>
      </c>
      <c r="L10" s="11" t="str">
        <f>'Asset Info'!Q10</f>
        <v>n/a</v>
      </c>
      <c r="M10" s="14">
        <f t="shared" si="1"/>
        <v>14986929</v>
      </c>
      <c r="N10">
        <f>IF(A10="Transformer",'Cost of recovery'!$B$1,IF(A10="Switchgear",'Cost of recovery'!$B$2,IF(A10="Cable",L10*'Cost of recovery'!$B$3,L10*'Cost of recovery'!$B$4)))</f>
        <v>5600000</v>
      </c>
      <c r="O10" t="str">
        <f>'Asset Info'!N10</f>
        <v>Tgrp1</v>
      </c>
      <c r="P10">
        <f>'Asset Info'!O10</f>
        <v>2</v>
      </c>
      <c r="Q10" t="str">
        <f t="shared" si="2"/>
        <v>Tgrp12</v>
      </c>
      <c r="R10">
        <f>IF(A10="Transformer",VLOOKUP(Q10,'PoF Tx'!$C$4:$D$10,2,FALSE),IF(A10="Switchgear",VLOOKUP(Q10,'PoF SWGR'!$J$1:$K$213,2,FALSE),IF(A10="Cable",VLOOKUP(Q10,'PoF Cables'!$J$1:$K$20,2,FALSE),VLOOKUP(Q10,'PoF OHL'!$J$1:$K$200,2,FALSE))))</f>
        <v>3.1243270923778104E-3</v>
      </c>
      <c r="S10" s="13">
        <f t="shared" si="3"/>
        <v>0</v>
      </c>
      <c r="T10" s="13">
        <f t="shared" si="4"/>
        <v>14986929</v>
      </c>
    </row>
    <row r="11" spans="1:35">
      <c r="A11" t="str">
        <f>'Asset Info'!A11</f>
        <v>Transformer</v>
      </c>
      <c r="B11" t="str">
        <f>'Asset Info'!B11</f>
        <v>Transformer11</v>
      </c>
      <c r="C11" t="str">
        <f>'Asset Info'!C11</f>
        <v>site111</v>
      </c>
      <c r="D11" s="14">
        <f>IF('Asset Info'!E11="Yes",Criticality!$D$5,0)</f>
        <v>1078000</v>
      </c>
      <c r="E11" s="14">
        <f>IF('Asset Info'!G11="Yes",Criticality!$D$6,0)</f>
        <v>843500</v>
      </c>
      <c r="F11" s="14">
        <f>IF('Asset Info'!J11="low",Criticality!$F$7,IF('Asset Info'!J11="medium",Criticality!$E$7,IF('Asset Info'!J11="high",Criticality!$D$7,0)))</f>
        <v>800000</v>
      </c>
      <c r="G11" s="14">
        <f>IF('Asset Info'!K11="low",Criticality!$F$10,IF('Asset Info'!K11="medium",Criticality!$E$10,IF('Asset Info'!K11="high",Criticality!$D$10,0)))</f>
        <v>2265429</v>
      </c>
      <c r="H11" s="14">
        <f t="shared" si="0"/>
        <v>4986929</v>
      </c>
      <c r="I11" s="14">
        <f>IF('Asset Info'!L11="low",Criticality!$F$12,IF('Asset Info'!L11="medium",Criticality!$E$12,IF('Asset Info'!L11="high",Criticality!$D$12,IF('Asset Info'!L11="very high",Criticality!$C$12,0))))</f>
        <v>10000000</v>
      </c>
      <c r="J11" s="14">
        <f>IF('Asset Info'!M11="low",Criticality!$F$14,IF('Asset Info'!M11="medium",Criticality!$E$14,IF('Asset Info'!M11="high",Criticality!$D$14,0)))</f>
        <v>0</v>
      </c>
      <c r="K11" s="14" t="str">
        <f>'Asset Info'!P11</f>
        <v>COMAH</v>
      </c>
      <c r="L11" s="11" t="str">
        <f>'Asset Info'!Q11</f>
        <v>n/a</v>
      </c>
      <c r="M11" s="14">
        <f t="shared" si="1"/>
        <v>14986929</v>
      </c>
      <c r="N11">
        <f>IF(A11="Transformer",'Cost of recovery'!$B$1,IF(A11="Switchgear",'Cost of recovery'!$B$2,IF(A11="Cable",L11*'Cost of recovery'!$B$3,L11*'Cost of recovery'!$B$4)))</f>
        <v>5600000</v>
      </c>
      <c r="O11" t="str">
        <f>'Asset Info'!N11</f>
        <v>Tgrp1</v>
      </c>
      <c r="P11">
        <f>'Asset Info'!O11</f>
        <v>2</v>
      </c>
      <c r="Q11" t="str">
        <f t="shared" si="2"/>
        <v>Tgrp12</v>
      </c>
      <c r="R11">
        <f>IF(A11="Transformer",VLOOKUP(Q11,'PoF Tx'!$C$4:$D$10,2,FALSE),IF(A11="Switchgear",VLOOKUP(Q11,'PoF SWGR'!$J$1:$K$213,2,FALSE),IF(A11="Cable",VLOOKUP(Q11,'PoF Cables'!$J$1:$K$20,2,FALSE),VLOOKUP(Q11,'PoF OHL'!$J$1:$K$200,2,FALSE))))</f>
        <v>3.1243270923778104E-3</v>
      </c>
      <c r="S11" s="13">
        <f t="shared" si="3"/>
        <v>0</v>
      </c>
      <c r="T11" s="13">
        <f t="shared" si="4"/>
        <v>14986929</v>
      </c>
    </row>
    <row r="12" spans="1:35">
      <c r="A12" t="str">
        <f>'Asset Info'!A12</f>
        <v>Transformer</v>
      </c>
      <c r="B12" t="str">
        <f>'Asset Info'!B12</f>
        <v>Transformer12</v>
      </c>
      <c r="C12" t="str">
        <f>'Asset Info'!C12</f>
        <v>site112</v>
      </c>
      <c r="D12" s="14">
        <f>IF('Asset Info'!E12="Yes",Criticality!$D$5,0)</f>
        <v>0</v>
      </c>
      <c r="E12" s="14">
        <f>IF('Asset Info'!G12="Yes",Criticality!$D$6,0)</f>
        <v>0</v>
      </c>
      <c r="F12" s="14">
        <f>IF('Asset Info'!J12="low",Criticality!$F$7,IF('Asset Info'!J12="medium",Criticality!$E$7,IF('Asset Info'!J12="high",Criticality!$D$7,0)))</f>
        <v>800000</v>
      </c>
      <c r="G12" s="14">
        <f>IF('Asset Info'!K12="low",Criticality!$F$10,IF('Asset Info'!K12="medium",Criticality!$E$10,IF('Asset Info'!K12="high",Criticality!$D$10,0)))</f>
        <v>241878</v>
      </c>
      <c r="H12" s="14">
        <f t="shared" si="0"/>
        <v>1041878</v>
      </c>
      <c r="I12" s="14">
        <f>IF('Asset Info'!L12="low",Criticality!$F$12,IF('Asset Info'!L12="medium",Criticality!$E$12,IF('Asset Info'!L12="high",Criticality!$D$12,IF('Asset Info'!L12="very high",Criticality!$C$12,0))))</f>
        <v>10000000</v>
      </c>
      <c r="J12" s="14">
        <f>IF('Asset Info'!M12="low",Criticality!$F$14,IF('Asset Info'!M12="medium",Criticality!$E$14,IF('Asset Info'!M12="high",Criticality!$D$14,0)))</f>
        <v>0</v>
      </c>
      <c r="K12" s="14" t="str">
        <f>'Asset Info'!P12</f>
        <v>no</v>
      </c>
      <c r="L12" s="11" t="str">
        <f>'Asset Info'!Q12</f>
        <v>n/a</v>
      </c>
      <c r="M12" s="14">
        <f t="shared" si="1"/>
        <v>11041878</v>
      </c>
      <c r="N12">
        <f>IF(A12="Transformer",'Cost of recovery'!$B$1,IF(A12="Switchgear",'Cost of recovery'!$B$2,IF(A12="Cable",L12*'Cost of recovery'!$B$3,L12*'Cost of recovery'!$B$4)))</f>
        <v>5600000</v>
      </c>
      <c r="O12" t="str">
        <f>'Asset Info'!N12</f>
        <v>Tgrp1</v>
      </c>
      <c r="P12">
        <f>'Asset Info'!O12</f>
        <v>5</v>
      </c>
      <c r="Q12" t="str">
        <f t="shared" si="2"/>
        <v>Tgrp15</v>
      </c>
      <c r="R12">
        <f>IF(A12="Transformer",VLOOKUP(Q12,'PoF Tx'!$C$4:$D$10,2,FALSE),IF(A12="Switchgear",VLOOKUP(Q12,'PoF SWGR'!$J$1:$K$213,2,FALSE),IF(A12="Cable",VLOOKUP(Q12,'PoF Cables'!$J$1:$K$20,2,FALSE),VLOOKUP(Q12,'PoF OHL'!$J$1:$K$200,2,FALSE))))</f>
        <v>0.10951504328871182</v>
      </c>
      <c r="S12" s="13">
        <f t="shared" si="3"/>
        <v>1822535.989575461</v>
      </c>
      <c r="T12" s="13">
        <f t="shared" si="4"/>
        <v>0</v>
      </c>
    </row>
    <row r="13" spans="1:35">
      <c r="A13" t="str">
        <f>'Asset Info'!A13</f>
        <v>Transformer</v>
      </c>
      <c r="B13" t="str">
        <f>'Asset Info'!B13</f>
        <v>Transformer13</v>
      </c>
      <c r="C13" t="str">
        <f>'Asset Info'!C13</f>
        <v>site113</v>
      </c>
      <c r="D13" s="14">
        <f>IF('Asset Info'!E13="Yes",Criticality!$D$5,0)</f>
        <v>0</v>
      </c>
      <c r="E13" s="14">
        <f>IF('Asset Info'!G13="Yes",Criticality!$D$6,0)</f>
        <v>0</v>
      </c>
      <c r="F13" s="14">
        <f>IF('Asset Info'!J13="low",Criticality!$F$7,IF('Asset Info'!J13="medium",Criticality!$E$7,IF('Asset Info'!J13="high",Criticality!$D$7,0)))</f>
        <v>800000</v>
      </c>
      <c r="G13" s="14">
        <f>IF('Asset Info'!K13="low",Criticality!$F$10,IF('Asset Info'!K13="medium",Criticality!$E$10,IF('Asset Info'!K13="high",Criticality!$D$10,0)))</f>
        <v>2265429</v>
      </c>
      <c r="H13" s="14">
        <f t="shared" si="0"/>
        <v>3065429</v>
      </c>
      <c r="I13" s="14">
        <f>IF('Asset Info'!L13="low",Criticality!$F$12,IF('Asset Info'!L13="medium",Criticality!$E$12,IF('Asset Info'!L13="high",Criticality!$D$12,IF('Asset Info'!L13="very high",Criticality!$C$12,0))))</f>
        <v>50000</v>
      </c>
      <c r="J13" s="14">
        <f>IF('Asset Info'!M13="low",Criticality!$F$14,IF('Asset Info'!M13="medium",Criticality!$E$14,IF('Asset Info'!M13="high",Criticality!$D$14,0)))</f>
        <v>0</v>
      </c>
      <c r="K13" s="14" t="str">
        <f>'Asset Info'!P13</f>
        <v>no</v>
      </c>
      <c r="L13" s="11" t="str">
        <f>'Asset Info'!Q13</f>
        <v>n/a</v>
      </c>
      <c r="M13" s="14">
        <f t="shared" si="1"/>
        <v>3115429</v>
      </c>
      <c r="N13">
        <f>IF(A13="Transformer",'Cost of recovery'!$B$1,IF(A13="Switchgear",'Cost of recovery'!$B$2,IF(A13="Cable",L13*'Cost of recovery'!$B$3,L13*'Cost of recovery'!$B$4)))</f>
        <v>5600000</v>
      </c>
      <c r="O13" t="str">
        <f>'Asset Info'!N13</f>
        <v>Tgrp1</v>
      </c>
      <c r="P13">
        <f>'Asset Info'!O13</f>
        <v>3</v>
      </c>
      <c r="Q13" t="str">
        <f t="shared" si="2"/>
        <v>Tgrp13</v>
      </c>
      <c r="R13">
        <f>IF(A13="Transformer",VLOOKUP(Q13,'PoF Tx'!$C$4:$D$10,2,FALSE),IF(A13="Switchgear",VLOOKUP(Q13,'PoF SWGR'!$J$1:$K$213,2,FALSE),IF(A13="Cable",VLOOKUP(Q13,'PoF Cables'!$J$1:$K$20,2,FALSE),VLOOKUP(Q13,'PoF OHL'!$J$1:$K$200,2,FALSE))))</f>
        <v>8.0603792160508468E-3</v>
      </c>
      <c r="S13" s="13">
        <f t="shared" si="3"/>
        <v>70249.662770566822</v>
      </c>
      <c r="T13" s="13">
        <f t="shared" si="4"/>
        <v>0</v>
      </c>
    </row>
    <row r="14" spans="1:35">
      <c r="A14" t="str">
        <f>'Asset Info'!A14</f>
        <v>Transformer</v>
      </c>
      <c r="B14" t="str">
        <f>'Asset Info'!B14</f>
        <v>Transformer14</v>
      </c>
      <c r="C14" t="str">
        <f>'Asset Info'!C14</f>
        <v>site114</v>
      </c>
      <c r="D14" s="14">
        <f>IF('Asset Info'!E14="Yes",Criticality!$D$5,0)</f>
        <v>0</v>
      </c>
      <c r="E14" s="14">
        <f>IF('Asset Info'!G14="Yes",Criticality!$D$6,0)</f>
        <v>843500</v>
      </c>
      <c r="F14" s="14">
        <f>IF('Asset Info'!J14="low",Criticality!$F$7,IF('Asset Info'!J14="medium",Criticality!$E$7,IF('Asset Info'!J14="high",Criticality!$D$7,0)))</f>
        <v>800000</v>
      </c>
      <c r="G14" s="14">
        <f>IF('Asset Info'!K14="low",Criticality!$F$10,IF('Asset Info'!K14="medium",Criticality!$E$10,IF('Asset Info'!K14="high",Criticality!$D$10,0)))</f>
        <v>241878</v>
      </c>
      <c r="H14" s="14">
        <f t="shared" si="0"/>
        <v>1885378</v>
      </c>
      <c r="I14" s="14">
        <f>IF('Asset Info'!L14="low",Criticality!$F$12,IF('Asset Info'!L14="medium",Criticality!$E$12,IF('Asset Info'!L14="high",Criticality!$D$12,IF('Asset Info'!L14="very high",Criticality!$C$12,0))))</f>
        <v>1000000</v>
      </c>
      <c r="J14" s="14">
        <f>IF('Asset Info'!M14="low",Criticality!$F$14,IF('Asset Info'!M14="medium",Criticality!$E$14,IF('Asset Info'!M14="high",Criticality!$D$14,0)))</f>
        <v>0</v>
      </c>
      <c r="K14" s="14" t="str">
        <f>'Asset Info'!P14</f>
        <v>no</v>
      </c>
      <c r="L14" s="11" t="str">
        <f>'Asset Info'!Q14</f>
        <v>n/a</v>
      </c>
      <c r="M14" s="14">
        <f t="shared" si="1"/>
        <v>2885378</v>
      </c>
      <c r="N14">
        <f>IF(A14="Transformer",'Cost of recovery'!$B$1,IF(A14="Switchgear",'Cost of recovery'!$B$2,IF(A14="Cable",L14*'Cost of recovery'!$B$3,L14*'Cost of recovery'!$B$4)))</f>
        <v>5600000</v>
      </c>
      <c r="O14" t="str">
        <f>'Asset Info'!N14</f>
        <v>Tgrp1</v>
      </c>
      <c r="P14">
        <f>'Asset Info'!O14</f>
        <v>2</v>
      </c>
      <c r="Q14" t="str">
        <f t="shared" si="2"/>
        <v>Tgrp12</v>
      </c>
      <c r="R14">
        <f>IF(A14="Transformer",VLOOKUP(Q14,'PoF Tx'!$C$4:$D$10,2,FALSE),IF(A14="Switchgear",VLOOKUP(Q14,'PoF SWGR'!$J$1:$K$213,2,FALSE),IF(A14="Cable",VLOOKUP(Q14,'PoF Cables'!$J$1:$K$20,2,FALSE),VLOOKUP(Q14,'PoF OHL'!$J$1:$K$200,2,FALSE))))</f>
        <v>3.1243270923778104E-3</v>
      </c>
      <c r="S14" s="13">
        <f t="shared" si="3"/>
        <v>26511.096374466641</v>
      </c>
      <c r="T14" s="13">
        <f t="shared" si="4"/>
        <v>0</v>
      </c>
    </row>
    <row r="15" spans="1:35">
      <c r="A15" t="str">
        <f>'Asset Info'!A15</f>
        <v>Transformer</v>
      </c>
      <c r="B15" t="str">
        <f>'Asset Info'!B15</f>
        <v>Transformer15</v>
      </c>
      <c r="C15" t="str">
        <f>'Asset Info'!C15</f>
        <v>site115</v>
      </c>
      <c r="D15" s="14">
        <f>IF('Asset Info'!E15="Yes",Criticality!$D$5,0)</f>
        <v>0</v>
      </c>
      <c r="E15" s="14">
        <f>IF('Asset Info'!G15="Yes",Criticality!$D$6,0)</f>
        <v>0</v>
      </c>
      <c r="F15" s="14">
        <f>IF('Asset Info'!J15="low",Criticality!$F$7,IF('Asset Info'!J15="medium",Criticality!$E$7,IF('Asset Info'!J15="high",Criticality!$D$7,0)))</f>
        <v>800000</v>
      </c>
      <c r="G15" s="14">
        <f>IF('Asset Info'!K15="low",Criticality!$F$10,IF('Asset Info'!K15="medium",Criticality!$E$10,IF('Asset Info'!K15="high",Criticality!$D$10,0)))</f>
        <v>4449015</v>
      </c>
      <c r="H15" s="14">
        <f t="shared" si="0"/>
        <v>5249015</v>
      </c>
      <c r="I15" s="14">
        <f>IF('Asset Info'!L15="low",Criticality!$F$12,IF('Asset Info'!L15="medium",Criticality!$E$12,IF('Asset Info'!L15="high",Criticality!$D$12,IF('Asset Info'!L15="very high",Criticality!$C$12,0))))</f>
        <v>10000000</v>
      </c>
      <c r="J15" s="14">
        <f>IF('Asset Info'!M15="low",Criticality!$F$14,IF('Asset Info'!M15="medium",Criticality!$E$14,IF('Asset Info'!M15="high",Criticality!$D$14,0)))</f>
        <v>0</v>
      </c>
      <c r="K15" s="14" t="str">
        <f>'Asset Info'!P15</f>
        <v>Black start</v>
      </c>
      <c r="L15" s="11" t="str">
        <f>'Asset Info'!Q15</f>
        <v>n/a</v>
      </c>
      <c r="M15" s="14">
        <f t="shared" si="1"/>
        <v>15249015</v>
      </c>
      <c r="N15">
        <f>IF(A15="Transformer",'Cost of recovery'!$B$1,IF(A15="Switchgear",'Cost of recovery'!$B$2,IF(A15="Cable",L15*'Cost of recovery'!$B$3,L15*'Cost of recovery'!$B$4)))</f>
        <v>5600000</v>
      </c>
      <c r="O15" t="str">
        <f>'Asset Info'!N15</f>
        <v>Tgrp1</v>
      </c>
      <c r="P15" t="str">
        <f>'Asset Info'!O15</f>
        <v>4a(2c)</v>
      </c>
      <c r="Q15" t="str">
        <f t="shared" si="2"/>
        <v>Tgrp14a(2c)</v>
      </c>
      <c r="R15">
        <f>IF(A15="Transformer",VLOOKUP(Q15,'PoF Tx'!$C$4:$D$10,2,FALSE),IF(A15="Switchgear",VLOOKUP(Q15,'PoF SWGR'!$J$1:$K$213,2,FALSE),IF(A15="Cable",VLOOKUP(Q15,'PoF Cables'!$J$1:$K$20,2,FALSE),VLOOKUP(Q15,'PoF OHL'!$J$1:$K$200,2,FALSE))))</f>
        <v>8.1177039538333617E-3</v>
      </c>
      <c r="S15" s="13">
        <f t="shared" si="3"/>
        <v>0</v>
      </c>
      <c r="T15" s="13">
        <f t="shared" si="4"/>
        <v>15249015</v>
      </c>
    </row>
    <row r="16" spans="1:35">
      <c r="A16" t="str">
        <f>'Asset Info'!A16</f>
        <v>Transformer</v>
      </c>
      <c r="B16" t="str">
        <f>'Asset Info'!B16</f>
        <v>Transformer16</v>
      </c>
      <c r="C16" t="str">
        <f>'Asset Info'!C16</f>
        <v>site116</v>
      </c>
      <c r="D16" s="14">
        <f>IF('Asset Info'!E16="Yes",Criticality!$D$5,0)</f>
        <v>0</v>
      </c>
      <c r="E16" s="14">
        <f>IF('Asset Info'!G16="Yes",Criticality!$D$6,0)</f>
        <v>0</v>
      </c>
      <c r="F16" s="14">
        <f>IF('Asset Info'!J16="low",Criticality!$F$7,IF('Asset Info'!J16="medium",Criticality!$E$7,IF('Asset Info'!J16="high",Criticality!$D$7,0)))</f>
        <v>800000</v>
      </c>
      <c r="G16" s="14">
        <f>IF('Asset Info'!K16="low",Criticality!$F$10,IF('Asset Info'!K16="medium",Criticality!$E$10,IF('Asset Info'!K16="high",Criticality!$D$10,0)))</f>
        <v>241878</v>
      </c>
      <c r="H16" s="14">
        <f t="shared" si="0"/>
        <v>1041878</v>
      </c>
      <c r="I16" s="14">
        <f>IF('Asset Info'!L16="low",Criticality!$F$12,IF('Asset Info'!L16="medium",Criticality!$E$12,IF('Asset Info'!L16="high",Criticality!$D$12,IF('Asset Info'!L16="very high",Criticality!$C$12,0))))</f>
        <v>1000000</v>
      </c>
      <c r="J16" s="14">
        <f>IF('Asset Info'!M16="low",Criticality!$F$14,IF('Asset Info'!M16="medium",Criticality!$E$14,IF('Asset Info'!M16="high",Criticality!$D$14,0)))</f>
        <v>0</v>
      </c>
      <c r="K16" s="14" t="str">
        <f>'Asset Info'!P16</f>
        <v>no</v>
      </c>
      <c r="L16" s="11" t="str">
        <f>'Asset Info'!Q16</f>
        <v>n/a</v>
      </c>
      <c r="M16" s="14">
        <f t="shared" si="1"/>
        <v>2041878</v>
      </c>
      <c r="N16">
        <f>IF(A16="Transformer",'Cost of recovery'!$B$1,IF(A16="Switchgear",'Cost of recovery'!$B$2,IF(A16="Cable",L16*'Cost of recovery'!$B$3,L16*'Cost of recovery'!$B$4)))</f>
        <v>5600000</v>
      </c>
      <c r="O16" t="str">
        <f>'Asset Info'!N16</f>
        <v>Tgrp1</v>
      </c>
      <c r="P16" t="str">
        <f>'Asset Info'!O16</f>
        <v>4b</v>
      </c>
      <c r="Q16" t="str">
        <f t="shared" si="2"/>
        <v>Tgrp14b</v>
      </c>
      <c r="R16">
        <f>IF(A16="Transformer",VLOOKUP(Q16,'PoF Tx'!$C$4:$D$10,2,FALSE),IF(A16="Switchgear",VLOOKUP(Q16,'PoF SWGR'!$J$1:$K$213,2,FALSE),IF(A16="Cable",VLOOKUP(Q16,'PoF Cables'!$J$1:$K$20,2,FALSE),VLOOKUP(Q16,'PoF OHL'!$J$1:$K$200,2,FALSE))))</f>
        <v>6.1032005426304839E-2</v>
      </c>
      <c r="S16" s="13">
        <f t="shared" si="3"/>
        <v>466399.13956315955</v>
      </c>
      <c r="T16" s="13">
        <f t="shared" si="4"/>
        <v>0</v>
      </c>
    </row>
    <row r="17" spans="1:20">
      <c r="A17" t="str">
        <f>'Asset Info'!A17</f>
        <v>Transformer</v>
      </c>
      <c r="B17" t="str">
        <f>'Asset Info'!B17</f>
        <v>Transformer17</v>
      </c>
      <c r="C17" t="str">
        <f>'Asset Info'!C17</f>
        <v>site117</v>
      </c>
      <c r="D17" s="14">
        <f>IF('Asset Info'!E17="Yes",Criticality!$D$5,0)</f>
        <v>0</v>
      </c>
      <c r="E17" s="14">
        <f>IF('Asset Info'!G17="Yes",Criticality!$D$6,0)</f>
        <v>843500</v>
      </c>
      <c r="F17" s="14">
        <f>IF('Asset Info'!J17="low",Criticality!$F$7,IF('Asset Info'!J17="medium",Criticality!$E$7,IF('Asset Info'!J17="high",Criticality!$D$7,0)))</f>
        <v>800000</v>
      </c>
      <c r="G17" s="14">
        <f>IF('Asset Info'!K17="low",Criticality!$F$10,IF('Asset Info'!K17="medium",Criticality!$E$10,IF('Asset Info'!K17="high",Criticality!$D$10,0)))</f>
        <v>2265429</v>
      </c>
      <c r="H17" s="14">
        <f t="shared" si="0"/>
        <v>3908929</v>
      </c>
      <c r="I17" s="14">
        <f>IF('Asset Info'!L17="low",Criticality!$F$12,IF('Asset Info'!L17="medium",Criticality!$E$12,IF('Asset Info'!L17="high",Criticality!$D$12,IF('Asset Info'!L17="very high",Criticality!$C$12,0))))</f>
        <v>1000000</v>
      </c>
      <c r="J17" s="14">
        <f>IF('Asset Info'!M17="low",Criticality!$F$14,IF('Asset Info'!M17="medium",Criticality!$E$14,IF('Asset Info'!M17="high",Criticality!$D$14,0)))</f>
        <v>0</v>
      </c>
      <c r="K17" s="14" t="str">
        <f>'Asset Info'!P17</f>
        <v>no</v>
      </c>
      <c r="L17" s="11" t="str">
        <f>'Asset Info'!Q17</f>
        <v>n/a</v>
      </c>
      <c r="M17" s="14">
        <f t="shared" si="1"/>
        <v>4908929</v>
      </c>
      <c r="N17">
        <f>IF(A17="Transformer",'Cost of recovery'!$B$1,IF(A17="Switchgear",'Cost of recovery'!$B$2,IF(A17="Cable",L17*'Cost of recovery'!$B$3,L17*'Cost of recovery'!$B$4)))</f>
        <v>5600000</v>
      </c>
      <c r="O17" t="str">
        <f>'Asset Info'!N17</f>
        <v>Tgrp1</v>
      </c>
      <c r="P17">
        <f>'Asset Info'!O17</f>
        <v>3</v>
      </c>
      <c r="Q17" t="str">
        <f t="shared" si="2"/>
        <v>Tgrp13</v>
      </c>
      <c r="R17">
        <f>IF(A17="Transformer",VLOOKUP(Q17,'PoF Tx'!$C$4:$D$10,2,FALSE),IF(A17="Switchgear",VLOOKUP(Q17,'PoF SWGR'!$J$1:$K$213,2,FALSE),IF(A17="Cable",VLOOKUP(Q17,'PoF Cables'!$J$1:$K$20,2,FALSE),VLOOKUP(Q17,'PoF OHL'!$J$1:$K$200,2,FALSE))))</f>
        <v>8.0603792160508468E-3</v>
      </c>
      <c r="S17" s="13">
        <f t="shared" si="3"/>
        <v>84705.952894554008</v>
      </c>
      <c r="T17" s="13">
        <f t="shared" si="4"/>
        <v>0</v>
      </c>
    </row>
    <row r="18" spans="1:20">
      <c r="A18" t="str">
        <f>'Asset Info'!A18</f>
        <v>Transformer</v>
      </c>
      <c r="B18" t="str">
        <f>'Asset Info'!B18</f>
        <v>Transformer18</v>
      </c>
      <c r="C18" t="str">
        <f>'Asset Info'!C18</f>
        <v>site118</v>
      </c>
      <c r="D18" s="14">
        <f>IF('Asset Info'!E18="Yes",Criticality!$D$5,0)</f>
        <v>0</v>
      </c>
      <c r="E18" s="14">
        <f>IF('Asset Info'!G18="Yes",Criticality!$D$6,0)</f>
        <v>843500</v>
      </c>
      <c r="F18" s="14">
        <f>IF('Asset Info'!J18="low",Criticality!$F$7,IF('Asset Info'!J18="medium",Criticality!$E$7,IF('Asset Info'!J18="high",Criticality!$D$7,0)))</f>
        <v>800000</v>
      </c>
      <c r="G18" s="14">
        <f>IF('Asset Info'!K18="low",Criticality!$F$10,IF('Asset Info'!K18="medium",Criticality!$E$10,IF('Asset Info'!K18="high",Criticality!$D$10,0)))</f>
        <v>2265429</v>
      </c>
      <c r="H18" s="14">
        <f t="shared" si="0"/>
        <v>3908929</v>
      </c>
      <c r="I18" s="14">
        <f>IF('Asset Info'!L18="low",Criticality!$F$12,IF('Asset Info'!L18="medium",Criticality!$E$12,IF('Asset Info'!L18="high",Criticality!$D$12,IF('Asset Info'!L18="very high",Criticality!$C$12,0))))</f>
        <v>1000000</v>
      </c>
      <c r="J18" s="14">
        <f>IF('Asset Info'!M18="low",Criticality!$F$14,IF('Asset Info'!M18="medium",Criticality!$E$14,IF('Asset Info'!M18="high",Criticality!$D$14,0)))</f>
        <v>0</v>
      </c>
      <c r="K18" s="14" t="str">
        <f>'Asset Info'!P18</f>
        <v>no</v>
      </c>
      <c r="L18" s="11" t="str">
        <f>'Asset Info'!Q18</f>
        <v>n/a</v>
      </c>
      <c r="M18" s="14">
        <f t="shared" si="1"/>
        <v>4908929</v>
      </c>
      <c r="N18">
        <f>IF(A18="Transformer",'Cost of recovery'!$B$1,IF(A18="Switchgear",'Cost of recovery'!$B$2,IF(A18="Cable",L18*'Cost of recovery'!$B$3,L18*'Cost of recovery'!$B$4)))</f>
        <v>5600000</v>
      </c>
      <c r="O18" t="str">
        <f>'Asset Info'!N18</f>
        <v>Tgrp1</v>
      </c>
      <c r="P18">
        <f>'Asset Info'!O18</f>
        <v>2</v>
      </c>
      <c r="Q18" t="str">
        <f t="shared" si="2"/>
        <v>Tgrp12</v>
      </c>
      <c r="R18">
        <f>IF(A18="Transformer",VLOOKUP(Q18,'PoF Tx'!$C$4:$D$10,2,FALSE),IF(A18="Switchgear",VLOOKUP(Q18,'PoF SWGR'!$J$1:$K$213,2,FALSE),IF(A18="Cable",VLOOKUP(Q18,'PoF Cables'!$J$1:$K$20,2,FALSE),VLOOKUP(Q18,'PoF OHL'!$J$1:$K$200,2,FALSE))))</f>
        <v>3.1243270923778104E-3</v>
      </c>
      <c r="S18" s="13">
        <f t="shared" si="3"/>
        <v>32833.331586574852</v>
      </c>
      <c r="T18" s="13">
        <f t="shared" si="4"/>
        <v>0</v>
      </c>
    </row>
    <row r="19" spans="1:20">
      <c r="A19" t="str">
        <f>'Asset Info'!A19</f>
        <v>Transformer</v>
      </c>
      <c r="B19" t="str">
        <f>'Asset Info'!B19</f>
        <v>Transformer19</v>
      </c>
      <c r="C19" t="str">
        <f>'Asset Info'!C19</f>
        <v>site119</v>
      </c>
      <c r="D19" s="14">
        <f>IF('Asset Info'!E19="Yes",Criticality!$D$5,0)</f>
        <v>0</v>
      </c>
      <c r="E19" s="14">
        <f>IF('Asset Info'!G19="Yes",Criticality!$D$6,0)</f>
        <v>843500</v>
      </c>
      <c r="F19" s="14">
        <f>IF('Asset Info'!J19="low",Criticality!$F$7,IF('Asset Info'!J19="medium",Criticality!$E$7,IF('Asset Info'!J19="high",Criticality!$D$7,0)))</f>
        <v>800000</v>
      </c>
      <c r="G19" s="14">
        <f>IF('Asset Info'!K19="low",Criticality!$F$10,IF('Asset Info'!K19="medium",Criticality!$E$10,IF('Asset Info'!K19="high",Criticality!$D$10,0)))</f>
        <v>2265429</v>
      </c>
      <c r="H19" s="14">
        <f t="shared" si="0"/>
        <v>3908929</v>
      </c>
      <c r="I19" s="14">
        <f>IF('Asset Info'!L19="low",Criticality!$F$12,IF('Asset Info'!L19="medium",Criticality!$E$12,IF('Asset Info'!L19="high",Criticality!$D$12,IF('Asset Info'!L19="very high",Criticality!$C$12,0))))</f>
        <v>1000000</v>
      </c>
      <c r="J19" s="14">
        <f>IF('Asset Info'!M19="low",Criticality!$F$14,IF('Asset Info'!M19="medium",Criticality!$E$14,IF('Asset Info'!M19="high",Criticality!$D$14,0)))</f>
        <v>0</v>
      </c>
      <c r="K19" s="14" t="str">
        <f>'Asset Info'!P19</f>
        <v>no</v>
      </c>
      <c r="L19" s="11" t="str">
        <f>'Asset Info'!Q19</f>
        <v>n/a</v>
      </c>
      <c r="M19" s="14">
        <f t="shared" si="1"/>
        <v>4908929</v>
      </c>
      <c r="N19">
        <f>IF(A19="Transformer",'Cost of recovery'!$B$1,IF(A19="Switchgear",'Cost of recovery'!$B$2,IF(A19="Cable",L19*'Cost of recovery'!$B$3,L19*'Cost of recovery'!$B$4)))</f>
        <v>5600000</v>
      </c>
      <c r="O19" t="str">
        <f>'Asset Info'!N19</f>
        <v>Tgrp1</v>
      </c>
      <c r="P19" t="str">
        <f>'Asset Info'!O19</f>
        <v>4a(2c)</v>
      </c>
      <c r="Q19" t="str">
        <f t="shared" si="2"/>
        <v>Tgrp14a(2c)</v>
      </c>
      <c r="R19">
        <f>IF(A19="Transformer",VLOOKUP(Q19,'PoF Tx'!$C$4:$D$10,2,FALSE),IF(A19="Switchgear",VLOOKUP(Q19,'PoF SWGR'!$J$1:$K$213,2,FALSE),IF(A19="Cable",VLOOKUP(Q19,'PoF Cables'!$J$1:$K$20,2,FALSE),VLOOKUP(Q19,'PoF OHL'!$J$1:$K$200,2,FALSE))))</f>
        <v>8.1177039538333617E-3</v>
      </c>
      <c r="S19" s="13">
        <f t="shared" si="3"/>
        <v>85308.374493854077</v>
      </c>
      <c r="T19" s="13">
        <f t="shared" si="4"/>
        <v>0</v>
      </c>
    </row>
    <row r="20" spans="1:20">
      <c r="A20" t="str">
        <f>'Asset Info'!A20</f>
        <v>Transformer</v>
      </c>
      <c r="B20" t="str">
        <f>'Asset Info'!B20</f>
        <v>Transformer20</v>
      </c>
      <c r="C20" t="str">
        <f>'Asset Info'!C20</f>
        <v>site120</v>
      </c>
      <c r="D20" s="14">
        <f>IF('Asset Info'!E20="Yes",Criticality!$D$5,0)</f>
        <v>0</v>
      </c>
      <c r="E20" s="14">
        <f>IF('Asset Info'!G20="Yes",Criticality!$D$6,0)</f>
        <v>0</v>
      </c>
      <c r="F20" s="14">
        <f>IF('Asset Info'!J20="low",Criticality!$F$7,IF('Asset Info'!J20="medium",Criticality!$E$7,IF('Asset Info'!J20="high",Criticality!$D$7,0)))</f>
        <v>800000</v>
      </c>
      <c r="G20" s="14">
        <f>IF('Asset Info'!K20="low",Criticality!$F$10,IF('Asset Info'!K20="medium",Criticality!$E$10,IF('Asset Info'!K20="high",Criticality!$D$10,0)))</f>
        <v>4449015</v>
      </c>
      <c r="H20" s="14">
        <f t="shared" si="0"/>
        <v>5249015</v>
      </c>
      <c r="I20" s="14">
        <f>IF('Asset Info'!L20="low",Criticality!$F$12,IF('Asset Info'!L20="medium",Criticality!$E$12,IF('Asset Info'!L20="high",Criticality!$D$12,IF('Asset Info'!L20="very high",Criticality!$C$12,0))))</f>
        <v>50000</v>
      </c>
      <c r="J20" s="14">
        <f>IF('Asset Info'!M20="low",Criticality!$F$14,IF('Asset Info'!M20="medium",Criticality!$E$14,IF('Asset Info'!M20="high",Criticality!$D$14,0)))</f>
        <v>0</v>
      </c>
      <c r="K20" s="14" t="str">
        <f>'Asset Info'!P20</f>
        <v>no</v>
      </c>
      <c r="L20" s="11" t="str">
        <f>'Asset Info'!Q20</f>
        <v>n/a</v>
      </c>
      <c r="M20" s="14">
        <f t="shared" si="1"/>
        <v>5299015</v>
      </c>
      <c r="N20">
        <f>IF(A20="Transformer",'Cost of recovery'!$B$1,IF(A20="Switchgear",'Cost of recovery'!$B$2,IF(A20="Cable",L20*'Cost of recovery'!$B$3,L20*'Cost of recovery'!$B$4)))</f>
        <v>5600000</v>
      </c>
      <c r="O20" t="str">
        <f>'Asset Info'!N20</f>
        <v>Tgrp1</v>
      </c>
      <c r="P20" t="str">
        <f>'Asset Info'!O20</f>
        <v>4b</v>
      </c>
      <c r="Q20" t="str">
        <f t="shared" si="2"/>
        <v>Tgrp14b</v>
      </c>
      <c r="R20">
        <f>IF(A20="Transformer",VLOOKUP(Q20,'PoF Tx'!$C$4:$D$10,2,FALSE),IF(A20="Switchgear",VLOOKUP(Q20,'PoF SWGR'!$J$1:$K$213,2,FALSE),IF(A20="Cable",VLOOKUP(Q20,'PoF Cables'!$J$1:$K$20,2,FALSE),VLOOKUP(Q20,'PoF OHL'!$J$1:$K$200,2,FALSE))))</f>
        <v>6.1032005426304839E-2</v>
      </c>
      <c r="S20" s="13">
        <f t="shared" si="3"/>
        <v>665188.74262137781</v>
      </c>
      <c r="T20" s="13">
        <f t="shared" si="4"/>
        <v>0</v>
      </c>
    </row>
    <row r="21" spans="1:20">
      <c r="A21" t="str">
        <f>'Asset Info'!A21</f>
        <v>Transformer</v>
      </c>
      <c r="B21" t="str">
        <f>'Asset Info'!B21</f>
        <v>Transformer21</v>
      </c>
      <c r="C21" t="str">
        <f>'Asset Info'!C21</f>
        <v>site121</v>
      </c>
      <c r="D21" s="14">
        <f>IF('Asset Info'!E21="Yes",Criticality!$D$5,0)</f>
        <v>0</v>
      </c>
      <c r="E21" s="14">
        <f>IF('Asset Info'!G21="Yes",Criticality!$D$6,0)</f>
        <v>0</v>
      </c>
      <c r="F21" s="14">
        <f>IF('Asset Info'!J21="low",Criticality!$F$7,IF('Asset Info'!J21="medium",Criticality!$E$7,IF('Asset Info'!J21="high",Criticality!$D$7,0)))</f>
        <v>800000</v>
      </c>
      <c r="G21" s="14">
        <f>IF('Asset Info'!K21="low",Criticality!$F$10,IF('Asset Info'!K21="medium",Criticality!$E$10,IF('Asset Info'!K21="high",Criticality!$D$10,0)))</f>
        <v>4449015</v>
      </c>
      <c r="H21" s="14">
        <f t="shared" si="0"/>
        <v>5249015</v>
      </c>
      <c r="I21" s="14">
        <f>IF('Asset Info'!L21="low",Criticality!$F$12,IF('Asset Info'!L21="medium",Criticality!$E$12,IF('Asset Info'!L21="high",Criticality!$D$12,IF('Asset Info'!L21="very high",Criticality!$C$12,0))))</f>
        <v>1000000</v>
      </c>
      <c r="J21" s="14">
        <f>IF('Asset Info'!M21="low",Criticality!$F$14,IF('Asset Info'!M21="medium",Criticality!$E$14,IF('Asset Info'!M21="high",Criticality!$D$14,0)))</f>
        <v>0</v>
      </c>
      <c r="K21" s="14" t="str">
        <f>'Asset Info'!P21</f>
        <v>no</v>
      </c>
      <c r="L21" s="11" t="str">
        <f>'Asset Info'!Q21</f>
        <v>n/a</v>
      </c>
      <c r="M21" s="14">
        <f t="shared" si="1"/>
        <v>6249015</v>
      </c>
      <c r="N21">
        <f>IF(A21="Transformer",'Cost of recovery'!$B$1,IF(A21="Switchgear",'Cost of recovery'!$B$2,IF(A21="Cable",L21*'Cost of recovery'!$B$3,L21*'Cost of recovery'!$B$4)))</f>
        <v>5600000</v>
      </c>
      <c r="O21" t="str">
        <f>'Asset Info'!N21</f>
        <v>Tgrp1</v>
      </c>
      <c r="P21">
        <f>'Asset Info'!O21</f>
        <v>5</v>
      </c>
      <c r="Q21" t="str">
        <f t="shared" si="2"/>
        <v>Tgrp15</v>
      </c>
      <c r="R21">
        <f>IF(A21="Transformer",VLOOKUP(Q21,'PoF Tx'!$C$4:$D$10,2,FALSE),IF(A21="Switchgear",VLOOKUP(Q21,'PoF SWGR'!$J$1:$K$213,2,FALSE),IF(A21="Cable",VLOOKUP(Q21,'PoF Cables'!$J$1:$K$20,2,FALSE),VLOOKUP(Q21,'PoF OHL'!$J$1:$K$200,2,FALSE))))</f>
        <v>0.10951504328871182</v>
      </c>
      <c r="S21" s="13">
        <f t="shared" si="3"/>
        <v>1297645.3906535958</v>
      </c>
      <c r="T21" s="13">
        <f t="shared" si="4"/>
        <v>0</v>
      </c>
    </row>
    <row r="22" spans="1:20">
      <c r="A22" t="str">
        <f>'Asset Info'!A22</f>
        <v>Switchgear</v>
      </c>
      <c r="B22" t="str">
        <f>'Asset Info'!B22</f>
        <v>Switchgear22</v>
      </c>
      <c r="C22" t="str">
        <f>'Asset Info'!C22</f>
        <v>site122</v>
      </c>
      <c r="D22" s="14">
        <f>IF('Asset Info'!E22="Yes",Criticality!$D$5,0)</f>
        <v>0</v>
      </c>
      <c r="E22" s="14">
        <f>IF('Asset Info'!G22="Yes",Criticality!$D$6,0)</f>
        <v>0</v>
      </c>
      <c r="F22" s="14">
        <f>IF('Asset Info'!J22="low",Criticality!$F$7,IF('Asset Info'!J22="medium",Criticality!$E$7,IF('Asset Info'!J22="high",Criticality!$D$7,0)))</f>
        <v>800000</v>
      </c>
      <c r="G22" s="14">
        <f>IF('Asset Info'!K22="low",Criticality!$F$10,IF('Asset Info'!K22="medium",Criticality!$E$10,IF('Asset Info'!K22="high",Criticality!$D$10,0)))</f>
        <v>241878</v>
      </c>
      <c r="H22" s="14">
        <f t="shared" si="0"/>
        <v>1041878</v>
      </c>
      <c r="I22" s="14">
        <f>IF('Asset Info'!L22="low",Criticality!$F$12,IF('Asset Info'!L22="medium",Criticality!$E$12,IF('Asset Info'!L22="high",Criticality!$D$12,IF('Asset Info'!L22="very high",Criticality!$C$12,0))))</f>
        <v>50000</v>
      </c>
      <c r="J22" s="14">
        <f>IF('Asset Info'!M22="low",Criticality!$F$14,IF('Asset Info'!M22="medium",Criticality!$E$14,IF('Asset Info'!M22="high",Criticality!$D$14,0)))</f>
        <v>0</v>
      </c>
      <c r="K22" s="14" t="str">
        <f>'Asset Info'!P22</f>
        <v>no</v>
      </c>
      <c r="L22" s="11" t="str">
        <f>'Asset Info'!Q22</f>
        <v>n/a</v>
      </c>
      <c r="M22" s="14">
        <f t="shared" si="1"/>
        <v>1091878</v>
      </c>
      <c r="N22">
        <f>IF(A22="Transformer",'Cost of recovery'!$B$1,IF(A22="Switchgear",'Cost of recovery'!$B$2,IF(A22="Cable",L22*'Cost of recovery'!$B$3,L22*'Cost of recovery'!$B$4)))</f>
        <v>1871000</v>
      </c>
      <c r="O22" t="str">
        <f>'Asset Info'!N22</f>
        <v>Sgrp20</v>
      </c>
      <c r="P22">
        <f>'Asset Info'!O22</f>
        <v>3</v>
      </c>
      <c r="Q22" t="str">
        <f t="shared" si="2"/>
        <v>Sgrp203</v>
      </c>
      <c r="R22">
        <f>IF(A22="Transformer",VLOOKUP(Q22,'PoF Tx'!$C$4:$D$10,2,FALSE),IF(A22="Switchgear",VLOOKUP(Q22,'PoF SWGR'!$J$1:$K$213,2,FALSE),IF(A22="Cable",VLOOKUP(Q22,'PoF Cables'!$J$1:$K$20,2,FALSE),VLOOKUP(Q22,'PoF OHL'!$J$1:$K$200,2,FALSE))))</f>
        <v>1.0837806508269409E-4</v>
      </c>
      <c r="S22" s="13">
        <f t="shared" si="3"/>
        <v>321.1109847160825</v>
      </c>
      <c r="T22" s="13">
        <f t="shared" si="4"/>
        <v>0</v>
      </c>
    </row>
    <row r="23" spans="1:20">
      <c r="A23" t="str">
        <f>'Asset Info'!A23</f>
        <v>Switchgear</v>
      </c>
      <c r="B23" t="str">
        <f>'Asset Info'!B23</f>
        <v>Switchgear23</v>
      </c>
      <c r="C23" t="str">
        <f>'Asset Info'!C23</f>
        <v>site123</v>
      </c>
      <c r="D23" s="14">
        <f>IF('Asset Info'!E23="Yes",Criticality!$D$5,0)</f>
        <v>0</v>
      </c>
      <c r="E23" s="14">
        <f>IF('Asset Info'!G23="Yes",Criticality!$D$6,0)</f>
        <v>0</v>
      </c>
      <c r="F23" s="14">
        <f>IF('Asset Info'!J23="low",Criticality!$F$7,IF('Asset Info'!J23="medium",Criticality!$E$7,IF('Asset Info'!J23="high",Criticality!$D$7,0)))</f>
        <v>800000</v>
      </c>
      <c r="G23" s="14">
        <f>IF('Asset Info'!K23="low",Criticality!$F$10,IF('Asset Info'!K23="medium",Criticality!$E$10,IF('Asset Info'!K23="high",Criticality!$D$10,0)))</f>
        <v>241878</v>
      </c>
      <c r="H23" s="14">
        <f t="shared" si="0"/>
        <v>1041878</v>
      </c>
      <c r="I23" s="14">
        <f>IF('Asset Info'!L23="low",Criticality!$F$12,IF('Asset Info'!L23="medium",Criticality!$E$12,IF('Asset Info'!L23="high",Criticality!$D$12,IF('Asset Info'!L23="very high",Criticality!$C$12,0))))</f>
        <v>10000</v>
      </c>
      <c r="J23" s="14">
        <f>IF('Asset Info'!M23="low",Criticality!$F$14,IF('Asset Info'!M23="medium",Criticality!$E$14,IF('Asset Info'!M23="high",Criticality!$D$14,0)))</f>
        <v>0</v>
      </c>
      <c r="K23" s="14" t="str">
        <f>'Asset Info'!P23</f>
        <v xml:space="preserve">Nuclear </v>
      </c>
      <c r="L23" s="11" t="str">
        <f>'Asset Info'!Q23</f>
        <v>n/a</v>
      </c>
      <c r="M23" s="14">
        <f t="shared" si="1"/>
        <v>1051878</v>
      </c>
      <c r="N23">
        <f>IF(A23="Transformer",'Cost of recovery'!$B$1,IF(A23="Switchgear",'Cost of recovery'!$B$2,IF(A23="Cable",L23*'Cost of recovery'!$B$3,L23*'Cost of recovery'!$B$4)))</f>
        <v>1871000</v>
      </c>
      <c r="O23" t="str">
        <f>'Asset Info'!N23</f>
        <v>Sgrp1</v>
      </c>
      <c r="P23" t="str">
        <f>'Asset Info'!O23</f>
        <v>4b</v>
      </c>
      <c r="Q23" t="str">
        <f t="shared" si="2"/>
        <v>Sgrp14b</v>
      </c>
      <c r="R23">
        <f>IF(A23="Transformer",VLOOKUP(Q23,'PoF Tx'!$C$4:$D$10,2,FALSE),IF(A23="Switchgear",VLOOKUP(Q23,'PoF SWGR'!$J$1:$K$213,2,FALSE),IF(A23="Cable",VLOOKUP(Q23,'PoF Cables'!$J$1:$K$20,2,FALSE),VLOOKUP(Q23,'PoF OHL'!$J$1:$K$200,2,FALSE))))</f>
        <v>2.9871381677183957E-2</v>
      </c>
      <c r="S23" s="13">
        <f t="shared" si="3"/>
        <v>0</v>
      </c>
      <c r="T23" s="13">
        <f t="shared" si="4"/>
        <v>1051878</v>
      </c>
    </row>
    <row r="24" spans="1:20">
      <c r="A24" t="str">
        <f>'Asset Info'!A24</f>
        <v>Switchgear</v>
      </c>
      <c r="B24" t="str">
        <f>'Asset Info'!B24</f>
        <v>Switchgear24</v>
      </c>
      <c r="C24" t="str">
        <f>'Asset Info'!C24</f>
        <v>site124</v>
      </c>
      <c r="D24" s="14">
        <f>IF('Asset Info'!E24="Yes",Criticality!$D$5,0)</f>
        <v>0</v>
      </c>
      <c r="E24" s="14">
        <f>IF('Asset Info'!G24="Yes",Criticality!$D$6,0)</f>
        <v>0</v>
      </c>
      <c r="F24" s="14">
        <f>IF('Asset Info'!J24="low",Criticality!$F$7,IF('Asset Info'!J24="medium",Criticality!$E$7,IF('Asset Info'!J24="high",Criticality!$D$7,0)))</f>
        <v>800000</v>
      </c>
      <c r="G24" s="14">
        <f>IF('Asset Info'!K24="low",Criticality!$F$10,IF('Asset Info'!K24="medium",Criticality!$E$10,IF('Asset Info'!K24="high",Criticality!$D$10,0)))</f>
        <v>241878</v>
      </c>
      <c r="H24" s="14">
        <f t="shared" si="0"/>
        <v>1041878</v>
      </c>
      <c r="I24" s="14">
        <f>IF('Asset Info'!L24="low",Criticality!$F$12,IF('Asset Info'!L24="medium",Criticality!$E$12,IF('Asset Info'!L24="high",Criticality!$D$12,IF('Asset Info'!L24="very high",Criticality!$C$12,0))))</f>
        <v>10000</v>
      </c>
      <c r="J24" s="14">
        <f>IF('Asset Info'!M24="low",Criticality!$F$14,IF('Asset Info'!M24="medium",Criticality!$E$14,IF('Asset Info'!M24="high",Criticality!$D$14,0)))</f>
        <v>0</v>
      </c>
      <c r="K24" s="14" t="str">
        <f>'Asset Info'!P24</f>
        <v>no</v>
      </c>
      <c r="L24" s="11" t="str">
        <f>'Asset Info'!Q24</f>
        <v>n/a</v>
      </c>
      <c r="M24" s="14">
        <f t="shared" si="1"/>
        <v>1051878</v>
      </c>
      <c r="N24">
        <f>IF(A24="Transformer",'Cost of recovery'!$B$1,IF(A24="Switchgear",'Cost of recovery'!$B$2,IF(A24="Cable",L24*'Cost of recovery'!$B$3,L24*'Cost of recovery'!$B$4)))</f>
        <v>1871000</v>
      </c>
      <c r="O24" t="str">
        <f>'Asset Info'!N24</f>
        <v>Sgrp20</v>
      </c>
      <c r="P24">
        <f>'Asset Info'!O24</f>
        <v>5</v>
      </c>
      <c r="Q24" t="str">
        <f t="shared" si="2"/>
        <v>Sgrp205</v>
      </c>
      <c r="R24">
        <f>IF(A24="Transformer",VLOOKUP(Q24,'PoF Tx'!$C$4:$D$10,2,FALSE),IF(A24="Switchgear",VLOOKUP(Q24,'PoF SWGR'!$J$1:$K$213,2,FALSE),IF(A24="Cable",VLOOKUP(Q24,'PoF Cables'!$J$1:$K$20,2,FALSE),VLOOKUP(Q24,'PoF OHL'!$J$1:$K$200,2,FALSE))))</f>
        <v>0.15321359631603143</v>
      </c>
      <c r="S24" s="13">
        <f t="shared" si="3"/>
        <v>447824.64997300931</v>
      </c>
      <c r="T24" s="13">
        <f t="shared" si="4"/>
        <v>0</v>
      </c>
    </row>
    <row r="25" spans="1:20">
      <c r="A25" t="str">
        <f>'Asset Info'!A25</f>
        <v>Switchgear</v>
      </c>
      <c r="B25" t="str">
        <f>'Asset Info'!B25</f>
        <v>Switchgear25</v>
      </c>
      <c r="C25" t="str">
        <f>'Asset Info'!C25</f>
        <v>site125</v>
      </c>
      <c r="D25" s="14">
        <f>IF('Asset Info'!E25="Yes",Criticality!$D$5,0)</f>
        <v>0</v>
      </c>
      <c r="E25" s="14">
        <f>IF('Asset Info'!G25="Yes",Criticality!$D$6,0)</f>
        <v>0</v>
      </c>
      <c r="F25" s="14">
        <f>IF('Asset Info'!J25="low",Criticality!$F$7,IF('Asset Info'!J25="medium",Criticality!$E$7,IF('Asset Info'!J25="high",Criticality!$D$7,0)))</f>
        <v>800000</v>
      </c>
      <c r="G25" s="14">
        <f>IF('Asset Info'!K25="low",Criticality!$F$10,IF('Asset Info'!K25="medium",Criticality!$E$10,IF('Asset Info'!K25="high",Criticality!$D$10,0)))</f>
        <v>241878</v>
      </c>
      <c r="H25" s="14">
        <f t="shared" si="0"/>
        <v>1041878</v>
      </c>
      <c r="I25" s="14">
        <f>IF('Asset Info'!L25="low",Criticality!$F$12,IF('Asset Info'!L25="medium",Criticality!$E$12,IF('Asset Info'!L25="high",Criticality!$D$12,IF('Asset Info'!L25="very high",Criticality!$C$12,0))))</f>
        <v>10000</v>
      </c>
      <c r="J25" s="14">
        <f>IF('Asset Info'!M25="low",Criticality!$F$14,IF('Asset Info'!M25="medium",Criticality!$E$14,IF('Asset Info'!M25="high",Criticality!$D$14,0)))</f>
        <v>0</v>
      </c>
      <c r="K25" s="14" t="str">
        <f>'Asset Info'!P25</f>
        <v>no</v>
      </c>
      <c r="L25" s="11" t="str">
        <f>'Asset Info'!Q25</f>
        <v>n/a</v>
      </c>
      <c r="M25" s="14">
        <f t="shared" si="1"/>
        <v>1051878</v>
      </c>
      <c r="N25">
        <f>IF(A25="Transformer",'Cost of recovery'!$B$1,IF(A25="Switchgear",'Cost of recovery'!$B$2,IF(A25="Cable",L25*'Cost of recovery'!$B$3,L25*'Cost of recovery'!$B$4)))</f>
        <v>1871000</v>
      </c>
      <c r="O25" t="str">
        <f>'Asset Info'!N25</f>
        <v>Sgrp20</v>
      </c>
      <c r="P25" t="str">
        <f>'Asset Info'!O25</f>
        <v>4a</v>
      </c>
      <c r="Q25" t="str">
        <f t="shared" si="2"/>
        <v>Sgrp204a</v>
      </c>
      <c r="R25">
        <f>IF(A25="Transformer",VLOOKUP(Q25,'PoF Tx'!$C$4:$D$10,2,FALSE),IF(A25="Switchgear",VLOOKUP(Q25,'PoF SWGR'!$J$1:$K$213,2,FALSE),IF(A25="Cable",VLOOKUP(Q25,'PoF Cables'!$J$1:$K$20,2,FALSE),VLOOKUP(Q25,'PoF OHL'!$J$1:$K$200,2,FALSE))))</f>
        <v>5.2644490774880776E-3</v>
      </c>
      <c r="S25" s="13">
        <f t="shared" si="3"/>
        <v>15387.342390710197</v>
      </c>
      <c r="T25" s="13">
        <f t="shared" si="4"/>
        <v>0</v>
      </c>
    </row>
    <row r="26" spans="1:20">
      <c r="A26" t="str">
        <f>'Asset Info'!A26</f>
        <v>Switchgear</v>
      </c>
      <c r="B26" t="str">
        <f>'Asset Info'!B26</f>
        <v>Switchgear26</v>
      </c>
      <c r="C26" t="str">
        <f>'Asset Info'!C26</f>
        <v>site126</v>
      </c>
      <c r="D26" s="14">
        <f>IF('Asset Info'!E26="Yes",Criticality!$D$5,0)</f>
        <v>0</v>
      </c>
      <c r="E26" s="14">
        <f>IF('Asset Info'!G26="Yes",Criticality!$D$6,0)</f>
        <v>0</v>
      </c>
      <c r="F26" s="14">
        <f>IF('Asset Info'!J26="low",Criticality!$F$7,IF('Asset Info'!J26="medium",Criticality!$E$7,IF('Asset Info'!J26="high",Criticality!$D$7,0)))</f>
        <v>800000</v>
      </c>
      <c r="G26" s="14">
        <f>IF('Asset Info'!K26="low",Criticality!$F$10,IF('Asset Info'!K26="medium",Criticality!$E$10,IF('Asset Info'!K26="high",Criticality!$D$10,0)))</f>
        <v>241878</v>
      </c>
      <c r="H26" s="14">
        <f t="shared" si="0"/>
        <v>1041878</v>
      </c>
      <c r="I26" s="14">
        <f>IF('Asset Info'!L26="low",Criticality!$F$12,IF('Asset Info'!L26="medium",Criticality!$E$12,IF('Asset Info'!L26="high",Criticality!$D$12,IF('Asset Info'!L26="very high",Criticality!$C$12,0))))</f>
        <v>10000</v>
      </c>
      <c r="J26" s="14">
        <f>IF('Asset Info'!M26="low",Criticality!$F$14,IF('Asset Info'!M26="medium",Criticality!$E$14,IF('Asset Info'!M26="high",Criticality!$D$14,0)))</f>
        <v>0</v>
      </c>
      <c r="K26" s="14" t="str">
        <f>'Asset Info'!P26</f>
        <v>no</v>
      </c>
      <c r="L26" s="11" t="str">
        <f>'Asset Info'!Q26</f>
        <v>n/a</v>
      </c>
      <c r="M26" s="14">
        <f t="shared" si="1"/>
        <v>1051878</v>
      </c>
      <c r="N26">
        <f>IF(A26="Transformer",'Cost of recovery'!$B$1,IF(A26="Switchgear",'Cost of recovery'!$B$2,IF(A26="Cable",L26*'Cost of recovery'!$B$3,L26*'Cost of recovery'!$B$4)))</f>
        <v>1871000</v>
      </c>
      <c r="O26" t="str">
        <f>'Asset Info'!N26</f>
        <v>Sgrp20</v>
      </c>
      <c r="P26" t="str">
        <f>'Asset Info'!O26</f>
        <v>4b</v>
      </c>
      <c r="Q26" t="str">
        <f t="shared" si="2"/>
        <v>Sgrp204b</v>
      </c>
      <c r="R26">
        <f>IF(A26="Transformer",VLOOKUP(Q26,'PoF Tx'!$C$4:$D$10,2,FALSE),IF(A26="Switchgear",VLOOKUP(Q26,'PoF SWGR'!$J$1:$K$213,2,FALSE),IF(A26="Cable",VLOOKUP(Q26,'PoF Cables'!$J$1:$K$20,2,FALSE),VLOOKUP(Q26,'PoF OHL'!$J$1:$K$200,2,FALSE))))</f>
        <v>3.6223931090196664E-2</v>
      </c>
      <c r="S26" s="13">
        <f t="shared" si="3"/>
        <v>105878.13125705185</v>
      </c>
      <c r="T26" s="13">
        <f t="shared" si="4"/>
        <v>0</v>
      </c>
    </row>
    <row r="27" spans="1:20">
      <c r="A27" t="str">
        <f>'Asset Info'!A27</f>
        <v>Switchgear</v>
      </c>
      <c r="B27" t="str">
        <f>'Asset Info'!B27</f>
        <v>Switchgear27</v>
      </c>
      <c r="C27" t="str">
        <f>'Asset Info'!C27</f>
        <v>site127</v>
      </c>
      <c r="D27" s="14">
        <f>IF('Asset Info'!E27="Yes",Criticality!$D$5,0)</f>
        <v>0</v>
      </c>
      <c r="E27" s="14">
        <f>IF('Asset Info'!G27="Yes",Criticality!$D$6,0)</f>
        <v>0</v>
      </c>
      <c r="F27" s="14">
        <f>IF('Asset Info'!J27="low",Criticality!$F$7,IF('Asset Info'!J27="medium",Criticality!$E$7,IF('Asset Info'!J27="high",Criticality!$D$7,0)))</f>
        <v>800000</v>
      </c>
      <c r="G27" s="14">
        <f>IF('Asset Info'!K27="low",Criticality!$F$10,IF('Asset Info'!K27="medium",Criticality!$E$10,IF('Asset Info'!K27="high",Criticality!$D$10,0)))</f>
        <v>241878</v>
      </c>
      <c r="H27" s="14">
        <f t="shared" si="0"/>
        <v>1041878</v>
      </c>
      <c r="I27" s="14">
        <f>IF('Asset Info'!L27="low",Criticality!$F$12,IF('Asset Info'!L27="medium",Criticality!$E$12,IF('Asset Info'!L27="high",Criticality!$D$12,IF('Asset Info'!L27="very high",Criticality!$C$12,0))))</f>
        <v>10000</v>
      </c>
      <c r="J27" s="14">
        <f>IF('Asset Info'!M27="low",Criticality!$F$14,IF('Asset Info'!M27="medium",Criticality!$E$14,IF('Asset Info'!M27="high",Criticality!$D$14,0)))</f>
        <v>0</v>
      </c>
      <c r="K27" s="14" t="str">
        <f>'Asset Info'!P27</f>
        <v>no</v>
      </c>
      <c r="L27" s="11" t="str">
        <f>'Asset Info'!Q27</f>
        <v>n/a</v>
      </c>
      <c r="M27" s="14">
        <f t="shared" si="1"/>
        <v>1051878</v>
      </c>
      <c r="N27">
        <f>IF(A27="Transformer",'Cost of recovery'!$B$1,IF(A27="Switchgear",'Cost of recovery'!$B$2,IF(A27="Cable",L27*'Cost of recovery'!$B$3,L27*'Cost of recovery'!$B$4)))</f>
        <v>1871000</v>
      </c>
      <c r="O27" t="str">
        <f>'Asset Info'!N27</f>
        <v>Sgrp1</v>
      </c>
      <c r="P27" t="str">
        <f>'Asset Info'!O27</f>
        <v>4a</v>
      </c>
      <c r="Q27" t="str">
        <f t="shared" si="2"/>
        <v>Sgrp14a</v>
      </c>
      <c r="R27">
        <f>IF(A27="Transformer",VLOOKUP(Q27,'PoF Tx'!$C$4:$D$10,2,FALSE),IF(A27="Switchgear",VLOOKUP(Q27,'PoF SWGR'!$J$1:$K$213,2,FALSE),IF(A27="Cable",VLOOKUP(Q27,'PoF Cables'!$J$1:$K$20,2,FALSE),VLOOKUP(Q27,'PoF OHL'!$J$1:$K$200,2,FALSE))))</f>
        <v>5.3507804657090016E-4</v>
      </c>
      <c r="S27" s="13">
        <f t="shared" si="3"/>
        <v>1563.9678506050595</v>
      </c>
      <c r="T27" s="13">
        <f t="shared" si="4"/>
        <v>0</v>
      </c>
    </row>
    <row r="28" spans="1:20">
      <c r="A28" t="str">
        <f>'Asset Info'!A28</f>
        <v>Switchgear</v>
      </c>
      <c r="B28" t="str">
        <f>'Asset Info'!B28</f>
        <v>Switchgear28</v>
      </c>
      <c r="C28" t="str">
        <f>'Asset Info'!C28</f>
        <v>site128</v>
      </c>
      <c r="D28" s="14">
        <f>IF('Asset Info'!E28="Yes",Criticality!$D$5,0)</f>
        <v>0</v>
      </c>
      <c r="E28" s="14">
        <f>IF('Asset Info'!G28="Yes",Criticality!$D$6,0)</f>
        <v>0</v>
      </c>
      <c r="F28" s="14">
        <f>IF('Asset Info'!J28="low",Criticality!$F$7,IF('Asset Info'!J28="medium",Criticality!$E$7,IF('Asset Info'!J28="high",Criticality!$D$7,0)))</f>
        <v>800000</v>
      </c>
      <c r="G28" s="14">
        <f>IF('Asset Info'!K28="low",Criticality!$F$10,IF('Asset Info'!K28="medium",Criticality!$E$10,IF('Asset Info'!K28="high",Criticality!$D$10,0)))</f>
        <v>2265429</v>
      </c>
      <c r="H28" s="14">
        <f t="shared" si="0"/>
        <v>3065429</v>
      </c>
      <c r="I28" s="14">
        <f>IF('Asset Info'!L28="low",Criticality!$F$12,IF('Asset Info'!L28="medium",Criticality!$E$12,IF('Asset Info'!L28="high",Criticality!$D$12,IF('Asset Info'!L28="very high",Criticality!$C$12,0))))</f>
        <v>50000</v>
      </c>
      <c r="J28" s="14">
        <f>IF('Asset Info'!M28="low",Criticality!$F$14,IF('Asset Info'!M28="medium",Criticality!$E$14,IF('Asset Info'!M28="high",Criticality!$D$14,0)))</f>
        <v>0</v>
      </c>
      <c r="K28" s="14" t="str">
        <f>'Asset Info'!P28</f>
        <v>no</v>
      </c>
      <c r="L28" s="11" t="str">
        <f>'Asset Info'!Q28</f>
        <v>n/a</v>
      </c>
      <c r="M28" s="14">
        <f t="shared" si="1"/>
        <v>3115429</v>
      </c>
      <c r="N28">
        <f>IF(A28="Transformer",'Cost of recovery'!$B$1,IF(A28="Switchgear",'Cost of recovery'!$B$2,IF(A28="Cable",L28*'Cost of recovery'!$B$3,L28*'Cost of recovery'!$B$4)))</f>
        <v>1871000</v>
      </c>
      <c r="O28" t="str">
        <f>'Asset Info'!N28</f>
        <v>Sgrp20</v>
      </c>
      <c r="P28">
        <f>'Asset Info'!O28</f>
        <v>1</v>
      </c>
      <c r="Q28" t="str">
        <f t="shared" si="2"/>
        <v>Sgrp201</v>
      </c>
      <c r="R28">
        <f>IF(A28="Transformer",VLOOKUP(Q28,'PoF Tx'!$C$4:$D$10,2,FALSE),IF(A28="Switchgear",VLOOKUP(Q28,'PoF SWGR'!$J$1:$K$213,2,FALSE),IF(A28="Cable",VLOOKUP(Q28,'PoF Cables'!$J$1:$K$20,2,FALSE),VLOOKUP(Q28,'PoF OHL'!$J$1:$K$200,2,FALSE))))</f>
        <v>2.0793192470824297E-11</v>
      </c>
      <c r="S28" s="13">
        <f t="shared" si="3"/>
        <v>1.0368377793909993E-4</v>
      </c>
      <c r="T28" s="13">
        <f t="shared" si="4"/>
        <v>0</v>
      </c>
    </row>
    <row r="29" spans="1:20">
      <c r="A29" t="str">
        <f>'Asset Info'!A29</f>
        <v>Switchgear</v>
      </c>
      <c r="B29" t="str">
        <f>'Asset Info'!B29</f>
        <v>Switchgear29</v>
      </c>
      <c r="C29" t="str">
        <f>'Asset Info'!C29</f>
        <v>site129</v>
      </c>
      <c r="D29" s="14">
        <f>IF('Asset Info'!E29="Yes",Criticality!$D$5,0)</f>
        <v>0</v>
      </c>
      <c r="E29" s="14">
        <f>IF('Asset Info'!G29="Yes",Criticality!$D$6,0)</f>
        <v>0</v>
      </c>
      <c r="F29" s="14">
        <f>IF('Asset Info'!J29="low",Criticality!$F$7,IF('Asset Info'!J29="medium",Criticality!$E$7,IF('Asset Info'!J29="high",Criticality!$D$7,0)))</f>
        <v>800000</v>
      </c>
      <c r="G29" s="14">
        <f>IF('Asset Info'!K29="low",Criticality!$F$10,IF('Asset Info'!K29="medium",Criticality!$E$10,IF('Asset Info'!K29="high",Criticality!$D$10,0)))</f>
        <v>4449015</v>
      </c>
      <c r="H29" s="14">
        <f t="shared" si="0"/>
        <v>5249015</v>
      </c>
      <c r="I29" s="14">
        <f>IF('Asset Info'!L29="low",Criticality!$F$12,IF('Asset Info'!L29="medium",Criticality!$E$12,IF('Asset Info'!L29="high",Criticality!$D$12,IF('Asset Info'!L29="very high",Criticality!$C$12,0))))</f>
        <v>10000</v>
      </c>
      <c r="J29" s="14">
        <f>IF('Asset Info'!M29="low",Criticality!$F$14,IF('Asset Info'!M29="medium",Criticality!$E$14,IF('Asset Info'!M29="high",Criticality!$D$14,0)))</f>
        <v>0</v>
      </c>
      <c r="K29" s="14" t="str">
        <f>'Asset Info'!P29</f>
        <v>COMAH</v>
      </c>
      <c r="L29" s="11" t="str">
        <f>'Asset Info'!Q29</f>
        <v>n/a</v>
      </c>
      <c r="M29" s="14">
        <f t="shared" si="1"/>
        <v>5259015</v>
      </c>
      <c r="N29">
        <f>IF(A29="Transformer",'Cost of recovery'!$B$1,IF(A29="Switchgear",'Cost of recovery'!$B$2,IF(A29="Cable",L29*'Cost of recovery'!$B$3,L29*'Cost of recovery'!$B$4)))</f>
        <v>1871000</v>
      </c>
      <c r="O29" t="str">
        <f>'Asset Info'!N29</f>
        <v>Sgrp1</v>
      </c>
      <c r="P29">
        <f>'Asset Info'!O29</f>
        <v>2</v>
      </c>
      <c r="Q29" t="str">
        <f t="shared" si="2"/>
        <v>Sgrp12</v>
      </c>
      <c r="R29">
        <f>IF(A29="Transformer",VLOOKUP(Q29,'PoF Tx'!$C$4:$D$10,2,FALSE),IF(A29="Switchgear",VLOOKUP(Q29,'PoF SWGR'!$J$1:$K$213,2,FALSE),IF(A29="Cable",VLOOKUP(Q29,'PoF Cables'!$J$1:$K$20,2,FALSE),VLOOKUP(Q29,'PoF OHL'!$J$1:$K$200,2,FALSE))))</f>
        <v>4.3954543401547601E-14</v>
      </c>
      <c r="S29" s="13">
        <f t="shared" si="3"/>
        <v>0</v>
      </c>
      <c r="T29" s="13">
        <f t="shared" si="4"/>
        <v>5259015</v>
      </c>
    </row>
    <row r="30" spans="1:20">
      <c r="A30" t="str">
        <f>'Asset Info'!A30</f>
        <v>Switchgear</v>
      </c>
      <c r="B30" t="str">
        <f>'Asset Info'!B30</f>
        <v>Switchgear30</v>
      </c>
      <c r="C30" t="str">
        <f>'Asset Info'!C30</f>
        <v>site130</v>
      </c>
      <c r="D30" s="14">
        <f>IF('Asset Info'!E30="Yes",Criticality!$D$5,0)</f>
        <v>0</v>
      </c>
      <c r="E30" s="14">
        <f>IF('Asset Info'!G30="Yes",Criticality!$D$6,0)</f>
        <v>0</v>
      </c>
      <c r="F30" s="14">
        <f>IF('Asset Info'!J30="low",Criticality!$F$7,IF('Asset Info'!J30="medium",Criticality!$E$7,IF('Asset Info'!J30="high",Criticality!$D$7,0)))</f>
        <v>800000</v>
      </c>
      <c r="G30" s="14">
        <f>IF('Asset Info'!K30="low",Criticality!$F$10,IF('Asset Info'!K30="medium",Criticality!$E$10,IF('Asset Info'!K30="high",Criticality!$D$10,0)))</f>
        <v>241878</v>
      </c>
      <c r="H30" s="14">
        <f t="shared" si="0"/>
        <v>1041878</v>
      </c>
      <c r="I30" s="14">
        <f>IF('Asset Info'!L30="low",Criticality!$F$12,IF('Asset Info'!L30="medium",Criticality!$E$12,IF('Asset Info'!L30="high",Criticality!$D$12,IF('Asset Info'!L30="very high",Criticality!$C$12,0))))</f>
        <v>50000</v>
      </c>
      <c r="J30" s="14">
        <f>IF('Asset Info'!M30="low",Criticality!$F$14,IF('Asset Info'!M30="medium",Criticality!$E$14,IF('Asset Info'!M30="high",Criticality!$D$14,0)))</f>
        <v>0</v>
      </c>
      <c r="K30" s="14" t="str">
        <f>'Asset Info'!P30</f>
        <v>Black start</v>
      </c>
      <c r="L30" s="11" t="str">
        <f>'Asset Info'!Q30</f>
        <v>n/a</v>
      </c>
      <c r="M30" s="14">
        <f t="shared" si="1"/>
        <v>1091878</v>
      </c>
      <c r="N30">
        <f>IF(A30="Transformer",'Cost of recovery'!$B$1,IF(A30="Switchgear",'Cost of recovery'!$B$2,IF(A30="Cable",L30*'Cost of recovery'!$B$3,L30*'Cost of recovery'!$B$4)))</f>
        <v>1871000</v>
      </c>
      <c r="O30" t="str">
        <f>'Asset Info'!N30</f>
        <v>Sgrp1</v>
      </c>
      <c r="P30">
        <f>'Asset Info'!O30</f>
        <v>3</v>
      </c>
      <c r="Q30" t="str">
        <f t="shared" si="2"/>
        <v>Sgrp13</v>
      </c>
      <c r="R30">
        <f>IF(A30="Transformer",VLOOKUP(Q30,'PoF Tx'!$C$4:$D$10,2,FALSE),IF(A30="Switchgear",VLOOKUP(Q30,'PoF SWGR'!$J$1:$K$213,2,FALSE),IF(A30="Cable",VLOOKUP(Q30,'PoF Cables'!$J$1:$K$20,2,FALSE),VLOOKUP(Q30,'PoF OHL'!$J$1:$K$200,2,FALSE))))</f>
        <v>8.0171131319170031E-8</v>
      </c>
      <c r="S30" s="13">
        <f t="shared" si="3"/>
        <v>0</v>
      </c>
      <c r="T30" s="13">
        <f t="shared" si="4"/>
        <v>1091878</v>
      </c>
    </row>
    <row r="31" spans="1:20">
      <c r="A31" t="str">
        <f>'Asset Info'!A31</f>
        <v>Switchgear</v>
      </c>
      <c r="B31" t="str">
        <f>'Asset Info'!B31</f>
        <v>Switchgear31</v>
      </c>
      <c r="C31" t="str">
        <f>'Asset Info'!C31</f>
        <v>site131</v>
      </c>
      <c r="D31" s="14">
        <f>IF('Asset Info'!E31="Yes",Criticality!$D$5,0)</f>
        <v>1078000</v>
      </c>
      <c r="E31" s="14">
        <f>IF('Asset Info'!G31="Yes",Criticality!$D$6,0)</f>
        <v>843500</v>
      </c>
      <c r="F31" s="14">
        <f>IF('Asset Info'!J31="low",Criticality!$F$7,IF('Asset Info'!J31="medium",Criticality!$E$7,IF('Asset Info'!J31="high",Criticality!$D$7,0)))</f>
        <v>800000</v>
      </c>
      <c r="G31" s="14">
        <f>IF('Asset Info'!K31="low",Criticality!$F$10,IF('Asset Info'!K31="medium",Criticality!$E$10,IF('Asset Info'!K31="high",Criticality!$D$10,0)))</f>
        <v>2265429</v>
      </c>
      <c r="H31" s="14">
        <f t="shared" si="0"/>
        <v>4986929</v>
      </c>
      <c r="I31" s="14">
        <f>IF('Asset Info'!L31="low",Criticality!$F$12,IF('Asset Info'!L31="medium",Criticality!$E$12,IF('Asset Info'!L31="high",Criticality!$D$12,IF('Asset Info'!L31="very high",Criticality!$C$12,0))))</f>
        <v>50000</v>
      </c>
      <c r="J31" s="14">
        <f>IF('Asset Info'!M31="low",Criticality!$F$14,IF('Asset Info'!M31="medium",Criticality!$E$14,IF('Asset Info'!M31="high",Criticality!$D$14,0)))</f>
        <v>0</v>
      </c>
      <c r="K31" s="14" t="str">
        <f>'Asset Info'!P31</f>
        <v xml:space="preserve">Nuclear </v>
      </c>
      <c r="L31" s="11" t="str">
        <f>'Asset Info'!Q31</f>
        <v>n/a</v>
      </c>
      <c r="M31" s="14">
        <f t="shared" si="1"/>
        <v>5036929</v>
      </c>
      <c r="N31">
        <f>IF(A31="Transformer",'Cost of recovery'!$B$1,IF(A31="Switchgear",'Cost of recovery'!$B$2,IF(A31="Cable",L31*'Cost of recovery'!$B$3,L31*'Cost of recovery'!$B$4)))</f>
        <v>1871000</v>
      </c>
      <c r="O31" t="str">
        <f>'Asset Info'!N31</f>
        <v>Sgrp20</v>
      </c>
      <c r="P31">
        <f>'Asset Info'!O31</f>
        <v>3</v>
      </c>
      <c r="Q31" t="str">
        <f t="shared" si="2"/>
        <v>Sgrp203</v>
      </c>
      <c r="R31">
        <f>IF(A31="Transformer",VLOOKUP(Q31,'PoF Tx'!$C$4:$D$10,2,FALSE),IF(A31="Switchgear",VLOOKUP(Q31,'PoF SWGR'!$J$1:$K$213,2,FALSE),IF(A31="Cable",VLOOKUP(Q31,'PoF Cables'!$J$1:$K$20,2,FALSE),VLOOKUP(Q31,'PoF OHL'!$J$1:$K$200,2,FALSE))))</f>
        <v>1.0837806508269409E-4</v>
      </c>
      <c r="S31" s="13">
        <f t="shared" si="3"/>
        <v>0</v>
      </c>
      <c r="T31" s="13">
        <f t="shared" si="4"/>
        <v>5036929</v>
      </c>
    </row>
    <row r="32" spans="1:20">
      <c r="A32" t="str">
        <f>'Asset Info'!A32</f>
        <v>Switchgear</v>
      </c>
      <c r="B32" t="str">
        <f>'Asset Info'!B32</f>
        <v>Switchgear32</v>
      </c>
      <c r="C32" t="str">
        <f>'Asset Info'!C32</f>
        <v>site132</v>
      </c>
      <c r="D32" s="14">
        <f>IF('Asset Info'!E32="Yes",Criticality!$D$5,0)</f>
        <v>0</v>
      </c>
      <c r="E32" s="14">
        <f>IF('Asset Info'!G32="Yes",Criticality!$D$6,0)</f>
        <v>0</v>
      </c>
      <c r="F32" s="14">
        <f>IF('Asset Info'!J32="low",Criticality!$F$7,IF('Asset Info'!J32="medium",Criticality!$E$7,IF('Asset Info'!J32="high",Criticality!$D$7,0)))</f>
        <v>800000</v>
      </c>
      <c r="G32" s="14">
        <f>IF('Asset Info'!K32="low",Criticality!$F$10,IF('Asset Info'!K32="medium",Criticality!$E$10,IF('Asset Info'!K32="high",Criticality!$D$10,0)))</f>
        <v>241878</v>
      </c>
      <c r="H32" s="14">
        <f t="shared" si="0"/>
        <v>1041878</v>
      </c>
      <c r="I32" s="14">
        <f>IF('Asset Info'!L32="low",Criticality!$F$12,IF('Asset Info'!L32="medium",Criticality!$E$12,IF('Asset Info'!L32="high",Criticality!$D$12,IF('Asset Info'!L32="very high",Criticality!$C$12,0))))</f>
        <v>10000000</v>
      </c>
      <c r="J32" s="14">
        <f>IF('Asset Info'!M32="low",Criticality!$F$14,IF('Asset Info'!M32="medium",Criticality!$E$14,IF('Asset Info'!M32="high",Criticality!$D$14,0)))</f>
        <v>0</v>
      </c>
      <c r="K32" s="14" t="str">
        <f>'Asset Info'!P32</f>
        <v>no</v>
      </c>
      <c r="L32" s="11" t="str">
        <f>'Asset Info'!Q32</f>
        <v>n/a</v>
      </c>
      <c r="M32" s="14">
        <f t="shared" si="1"/>
        <v>11041878</v>
      </c>
      <c r="N32">
        <f>IF(A32="Transformer",'Cost of recovery'!$B$1,IF(A32="Switchgear",'Cost of recovery'!$B$2,IF(A32="Cable",L32*'Cost of recovery'!$B$3,L32*'Cost of recovery'!$B$4)))</f>
        <v>1871000</v>
      </c>
      <c r="O32" t="str">
        <f>'Asset Info'!N32</f>
        <v>Sgrp1</v>
      </c>
      <c r="P32">
        <f>'Asset Info'!O32</f>
        <v>2</v>
      </c>
      <c r="Q32" t="str">
        <f t="shared" si="2"/>
        <v>Sgrp12</v>
      </c>
      <c r="R32">
        <f>IF(A32="Transformer",VLOOKUP(Q32,'PoF Tx'!$C$4:$D$10,2,FALSE),IF(A32="Switchgear",VLOOKUP(Q32,'PoF SWGR'!$J$1:$K$213,2,FALSE),IF(A32="Cable",VLOOKUP(Q32,'PoF Cables'!$J$1:$K$20,2,FALSE),VLOOKUP(Q32,'PoF OHL'!$J$1:$K$200,2,FALSE))))</f>
        <v>4.3954543401547601E-14</v>
      </c>
      <c r="S32" s="13">
        <f t="shared" si="3"/>
        <v>5.6757965648988921E-7</v>
      </c>
      <c r="T32" s="13">
        <f t="shared" si="4"/>
        <v>0</v>
      </c>
    </row>
    <row r="33" spans="1:20">
      <c r="A33" t="str">
        <f>'Asset Info'!A33</f>
        <v>Switchgear</v>
      </c>
      <c r="B33" t="str">
        <f>'Asset Info'!B33</f>
        <v>Switchgear33</v>
      </c>
      <c r="C33" t="str">
        <f>'Asset Info'!C33</f>
        <v>site133</v>
      </c>
      <c r="D33" s="14">
        <f>IF('Asset Info'!E33="Yes",Criticality!$D$5,0)</f>
        <v>0</v>
      </c>
      <c r="E33" s="14">
        <f>IF('Asset Info'!G33="Yes",Criticality!$D$6,0)</f>
        <v>0</v>
      </c>
      <c r="F33" s="14">
        <f>IF('Asset Info'!J33="low",Criticality!$F$7,IF('Asset Info'!J33="medium",Criticality!$E$7,IF('Asset Info'!J33="high",Criticality!$D$7,0)))</f>
        <v>800000</v>
      </c>
      <c r="G33" s="14">
        <f>IF('Asset Info'!K33="low",Criticality!$F$10,IF('Asset Info'!K33="medium",Criticality!$E$10,IF('Asset Info'!K33="high",Criticality!$D$10,0)))</f>
        <v>2265429</v>
      </c>
      <c r="H33" s="14">
        <f t="shared" si="0"/>
        <v>3065429</v>
      </c>
      <c r="I33" s="14">
        <f>IF('Asset Info'!L33="low",Criticality!$F$12,IF('Asset Info'!L33="medium",Criticality!$E$12,IF('Asset Info'!L33="high",Criticality!$D$12,IF('Asset Info'!L33="very high",Criticality!$C$12,0))))</f>
        <v>50000</v>
      </c>
      <c r="J33" s="14">
        <f>IF('Asset Info'!M33="low",Criticality!$F$14,IF('Asset Info'!M33="medium",Criticality!$E$14,IF('Asset Info'!M33="high",Criticality!$D$14,0)))</f>
        <v>0</v>
      </c>
      <c r="K33" s="14" t="str">
        <f>'Asset Info'!P33</f>
        <v>no</v>
      </c>
      <c r="L33" s="11" t="str">
        <f>'Asset Info'!Q33</f>
        <v>n/a</v>
      </c>
      <c r="M33" s="14">
        <f t="shared" si="1"/>
        <v>3115429</v>
      </c>
      <c r="N33">
        <f>IF(A33="Transformer",'Cost of recovery'!$B$1,IF(A33="Switchgear",'Cost of recovery'!$B$2,IF(A33="Cable",L33*'Cost of recovery'!$B$3,L33*'Cost of recovery'!$B$4)))</f>
        <v>1871000</v>
      </c>
      <c r="O33" t="str">
        <f>'Asset Info'!N33</f>
        <v>Sgrp20</v>
      </c>
      <c r="P33">
        <f>'Asset Info'!O33</f>
        <v>3</v>
      </c>
      <c r="Q33" t="str">
        <f t="shared" si="2"/>
        <v>Sgrp203</v>
      </c>
      <c r="R33">
        <f>IF(A33="Transformer",VLOOKUP(Q33,'PoF Tx'!$C$4:$D$10,2,FALSE),IF(A33="Switchgear",VLOOKUP(Q33,'PoF SWGR'!$J$1:$K$213,2,FALSE),IF(A33="Cable",VLOOKUP(Q33,'PoF Cables'!$J$1:$K$20,2,FALSE),VLOOKUP(Q33,'PoF OHL'!$J$1:$K$200,2,FALSE))))</f>
        <v>1.0837806508269409E-4</v>
      </c>
      <c r="S33" s="13">
        <f t="shared" si="3"/>
        <v>540.41952669223315</v>
      </c>
      <c r="T33" s="13">
        <f t="shared" si="4"/>
        <v>0</v>
      </c>
    </row>
    <row r="34" spans="1:20">
      <c r="A34" t="str">
        <f>'Asset Info'!A34</f>
        <v>Switchgear</v>
      </c>
      <c r="B34" t="str">
        <f>'Asset Info'!B34</f>
        <v>Switchgear34</v>
      </c>
      <c r="C34" t="str">
        <f>'Asset Info'!C34</f>
        <v>site134</v>
      </c>
      <c r="D34" s="14">
        <f>IF('Asset Info'!E34="Yes",Criticality!$D$5,0)</f>
        <v>0</v>
      </c>
      <c r="E34" s="14">
        <f>IF('Asset Info'!G34="Yes",Criticality!$D$6,0)</f>
        <v>0</v>
      </c>
      <c r="F34" s="14">
        <f>IF('Asset Info'!J34="low",Criticality!$F$7,IF('Asset Info'!J34="medium",Criticality!$E$7,IF('Asset Info'!J34="high",Criticality!$D$7,0)))</f>
        <v>800000</v>
      </c>
      <c r="G34" s="14">
        <f>IF('Asset Info'!K34="low",Criticality!$F$10,IF('Asset Info'!K34="medium",Criticality!$E$10,IF('Asset Info'!K34="high",Criticality!$D$10,0)))</f>
        <v>241878</v>
      </c>
      <c r="H34" s="14">
        <f t="shared" si="0"/>
        <v>1041878</v>
      </c>
      <c r="I34" s="14">
        <f>IF('Asset Info'!L34="low",Criticality!$F$12,IF('Asset Info'!L34="medium",Criticality!$E$12,IF('Asset Info'!L34="high",Criticality!$D$12,IF('Asset Info'!L34="very high",Criticality!$C$12,0))))</f>
        <v>10000</v>
      </c>
      <c r="J34" s="14">
        <f>IF('Asset Info'!M34="low",Criticality!$F$14,IF('Asset Info'!M34="medium",Criticality!$E$14,IF('Asset Info'!M34="high",Criticality!$D$14,0)))</f>
        <v>0</v>
      </c>
      <c r="K34" s="14" t="str">
        <f>'Asset Info'!P34</f>
        <v>no</v>
      </c>
      <c r="L34" s="11" t="str">
        <f>'Asset Info'!Q34</f>
        <v>n/a</v>
      </c>
      <c r="M34" s="14">
        <f t="shared" si="1"/>
        <v>1051878</v>
      </c>
      <c r="N34">
        <f>IF(A34="Transformer",'Cost of recovery'!$B$1,IF(A34="Switchgear",'Cost of recovery'!$B$2,IF(A34="Cable",L34*'Cost of recovery'!$B$3,L34*'Cost of recovery'!$B$4)))</f>
        <v>1871000</v>
      </c>
      <c r="O34" t="str">
        <f>'Asset Info'!N34</f>
        <v>Sgrp1</v>
      </c>
      <c r="P34">
        <f>'Asset Info'!O34</f>
        <v>2</v>
      </c>
      <c r="Q34" t="str">
        <f t="shared" si="2"/>
        <v>Sgrp12</v>
      </c>
      <c r="R34">
        <f>IF(A34="Transformer",VLOOKUP(Q34,'PoF Tx'!$C$4:$D$10,2,FALSE),IF(A34="Switchgear",VLOOKUP(Q34,'PoF SWGR'!$J$1:$K$213,2,FALSE),IF(A34="Cable",VLOOKUP(Q34,'PoF Cables'!$J$1:$K$20,2,FALSE),VLOOKUP(Q34,'PoF OHL'!$J$1:$K$200,2,FALSE))))</f>
        <v>4.3954543401547601E-14</v>
      </c>
      <c r="S34" s="13">
        <f t="shared" si="3"/>
        <v>1.2847376790842864E-7</v>
      </c>
      <c r="T34" s="13">
        <f t="shared" si="4"/>
        <v>0</v>
      </c>
    </row>
    <row r="35" spans="1:20">
      <c r="A35" t="str">
        <f>'Asset Info'!A35</f>
        <v>Switchgear</v>
      </c>
      <c r="B35" t="str">
        <f>'Asset Info'!B35</f>
        <v>Switchgear35</v>
      </c>
      <c r="C35" t="str">
        <f>'Asset Info'!C35</f>
        <v>site135</v>
      </c>
      <c r="D35" s="14">
        <f>IF('Asset Info'!E35="Yes",Criticality!$D$5,0)</f>
        <v>0</v>
      </c>
      <c r="E35" s="14">
        <f>IF('Asset Info'!G35="Yes",Criticality!$D$6,0)</f>
        <v>843500</v>
      </c>
      <c r="F35" s="14">
        <f>IF('Asset Info'!J35="low",Criticality!$F$7,IF('Asset Info'!J35="medium",Criticality!$E$7,IF('Asset Info'!J35="high",Criticality!$D$7,0)))</f>
        <v>800000</v>
      </c>
      <c r="G35" s="14">
        <f>IF('Asset Info'!K35="low",Criticality!$F$10,IF('Asset Info'!K35="medium",Criticality!$E$10,IF('Asset Info'!K35="high",Criticality!$D$10,0)))</f>
        <v>241878</v>
      </c>
      <c r="H35" s="14">
        <f t="shared" si="0"/>
        <v>1885378</v>
      </c>
      <c r="I35" s="14">
        <f>IF('Asset Info'!L35="low",Criticality!$F$12,IF('Asset Info'!L35="medium",Criticality!$E$12,IF('Asset Info'!L35="high",Criticality!$D$12,IF('Asset Info'!L35="very high",Criticality!$C$12,0))))</f>
        <v>10000000</v>
      </c>
      <c r="J35" s="14">
        <f>IF('Asset Info'!M35="low",Criticality!$F$14,IF('Asset Info'!M35="medium",Criticality!$E$14,IF('Asset Info'!M35="high",Criticality!$D$14,0)))</f>
        <v>0</v>
      </c>
      <c r="K35" s="14" t="str">
        <f>'Asset Info'!P35</f>
        <v>no</v>
      </c>
      <c r="L35" s="11" t="str">
        <f>'Asset Info'!Q35</f>
        <v>n/a</v>
      </c>
      <c r="M35" s="14">
        <f t="shared" si="1"/>
        <v>11885378</v>
      </c>
      <c r="N35">
        <f>IF(A35="Transformer",'Cost of recovery'!$B$1,IF(A35="Switchgear",'Cost of recovery'!$B$2,IF(A35="Cable",L35*'Cost of recovery'!$B$3,L35*'Cost of recovery'!$B$4)))</f>
        <v>1871000</v>
      </c>
      <c r="O35" t="str">
        <f>'Asset Info'!N35</f>
        <v>Sgrp20</v>
      </c>
      <c r="P35" t="str">
        <f>'Asset Info'!O35</f>
        <v>4a</v>
      </c>
      <c r="Q35" t="str">
        <f t="shared" si="2"/>
        <v>Sgrp204a</v>
      </c>
      <c r="R35">
        <f>IF(A35="Transformer",VLOOKUP(Q35,'PoF Tx'!$C$4:$D$10,2,FALSE),IF(A35="Switchgear",VLOOKUP(Q35,'PoF SWGR'!$J$1:$K$213,2,FALSE),IF(A35="Cable",VLOOKUP(Q35,'PoF Cables'!$J$1:$K$20,2,FALSE),VLOOKUP(Q35,'PoF OHL'!$J$1:$K$200,2,FALSE))))</f>
        <v>5.2644490774880776E-3</v>
      </c>
      <c r="S35" s="13">
        <f t="shared" si="3"/>
        <v>72419.751471677286</v>
      </c>
      <c r="T35" s="13">
        <f t="shared" si="4"/>
        <v>0</v>
      </c>
    </row>
    <row r="36" spans="1:20">
      <c r="A36" t="str">
        <f>'Asset Info'!A36</f>
        <v>Switchgear</v>
      </c>
      <c r="B36" t="str">
        <f>'Asset Info'!B36</f>
        <v>Switchgear36</v>
      </c>
      <c r="C36" t="str">
        <f>'Asset Info'!C36</f>
        <v>site136</v>
      </c>
      <c r="D36" s="14">
        <f>IF('Asset Info'!E36="Yes",Criticality!$D$5,0)</f>
        <v>0</v>
      </c>
      <c r="E36" s="14">
        <f>IF('Asset Info'!G36="Yes",Criticality!$D$6,0)</f>
        <v>843500</v>
      </c>
      <c r="F36" s="14">
        <f>IF('Asset Info'!J36="low",Criticality!$F$7,IF('Asset Info'!J36="medium",Criticality!$E$7,IF('Asset Info'!J36="high",Criticality!$D$7,0)))</f>
        <v>800000</v>
      </c>
      <c r="G36" s="14">
        <f>IF('Asset Info'!K36="low",Criticality!$F$10,IF('Asset Info'!K36="medium",Criticality!$E$10,IF('Asset Info'!K36="high",Criticality!$D$10,0)))</f>
        <v>241878</v>
      </c>
      <c r="H36" s="14">
        <f t="shared" si="0"/>
        <v>1885378</v>
      </c>
      <c r="I36" s="14">
        <f>IF('Asset Info'!L36="low",Criticality!$F$12,IF('Asset Info'!L36="medium",Criticality!$E$12,IF('Asset Info'!L36="high",Criticality!$D$12,IF('Asset Info'!L36="very high",Criticality!$C$12,0))))</f>
        <v>1000000</v>
      </c>
      <c r="J36" s="14">
        <f>IF('Asset Info'!M36="low",Criticality!$F$14,IF('Asset Info'!M36="medium",Criticality!$E$14,IF('Asset Info'!M36="high",Criticality!$D$14,0)))</f>
        <v>0</v>
      </c>
      <c r="K36" s="14" t="str">
        <f>'Asset Info'!P36</f>
        <v>no</v>
      </c>
      <c r="L36" s="11" t="str">
        <f>'Asset Info'!Q36</f>
        <v>n/a</v>
      </c>
      <c r="M36" s="14">
        <f t="shared" si="1"/>
        <v>2885378</v>
      </c>
      <c r="N36">
        <f>IF(A36="Transformer",'Cost of recovery'!$B$1,IF(A36="Switchgear",'Cost of recovery'!$B$2,IF(A36="Cable",L36*'Cost of recovery'!$B$3,L36*'Cost of recovery'!$B$4)))</f>
        <v>1871000</v>
      </c>
      <c r="O36" t="str">
        <f>'Asset Info'!N36</f>
        <v>Sgrp1</v>
      </c>
      <c r="P36">
        <f>'Asset Info'!O36</f>
        <v>1</v>
      </c>
      <c r="Q36" t="str">
        <f t="shared" si="2"/>
        <v>Sgrp11</v>
      </c>
      <c r="R36">
        <f>IF(A36="Transformer",VLOOKUP(Q36,'PoF Tx'!$C$4:$D$10,2,FALSE),IF(A36="Switchgear",VLOOKUP(Q36,'PoF SWGR'!$J$1:$K$213,2,FALSE),IF(A36="Cable",VLOOKUP(Q36,'PoF Cables'!$J$1:$K$20,2,FALSE),VLOOKUP(Q36,'PoF OHL'!$J$1:$K$200,2,FALSE))))</f>
        <v>4.3954543401547601E-14</v>
      </c>
      <c r="S36" s="13">
        <f t="shared" si="3"/>
        <v>2.0906442323516618E-7</v>
      </c>
      <c r="T36" s="13">
        <f t="shared" si="4"/>
        <v>0</v>
      </c>
    </row>
    <row r="37" spans="1:20">
      <c r="A37" t="str">
        <f>'Asset Info'!A37</f>
        <v>Switchgear</v>
      </c>
      <c r="B37" t="str">
        <f>'Asset Info'!B37</f>
        <v>Switchgear37</v>
      </c>
      <c r="C37" t="str">
        <f>'Asset Info'!C37</f>
        <v>site137</v>
      </c>
      <c r="D37" s="14">
        <f>IF('Asset Info'!E37="Yes",Criticality!$D$5,0)</f>
        <v>0</v>
      </c>
      <c r="E37" s="14">
        <f>IF('Asset Info'!G37="Yes",Criticality!$D$6,0)</f>
        <v>0</v>
      </c>
      <c r="F37" s="14">
        <f>IF('Asset Info'!J37="low",Criticality!$F$7,IF('Asset Info'!J37="medium",Criticality!$E$7,IF('Asset Info'!J37="high",Criticality!$D$7,0)))</f>
        <v>800000</v>
      </c>
      <c r="G37" s="14">
        <f>IF('Asset Info'!K37="low",Criticality!$F$10,IF('Asset Info'!K37="medium",Criticality!$E$10,IF('Asset Info'!K37="high",Criticality!$D$10,0)))</f>
        <v>241878</v>
      </c>
      <c r="H37" s="14">
        <f t="shared" si="0"/>
        <v>1041878</v>
      </c>
      <c r="I37" s="14">
        <f>IF('Asset Info'!L37="low",Criticality!$F$12,IF('Asset Info'!L37="medium",Criticality!$E$12,IF('Asset Info'!L37="high",Criticality!$D$12,IF('Asset Info'!L37="very high",Criticality!$C$12,0))))</f>
        <v>10000</v>
      </c>
      <c r="J37" s="14">
        <f>IF('Asset Info'!M37="low",Criticality!$F$14,IF('Asset Info'!M37="medium",Criticality!$E$14,IF('Asset Info'!M37="high",Criticality!$D$14,0)))</f>
        <v>0</v>
      </c>
      <c r="K37" s="14" t="str">
        <f>'Asset Info'!P37</f>
        <v>no</v>
      </c>
      <c r="L37" s="11" t="str">
        <f>'Asset Info'!Q37</f>
        <v>n/a</v>
      </c>
      <c r="M37" s="14">
        <f t="shared" si="1"/>
        <v>1051878</v>
      </c>
      <c r="N37">
        <f>IF(A37="Transformer",'Cost of recovery'!$B$1,IF(A37="Switchgear",'Cost of recovery'!$B$2,IF(A37="Cable",L37*'Cost of recovery'!$B$3,L37*'Cost of recovery'!$B$4)))</f>
        <v>1871000</v>
      </c>
      <c r="O37" t="str">
        <f>'Asset Info'!N37</f>
        <v>Sgrp20</v>
      </c>
      <c r="P37">
        <f>'Asset Info'!O37</f>
        <v>5</v>
      </c>
      <c r="Q37" t="str">
        <f t="shared" si="2"/>
        <v>Sgrp205</v>
      </c>
      <c r="R37">
        <f>IF(A37="Transformer",VLOOKUP(Q37,'PoF Tx'!$C$4:$D$10,2,FALSE),IF(A37="Switchgear",VLOOKUP(Q37,'PoF SWGR'!$J$1:$K$213,2,FALSE),IF(A37="Cable",VLOOKUP(Q37,'PoF Cables'!$J$1:$K$20,2,FALSE),VLOOKUP(Q37,'PoF OHL'!$J$1:$K$200,2,FALSE))))</f>
        <v>0.15321359631603143</v>
      </c>
      <c r="S37" s="13">
        <f t="shared" si="3"/>
        <v>447824.64997300931</v>
      </c>
      <c r="T37" s="13">
        <f t="shared" si="4"/>
        <v>0</v>
      </c>
    </row>
    <row r="38" spans="1:20">
      <c r="A38" t="str">
        <f>'Asset Info'!A38</f>
        <v>Switchgear</v>
      </c>
      <c r="B38" t="str">
        <f>'Asset Info'!B38</f>
        <v>Switchgear38</v>
      </c>
      <c r="C38" t="str">
        <f>'Asset Info'!C38</f>
        <v>site138</v>
      </c>
      <c r="D38" s="14">
        <f>IF('Asset Info'!E38="Yes",Criticality!$D$5,0)</f>
        <v>1078000</v>
      </c>
      <c r="E38" s="14">
        <f>IF('Asset Info'!G38="Yes",Criticality!$D$6,0)</f>
        <v>843500</v>
      </c>
      <c r="F38" s="14">
        <f>IF('Asset Info'!J38="low",Criticality!$F$7,IF('Asset Info'!J38="medium",Criticality!$E$7,IF('Asset Info'!J38="high",Criticality!$D$7,0)))</f>
        <v>800000</v>
      </c>
      <c r="G38" s="14">
        <f>IF('Asset Info'!K38="low",Criticality!$F$10,IF('Asset Info'!K38="medium",Criticality!$E$10,IF('Asset Info'!K38="high",Criticality!$D$10,0)))</f>
        <v>4449015</v>
      </c>
      <c r="H38" s="14">
        <f t="shared" si="0"/>
        <v>7170515</v>
      </c>
      <c r="I38" s="14">
        <f>IF('Asset Info'!L38="low",Criticality!$F$12,IF('Asset Info'!L38="medium",Criticality!$E$12,IF('Asset Info'!L38="high",Criticality!$D$12,IF('Asset Info'!L38="very high",Criticality!$C$12,0))))</f>
        <v>50000</v>
      </c>
      <c r="J38" s="14">
        <f>IF('Asset Info'!M38="low",Criticality!$F$14,IF('Asset Info'!M38="medium",Criticality!$E$14,IF('Asset Info'!M38="high",Criticality!$D$14,0)))</f>
        <v>0</v>
      </c>
      <c r="K38" s="14" t="str">
        <f>'Asset Info'!P38</f>
        <v>no</v>
      </c>
      <c r="L38" s="11" t="str">
        <f>'Asset Info'!Q38</f>
        <v>n/a</v>
      </c>
      <c r="M38" s="14">
        <f t="shared" si="1"/>
        <v>7220515</v>
      </c>
      <c r="N38">
        <f>IF(A38="Transformer",'Cost of recovery'!$B$1,IF(A38="Switchgear",'Cost of recovery'!$B$2,IF(A38="Cable",L38*'Cost of recovery'!$B$3,L38*'Cost of recovery'!$B$4)))</f>
        <v>1871000</v>
      </c>
      <c r="O38" t="str">
        <f>'Asset Info'!N38</f>
        <v>Sgrp1</v>
      </c>
      <c r="P38">
        <f>'Asset Info'!O38</f>
        <v>2</v>
      </c>
      <c r="Q38" t="str">
        <f t="shared" si="2"/>
        <v>Sgrp12</v>
      </c>
      <c r="R38">
        <f>IF(A38="Transformer",VLOOKUP(Q38,'PoF Tx'!$C$4:$D$10,2,FALSE),IF(A38="Switchgear",VLOOKUP(Q38,'PoF SWGR'!$J$1:$K$213,2,FALSE),IF(A38="Cable",VLOOKUP(Q38,'PoF Cables'!$J$1:$K$20,2,FALSE),VLOOKUP(Q38,'PoF OHL'!$J$1:$K$200,2,FALSE))))</f>
        <v>4.3954543401547601E-14</v>
      </c>
      <c r="S38" s="13">
        <f t="shared" si="3"/>
        <v>3.9961339065332104E-7</v>
      </c>
      <c r="T38" s="13">
        <f t="shared" si="4"/>
        <v>0</v>
      </c>
    </row>
    <row r="39" spans="1:20">
      <c r="A39" t="str">
        <f>'Asset Info'!A39</f>
        <v>Switchgear</v>
      </c>
      <c r="B39" t="str">
        <f>'Asset Info'!B39</f>
        <v>Switchgear39</v>
      </c>
      <c r="C39" t="str">
        <f>'Asset Info'!C39</f>
        <v>site139</v>
      </c>
      <c r="D39" s="14">
        <f>IF('Asset Info'!E39="Yes",Criticality!$D$5,0)</f>
        <v>1078000</v>
      </c>
      <c r="E39" s="14">
        <f>IF('Asset Info'!G39="Yes",Criticality!$D$6,0)</f>
        <v>0</v>
      </c>
      <c r="F39" s="14">
        <f>IF('Asset Info'!J39="low",Criticality!$F$7,IF('Asset Info'!J39="medium",Criticality!$E$7,IF('Asset Info'!J39="high",Criticality!$D$7,0)))</f>
        <v>800000</v>
      </c>
      <c r="G39" s="14">
        <f>IF('Asset Info'!K39="low",Criticality!$F$10,IF('Asset Info'!K39="medium",Criticality!$E$10,IF('Asset Info'!K39="high",Criticality!$D$10,0)))</f>
        <v>241878</v>
      </c>
      <c r="H39" s="14">
        <f t="shared" si="0"/>
        <v>2119878</v>
      </c>
      <c r="I39" s="14">
        <f>IF('Asset Info'!L39="low",Criticality!$F$12,IF('Asset Info'!L39="medium",Criticality!$E$12,IF('Asset Info'!L39="high",Criticality!$D$12,IF('Asset Info'!L39="very high",Criticality!$C$12,0))))</f>
        <v>1000000</v>
      </c>
      <c r="J39" s="14">
        <f>IF('Asset Info'!M39="low",Criticality!$F$14,IF('Asset Info'!M39="medium",Criticality!$E$14,IF('Asset Info'!M39="high",Criticality!$D$14,0)))</f>
        <v>0</v>
      </c>
      <c r="K39" s="14" t="str">
        <f>'Asset Info'!P39</f>
        <v>COMAH</v>
      </c>
      <c r="L39" s="11" t="str">
        <f>'Asset Info'!Q39</f>
        <v>n/a</v>
      </c>
      <c r="M39" s="14">
        <f t="shared" si="1"/>
        <v>3119878</v>
      </c>
      <c r="N39">
        <f>IF(A39="Transformer",'Cost of recovery'!$B$1,IF(A39="Switchgear",'Cost of recovery'!$B$2,IF(A39="Cable",L39*'Cost of recovery'!$B$3,L39*'Cost of recovery'!$B$4)))</f>
        <v>1871000</v>
      </c>
      <c r="O39" t="str">
        <f>'Asset Info'!N39</f>
        <v>Sgrp1</v>
      </c>
      <c r="P39">
        <f>'Asset Info'!O39</f>
        <v>2</v>
      </c>
      <c r="Q39" t="str">
        <f t="shared" si="2"/>
        <v>Sgrp12</v>
      </c>
      <c r="R39">
        <f>IF(A39="Transformer",VLOOKUP(Q39,'PoF Tx'!$C$4:$D$10,2,FALSE),IF(A39="Switchgear",VLOOKUP(Q39,'PoF SWGR'!$J$1:$K$213,2,FALSE),IF(A39="Cable",VLOOKUP(Q39,'PoF Cables'!$J$1:$K$20,2,FALSE),VLOOKUP(Q39,'PoF OHL'!$J$1:$K$200,2,FALSE))))</f>
        <v>4.3954543401547601E-14</v>
      </c>
      <c r="S39" s="13">
        <f t="shared" si="3"/>
        <v>0</v>
      </c>
      <c r="T39" s="13">
        <f t="shared" si="4"/>
        <v>3119878</v>
      </c>
    </row>
    <row r="40" spans="1:20">
      <c r="A40" t="str">
        <f>'Asset Info'!A40</f>
        <v>Switchgear</v>
      </c>
      <c r="B40" t="str">
        <f>'Asset Info'!B40</f>
        <v>Switchgear40</v>
      </c>
      <c r="C40" t="str">
        <f>'Asset Info'!C40</f>
        <v>site140</v>
      </c>
      <c r="D40" s="14">
        <f>IF('Asset Info'!E40="Yes",Criticality!$D$5,0)</f>
        <v>1078000</v>
      </c>
      <c r="E40" s="14">
        <f>IF('Asset Info'!G40="Yes",Criticality!$D$6,0)</f>
        <v>0</v>
      </c>
      <c r="F40" s="14">
        <f>IF('Asset Info'!J40="low",Criticality!$F$7,IF('Asset Info'!J40="medium",Criticality!$E$7,IF('Asset Info'!J40="high",Criticality!$D$7,0)))</f>
        <v>800000</v>
      </c>
      <c r="G40" s="14">
        <f>IF('Asset Info'!K40="low",Criticality!$F$10,IF('Asset Info'!K40="medium",Criticality!$E$10,IF('Asset Info'!K40="high",Criticality!$D$10,0)))</f>
        <v>2265429</v>
      </c>
      <c r="H40" s="14">
        <f t="shared" si="0"/>
        <v>4143429</v>
      </c>
      <c r="I40" s="14">
        <f>IF('Asset Info'!L40="low",Criticality!$F$12,IF('Asset Info'!L40="medium",Criticality!$E$12,IF('Asset Info'!L40="high",Criticality!$D$12,IF('Asset Info'!L40="very high",Criticality!$C$12,0))))</f>
        <v>50000</v>
      </c>
      <c r="J40" s="14">
        <f>IF('Asset Info'!M40="low",Criticality!$F$14,IF('Asset Info'!M40="medium",Criticality!$E$14,IF('Asset Info'!M40="high",Criticality!$D$14,0)))</f>
        <v>0</v>
      </c>
      <c r="K40" s="14" t="str">
        <f>'Asset Info'!P40</f>
        <v>no</v>
      </c>
      <c r="L40" s="11" t="str">
        <f>'Asset Info'!Q40</f>
        <v>n/a</v>
      </c>
      <c r="M40" s="14">
        <f t="shared" si="1"/>
        <v>4193429</v>
      </c>
      <c r="N40">
        <f>IF(A40="Transformer",'Cost of recovery'!$B$1,IF(A40="Switchgear",'Cost of recovery'!$B$2,IF(A40="Cable",L40*'Cost of recovery'!$B$3,L40*'Cost of recovery'!$B$4)))</f>
        <v>1871000</v>
      </c>
      <c r="O40" t="str">
        <f>'Asset Info'!N40</f>
        <v>Sgrp1</v>
      </c>
      <c r="P40">
        <f>'Asset Info'!O40</f>
        <v>2</v>
      </c>
      <c r="Q40" t="str">
        <f t="shared" si="2"/>
        <v>Sgrp12</v>
      </c>
      <c r="R40">
        <f>IF(A40="Transformer",VLOOKUP(Q40,'PoF Tx'!$C$4:$D$10,2,FALSE),IF(A40="Switchgear",VLOOKUP(Q40,'PoF SWGR'!$J$1:$K$213,2,FALSE),IF(A40="Cable",VLOOKUP(Q40,'PoF Cables'!$J$1:$K$20,2,FALSE),VLOOKUP(Q40,'PoF OHL'!$J$1:$K$200,2,FALSE))))</f>
        <v>4.3954543401547601E-14</v>
      </c>
      <c r="S40" s="13">
        <f t="shared" si="3"/>
        <v>2.6655920768610389E-7</v>
      </c>
      <c r="T40" s="13">
        <f t="shared" si="4"/>
        <v>0</v>
      </c>
    </row>
    <row r="41" spans="1:20">
      <c r="A41" t="str">
        <f>'Asset Info'!A41</f>
        <v>Switchgear</v>
      </c>
      <c r="B41" t="str">
        <f>'Asset Info'!B41</f>
        <v>Switchgear41</v>
      </c>
      <c r="C41" t="str">
        <f>'Asset Info'!C41</f>
        <v>site141</v>
      </c>
      <c r="D41" s="14">
        <f>IF('Asset Info'!E41="Yes",Criticality!$D$5,0)</f>
        <v>0</v>
      </c>
      <c r="E41" s="14">
        <f>IF('Asset Info'!G41="Yes",Criticality!$D$6,0)</f>
        <v>0</v>
      </c>
      <c r="F41" s="14">
        <f>IF('Asset Info'!J41="low",Criticality!$F$7,IF('Asset Info'!J41="medium",Criticality!$E$7,IF('Asset Info'!J41="high",Criticality!$D$7,0)))</f>
        <v>800000</v>
      </c>
      <c r="G41" s="14">
        <f>IF('Asset Info'!K41="low",Criticality!$F$10,IF('Asset Info'!K41="medium",Criticality!$E$10,IF('Asset Info'!K41="high",Criticality!$D$10,0)))</f>
        <v>241878</v>
      </c>
      <c r="H41" s="14">
        <f t="shared" si="0"/>
        <v>1041878</v>
      </c>
      <c r="I41" s="14">
        <f>IF('Asset Info'!L41="low",Criticality!$F$12,IF('Asset Info'!L41="medium",Criticality!$E$12,IF('Asset Info'!L41="high",Criticality!$D$12,IF('Asset Info'!L41="very high",Criticality!$C$12,0))))</f>
        <v>50000</v>
      </c>
      <c r="J41" s="14">
        <f>IF('Asset Info'!M41="low",Criticality!$F$14,IF('Asset Info'!M41="medium",Criticality!$E$14,IF('Asset Info'!M41="high",Criticality!$D$14,0)))</f>
        <v>0</v>
      </c>
      <c r="K41" s="14" t="str">
        <f>'Asset Info'!P41</f>
        <v>no</v>
      </c>
      <c r="L41" s="11" t="str">
        <f>'Asset Info'!Q41</f>
        <v>n/a</v>
      </c>
      <c r="M41" s="14">
        <f t="shared" si="1"/>
        <v>1091878</v>
      </c>
      <c r="N41">
        <f>IF(A41="Transformer",'Cost of recovery'!$B$1,IF(A41="Switchgear",'Cost of recovery'!$B$2,IF(A41="Cable",L41*'Cost of recovery'!$B$3,L41*'Cost of recovery'!$B$4)))</f>
        <v>1871000</v>
      </c>
      <c r="O41" t="str">
        <f>'Asset Info'!N41</f>
        <v>Sgrp1</v>
      </c>
      <c r="P41">
        <f>'Asset Info'!O41</f>
        <v>3</v>
      </c>
      <c r="Q41" t="str">
        <f t="shared" si="2"/>
        <v>Sgrp13</v>
      </c>
      <c r="R41">
        <f>IF(A41="Transformer",VLOOKUP(Q41,'PoF Tx'!$C$4:$D$10,2,FALSE),IF(A41="Switchgear",VLOOKUP(Q41,'PoF SWGR'!$J$1:$K$213,2,FALSE),IF(A41="Cable",VLOOKUP(Q41,'PoF Cables'!$J$1:$K$20,2,FALSE),VLOOKUP(Q41,'PoF OHL'!$J$1:$K$200,2,FALSE))))</f>
        <v>8.0171131319170031E-8</v>
      </c>
      <c r="S41" s="13">
        <f t="shared" si="3"/>
        <v>0.23753728122067985</v>
      </c>
      <c r="T41" s="13">
        <f t="shared" si="4"/>
        <v>0</v>
      </c>
    </row>
    <row r="42" spans="1:20">
      <c r="A42" t="str">
        <f>'Asset Info'!A42</f>
        <v>Cable</v>
      </c>
      <c r="B42" t="str">
        <f>'Asset Info'!B42</f>
        <v>Cable42</v>
      </c>
      <c r="C42" t="str">
        <f>'Asset Info'!C42</f>
        <v>nasap142</v>
      </c>
      <c r="D42" s="14">
        <f>IF('Asset Info'!E42="Yes",Criticality!$D$5,0)</f>
        <v>0</v>
      </c>
      <c r="E42" s="14">
        <f>IF('Asset Info'!G42="Yes",Criticality!$D$6,0)</f>
        <v>0</v>
      </c>
      <c r="F42" s="14">
        <f>IF('Asset Info'!J42="low",Criticality!$F$7,IF('Asset Info'!J42="medium",Criticality!$E$7,IF('Asset Info'!J42="high",Criticality!$D$7,0)))</f>
        <v>0</v>
      </c>
      <c r="G42" s="14">
        <f>IF('Asset Info'!K42="low",Criticality!$F$10,IF('Asset Info'!K42="medium",Criticality!$E$10,IF('Asset Info'!K42="high",Criticality!$D$10,0)))</f>
        <v>2265429</v>
      </c>
      <c r="H42" s="14">
        <f t="shared" si="0"/>
        <v>2265429</v>
      </c>
      <c r="I42" s="14">
        <f>IF('Asset Info'!L42="low",Criticality!$F$12,IF('Asset Info'!L42="medium",Criticality!$E$12,IF('Asset Info'!L42="high",Criticality!$D$12,IF('Asset Info'!L42="very high",Criticality!$C$12,0))))</f>
        <v>10000</v>
      </c>
      <c r="J42" s="14">
        <f>IF('Asset Info'!M42="low",Criticality!$F$14,IF('Asset Info'!M42="medium",Criticality!$E$14,IF('Asset Info'!M42="high",Criticality!$D$14,0)))</f>
        <v>25000</v>
      </c>
      <c r="K42" s="14" t="str">
        <f>'Asset Info'!P42</f>
        <v>no</v>
      </c>
      <c r="L42" s="11">
        <f>'Asset Info'!Q42</f>
        <v>1</v>
      </c>
      <c r="M42" s="14">
        <f t="shared" si="1"/>
        <v>2300429</v>
      </c>
      <c r="N42">
        <f>IF(A42="Transformer",'Cost of recovery'!$B$1,IF(A42="Switchgear",'Cost of recovery'!$B$2,IF(A42="Cable",L42*'Cost of recovery'!$B$3,L42*'Cost of recovery'!$B$4)))</f>
        <v>2824000</v>
      </c>
      <c r="O42" t="str">
        <f>'Asset Info'!N42</f>
        <v>Cgrp1</v>
      </c>
      <c r="P42">
        <f>'Asset Info'!O42</f>
        <v>2</v>
      </c>
      <c r="Q42" t="str">
        <f t="shared" si="2"/>
        <v>Cgrp12</v>
      </c>
      <c r="R42">
        <f>IF(A42="Transformer",VLOOKUP(Q42,'PoF Tx'!$C$4:$D$10,2,FALSE),IF(A42="Switchgear",VLOOKUP(Q42,'PoF SWGR'!$J$1:$K$213,2,FALSE),IF(A42="Cable",VLOOKUP(Q42,'PoF Cables'!$J$1:$K$20,2,FALSE),VLOOKUP(Q42,'PoF OHL'!$J$1:$K$200,2,FALSE))))</f>
        <v>7.0922606039634318E-4</v>
      </c>
      <c r="S42" s="13">
        <f t="shared" si="3"/>
        <v>3634.3785914507725</v>
      </c>
      <c r="T42" s="13">
        <f t="shared" si="4"/>
        <v>0</v>
      </c>
    </row>
    <row r="43" spans="1:20">
      <c r="A43" t="str">
        <f>'Asset Info'!A43</f>
        <v>Cable</v>
      </c>
      <c r="B43" t="str">
        <f>'Asset Info'!B43</f>
        <v>Cable43</v>
      </c>
      <c r="C43" t="str">
        <f>'Asset Info'!C43</f>
        <v>nasap143</v>
      </c>
      <c r="D43" s="14">
        <f>IF('Asset Info'!E43="Yes",Criticality!$D$5,0)</f>
        <v>0</v>
      </c>
      <c r="E43" s="14">
        <f>IF('Asset Info'!G43="Yes",Criticality!$D$6,0)</f>
        <v>0</v>
      </c>
      <c r="F43" s="14">
        <f>IF('Asset Info'!J43="low",Criticality!$F$7,IF('Asset Info'!J43="medium",Criticality!$E$7,IF('Asset Info'!J43="high",Criticality!$D$7,0)))</f>
        <v>0</v>
      </c>
      <c r="G43" s="14">
        <f>IF('Asset Info'!K43="low",Criticality!$F$10,IF('Asset Info'!K43="medium",Criticality!$E$10,IF('Asset Info'!K43="high",Criticality!$D$10,0)))</f>
        <v>2265429</v>
      </c>
      <c r="H43" s="14">
        <f t="shared" si="0"/>
        <v>2265429</v>
      </c>
      <c r="I43" s="14">
        <f>IF('Asset Info'!L43="low",Criticality!$F$12,IF('Asset Info'!L43="medium",Criticality!$E$12,IF('Asset Info'!L43="high",Criticality!$D$12,IF('Asset Info'!L43="very high",Criticality!$C$12,0))))</f>
        <v>10000</v>
      </c>
      <c r="J43" s="14">
        <f>IF('Asset Info'!M43="low",Criticality!$F$14,IF('Asset Info'!M43="medium",Criticality!$E$14,IF('Asset Info'!M43="high",Criticality!$D$14,0)))</f>
        <v>25000</v>
      </c>
      <c r="K43" s="14" t="str">
        <f>'Asset Info'!P43</f>
        <v>no</v>
      </c>
      <c r="L43" s="11">
        <f>'Asset Info'!Q43</f>
        <v>2</v>
      </c>
      <c r="M43" s="14">
        <f t="shared" si="1"/>
        <v>2300429</v>
      </c>
      <c r="N43">
        <f>IF(A43="Transformer",'Cost of recovery'!$B$1,IF(A43="Switchgear",'Cost of recovery'!$B$2,IF(A43="Cable",L43*'Cost of recovery'!$B$3,L43*'Cost of recovery'!$B$4)))</f>
        <v>5648000</v>
      </c>
      <c r="O43" t="str">
        <f>'Asset Info'!N43</f>
        <v>Cgrp3</v>
      </c>
      <c r="P43">
        <f>'Asset Info'!O43</f>
        <v>3</v>
      </c>
      <c r="Q43" t="str">
        <f t="shared" si="2"/>
        <v>Cgrp33</v>
      </c>
      <c r="R43">
        <f>IF(A43="Transformer",VLOOKUP(Q43,'PoF Tx'!$C$4:$D$10,2,FALSE),IF(A43="Switchgear",VLOOKUP(Q43,'PoF SWGR'!$J$1:$K$213,2,FALSE),IF(A43="Cable",VLOOKUP(Q43,'PoF Cables'!$J$1:$K$20,2,FALSE),VLOOKUP(Q43,'PoF OHL'!$J$1:$K$200,2,FALSE))))</f>
        <v>1.5907212602487005E-2</v>
      </c>
      <c r="S43" s="13">
        <f t="shared" si="3"/>
        <v>126437.34995877318</v>
      </c>
      <c r="T43" s="13">
        <f t="shared" si="4"/>
        <v>0</v>
      </c>
    </row>
    <row r="44" spans="1:20">
      <c r="A44" t="str">
        <f>'Asset Info'!A44</f>
        <v>Cable</v>
      </c>
      <c r="B44" t="str">
        <f>'Asset Info'!B44</f>
        <v>Cable44</v>
      </c>
      <c r="C44" t="str">
        <f>'Asset Info'!C44</f>
        <v>nasap144</v>
      </c>
      <c r="D44" s="14">
        <f>IF('Asset Info'!E44="Yes",Criticality!$D$5,0)</f>
        <v>0</v>
      </c>
      <c r="E44" s="14">
        <f>IF('Asset Info'!G44="Yes",Criticality!$D$6,0)</f>
        <v>0</v>
      </c>
      <c r="F44" s="14">
        <f>IF('Asset Info'!J44="low",Criticality!$F$7,IF('Asset Info'!J44="medium",Criticality!$E$7,IF('Asset Info'!J44="high",Criticality!$D$7,0)))</f>
        <v>0</v>
      </c>
      <c r="G44" s="14">
        <f>IF('Asset Info'!K44="low",Criticality!$F$10,IF('Asset Info'!K44="medium",Criticality!$E$10,IF('Asset Info'!K44="high",Criticality!$D$10,0)))</f>
        <v>2265429</v>
      </c>
      <c r="H44" s="14">
        <f t="shared" si="0"/>
        <v>2265429</v>
      </c>
      <c r="I44" s="14">
        <f>IF('Asset Info'!L44="low",Criticality!$F$12,IF('Asset Info'!L44="medium",Criticality!$E$12,IF('Asset Info'!L44="high",Criticality!$D$12,IF('Asset Info'!L44="very high",Criticality!$C$12,0))))</f>
        <v>10000</v>
      </c>
      <c r="J44" s="14">
        <f>IF('Asset Info'!M44="low",Criticality!$F$14,IF('Asset Info'!M44="medium",Criticality!$E$14,IF('Asset Info'!M44="high",Criticality!$D$14,0)))</f>
        <v>500000</v>
      </c>
      <c r="K44" s="14" t="str">
        <f>'Asset Info'!P44</f>
        <v>no</v>
      </c>
      <c r="L44" s="11">
        <f>'Asset Info'!Q44</f>
        <v>5</v>
      </c>
      <c r="M44" s="14">
        <f t="shared" si="1"/>
        <v>2775429</v>
      </c>
      <c r="N44">
        <f>IF(A44="Transformer",'Cost of recovery'!$B$1,IF(A44="Switchgear",'Cost of recovery'!$B$2,IF(A44="Cable",L44*'Cost of recovery'!$B$3,L44*'Cost of recovery'!$B$4)))</f>
        <v>14120000</v>
      </c>
      <c r="O44" t="str">
        <f>'Asset Info'!N44</f>
        <v>Cgrp1</v>
      </c>
      <c r="P44">
        <f>'Asset Info'!O44</f>
        <v>1</v>
      </c>
      <c r="Q44" t="str">
        <f t="shared" si="2"/>
        <v>Cgrp11</v>
      </c>
      <c r="R44">
        <f>IF(A44="Transformer",VLOOKUP(Q44,'PoF Tx'!$C$4:$D$10,2,FALSE),IF(A44="Switchgear",VLOOKUP(Q44,'PoF SWGR'!$J$1:$K$213,2,FALSE),IF(A44="Cable",VLOOKUP(Q44,'PoF Cables'!$J$1:$K$20,2,FALSE),VLOOKUP(Q44,'PoF OHL'!$J$1:$K$200,2,FALSE))))</f>
        <v>7.0922606039634318E-4</v>
      </c>
      <c r="S44" s="13">
        <f t="shared" si="3"/>
        <v>11982.678548376129</v>
      </c>
      <c r="T44" s="13">
        <f t="shared" si="4"/>
        <v>0</v>
      </c>
    </row>
    <row r="45" spans="1:20">
      <c r="A45" t="str">
        <f>'Asset Info'!A45</f>
        <v>Cable</v>
      </c>
      <c r="B45" t="str">
        <f>'Asset Info'!B45</f>
        <v>Cable45</v>
      </c>
      <c r="C45" t="str">
        <f>'Asset Info'!C45</f>
        <v>nasap145</v>
      </c>
      <c r="D45" s="14">
        <f>IF('Asset Info'!E45="Yes",Criticality!$D$5,0)</f>
        <v>0</v>
      </c>
      <c r="E45" s="14">
        <f>IF('Asset Info'!G45="Yes",Criticality!$D$6,0)</f>
        <v>0</v>
      </c>
      <c r="F45" s="14">
        <f>IF('Asset Info'!J45="low",Criticality!$F$7,IF('Asset Info'!J45="medium",Criticality!$E$7,IF('Asset Info'!J45="high",Criticality!$D$7,0)))</f>
        <v>0</v>
      </c>
      <c r="G45" s="14">
        <f>IF('Asset Info'!K45="low",Criticality!$F$10,IF('Asset Info'!K45="medium",Criticality!$E$10,IF('Asset Info'!K45="high",Criticality!$D$10,0)))</f>
        <v>2265429</v>
      </c>
      <c r="H45" s="14">
        <f t="shared" si="0"/>
        <v>2265429</v>
      </c>
      <c r="I45" s="14">
        <f>IF('Asset Info'!L45="low",Criticality!$F$12,IF('Asset Info'!L45="medium",Criticality!$E$12,IF('Asset Info'!L45="high",Criticality!$D$12,IF('Asset Info'!L45="very high",Criticality!$C$12,0))))</f>
        <v>10000</v>
      </c>
      <c r="J45" s="14">
        <f>IF('Asset Info'!M45="low",Criticality!$F$14,IF('Asset Info'!M45="medium",Criticality!$E$14,IF('Asset Info'!M45="high",Criticality!$D$14,0)))</f>
        <v>500000</v>
      </c>
      <c r="K45" s="14" t="str">
        <f>'Asset Info'!P45</f>
        <v>no</v>
      </c>
      <c r="L45" s="11">
        <f>'Asset Info'!Q45</f>
        <v>10</v>
      </c>
      <c r="M45" s="14">
        <f t="shared" si="1"/>
        <v>2775429</v>
      </c>
      <c r="N45">
        <f>IF(A45="Transformer",'Cost of recovery'!$B$1,IF(A45="Switchgear",'Cost of recovery'!$B$2,IF(A45="Cable",L45*'Cost of recovery'!$B$3,L45*'Cost of recovery'!$B$4)))</f>
        <v>28240000</v>
      </c>
      <c r="O45" t="str">
        <f>'Asset Info'!N45</f>
        <v>Cgrp3</v>
      </c>
      <c r="P45" t="str">
        <f>'Asset Info'!O45</f>
        <v>4a</v>
      </c>
      <c r="Q45" t="str">
        <f t="shared" si="2"/>
        <v>Cgrp34a</v>
      </c>
      <c r="R45">
        <f>IF(A45="Transformer",VLOOKUP(Q45,'PoF Tx'!$C$4:$D$10,2,FALSE),IF(A45="Switchgear",VLOOKUP(Q45,'PoF SWGR'!$J$1:$K$213,2,FALSE),IF(A45="Cable",VLOOKUP(Q45,'PoF Cables'!$J$1:$K$20,2,FALSE),VLOOKUP(Q45,'PoF OHL'!$J$1:$K$200,2,FALSE))))</f>
        <v>3.469597615619828E-2</v>
      </c>
      <c r="S45" s="13">
        <f t="shared" si="3"/>
        <v>1076110.5850582607</v>
      </c>
      <c r="T45" s="13">
        <f t="shared" si="4"/>
        <v>0</v>
      </c>
    </row>
    <row r="46" spans="1:20">
      <c r="A46" t="str">
        <f>'Asset Info'!A46</f>
        <v>Cable</v>
      </c>
      <c r="B46" t="str">
        <f>'Asset Info'!B46</f>
        <v>Cable46</v>
      </c>
      <c r="C46" t="str">
        <f>'Asset Info'!C46</f>
        <v>nasap146</v>
      </c>
      <c r="D46" s="14">
        <f>IF('Asset Info'!E46="Yes",Criticality!$D$5,0)</f>
        <v>0</v>
      </c>
      <c r="E46" s="14">
        <f>IF('Asset Info'!G46="Yes",Criticality!$D$6,0)</f>
        <v>0</v>
      </c>
      <c r="F46" s="14">
        <f>IF('Asset Info'!J46="low",Criticality!$F$7,IF('Asset Info'!J46="medium",Criticality!$E$7,IF('Asset Info'!J46="high",Criticality!$D$7,0)))</f>
        <v>0</v>
      </c>
      <c r="G46" s="14">
        <f>IF('Asset Info'!K46="low",Criticality!$F$10,IF('Asset Info'!K46="medium",Criticality!$E$10,IF('Asset Info'!K46="high",Criticality!$D$10,0)))</f>
        <v>2265429</v>
      </c>
      <c r="H46" s="14">
        <f t="shared" si="0"/>
        <v>2265429</v>
      </c>
      <c r="I46" s="14">
        <f>IF('Asset Info'!L46="low",Criticality!$F$12,IF('Asset Info'!L46="medium",Criticality!$E$12,IF('Asset Info'!L46="high",Criticality!$D$12,IF('Asset Info'!L46="very high",Criticality!$C$12,0))))</f>
        <v>10000</v>
      </c>
      <c r="J46" s="14">
        <f>IF('Asset Info'!M46="low",Criticality!$F$14,IF('Asset Info'!M46="medium",Criticality!$E$14,IF('Asset Info'!M46="high",Criticality!$D$14,0)))</f>
        <v>25000</v>
      </c>
      <c r="K46" s="14" t="str">
        <f>'Asset Info'!P46</f>
        <v>no</v>
      </c>
      <c r="L46" s="11">
        <f>'Asset Info'!Q46</f>
        <v>11</v>
      </c>
      <c r="M46" s="14">
        <f t="shared" si="1"/>
        <v>2300429</v>
      </c>
      <c r="N46">
        <f>IF(A46="Transformer",'Cost of recovery'!$B$1,IF(A46="Switchgear",'Cost of recovery'!$B$2,IF(A46="Cable",L46*'Cost of recovery'!$B$3,L46*'Cost of recovery'!$B$4)))</f>
        <v>31064000</v>
      </c>
      <c r="O46" t="str">
        <f>'Asset Info'!N46</f>
        <v>Cgrp3</v>
      </c>
      <c r="P46">
        <f>'Asset Info'!O46</f>
        <v>3</v>
      </c>
      <c r="Q46" t="str">
        <f t="shared" si="2"/>
        <v>Cgrp33</v>
      </c>
      <c r="R46">
        <f>IF(A46="Transformer",VLOOKUP(Q46,'PoF Tx'!$C$4:$D$10,2,FALSE),IF(A46="Switchgear",VLOOKUP(Q46,'PoF SWGR'!$J$1:$K$213,2,FALSE),IF(A46="Cable",VLOOKUP(Q46,'PoF Cables'!$J$1:$K$20,2,FALSE),VLOOKUP(Q46,'PoF OHL'!$J$1:$K$200,2,FALSE))))</f>
        <v>1.5907212602487005E-2</v>
      </c>
      <c r="S46" s="13">
        <f t="shared" si="3"/>
        <v>530735.06546358287</v>
      </c>
      <c r="T46" s="13">
        <f t="shared" si="4"/>
        <v>0</v>
      </c>
    </row>
    <row r="47" spans="1:20">
      <c r="A47" t="str">
        <f>'Asset Info'!A47</f>
        <v>Cable</v>
      </c>
      <c r="B47" t="str">
        <f>'Asset Info'!B47</f>
        <v>Cable47</v>
      </c>
      <c r="C47" t="str">
        <f>'Asset Info'!C47</f>
        <v>nasap147</v>
      </c>
      <c r="D47" s="14">
        <f>IF('Asset Info'!E47="Yes",Criticality!$D$5,0)</f>
        <v>0</v>
      </c>
      <c r="E47" s="14">
        <f>IF('Asset Info'!G47="Yes",Criticality!$D$6,0)</f>
        <v>0</v>
      </c>
      <c r="F47" s="14">
        <f>IF('Asset Info'!J47="low",Criticality!$F$7,IF('Asset Info'!J47="medium",Criticality!$E$7,IF('Asset Info'!J47="high",Criticality!$D$7,0)))</f>
        <v>0</v>
      </c>
      <c r="G47" s="14">
        <f>IF('Asset Info'!K47="low",Criticality!$F$10,IF('Asset Info'!K47="medium",Criticality!$E$10,IF('Asset Info'!K47="high",Criticality!$D$10,0)))</f>
        <v>2265429</v>
      </c>
      <c r="H47" s="14">
        <f t="shared" si="0"/>
        <v>2265429</v>
      </c>
      <c r="I47" s="14">
        <f>IF('Asset Info'!L47="low",Criticality!$F$12,IF('Asset Info'!L47="medium",Criticality!$E$12,IF('Asset Info'!L47="high",Criticality!$D$12,IF('Asset Info'!L47="very high",Criticality!$C$12,0))))</f>
        <v>10000</v>
      </c>
      <c r="J47" s="14">
        <f>IF('Asset Info'!M47="low",Criticality!$F$14,IF('Asset Info'!M47="medium",Criticality!$E$14,IF('Asset Info'!M47="high",Criticality!$D$14,0)))</f>
        <v>500000</v>
      </c>
      <c r="K47" s="14" t="str">
        <f>'Asset Info'!P47</f>
        <v>no</v>
      </c>
      <c r="L47" s="11">
        <f>'Asset Info'!Q47</f>
        <v>12</v>
      </c>
      <c r="M47" s="14">
        <f t="shared" si="1"/>
        <v>2775429</v>
      </c>
      <c r="N47">
        <f>IF(A47="Transformer",'Cost of recovery'!$B$1,IF(A47="Switchgear",'Cost of recovery'!$B$2,IF(A47="Cable",L47*'Cost of recovery'!$B$3,L47*'Cost of recovery'!$B$4)))</f>
        <v>33888000</v>
      </c>
      <c r="O47" t="str">
        <f>'Asset Info'!N47</f>
        <v>Cgrp1</v>
      </c>
      <c r="P47">
        <f>'Asset Info'!O47</f>
        <v>2</v>
      </c>
      <c r="Q47" t="str">
        <f t="shared" si="2"/>
        <v>Cgrp12</v>
      </c>
      <c r="R47">
        <f>IF(A47="Transformer",VLOOKUP(Q47,'PoF Tx'!$C$4:$D$10,2,FALSE),IF(A47="Switchgear",VLOOKUP(Q47,'PoF SWGR'!$J$1:$K$213,2,FALSE),IF(A47="Cable",VLOOKUP(Q47,'PoF Cables'!$J$1:$K$20,2,FALSE),VLOOKUP(Q47,'PoF OHL'!$J$1:$K$200,2,FALSE))))</f>
        <v>7.0922606039634318E-4</v>
      </c>
      <c r="S47" s="13">
        <f t="shared" si="3"/>
        <v>26002.659310291041</v>
      </c>
      <c r="T47" s="13">
        <f t="shared" si="4"/>
        <v>0</v>
      </c>
    </row>
    <row r="48" spans="1:20">
      <c r="A48" t="str">
        <f>'Asset Info'!A48</f>
        <v>Cable</v>
      </c>
      <c r="B48" t="str">
        <f>'Asset Info'!B48</f>
        <v>Cable48</v>
      </c>
      <c r="C48" t="str">
        <f>'Asset Info'!C48</f>
        <v>nasap148</v>
      </c>
      <c r="D48" s="14">
        <f>IF('Asset Info'!E48="Yes",Criticality!$D$5,0)</f>
        <v>0</v>
      </c>
      <c r="E48" s="14">
        <f>IF('Asset Info'!G48="Yes",Criticality!$D$6,0)</f>
        <v>0</v>
      </c>
      <c r="F48" s="14">
        <f>IF('Asset Info'!J48="low",Criticality!$F$7,IF('Asset Info'!J48="medium",Criticality!$E$7,IF('Asset Info'!J48="high",Criticality!$D$7,0)))</f>
        <v>0</v>
      </c>
      <c r="G48" s="14">
        <f>IF('Asset Info'!K48="low",Criticality!$F$10,IF('Asset Info'!K48="medium",Criticality!$E$10,IF('Asset Info'!K48="high",Criticality!$D$10,0)))</f>
        <v>2265429</v>
      </c>
      <c r="H48" s="14">
        <f t="shared" si="0"/>
        <v>2265429</v>
      </c>
      <c r="I48" s="14">
        <f>IF('Asset Info'!L48="low",Criticality!$F$12,IF('Asset Info'!L48="medium",Criticality!$E$12,IF('Asset Info'!L48="high",Criticality!$D$12,IF('Asset Info'!L48="very high",Criticality!$C$12,0))))</f>
        <v>10000</v>
      </c>
      <c r="J48" s="14">
        <f>IF('Asset Info'!M48="low",Criticality!$F$14,IF('Asset Info'!M48="medium",Criticality!$E$14,IF('Asset Info'!M48="high",Criticality!$D$14,0)))</f>
        <v>500000</v>
      </c>
      <c r="K48" s="14" t="str">
        <f>'Asset Info'!P48</f>
        <v>no</v>
      </c>
      <c r="L48" s="11">
        <f>'Asset Info'!Q48</f>
        <v>15</v>
      </c>
      <c r="M48" s="14">
        <f t="shared" si="1"/>
        <v>2775429</v>
      </c>
      <c r="N48">
        <f>IF(A48="Transformer",'Cost of recovery'!$B$1,IF(A48="Switchgear",'Cost of recovery'!$B$2,IF(A48="Cable",L48*'Cost of recovery'!$B$3,L48*'Cost of recovery'!$B$4)))</f>
        <v>42360000</v>
      </c>
      <c r="O48" t="str">
        <f>'Asset Info'!N48</f>
        <v>Cgrp3</v>
      </c>
      <c r="P48">
        <f>'Asset Info'!O48</f>
        <v>3</v>
      </c>
      <c r="Q48" t="str">
        <f t="shared" si="2"/>
        <v>Cgrp33</v>
      </c>
      <c r="R48">
        <f>IF(A48="Transformer",VLOOKUP(Q48,'PoF Tx'!$C$4:$D$10,2,FALSE),IF(A48="Switchgear",VLOOKUP(Q48,'PoF SWGR'!$J$1:$K$213,2,FALSE),IF(A48="Cable",VLOOKUP(Q48,'PoF Cables'!$J$1:$K$20,2,FALSE),VLOOKUP(Q48,'PoF OHL'!$J$1:$K$200,2,FALSE))))</f>
        <v>1.5907212602487005E-2</v>
      </c>
      <c r="S48" s="13">
        <f t="shared" si="3"/>
        <v>717978.86500745744</v>
      </c>
      <c r="T48" s="13">
        <f t="shared" si="4"/>
        <v>0</v>
      </c>
    </row>
    <row r="49" spans="1:25">
      <c r="A49" t="str">
        <f>'Asset Info'!A49</f>
        <v>Cable</v>
      </c>
      <c r="B49" t="str">
        <f>'Asset Info'!B49</f>
        <v>Cable49</v>
      </c>
      <c r="C49" t="str">
        <f>'Asset Info'!C49</f>
        <v>nasap149</v>
      </c>
      <c r="D49" s="14">
        <f>IF('Asset Info'!E49="Yes",Criticality!$D$5,0)</f>
        <v>0</v>
      </c>
      <c r="E49" s="14">
        <f>IF('Asset Info'!G49="Yes",Criticality!$D$6,0)</f>
        <v>0</v>
      </c>
      <c r="F49" s="14">
        <f>IF('Asset Info'!J49="low",Criticality!$F$7,IF('Asset Info'!J49="medium",Criticality!$E$7,IF('Asset Info'!J49="high",Criticality!$D$7,0)))</f>
        <v>0</v>
      </c>
      <c r="G49" s="14">
        <f>IF('Asset Info'!K49="low",Criticality!$F$10,IF('Asset Info'!K49="medium",Criticality!$E$10,IF('Asset Info'!K49="high",Criticality!$D$10,0)))</f>
        <v>241878</v>
      </c>
      <c r="H49" s="14">
        <f t="shared" si="0"/>
        <v>241878</v>
      </c>
      <c r="I49" s="14">
        <f>IF('Asset Info'!L49="low",Criticality!$F$12,IF('Asset Info'!L49="medium",Criticality!$E$12,IF('Asset Info'!L49="high",Criticality!$D$12,IF('Asset Info'!L49="very high",Criticality!$C$12,0))))</f>
        <v>10000</v>
      </c>
      <c r="J49" s="14">
        <f>IF('Asset Info'!M49="low",Criticality!$F$14,IF('Asset Info'!M49="medium",Criticality!$E$14,IF('Asset Info'!M49="high",Criticality!$D$14,0)))</f>
        <v>500000</v>
      </c>
      <c r="K49" s="14" t="str">
        <f>'Asset Info'!P49</f>
        <v>no</v>
      </c>
      <c r="L49" s="11">
        <f>'Asset Info'!Q49</f>
        <v>20</v>
      </c>
      <c r="M49" s="14">
        <f t="shared" si="1"/>
        <v>751878</v>
      </c>
      <c r="N49">
        <f>IF(A49="Transformer",'Cost of recovery'!$B$1,IF(A49="Switchgear",'Cost of recovery'!$B$2,IF(A49="Cable",L49*'Cost of recovery'!$B$3,L49*'Cost of recovery'!$B$4)))</f>
        <v>56480000</v>
      </c>
      <c r="O49" t="str">
        <f>'Asset Info'!N49</f>
        <v>Cgrp3</v>
      </c>
      <c r="P49">
        <f>'Asset Info'!O49</f>
        <v>3</v>
      </c>
      <c r="Q49" t="str">
        <f t="shared" si="2"/>
        <v>Cgrp33</v>
      </c>
      <c r="R49">
        <f>IF(A49="Transformer",VLOOKUP(Q49,'PoF Tx'!$C$4:$D$10,2,FALSE),IF(A49="Switchgear",VLOOKUP(Q49,'PoF SWGR'!$J$1:$K$213,2,FALSE),IF(A49="Cable",VLOOKUP(Q49,'PoF Cables'!$J$1:$K$20,2,FALSE),VLOOKUP(Q49,'PoF OHL'!$J$1:$K$200,2,FALSE))))</f>
        <v>1.5907212602487005E-2</v>
      </c>
      <c r="S49" s="13">
        <f t="shared" si="3"/>
        <v>910399.6509855988</v>
      </c>
      <c r="T49" s="13">
        <f t="shared" si="4"/>
        <v>0</v>
      </c>
    </row>
    <row r="50" spans="1:25">
      <c r="A50" t="str">
        <f>'Asset Info'!A50</f>
        <v>Cable</v>
      </c>
      <c r="B50" t="str">
        <f>'Asset Info'!B50</f>
        <v>Cable50</v>
      </c>
      <c r="C50" t="str">
        <f>'Asset Info'!C50</f>
        <v>nasap150</v>
      </c>
      <c r="D50" s="14">
        <f>IF('Asset Info'!E50="Yes",Criticality!$D$5,0)</f>
        <v>0</v>
      </c>
      <c r="E50" s="14">
        <f>IF('Asset Info'!G50="Yes",Criticality!$D$6,0)</f>
        <v>0</v>
      </c>
      <c r="F50" s="14">
        <f>IF('Asset Info'!J50="low",Criticality!$F$7,IF('Asset Info'!J50="medium",Criticality!$E$7,IF('Asset Info'!J50="high",Criticality!$D$7,0)))</f>
        <v>0</v>
      </c>
      <c r="G50" s="14">
        <f>IF('Asset Info'!K50="low",Criticality!$F$10,IF('Asset Info'!K50="medium",Criticality!$E$10,IF('Asset Info'!K50="high",Criticality!$D$10,0)))</f>
        <v>2265429</v>
      </c>
      <c r="H50" s="14">
        <f t="shared" si="0"/>
        <v>2265429</v>
      </c>
      <c r="I50" s="14">
        <f>IF('Asset Info'!L50="low",Criticality!$F$12,IF('Asset Info'!L50="medium",Criticality!$E$12,IF('Asset Info'!L50="high",Criticality!$D$12,IF('Asset Info'!L50="very high",Criticality!$C$12,0))))</f>
        <v>10000000</v>
      </c>
      <c r="J50" s="14">
        <f>IF('Asset Info'!M50="low",Criticality!$F$14,IF('Asset Info'!M50="medium",Criticality!$E$14,IF('Asset Info'!M50="high",Criticality!$D$14,0)))</f>
        <v>500000</v>
      </c>
      <c r="K50" s="14" t="str">
        <f>'Asset Info'!P50</f>
        <v>no</v>
      </c>
      <c r="L50" s="11">
        <f>'Asset Info'!Q50</f>
        <v>21</v>
      </c>
      <c r="M50" s="14">
        <f t="shared" si="1"/>
        <v>12765429</v>
      </c>
      <c r="N50">
        <f>IF(A50="Transformer",'Cost of recovery'!$B$1,IF(A50="Switchgear",'Cost of recovery'!$B$2,IF(A50="Cable",L50*'Cost of recovery'!$B$3,L50*'Cost of recovery'!$B$4)))</f>
        <v>59304000</v>
      </c>
      <c r="O50" t="str">
        <f>'Asset Info'!N50</f>
        <v>Cgrp1</v>
      </c>
      <c r="P50">
        <f>'Asset Info'!O50</f>
        <v>2</v>
      </c>
      <c r="Q50" t="str">
        <f t="shared" si="2"/>
        <v>Cgrp12</v>
      </c>
      <c r="R50">
        <f>IF(A50="Transformer",VLOOKUP(Q50,'PoF Tx'!$C$4:$D$10,2,FALSE),IF(A50="Switchgear",VLOOKUP(Q50,'PoF SWGR'!$J$1:$K$213,2,FALSE),IF(A50="Cable",VLOOKUP(Q50,'PoF Cables'!$J$1:$K$20,2,FALSE),VLOOKUP(Q50,'PoF OHL'!$J$1:$K$200,2,FALSE))))</f>
        <v>7.0922606039634318E-4</v>
      </c>
      <c r="S50" s="13">
        <f t="shared" si="3"/>
        <v>51113.517204683965</v>
      </c>
      <c r="T50" s="13">
        <f t="shared" si="4"/>
        <v>0</v>
      </c>
    </row>
    <row r="51" spans="1:25">
      <c r="A51" t="str">
        <f>'Asset Info'!A51</f>
        <v>Cable</v>
      </c>
      <c r="B51" t="str">
        <f>'Asset Info'!B51</f>
        <v>Cable51</v>
      </c>
      <c r="C51" t="str">
        <f>'Asset Info'!C51</f>
        <v>nasap151</v>
      </c>
      <c r="D51" s="14">
        <f>IF('Asset Info'!E51="Yes",Criticality!$D$5,0)</f>
        <v>0</v>
      </c>
      <c r="E51" s="14">
        <f>IF('Asset Info'!G51="Yes",Criticality!$D$6,0)</f>
        <v>0</v>
      </c>
      <c r="F51" s="14">
        <f>IF('Asset Info'!J51="low",Criticality!$F$7,IF('Asset Info'!J51="medium",Criticality!$E$7,IF('Asset Info'!J51="high",Criticality!$D$7,0)))</f>
        <v>0</v>
      </c>
      <c r="G51" s="14">
        <f>IF('Asset Info'!K51="low",Criticality!$F$10,IF('Asset Info'!K51="medium",Criticality!$E$10,IF('Asset Info'!K51="high",Criticality!$D$10,0)))</f>
        <v>4449015</v>
      </c>
      <c r="H51" s="14">
        <f t="shared" si="0"/>
        <v>4449015</v>
      </c>
      <c r="I51" s="14">
        <f>IF('Asset Info'!L51="low",Criticality!$F$12,IF('Asset Info'!L51="medium",Criticality!$E$12,IF('Asset Info'!L51="high",Criticality!$D$12,IF('Asset Info'!L51="very high",Criticality!$C$12,0))))</f>
        <v>10000</v>
      </c>
      <c r="J51" s="14">
        <f>IF('Asset Info'!M51="low",Criticality!$F$14,IF('Asset Info'!M51="medium",Criticality!$E$14,IF('Asset Info'!M51="high",Criticality!$D$14,0)))</f>
        <v>500000</v>
      </c>
      <c r="K51" s="14" t="str">
        <f>'Asset Info'!P51</f>
        <v>no</v>
      </c>
      <c r="L51" s="11">
        <f>'Asset Info'!Q51</f>
        <v>22</v>
      </c>
      <c r="M51" s="14">
        <f t="shared" si="1"/>
        <v>4959015</v>
      </c>
      <c r="N51">
        <f>IF(A51="Transformer",'Cost of recovery'!$B$1,IF(A51="Switchgear",'Cost of recovery'!$B$2,IF(A51="Cable",L51*'Cost of recovery'!$B$3,L51*'Cost of recovery'!$B$4)))</f>
        <v>62128000</v>
      </c>
      <c r="O51" t="str">
        <f>'Asset Info'!N51</f>
        <v>Cgrp3</v>
      </c>
      <c r="P51">
        <f>'Asset Info'!O51</f>
        <v>3</v>
      </c>
      <c r="Q51" t="str">
        <f t="shared" si="2"/>
        <v>Cgrp33</v>
      </c>
      <c r="R51">
        <f>IF(A51="Transformer",VLOOKUP(Q51,'PoF Tx'!$C$4:$D$10,2,FALSE),IF(A51="Switchgear",VLOOKUP(Q51,'PoF SWGR'!$J$1:$K$213,2,FALSE),IF(A51="Cable",VLOOKUP(Q51,'PoF Cables'!$J$1:$K$20,2,FALSE),VLOOKUP(Q51,'PoF OHL'!$J$1:$K$200,2,FALSE))))</f>
        <v>1.5907212602487005E-2</v>
      </c>
      <c r="S51" s="13">
        <f t="shared" si="3"/>
        <v>1067167.4104712347</v>
      </c>
      <c r="T51" s="13">
        <f t="shared" si="4"/>
        <v>0</v>
      </c>
    </row>
    <row r="52" spans="1:25">
      <c r="A52" t="str">
        <f>'Asset Info'!A52</f>
        <v>Cable</v>
      </c>
      <c r="B52" t="str">
        <f>'Asset Info'!B52</f>
        <v>Cable52</v>
      </c>
      <c r="C52" t="str">
        <f>'Asset Info'!C52</f>
        <v>nasap152</v>
      </c>
      <c r="D52" s="14">
        <f>IF('Asset Info'!E52="Yes",Criticality!$D$5,0)</f>
        <v>0</v>
      </c>
      <c r="E52" s="14">
        <f>IF('Asset Info'!G52="Yes",Criticality!$D$6,0)</f>
        <v>0</v>
      </c>
      <c r="F52" s="14">
        <f>IF('Asset Info'!J52="low",Criticality!$F$7,IF('Asset Info'!J52="medium",Criticality!$E$7,IF('Asset Info'!J52="high",Criticality!$D$7,0)))</f>
        <v>0</v>
      </c>
      <c r="G52" s="14">
        <f>IF('Asset Info'!K52="low",Criticality!$F$10,IF('Asset Info'!K52="medium",Criticality!$E$10,IF('Asset Info'!K52="high",Criticality!$D$10,0)))</f>
        <v>2265429</v>
      </c>
      <c r="H52" s="14">
        <f t="shared" si="0"/>
        <v>2265429</v>
      </c>
      <c r="I52" s="14">
        <f>IF('Asset Info'!L52="low",Criticality!$F$12,IF('Asset Info'!L52="medium",Criticality!$E$12,IF('Asset Info'!L52="high",Criticality!$D$12,IF('Asset Info'!L52="very high",Criticality!$C$12,0))))</f>
        <v>10000</v>
      </c>
      <c r="J52" s="14">
        <f>IF('Asset Info'!M52="low",Criticality!$F$14,IF('Asset Info'!M52="medium",Criticality!$E$14,IF('Asset Info'!M52="high",Criticality!$D$14,0)))</f>
        <v>500000</v>
      </c>
      <c r="K52" s="14" t="str">
        <f>'Asset Info'!P52</f>
        <v>no</v>
      </c>
      <c r="L52" s="11">
        <f>'Asset Info'!Q52</f>
        <v>1</v>
      </c>
      <c r="M52" s="14">
        <f t="shared" si="1"/>
        <v>2775429</v>
      </c>
      <c r="N52">
        <f>IF(A52="Transformer",'Cost of recovery'!$B$1,IF(A52="Switchgear",'Cost of recovery'!$B$2,IF(A52="Cable",L52*'Cost of recovery'!$B$3,L52*'Cost of recovery'!$B$4)))</f>
        <v>2824000</v>
      </c>
      <c r="O52" t="str">
        <f>'Asset Info'!N52</f>
        <v>Cgrp1</v>
      </c>
      <c r="P52">
        <f>'Asset Info'!O52</f>
        <v>2</v>
      </c>
      <c r="Q52" t="str">
        <f t="shared" si="2"/>
        <v>Cgrp12</v>
      </c>
      <c r="R52">
        <f>IF(A52="Transformer",VLOOKUP(Q52,'PoF Tx'!$C$4:$D$10,2,FALSE),IF(A52="Switchgear",VLOOKUP(Q52,'PoF SWGR'!$J$1:$K$213,2,FALSE),IF(A52="Cable",VLOOKUP(Q52,'PoF Cables'!$J$1:$K$20,2,FALSE),VLOOKUP(Q52,'PoF OHL'!$J$1:$K$200,2,FALSE))))</f>
        <v>7.0922606039634318E-4</v>
      </c>
      <c r="S52" s="13">
        <f t="shared" si="3"/>
        <v>3971.2609701390356</v>
      </c>
      <c r="T52" s="13">
        <f t="shared" si="4"/>
        <v>0</v>
      </c>
    </row>
    <row r="53" spans="1:25">
      <c r="A53" t="str">
        <f>'Asset Info'!A53</f>
        <v>Cable</v>
      </c>
      <c r="B53" t="str">
        <f>'Asset Info'!B53</f>
        <v>Cable53</v>
      </c>
      <c r="C53" t="str">
        <f>'Asset Info'!C53</f>
        <v>nasap153</v>
      </c>
      <c r="D53" s="14">
        <f>IF('Asset Info'!E53="Yes",Criticality!$D$5,0)</f>
        <v>0</v>
      </c>
      <c r="E53" s="14">
        <f>IF('Asset Info'!G53="Yes",Criticality!$D$6,0)</f>
        <v>0</v>
      </c>
      <c r="F53" s="14">
        <f>IF('Asset Info'!J53="low",Criticality!$F$7,IF('Asset Info'!J53="medium",Criticality!$E$7,IF('Asset Info'!J53="high",Criticality!$D$7,0)))</f>
        <v>0</v>
      </c>
      <c r="G53" s="14">
        <f>IF('Asset Info'!K53="low",Criticality!$F$10,IF('Asset Info'!K53="medium",Criticality!$E$10,IF('Asset Info'!K53="high",Criticality!$D$10,0)))</f>
        <v>2265429</v>
      </c>
      <c r="H53" s="14">
        <f t="shared" si="0"/>
        <v>2265429</v>
      </c>
      <c r="I53" s="14">
        <f>IF('Asset Info'!L53="low",Criticality!$F$12,IF('Asset Info'!L53="medium",Criticality!$E$12,IF('Asset Info'!L53="high",Criticality!$D$12,IF('Asset Info'!L53="very high",Criticality!$C$12,0))))</f>
        <v>10000</v>
      </c>
      <c r="J53" s="14">
        <f>IF('Asset Info'!M53="low",Criticality!$F$14,IF('Asset Info'!M53="medium",Criticality!$E$14,IF('Asset Info'!M53="high",Criticality!$D$14,0)))</f>
        <v>500000</v>
      </c>
      <c r="K53" s="14" t="str">
        <f>'Asset Info'!P53</f>
        <v>no</v>
      </c>
      <c r="L53" s="11">
        <f>'Asset Info'!Q53</f>
        <v>2</v>
      </c>
      <c r="M53" s="14">
        <f t="shared" si="1"/>
        <v>2775429</v>
      </c>
      <c r="N53">
        <f>IF(A53="Transformer",'Cost of recovery'!$B$1,IF(A53="Switchgear",'Cost of recovery'!$B$2,IF(A53="Cable",L53*'Cost of recovery'!$B$3,L53*'Cost of recovery'!$B$4)))</f>
        <v>5648000</v>
      </c>
      <c r="O53" t="str">
        <f>'Asset Info'!N53</f>
        <v>Cgrp3</v>
      </c>
      <c r="P53" t="str">
        <f>'Asset Info'!O53</f>
        <v>4a</v>
      </c>
      <c r="Q53" t="str">
        <f t="shared" si="2"/>
        <v>Cgrp34a</v>
      </c>
      <c r="R53">
        <f>IF(A53="Transformer",VLOOKUP(Q53,'PoF Tx'!$C$4:$D$10,2,FALSE),IF(A53="Switchgear",VLOOKUP(Q53,'PoF SWGR'!$J$1:$K$213,2,FALSE),IF(A53="Cable",VLOOKUP(Q53,'PoF Cables'!$J$1:$K$20,2,FALSE),VLOOKUP(Q53,'PoF OHL'!$J$1:$K$200,2,FALSE))))</f>
        <v>3.469597615619828E-2</v>
      </c>
      <c r="S53" s="13">
        <f t="shared" si="3"/>
        <v>292259.09173742915</v>
      </c>
      <c r="T53" s="13">
        <f t="shared" si="4"/>
        <v>0</v>
      </c>
    </row>
    <row r="54" spans="1:25">
      <c r="A54" t="str">
        <f>'Asset Info'!A54</f>
        <v>Cable</v>
      </c>
      <c r="B54" t="str">
        <f>'Asset Info'!B54</f>
        <v>Cable54</v>
      </c>
      <c r="C54" t="str">
        <f>'Asset Info'!C54</f>
        <v>nasap154</v>
      </c>
      <c r="D54" s="14">
        <f>IF('Asset Info'!E54="Yes",Criticality!$D$5,0)</f>
        <v>0</v>
      </c>
      <c r="E54" s="14">
        <f>IF('Asset Info'!G54="Yes",Criticality!$D$6,0)</f>
        <v>0</v>
      </c>
      <c r="F54" s="14">
        <f>IF('Asset Info'!J54="low",Criticality!$F$7,IF('Asset Info'!J54="medium",Criticality!$E$7,IF('Asset Info'!J54="high",Criticality!$D$7,0)))</f>
        <v>0</v>
      </c>
      <c r="G54" s="14">
        <f>IF('Asset Info'!K54="low",Criticality!$F$10,IF('Asset Info'!K54="medium",Criticality!$E$10,IF('Asset Info'!K54="high",Criticality!$D$10,0)))</f>
        <v>2265429</v>
      </c>
      <c r="H54" s="14">
        <f t="shared" si="0"/>
        <v>2265429</v>
      </c>
      <c r="I54" s="14">
        <f>IF('Asset Info'!L54="low",Criticality!$F$12,IF('Asset Info'!L54="medium",Criticality!$E$12,IF('Asset Info'!L54="high",Criticality!$D$12,IF('Asset Info'!L54="very high",Criticality!$C$12,0))))</f>
        <v>10000</v>
      </c>
      <c r="J54" s="14">
        <f>IF('Asset Info'!M54="low",Criticality!$F$14,IF('Asset Info'!M54="medium",Criticality!$E$14,IF('Asset Info'!M54="high",Criticality!$D$14,0)))</f>
        <v>25000</v>
      </c>
      <c r="K54" s="14" t="str">
        <f>'Asset Info'!P54</f>
        <v>no</v>
      </c>
      <c r="L54" s="11">
        <f>'Asset Info'!Q54</f>
        <v>5</v>
      </c>
      <c r="M54" s="14">
        <f t="shared" si="1"/>
        <v>2300429</v>
      </c>
      <c r="N54">
        <f>IF(A54="Transformer",'Cost of recovery'!$B$1,IF(A54="Switchgear",'Cost of recovery'!$B$2,IF(A54="Cable",L54*'Cost of recovery'!$B$3,L54*'Cost of recovery'!$B$4)))</f>
        <v>14120000</v>
      </c>
      <c r="O54" t="str">
        <f>'Asset Info'!N54</f>
        <v>Cgrp3</v>
      </c>
      <c r="P54">
        <f>'Asset Info'!O54</f>
        <v>3</v>
      </c>
      <c r="Q54" t="str">
        <f t="shared" si="2"/>
        <v>Cgrp33</v>
      </c>
      <c r="R54">
        <f>IF(A54="Transformer",VLOOKUP(Q54,'PoF Tx'!$C$4:$D$10,2,FALSE),IF(A54="Switchgear",VLOOKUP(Q54,'PoF SWGR'!$J$1:$K$213,2,FALSE),IF(A54="Cable",VLOOKUP(Q54,'PoF Cables'!$J$1:$K$20,2,FALSE),VLOOKUP(Q54,'PoF OHL'!$J$1:$K$200,2,FALSE))))</f>
        <v>1.5907212602487005E-2</v>
      </c>
      <c r="S54" s="13">
        <f t="shared" si="3"/>
        <v>261203.25512704308</v>
      </c>
      <c r="T54" s="13">
        <f t="shared" si="4"/>
        <v>0</v>
      </c>
    </row>
    <row r="55" spans="1:25">
      <c r="A55" t="str">
        <f>'Asset Info'!A55</f>
        <v>Cable</v>
      </c>
      <c r="B55" t="str">
        <f>'Asset Info'!B55</f>
        <v>Cable55</v>
      </c>
      <c r="C55" t="str">
        <f>'Asset Info'!C55</f>
        <v>nasap155</v>
      </c>
      <c r="D55" s="14">
        <f>IF('Asset Info'!E55="Yes",Criticality!$D$5,0)</f>
        <v>0</v>
      </c>
      <c r="E55" s="14">
        <f>IF('Asset Info'!G55="Yes",Criticality!$D$6,0)</f>
        <v>0</v>
      </c>
      <c r="F55" s="14">
        <f>IF('Asset Info'!J55="low",Criticality!$F$7,IF('Asset Info'!J55="medium",Criticality!$E$7,IF('Asset Info'!J55="high",Criticality!$D$7,0)))</f>
        <v>0</v>
      </c>
      <c r="G55" s="14">
        <f>IF('Asset Info'!K55="low",Criticality!$F$10,IF('Asset Info'!K55="medium",Criticality!$E$10,IF('Asset Info'!K55="high",Criticality!$D$10,0)))</f>
        <v>4449015</v>
      </c>
      <c r="H55" s="14">
        <f t="shared" si="0"/>
        <v>4449015</v>
      </c>
      <c r="I55" s="14">
        <f>IF('Asset Info'!L55="low",Criticality!$F$12,IF('Asset Info'!L55="medium",Criticality!$E$12,IF('Asset Info'!L55="high",Criticality!$D$12,IF('Asset Info'!L55="very high",Criticality!$C$12,0))))</f>
        <v>10000</v>
      </c>
      <c r="J55" s="14">
        <f>IF('Asset Info'!M55="low",Criticality!$F$14,IF('Asset Info'!M55="medium",Criticality!$E$14,IF('Asset Info'!M55="high",Criticality!$D$14,0)))</f>
        <v>500000</v>
      </c>
      <c r="K55" s="14" t="str">
        <f>'Asset Info'!P55</f>
        <v>no</v>
      </c>
      <c r="L55" s="11">
        <f>'Asset Info'!Q55</f>
        <v>10</v>
      </c>
      <c r="M55" s="14">
        <f t="shared" si="1"/>
        <v>4959015</v>
      </c>
      <c r="N55">
        <f>IF(A55="Transformer",'Cost of recovery'!$B$1,IF(A55="Switchgear",'Cost of recovery'!$B$2,IF(A55="Cable",L55*'Cost of recovery'!$B$3,L55*'Cost of recovery'!$B$4)))</f>
        <v>28240000</v>
      </c>
      <c r="O55" t="str">
        <f>'Asset Info'!N55</f>
        <v>Cgrp3</v>
      </c>
      <c r="P55" t="str">
        <f>'Asset Info'!O55</f>
        <v>4a</v>
      </c>
      <c r="Q55" t="str">
        <f t="shared" si="2"/>
        <v>Cgrp34a</v>
      </c>
      <c r="R55">
        <f>IF(A55="Transformer",VLOOKUP(Q55,'PoF Tx'!$C$4:$D$10,2,FALSE),IF(A55="Switchgear",VLOOKUP(Q55,'PoF SWGR'!$J$1:$K$213,2,FALSE),IF(A55="Cable",VLOOKUP(Q55,'PoF Cables'!$J$1:$K$20,2,FALSE),VLOOKUP(Q55,'PoF OHL'!$J$1:$K$200,2,FALSE))))</f>
        <v>3.469597615619828E-2</v>
      </c>
      <c r="S55" s="13">
        <f t="shared" si="3"/>
        <v>1151872.2328492689</v>
      </c>
      <c r="T55" s="13">
        <f t="shared" si="4"/>
        <v>0</v>
      </c>
    </row>
    <row r="56" spans="1:25">
      <c r="A56" t="str">
        <f>'Asset Info'!A56</f>
        <v>Cable</v>
      </c>
      <c r="B56" t="str">
        <f>'Asset Info'!B56</f>
        <v>Cable56</v>
      </c>
      <c r="C56" t="str">
        <f>'Asset Info'!C56</f>
        <v>nasap156</v>
      </c>
      <c r="D56" s="14">
        <f>IF('Asset Info'!E56="Yes",Criticality!$D$5,0)</f>
        <v>0</v>
      </c>
      <c r="E56" s="14">
        <f>IF('Asset Info'!G56="Yes",Criticality!$D$6,0)</f>
        <v>0</v>
      </c>
      <c r="F56" s="14">
        <f>IF('Asset Info'!J56="low",Criticality!$F$7,IF('Asset Info'!J56="medium",Criticality!$E$7,IF('Asset Info'!J56="high",Criticality!$D$7,0)))</f>
        <v>0</v>
      </c>
      <c r="G56" s="14">
        <f>IF('Asset Info'!K56="low",Criticality!$F$10,IF('Asset Info'!K56="medium",Criticality!$E$10,IF('Asset Info'!K56="high",Criticality!$D$10,0)))</f>
        <v>2265429</v>
      </c>
      <c r="H56" s="14">
        <f t="shared" si="0"/>
        <v>2265429</v>
      </c>
      <c r="I56" s="14">
        <f>IF('Asset Info'!L56="low",Criticality!$F$12,IF('Asset Info'!L56="medium",Criticality!$E$12,IF('Asset Info'!L56="high",Criticality!$D$12,IF('Asset Info'!L56="very high",Criticality!$C$12,0))))</f>
        <v>10000</v>
      </c>
      <c r="J56" s="14">
        <f>IF('Asset Info'!M56="low",Criticality!$F$14,IF('Asset Info'!M56="medium",Criticality!$E$14,IF('Asset Info'!M56="high",Criticality!$D$14,0)))</f>
        <v>500000</v>
      </c>
      <c r="K56" s="14" t="str">
        <f>'Asset Info'!P56</f>
        <v>no</v>
      </c>
      <c r="L56" s="11">
        <f>'Asset Info'!Q56</f>
        <v>11</v>
      </c>
      <c r="M56" s="14">
        <f t="shared" si="1"/>
        <v>2775429</v>
      </c>
      <c r="N56">
        <f>IF(A56="Transformer",'Cost of recovery'!$B$1,IF(A56="Switchgear",'Cost of recovery'!$B$2,IF(A56="Cable",L56*'Cost of recovery'!$B$3,L56*'Cost of recovery'!$B$4)))</f>
        <v>31064000</v>
      </c>
      <c r="O56" t="str">
        <f>'Asset Info'!N56</f>
        <v>Cgrp1</v>
      </c>
      <c r="P56">
        <f>'Asset Info'!O56</f>
        <v>1</v>
      </c>
      <c r="Q56" t="str">
        <f t="shared" si="2"/>
        <v>Cgrp11</v>
      </c>
      <c r="R56">
        <f>IF(A56="Transformer",VLOOKUP(Q56,'PoF Tx'!$C$4:$D$10,2,FALSE),IF(A56="Switchgear",VLOOKUP(Q56,'PoF SWGR'!$J$1:$K$213,2,FALSE),IF(A56="Cable",VLOOKUP(Q56,'PoF Cables'!$J$1:$K$20,2,FALSE),VLOOKUP(Q56,'PoF OHL'!$J$1:$K$200,2,FALSE))))</f>
        <v>7.0922606039634318E-4</v>
      </c>
      <c r="S56" s="13">
        <f t="shared" si="3"/>
        <v>23999.804915731766</v>
      </c>
      <c r="T56" s="13">
        <f t="shared" si="4"/>
        <v>0</v>
      </c>
    </row>
    <row r="57" spans="1:25">
      <c r="A57" t="str">
        <f>'Asset Info'!A57</f>
        <v>Cable</v>
      </c>
      <c r="B57" t="str">
        <f>'Asset Info'!B57</f>
        <v>Cable57</v>
      </c>
      <c r="C57" t="str">
        <f>'Asset Info'!C57</f>
        <v>nasap157</v>
      </c>
      <c r="D57" s="14">
        <f>IF('Asset Info'!E57="Yes",Criticality!$D$5,0)</f>
        <v>0</v>
      </c>
      <c r="E57" s="14">
        <f>IF('Asset Info'!G57="Yes",Criticality!$D$6,0)</f>
        <v>0</v>
      </c>
      <c r="F57" s="14">
        <f>IF('Asset Info'!J57="low",Criticality!$F$7,IF('Asset Info'!J57="medium",Criticality!$E$7,IF('Asset Info'!J57="high",Criticality!$D$7,0)))</f>
        <v>0</v>
      </c>
      <c r="G57" s="14">
        <f>IF('Asset Info'!K57="low",Criticality!$F$10,IF('Asset Info'!K57="medium",Criticality!$E$10,IF('Asset Info'!K57="high",Criticality!$D$10,0)))</f>
        <v>241878</v>
      </c>
      <c r="H57" s="14">
        <f t="shared" si="0"/>
        <v>241878</v>
      </c>
      <c r="I57" s="14">
        <f>IF('Asset Info'!L57="low",Criticality!$F$12,IF('Asset Info'!L57="medium",Criticality!$E$12,IF('Asset Info'!L57="high",Criticality!$D$12,IF('Asset Info'!L57="very high",Criticality!$C$12,0))))</f>
        <v>10000</v>
      </c>
      <c r="J57" s="14">
        <f>IF('Asset Info'!M57="low",Criticality!$F$14,IF('Asset Info'!M57="medium",Criticality!$E$14,IF('Asset Info'!M57="high",Criticality!$D$14,0)))</f>
        <v>25000</v>
      </c>
      <c r="K57" s="14" t="str">
        <f>'Asset Info'!P57</f>
        <v>no</v>
      </c>
      <c r="L57" s="11">
        <f>'Asset Info'!Q57</f>
        <v>12</v>
      </c>
      <c r="M57" s="14">
        <f t="shared" si="1"/>
        <v>276878</v>
      </c>
      <c r="N57">
        <f>IF(A57="Transformer",'Cost of recovery'!$B$1,IF(A57="Switchgear",'Cost of recovery'!$B$2,IF(A57="Cable",L57*'Cost of recovery'!$B$3,L57*'Cost of recovery'!$B$4)))</f>
        <v>33888000</v>
      </c>
      <c r="O57" t="str">
        <f>'Asset Info'!N57</f>
        <v>Cgrp3</v>
      </c>
      <c r="P57">
        <f>'Asset Info'!O57</f>
        <v>3</v>
      </c>
      <c r="Q57" t="str">
        <f t="shared" si="2"/>
        <v>Cgrp33</v>
      </c>
      <c r="R57">
        <f>IF(A57="Transformer",VLOOKUP(Q57,'PoF Tx'!$C$4:$D$10,2,FALSE),IF(A57="Switchgear",VLOOKUP(Q57,'PoF SWGR'!$J$1:$K$213,2,FALSE),IF(A57="Cable",VLOOKUP(Q57,'PoF Cables'!$J$1:$K$20,2,FALSE),VLOOKUP(Q57,'PoF OHL'!$J$1:$K$200,2,FALSE))))</f>
        <v>1.5907212602487005E-2</v>
      </c>
      <c r="S57" s="13">
        <f t="shared" si="3"/>
        <v>543467.97788403102</v>
      </c>
      <c r="T57" s="13">
        <f t="shared" si="4"/>
        <v>0</v>
      </c>
    </row>
    <row r="58" spans="1:25">
      <c r="A58" t="str">
        <f>'Asset Info'!A58</f>
        <v>Cable</v>
      </c>
      <c r="B58" t="str">
        <f>'Asset Info'!B58</f>
        <v>Cable58</v>
      </c>
      <c r="C58" t="str">
        <f>'Asset Info'!C58</f>
        <v>nasap158</v>
      </c>
      <c r="D58" s="14">
        <f>IF('Asset Info'!E58="Yes",Criticality!$D$5,0)</f>
        <v>0</v>
      </c>
      <c r="E58" s="14">
        <f>IF('Asset Info'!G58="Yes",Criticality!$D$6,0)</f>
        <v>0</v>
      </c>
      <c r="F58" s="14">
        <f>IF('Asset Info'!J58="low",Criticality!$F$7,IF('Asset Info'!J58="medium",Criticality!$E$7,IF('Asset Info'!J58="high",Criticality!$D$7,0)))</f>
        <v>0</v>
      </c>
      <c r="G58" s="14">
        <f>IF('Asset Info'!K58="low",Criticality!$F$10,IF('Asset Info'!K58="medium",Criticality!$E$10,IF('Asset Info'!K58="high",Criticality!$D$10,0)))</f>
        <v>2265429</v>
      </c>
      <c r="H58" s="14">
        <f t="shared" si="0"/>
        <v>2265429</v>
      </c>
      <c r="I58" s="14">
        <f>IF('Asset Info'!L58="low",Criticality!$F$12,IF('Asset Info'!L58="medium",Criticality!$E$12,IF('Asset Info'!L58="high",Criticality!$D$12,IF('Asset Info'!L58="very high",Criticality!$C$12,0))))</f>
        <v>10000000</v>
      </c>
      <c r="J58" s="14">
        <f>IF('Asset Info'!M58="low",Criticality!$F$14,IF('Asset Info'!M58="medium",Criticality!$E$14,IF('Asset Info'!M58="high",Criticality!$D$14,0)))</f>
        <v>500000</v>
      </c>
      <c r="K58" s="14" t="str">
        <f>'Asset Info'!P58</f>
        <v>no</v>
      </c>
      <c r="L58" s="11">
        <f>'Asset Info'!Q58</f>
        <v>15</v>
      </c>
      <c r="M58" s="14">
        <f t="shared" si="1"/>
        <v>12765429</v>
      </c>
      <c r="N58">
        <f>IF(A58="Transformer",'Cost of recovery'!$B$1,IF(A58="Switchgear",'Cost of recovery'!$B$2,IF(A58="Cable",L58*'Cost of recovery'!$B$3,L58*'Cost of recovery'!$B$4)))</f>
        <v>42360000</v>
      </c>
      <c r="O58" t="str">
        <f>'Asset Info'!N58</f>
        <v>Cgrp3</v>
      </c>
      <c r="P58">
        <f>'Asset Info'!O58</f>
        <v>5</v>
      </c>
      <c r="Q58" t="str">
        <f t="shared" si="2"/>
        <v>Cgrp35</v>
      </c>
      <c r="R58">
        <f>IF(A58="Transformer",VLOOKUP(Q58,'PoF Tx'!$C$4:$D$10,2,FALSE),IF(A58="Switchgear",VLOOKUP(Q58,'PoF SWGR'!$J$1:$K$213,2,FALSE),IF(A58="Cable",VLOOKUP(Q58,'PoF Cables'!$J$1:$K$20,2,FALSE),VLOOKUP(Q58,'PoF OHL'!$J$1:$K$200,2,FALSE))))</f>
        <v>6.7643701782984525E-2</v>
      </c>
      <c r="S58" s="13">
        <f t="shared" si="3"/>
        <v>3728888.0799350869</v>
      </c>
      <c r="T58" s="13">
        <f t="shared" si="4"/>
        <v>0</v>
      </c>
    </row>
    <row r="59" spans="1:25">
      <c r="A59" t="str">
        <f>'Asset Info'!A59</f>
        <v>Cable</v>
      </c>
      <c r="B59" t="str">
        <f>'Asset Info'!B59</f>
        <v>Cable59</v>
      </c>
      <c r="C59" t="str">
        <f>'Asset Info'!C59</f>
        <v>nasap159</v>
      </c>
      <c r="D59" s="14">
        <f>IF('Asset Info'!E59="Yes",Criticality!$D$5,0)</f>
        <v>0</v>
      </c>
      <c r="E59" s="14">
        <f>IF('Asset Info'!G59="Yes",Criticality!$D$6,0)</f>
        <v>0</v>
      </c>
      <c r="F59" s="14">
        <f>IF('Asset Info'!J59="low",Criticality!$F$7,IF('Asset Info'!J59="medium",Criticality!$E$7,IF('Asset Info'!J59="high",Criticality!$D$7,0)))</f>
        <v>0</v>
      </c>
      <c r="G59" s="14">
        <f>IF('Asset Info'!K59="low",Criticality!$F$10,IF('Asset Info'!K59="medium",Criticality!$E$10,IF('Asset Info'!K59="high",Criticality!$D$10,0)))</f>
        <v>4449015</v>
      </c>
      <c r="H59" s="14">
        <f t="shared" si="0"/>
        <v>4449015</v>
      </c>
      <c r="I59" s="14">
        <f>IF('Asset Info'!L59="low",Criticality!$F$12,IF('Asset Info'!L59="medium",Criticality!$E$12,IF('Asset Info'!L59="high",Criticality!$D$12,IF('Asset Info'!L59="very high",Criticality!$C$12,0))))</f>
        <v>10000000</v>
      </c>
      <c r="J59" s="14">
        <f>IF('Asset Info'!M59="low",Criticality!$F$14,IF('Asset Info'!M59="medium",Criticality!$E$14,IF('Asset Info'!M59="high",Criticality!$D$14,0)))</f>
        <v>500000</v>
      </c>
      <c r="K59" s="14" t="str">
        <f>'Asset Info'!P59</f>
        <v>no</v>
      </c>
      <c r="L59" s="11">
        <f>'Asset Info'!Q59</f>
        <v>20</v>
      </c>
      <c r="M59" s="14">
        <f t="shared" si="1"/>
        <v>14949015</v>
      </c>
      <c r="N59">
        <f>IF(A59="Transformer",'Cost of recovery'!$B$1,IF(A59="Switchgear",'Cost of recovery'!$B$2,IF(A59="Cable",L59*'Cost of recovery'!$B$3,L59*'Cost of recovery'!$B$4)))</f>
        <v>56480000</v>
      </c>
      <c r="O59" t="str">
        <f>'Asset Info'!N59</f>
        <v>Cgrp1</v>
      </c>
      <c r="P59">
        <f>'Asset Info'!O59</f>
        <v>3</v>
      </c>
      <c r="Q59" t="str">
        <f t="shared" si="2"/>
        <v>Cgrp13</v>
      </c>
      <c r="R59">
        <f>IF(A59="Transformer",VLOOKUP(Q59,'PoF Tx'!$C$4:$D$10,2,FALSE),IF(A59="Switchgear",VLOOKUP(Q59,'PoF SWGR'!$J$1:$K$213,2,FALSE),IF(A59="Cable",VLOOKUP(Q59,'PoF Cables'!$J$1:$K$20,2,FALSE),VLOOKUP(Q59,'PoF OHL'!$J$1:$K$200,2,FALSE))))</f>
        <v>1.632604623887321E-2</v>
      </c>
      <c r="S59" s="13">
        <f t="shared" si="3"/>
        <v>1166153.4016871681</v>
      </c>
      <c r="T59" s="13">
        <f t="shared" si="4"/>
        <v>0</v>
      </c>
    </row>
    <row r="60" spans="1:25">
      <c r="A60" t="str">
        <f>'Asset Info'!A60</f>
        <v>Cable</v>
      </c>
      <c r="B60" t="str">
        <f>'Asset Info'!B60</f>
        <v>Cable60</v>
      </c>
      <c r="C60" t="str">
        <f>'Asset Info'!C60</f>
        <v>nasap160</v>
      </c>
      <c r="D60" s="14">
        <f>IF('Asset Info'!E60="Yes",Criticality!$D$5,0)</f>
        <v>0</v>
      </c>
      <c r="E60" s="14">
        <f>IF('Asset Info'!G60="Yes",Criticality!$D$6,0)</f>
        <v>0</v>
      </c>
      <c r="F60" s="14">
        <f>IF('Asset Info'!J60="low",Criticality!$F$7,IF('Asset Info'!J60="medium",Criticality!$E$7,IF('Asset Info'!J60="high",Criticality!$D$7,0)))</f>
        <v>0</v>
      </c>
      <c r="G60" s="14">
        <f>IF('Asset Info'!K60="low",Criticality!$F$10,IF('Asset Info'!K60="medium",Criticality!$E$10,IF('Asset Info'!K60="high",Criticality!$D$10,0)))</f>
        <v>2265429</v>
      </c>
      <c r="H60" s="14">
        <f t="shared" si="0"/>
        <v>2265429</v>
      </c>
      <c r="I60" s="14">
        <f>IF('Asset Info'!L60="low",Criticality!$F$12,IF('Asset Info'!L60="medium",Criticality!$E$12,IF('Asset Info'!L60="high",Criticality!$D$12,IF('Asset Info'!L60="very high",Criticality!$C$12,0))))</f>
        <v>10000000</v>
      </c>
      <c r="J60" s="14">
        <f>IF('Asset Info'!M60="low",Criticality!$F$14,IF('Asset Info'!M60="medium",Criticality!$E$14,IF('Asset Info'!M60="high",Criticality!$D$14,0)))</f>
        <v>500000</v>
      </c>
      <c r="K60" s="14" t="str">
        <f>'Asset Info'!P60</f>
        <v>no</v>
      </c>
      <c r="L60" s="11">
        <f>'Asset Info'!Q60</f>
        <v>21</v>
      </c>
      <c r="M60" s="14">
        <f t="shared" si="1"/>
        <v>12765429</v>
      </c>
      <c r="N60">
        <f>IF(A60="Transformer",'Cost of recovery'!$B$1,IF(A60="Switchgear",'Cost of recovery'!$B$2,IF(A60="Cable",L60*'Cost of recovery'!$B$3,L60*'Cost of recovery'!$B$4)))</f>
        <v>59304000</v>
      </c>
      <c r="O60" t="str">
        <f>'Asset Info'!N60</f>
        <v>Cgrp1</v>
      </c>
      <c r="P60" t="str">
        <f>'Asset Info'!O60</f>
        <v>4a</v>
      </c>
      <c r="Q60" t="str">
        <f t="shared" si="2"/>
        <v>Cgrp14a</v>
      </c>
      <c r="R60">
        <f>IF(A60="Transformer",VLOOKUP(Q60,'PoF Tx'!$C$4:$D$10,2,FALSE),IF(A60="Switchgear",VLOOKUP(Q60,'PoF SWGR'!$J$1:$K$213,2,FALSE),IF(A60="Cable",VLOOKUP(Q60,'PoF Cables'!$J$1:$K$20,2,FALSE),VLOOKUP(Q60,'PoF OHL'!$J$1:$K$200,2,FALSE))))</f>
        <v>3.2874271984301609E-2</v>
      </c>
      <c r="S60" s="13">
        <f t="shared" si="3"/>
        <v>2369230.0106993141</v>
      </c>
      <c r="T60" s="13">
        <f t="shared" si="4"/>
        <v>0</v>
      </c>
    </row>
    <row r="61" spans="1:25">
      <c r="A61" t="str">
        <f>'Asset Info'!A61</f>
        <v>Cable</v>
      </c>
      <c r="B61" t="str">
        <f>'Asset Info'!B61</f>
        <v>Cable61</v>
      </c>
      <c r="C61" t="str">
        <f>'Asset Info'!C61</f>
        <v>nasap161</v>
      </c>
      <c r="D61" s="14">
        <f>IF('Asset Info'!E61="Yes",Criticality!$D$5,0)</f>
        <v>0</v>
      </c>
      <c r="E61" s="14">
        <f>IF('Asset Info'!G61="Yes",Criticality!$D$6,0)</f>
        <v>0</v>
      </c>
      <c r="F61" s="14">
        <f>IF('Asset Info'!J61="low",Criticality!$F$7,IF('Asset Info'!J61="medium",Criticality!$E$7,IF('Asset Info'!J61="high",Criticality!$D$7,0)))</f>
        <v>0</v>
      </c>
      <c r="G61" s="14">
        <f>IF('Asset Info'!K61="low",Criticality!$F$10,IF('Asset Info'!K61="medium",Criticality!$E$10,IF('Asset Info'!K61="high",Criticality!$D$10,0)))</f>
        <v>4449015</v>
      </c>
      <c r="H61" s="14">
        <f t="shared" si="0"/>
        <v>4449015</v>
      </c>
      <c r="I61" s="14">
        <f>IF('Asset Info'!L61="low",Criticality!$F$12,IF('Asset Info'!L61="medium",Criticality!$E$12,IF('Asset Info'!L61="high",Criticality!$D$12,IF('Asset Info'!L61="very high",Criticality!$C$12,0))))</f>
        <v>10000</v>
      </c>
      <c r="J61" s="14">
        <f>IF('Asset Info'!M61="low",Criticality!$F$14,IF('Asset Info'!M61="medium",Criticality!$E$14,IF('Asset Info'!M61="high",Criticality!$D$14,0)))</f>
        <v>500000</v>
      </c>
      <c r="K61" s="14" t="str">
        <f>'Asset Info'!P61</f>
        <v>no</v>
      </c>
      <c r="L61" s="11">
        <f>'Asset Info'!Q61</f>
        <v>22</v>
      </c>
      <c r="M61" s="14">
        <f t="shared" si="1"/>
        <v>4959015</v>
      </c>
      <c r="N61">
        <f>IF(A61="Transformer",'Cost of recovery'!$B$1,IF(A61="Switchgear",'Cost of recovery'!$B$2,IF(A61="Cable",L61*'Cost of recovery'!$B$3,L61*'Cost of recovery'!$B$4)))</f>
        <v>62128000</v>
      </c>
      <c r="O61" t="str">
        <f>'Asset Info'!N61</f>
        <v>Cgrp3</v>
      </c>
      <c r="P61">
        <f>'Asset Info'!O61</f>
        <v>3</v>
      </c>
      <c r="Q61" t="str">
        <f t="shared" si="2"/>
        <v>Cgrp33</v>
      </c>
      <c r="R61">
        <f>IF(A61="Transformer",VLOOKUP(Q61,'PoF Tx'!$C$4:$D$10,2,FALSE),IF(A61="Switchgear",VLOOKUP(Q61,'PoF SWGR'!$J$1:$K$213,2,FALSE),IF(A61="Cable",VLOOKUP(Q61,'PoF Cables'!$J$1:$K$20,2,FALSE),VLOOKUP(Q61,'PoF OHL'!$J$1:$K$200,2,FALSE))))</f>
        <v>1.5907212602487005E-2</v>
      </c>
      <c r="S61" s="13">
        <f t="shared" si="3"/>
        <v>1067167.4104712347</v>
      </c>
      <c r="T61" s="13">
        <f t="shared" si="4"/>
        <v>0</v>
      </c>
    </row>
    <row r="62" spans="1:25">
      <c r="A62" t="str">
        <f>'Asset Info'!A62</f>
        <v>OHL conductor</v>
      </c>
      <c r="B62" t="str">
        <f>'Asset Info'!B62</f>
        <v>OHL conductor62</v>
      </c>
      <c r="C62" t="str">
        <f>'Asset Info'!C62</f>
        <v>nasap162</v>
      </c>
      <c r="D62" s="14">
        <f>IF('Asset Info'!E62="Yes",Criticality!$D$5,0)</f>
        <v>0</v>
      </c>
      <c r="E62" s="14">
        <f>IF('Asset Info'!G62="Yes",Criticality!$D$6,0)</f>
        <v>0</v>
      </c>
      <c r="F62" s="14">
        <f>IF('Asset Info'!J62="low",Criticality!$F$7,IF('Asset Info'!J62="medium",Criticality!$E$7,IF('Asset Info'!J62="high",Criticality!$D$7,0)))</f>
        <v>0</v>
      </c>
      <c r="G62" s="14">
        <f>IF('Asset Info'!K62="low",Criticality!$F$10,IF('Asset Info'!K62="medium",Criticality!$E$10,IF('Asset Info'!K62="high",Criticality!$D$10,0)))</f>
        <v>241878</v>
      </c>
      <c r="H62" s="14">
        <f t="shared" si="0"/>
        <v>241878</v>
      </c>
      <c r="I62" s="14">
        <f>IF('Asset Info'!L62="low",Criticality!$F$12,IF('Asset Info'!L62="medium",Criticality!$E$12,IF('Asset Info'!L62="high",Criticality!$D$12,IF('Asset Info'!L62="very high",Criticality!$C$12,0))))</f>
        <v>50000</v>
      </c>
      <c r="J62" s="14">
        <f>IF('Asset Info'!M62="low",Criticality!$F$14,IF('Asset Info'!M62="medium",Criticality!$E$14,IF('Asset Info'!M62="high",Criticality!$D$14,0)))</f>
        <v>5000</v>
      </c>
      <c r="K62" s="14" t="str">
        <f>'Asset Info'!P62</f>
        <v>no</v>
      </c>
      <c r="L62" s="11">
        <f>'Asset Info'!Q62</f>
        <v>10</v>
      </c>
      <c r="M62" s="14">
        <f t="shared" si="1"/>
        <v>296878</v>
      </c>
      <c r="N62">
        <f>IF(A62="Transformer",'Cost of recovery'!$B$1,IF(A62="Switchgear",'Cost of recovery'!$B$2,IF(A62="Cable",L62*'Cost of recovery'!$B$3,L62*'Cost of recovery'!$B$4)))</f>
        <v>4760000</v>
      </c>
      <c r="O62" t="str">
        <f>'Asset Info'!N62</f>
        <v>Lgrp1</v>
      </c>
      <c r="P62">
        <f>'Asset Info'!O62</f>
        <v>3</v>
      </c>
      <c r="Q62" t="str">
        <f t="shared" si="2"/>
        <v>Lgrp13</v>
      </c>
      <c r="R62">
        <f>IF(A62="Transformer",VLOOKUP(Q62,'PoF Tx'!$C$4:$D$10,2,FALSE),IF(A62="Switchgear",VLOOKUP(Q62,'PoF SWGR'!$J$1:$K$213,2,FALSE),IF(A62="Cable",VLOOKUP(Q62,'PoF Cables'!$J$1:$K$20,2,FALSE),VLOOKUP(Q62,'PoF OHL'!$J$1:$K$200,2,FALSE))))</f>
        <v>2.9677513105440477E-8</v>
      </c>
      <c r="S62" s="13">
        <f t="shared" si="3"/>
        <v>0.15007556311761364</v>
      </c>
      <c r="T62" s="13">
        <f t="shared" si="4"/>
        <v>0</v>
      </c>
      <c r="W62">
        <v>2.9677513105440477E-8</v>
      </c>
      <c r="Y62" t="b">
        <f>W62=R62</f>
        <v>1</v>
      </c>
    </row>
    <row r="63" spans="1:25">
      <c r="A63" t="str">
        <f>'Asset Info'!A63</f>
        <v>OHL conductor</v>
      </c>
      <c r="B63" t="str">
        <f>'Asset Info'!B63</f>
        <v>OHL conductor63</v>
      </c>
      <c r="C63" t="str">
        <f>'Asset Info'!C63</f>
        <v>nasap163</v>
      </c>
      <c r="D63" s="14">
        <f>IF('Asset Info'!E63="Yes",Criticality!$D$5,0)</f>
        <v>0</v>
      </c>
      <c r="E63" s="14">
        <f>IF('Asset Info'!G63="Yes",Criticality!$D$6,0)</f>
        <v>0</v>
      </c>
      <c r="F63" s="14">
        <f>IF('Asset Info'!J63="low",Criticality!$F$7,IF('Asset Info'!J63="medium",Criticality!$E$7,IF('Asset Info'!J63="high",Criticality!$D$7,0)))</f>
        <v>0</v>
      </c>
      <c r="G63" s="14">
        <f>IF('Asset Info'!K63="low",Criticality!$F$10,IF('Asset Info'!K63="medium",Criticality!$E$10,IF('Asset Info'!K63="high",Criticality!$D$10,0)))</f>
        <v>2265429</v>
      </c>
      <c r="H63" s="14">
        <f t="shared" si="0"/>
        <v>2265429</v>
      </c>
      <c r="I63" s="14">
        <f>IF('Asset Info'!L63="low",Criticality!$F$12,IF('Asset Info'!L63="medium",Criticality!$E$12,IF('Asset Info'!L63="high",Criticality!$D$12,IF('Asset Info'!L63="very high",Criticality!$C$12,0))))</f>
        <v>10000000</v>
      </c>
      <c r="J63" s="14">
        <f>IF('Asset Info'!M63="low",Criticality!$F$14,IF('Asset Info'!M63="medium",Criticality!$E$14,IF('Asset Info'!M63="high",Criticality!$D$14,0)))</f>
        <v>5000</v>
      </c>
      <c r="K63" s="14" t="str">
        <f>'Asset Info'!P63</f>
        <v>Nuclear</v>
      </c>
      <c r="L63" s="11">
        <f>'Asset Info'!Q63</f>
        <v>20</v>
      </c>
      <c r="M63" s="14">
        <f t="shared" si="1"/>
        <v>12270429</v>
      </c>
      <c r="N63">
        <f>IF(A63="Transformer",'Cost of recovery'!$B$1,IF(A63="Switchgear",'Cost of recovery'!$B$2,IF(A63="Cable",L63*'Cost of recovery'!$B$3,L63*'Cost of recovery'!$B$4)))</f>
        <v>9520000</v>
      </c>
      <c r="O63" t="str">
        <f>'Asset Info'!N63</f>
        <v>Lgrp1</v>
      </c>
      <c r="P63" t="str">
        <f>'Asset Info'!O63</f>
        <v>4a</v>
      </c>
      <c r="Q63" t="str">
        <f t="shared" si="2"/>
        <v>Lgrp14a</v>
      </c>
      <c r="R63">
        <f>IF(A63="Transformer",VLOOKUP(Q63,'PoF Tx'!$C$4:$D$10,2,FALSE),IF(A63="Switchgear",VLOOKUP(Q63,'PoF SWGR'!$J$1:$K$213,2,FALSE),IF(A63="Cable",VLOOKUP(Q63,'PoF Cables'!$J$1:$K$20,2,FALSE),VLOOKUP(Q63,'PoF OHL'!$J$1:$K$200,2,FALSE))))</f>
        <v>7.6709467652011313E-3</v>
      </c>
      <c r="S63" s="13">
        <f t="shared" si="3"/>
        <v>0</v>
      </c>
      <c r="T63" s="13">
        <f t="shared" si="4"/>
        <v>12270429</v>
      </c>
      <c r="W63">
        <v>7.6709467652011313E-3</v>
      </c>
      <c r="Y63" t="b">
        <f t="shared" ref="Y63:Y100" si="5">W63=R63</f>
        <v>1</v>
      </c>
    </row>
    <row r="64" spans="1:25">
      <c r="A64" t="str">
        <f>'Asset Info'!A64</f>
        <v>OHL conductor</v>
      </c>
      <c r="B64" t="str">
        <f>'Asset Info'!B64</f>
        <v>OHL conductor64</v>
      </c>
      <c r="C64" t="str">
        <f>'Asset Info'!C64</f>
        <v>nasap164</v>
      </c>
      <c r="D64" s="14">
        <f>IF('Asset Info'!E64="Yes",Criticality!$D$5,0)</f>
        <v>0</v>
      </c>
      <c r="E64" s="14">
        <f>IF('Asset Info'!G64="Yes",Criticality!$D$6,0)</f>
        <v>0</v>
      </c>
      <c r="F64" s="14">
        <f>IF('Asset Info'!J64="low",Criticality!$F$7,IF('Asset Info'!J64="medium",Criticality!$E$7,IF('Asset Info'!J64="high",Criticality!$D$7,0)))</f>
        <v>0</v>
      </c>
      <c r="G64" s="14">
        <f>IF('Asset Info'!K64="low",Criticality!$F$10,IF('Asset Info'!K64="medium",Criticality!$E$10,IF('Asset Info'!K64="high",Criticality!$D$10,0)))</f>
        <v>2265429</v>
      </c>
      <c r="H64" s="14">
        <f t="shared" si="0"/>
        <v>2265429</v>
      </c>
      <c r="I64" s="14">
        <f>IF('Asset Info'!L64="low",Criticality!$F$12,IF('Asset Info'!L64="medium",Criticality!$E$12,IF('Asset Info'!L64="high",Criticality!$D$12,IF('Asset Info'!L64="very high",Criticality!$C$12,0))))</f>
        <v>50000</v>
      </c>
      <c r="J64" s="14">
        <f>IF('Asset Info'!M64="low",Criticality!$F$14,IF('Asset Info'!M64="medium",Criticality!$E$14,IF('Asset Info'!M64="high",Criticality!$D$14,0)))</f>
        <v>5000</v>
      </c>
      <c r="K64" s="14" t="str">
        <f>'Asset Info'!P64</f>
        <v>Nuclear</v>
      </c>
      <c r="L64" s="11">
        <f>'Asset Info'!Q64</f>
        <v>50</v>
      </c>
      <c r="M64" s="14">
        <f t="shared" si="1"/>
        <v>2320429</v>
      </c>
      <c r="N64">
        <f>IF(A64="Transformer",'Cost of recovery'!$B$1,IF(A64="Switchgear",'Cost of recovery'!$B$2,IF(A64="Cable",L64*'Cost of recovery'!$B$3,L64*'Cost of recovery'!$B$4)))</f>
        <v>23800000</v>
      </c>
      <c r="O64" t="str">
        <f>'Asset Info'!N64</f>
        <v>Lgrp1</v>
      </c>
      <c r="P64" t="str">
        <f>'Asset Info'!O64</f>
        <v>4a</v>
      </c>
      <c r="Q64" t="str">
        <f t="shared" si="2"/>
        <v>Lgrp14a</v>
      </c>
      <c r="R64">
        <f>IF(A64="Transformer",VLOOKUP(Q64,'PoF Tx'!$C$4:$D$10,2,FALSE),IF(A64="Switchgear",VLOOKUP(Q64,'PoF SWGR'!$J$1:$K$213,2,FALSE),IF(A64="Cable",VLOOKUP(Q64,'PoF Cables'!$J$1:$K$20,2,FALSE),VLOOKUP(Q64,'PoF OHL'!$J$1:$K$200,2,FALSE))))</f>
        <v>7.6709467652011313E-3</v>
      </c>
      <c r="S64" s="13">
        <f t="shared" si="3"/>
        <v>0</v>
      </c>
      <c r="T64" s="13">
        <f t="shared" si="4"/>
        <v>2320429</v>
      </c>
      <c r="W64">
        <v>7.6709467652011313E-3</v>
      </c>
      <c r="Y64" t="b">
        <f t="shared" si="5"/>
        <v>1</v>
      </c>
    </row>
    <row r="65" spans="1:25">
      <c r="A65" t="str">
        <f>'Asset Info'!A65</f>
        <v>OHL conductor</v>
      </c>
      <c r="B65" t="str">
        <f>'Asset Info'!B65</f>
        <v>OHL conductor65</v>
      </c>
      <c r="C65" t="str">
        <f>'Asset Info'!C65</f>
        <v>nasap165</v>
      </c>
      <c r="D65" s="14">
        <f>IF('Asset Info'!E65="Yes",Criticality!$D$5,0)</f>
        <v>0</v>
      </c>
      <c r="E65" s="14">
        <f>IF('Asset Info'!G65="Yes",Criticality!$D$6,0)</f>
        <v>0</v>
      </c>
      <c r="F65" s="14">
        <f>IF('Asset Info'!J65="low",Criticality!$F$7,IF('Asset Info'!J65="medium",Criticality!$E$7,IF('Asset Info'!J65="high",Criticality!$D$7,0)))</f>
        <v>0</v>
      </c>
      <c r="G65" s="14">
        <f>IF('Asset Info'!K65="low",Criticality!$F$10,IF('Asset Info'!K65="medium",Criticality!$E$10,IF('Asset Info'!K65="high",Criticality!$D$10,0)))</f>
        <v>2265429</v>
      </c>
      <c r="H65" s="14">
        <f t="shared" si="0"/>
        <v>2265429</v>
      </c>
      <c r="I65" s="14">
        <f>IF('Asset Info'!L65="low",Criticality!$F$12,IF('Asset Info'!L65="medium",Criticality!$E$12,IF('Asset Info'!L65="high",Criticality!$D$12,IF('Asset Info'!L65="very high",Criticality!$C$12,0))))</f>
        <v>50000</v>
      </c>
      <c r="J65" s="14">
        <f>IF('Asset Info'!M65="low",Criticality!$F$14,IF('Asset Info'!M65="medium",Criticality!$E$14,IF('Asset Info'!M65="high",Criticality!$D$14,0)))</f>
        <v>5000</v>
      </c>
      <c r="K65" s="14" t="str">
        <f>'Asset Info'!P65</f>
        <v>no</v>
      </c>
      <c r="L65" s="11">
        <f>'Asset Info'!Q65</f>
        <v>100</v>
      </c>
      <c r="M65" s="14">
        <f t="shared" si="1"/>
        <v>2320429</v>
      </c>
      <c r="N65">
        <f>IF(A65="Transformer",'Cost of recovery'!$B$1,IF(A65="Switchgear",'Cost of recovery'!$B$2,IF(A65="Cable",L65*'Cost of recovery'!$B$3,L65*'Cost of recovery'!$B$4)))</f>
        <v>47600000</v>
      </c>
      <c r="O65" t="str">
        <f>'Asset Info'!N65</f>
        <v>Lgrp1</v>
      </c>
      <c r="P65">
        <f>'Asset Info'!O65</f>
        <v>3</v>
      </c>
      <c r="Q65" t="str">
        <f t="shared" si="2"/>
        <v>Lgrp13</v>
      </c>
      <c r="R65">
        <f>IF(A65="Transformer",VLOOKUP(Q65,'PoF Tx'!$C$4:$D$10,2,FALSE),IF(A65="Switchgear",VLOOKUP(Q65,'PoF SWGR'!$J$1:$K$213,2,FALSE),IF(A65="Cable",VLOOKUP(Q65,'PoF Cables'!$J$1:$K$20,2,FALSE),VLOOKUP(Q65,'PoF OHL'!$J$1:$K$200,2,FALSE))))</f>
        <v>2.9677513105440477E-8</v>
      </c>
      <c r="S65" s="13">
        <f t="shared" si="3"/>
        <v>1.4815141858767109</v>
      </c>
      <c r="T65" s="13">
        <f t="shared" si="4"/>
        <v>0</v>
      </c>
      <c r="W65">
        <v>2.9677513105440477E-8</v>
      </c>
      <c r="Y65" t="b">
        <f t="shared" si="5"/>
        <v>1</v>
      </c>
    </row>
    <row r="66" spans="1:25">
      <c r="A66" t="str">
        <f>'Asset Info'!A66</f>
        <v>OHL conductor</v>
      </c>
      <c r="B66" t="str">
        <f>'Asset Info'!B66</f>
        <v>OHL conductor66</v>
      </c>
      <c r="C66" t="str">
        <f>'Asset Info'!C66</f>
        <v>nasap166</v>
      </c>
      <c r="D66" s="14">
        <f>IF('Asset Info'!E66="Yes",Criticality!$D$5,0)</f>
        <v>0</v>
      </c>
      <c r="E66" s="14">
        <f>IF('Asset Info'!G66="Yes",Criticality!$D$6,0)</f>
        <v>0</v>
      </c>
      <c r="F66" s="14">
        <f>IF('Asset Info'!J66="low",Criticality!$F$7,IF('Asset Info'!J66="medium",Criticality!$E$7,IF('Asset Info'!J66="high",Criticality!$D$7,0)))</f>
        <v>0</v>
      </c>
      <c r="G66" s="14">
        <f>IF('Asset Info'!K66="low",Criticality!$F$10,IF('Asset Info'!K66="medium",Criticality!$E$10,IF('Asset Info'!K66="high",Criticality!$D$10,0)))</f>
        <v>2265429</v>
      </c>
      <c r="H66" s="14">
        <f t="shared" si="0"/>
        <v>2265429</v>
      </c>
      <c r="I66" s="14">
        <f>IF('Asset Info'!L66="low",Criticality!$F$12,IF('Asset Info'!L66="medium",Criticality!$E$12,IF('Asset Info'!L66="high",Criticality!$D$12,IF('Asset Info'!L66="very high",Criticality!$C$12,0))))</f>
        <v>50000</v>
      </c>
      <c r="J66" s="14">
        <f>IF('Asset Info'!M66="low",Criticality!$F$14,IF('Asset Info'!M66="medium",Criticality!$E$14,IF('Asset Info'!M66="high",Criticality!$D$14,0)))</f>
        <v>5000</v>
      </c>
      <c r="K66" s="14" t="str">
        <f>'Asset Info'!P66</f>
        <v>no</v>
      </c>
      <c r="L66" s="11">
        <f>'Asset Info'!Q66</f>
        <v>150</v>
      </c>
      <c r="M66" s="14">
        <f t="shared" si="1"/>
        <v>2320429</v>
      </c>
      <c r="N66">
        <f>IF(A66="Transformer",'Cost of recovery'!$B$1,IF(A66="Switchgear",'Cost of recovery'!$B$2,IF(A66="Cable",L66*'Cost of recovery'!$B$3,L66*'Cost of recovery'!$B$4)))</f>
        <v>71400000</v>
      </c>
      <c r="O66" t="str">
        <f>'Asset Info'!N66</f>
        <v>Lgrp1</v>
      </c>
      <c r="P66">
        <f>'Asset Info'!O66</f>
        <v>1</v>
      </c>
      <c r="Q66" t="str">
        <f t="shared" si="2"/>
        <v>Lgrp11</v>
      </c>
      <c r="R66">
        <f>IF(A66="Transformer",VLOOKUP(Q66,'PoF Tx'!$C$4:$D$10,2,FALSE),IF(A66="Switchgear",VLOOKUP(Q66,'PoF SWGR'!$J$1:$K$213,2,FALSE),IF(A66="Cable",VLOOKUP(Q66,'PoF Cables'!$J$1:$K$20,2,FALSE),VLOOKUP(Q66,'PoF OHL'!$J$1:$K$200,2,FALSE))))</f>
        <v>5.1698528385688801E-35</v>
      </c>
      <c r="S66" s="13">
        <f t="shared" si="3"/>
        <v>3.8112376912616556E-27</v>
      </c>
      <c r="T66" s="13">
        <f t="shared" si="4"/>
        <v>0</v>
      </c>
      <c r="W66">
        <v>5.1698528385688801E-35</v>
      </c>
      <c r="Y66" t="b">
        <f t="shared" si="5"/>
        <v>1</v>
      </c>
    </row>
    <row r="67" spans="1:25">
      <c r="A67" t="str">
        <f>'Asset Info'!A67</f>
        <v>OHL conductor</v>
      </c>
      <c r="B67" t="str">
        <f>'Asset Info'!B67</f>
        <v>OHL conductor67</v>
      </c>
      <c r="C67" t="str">
        <f>'Asset Info'!C67</f>
        <v>nasap167</v>
      </c>
      <c r="D67" s="14">
        <f>IF('Asset Info'!E67="Yes",Criticality!$D$5,0)</f>
        <v>0</v>
      </c>
      <c r="E67" s="14">
        <f>IF('Asset Info'!G67="Yes",Criticality!$D$6,0)</f>
        <v>0</v>
      </c>
      <c r="F67" s="14">
        <f>IF('Asset Info'!J67="low",Criticality!$F$7,IF('Asset Info'!J67="medium",Criticality!$E$7,IF('Asset Info'!J67="high",Criticality!$D$7,0)))</f>
        <v>0</v>
      </c>
      <c r="G67" s="14">
        <f>IF('Asset Info'!K67="low",Criticality!$F$10,IF('Asset Info'!K67="medium",Criticality!$E$10,IF('Asset Info'!K67="high",Criticality!$D$10,0)))</f>
        <v>2265429</v>
      </c>
      <c r="H67" s="14">
        <f t="shared" ref="H67:H100" si="6">SUM(D67:G67)</f>
        <v>2265429</v>
      </c>
      <c r="I67" s="14">
        <f>IF('Asset Info'!L67="low",Criticality!$F$12,IF('Asset Info'!L67="medium",Criticality!$E$12,IF('Asset Info'!L67="high",Criticality!$D$12,IF('Asset Info'!L67="very high",Criticality!$C$12,0))))</f>
        <v>10000</v>
      </c>
      <c r="J67" s="14">
        <f>IF('Asset Info'!M67="low",Criticality!$F$14,IF('Asset Info'!M67="medium",Criticality!$E$14,IF('Asset Info'!M67="high",Criticality!$D$14,0)))</f>
        <v>5000</v>
      </c>
      <c r="K67" s="14" t="str">
        <f>'Asset Info'!P67</f>
        <v>no</v>
      </c>
      <c r="L67" s="11">
        <f>'Asset Info'!Q67</f>
        <v>10</v>
      </c>
      <c r="M67" s="14">
        <f t="shared" ref="M67:M100" si="7">SUM(H67:J67)</f>
        <v>2280429</v>
      </c>
      <c r="N67">
        <f>IF(A67="Transformer",'Cost of recovery'!$B$1,IF(A67="Switchgear",'Cost of recovery'!$B$2,IF(A67="Cable",L67*'Cost of recovery'!$B$3,L67*'Cost of recovery'!$B$4)))</f>
        <v>4760000</v>
      </c>
      <c r="O67" t="str">
        <f>'Asset Info'!N67</f>
        <v>Lgrp1</v>
      </c>
      <c r="P67">
        <f>'Asset Info'!O67</f>
        <v>2</v>
      </c>
      <c r="Q67" t="str">
        <f t="shared" ref="Q67:Q90" si="8">CONCATENATE(O67,P67)</f>
        <v>Lgrp12</v>
      </c>
      <c r="R67">
        <f>IF(A67="Transformer",VLOOKUP(Q67,'PoF Tx'!$C$4:$D$10,2,FALSE),IF(A67="Switchgear",VLOOKUP(Q67,'PoF SWGR'!$J$1:$K$213,2,FALSE),IF(A67="Cable",VLOOKUP(Q67,'PoF Cables'!$J$1:$K$20,2,FALSE),VLOOKUP(Q67,'PoF OHL'!$J$1:$K$200,2,FALSE))))</f>
        <v>5.1698528385688801E-35</v>
      </c>
      <c r="S67" s="13">
        <f t="shared" ref="S67:S100" si="9">IF(K67="no",R67*(M67+N67),0)</f>
        <v>3.6397981850392661E-28</v>
      </c>
      <c r="T67" s="13">
        <f t="shared" ref="T67:T100" si="10">IF(K67="no",0,M67)</f>
        <v>0</v>
      </c>
      <c r="W67">
        <v>5.1698528385688801E-35</v>
      </c>
      <c r="Y67" t="b">
        <f t="shared" si="5"/>
        <v>1</v>
      </c>
    </row>
    <row r="68" spans="1:25">
      <c r="A68" t="str">
        <f>'Asset Info'!A68</f>
        <v>OHL conductor</v>
      </c>
      <c r="B68" t="str">
        <f>'Asset Info'!B68</f>
        <v>OHL conductor68</v>
      </c>
      <c r="C68" t="str">
        <f>'Asset Info'!C68</f>
        <v>nasap168</v>
      </c>
      <c r="D68" s="14">
        <f>IF('Asset Info'!E68="Yes",Criticality!$D$5,0)</f>
        <v>0</v>
      </c>
      <c r="E68" s="14">
        <f>IF('Asset Info'!G68="Yes",Criticality!$D$6,0)</f>
        <v>0</v>
      </c>
      <c r="F68" s="14">
        <f>IF('Asset Info'!J68="low",Criticality!$F$7,IF('Asset Info'!J68="medium",Criticality!$E$7,IF('Asset Info'!J68="high",Criticality!$D$7,0)))</f>
        <v>0</v>
      </c>
      <c r="G68" s="14">
        <f>IF('Asset Info'!K68="low",Criticality!$F$10,IF('Asset Info'!K68="medium",Criticality!$E$10,IF('Asset Info'!K68="high",Criticality!$D$10,0)))</f>
        <v>4449015</v>
      </c>
      <c r="H68" s="14">
        <f t="shared" si="6"/>
        <v>4449015</v>
      </c>
      <c r="I68" s="14">
        <f>IF('Asset Info'!L68="low",Criticality!$F$12,IF('Asset Info'!L68="medium",Criticality!$E$12,IF('Asset Info'!L68="high",Criticality!$D$12,IF('Asset Info'!L68="very high",Criticality!$C$12,0))))</f>
        <v>10000</v>
      </c>
      <c r="J68" s="14">
        <f>IF('Asset Info'!M68="low",Criticality!$F$14,IF('Asset Info'!M68="medium",Criticality!$E$14,IF('Asset Info'!M68="high",Criticality!$D$14,0)))</f>
        <v>5000</v>
      </c>
      <c r="K68" s="14" t="str">
        <f>'Asset Info'!P68</f>
        <v>no</v>
      </c>
      <c r="L68" s="11">
        <f>'Asset Info'!Q68</f>
        <v>20</v>
      </c>
      <c r="M68" s="14">
        <f t="shared" si="7"/>
        <v>4464015</v>
      </c>
      <c r="N68">
        <f>IF(A68="Transformer",'Cost of recovery'!$B$1,IF(A68="Switchgear",'Cost of recovery'!$B$2,IF(A68="Cable",L68*'Cost of recovery'!$B$3,L68*'Cost of recovery'!$B$4)))</f>
        <v>9520000</v>
      </c>
      <c r="O68" t="str">
        <f>'Asset Info'!N68</f>
        <v>Lgrp1</v>
      </c>
      <c r="P68">
        <f>'Asset Info'!O68</f>
        <v>5</v>
      </c>
      <c r="Q68" t="str">
        <f t="shared" si="8"/>
        <v>Lgrp15</v>
      </c>
      <c r="R68">
        <f>IF(A68="Transformer",VLOOKUP(Q68,'PoF Tx'!$C$4:$D$10,2,FALSE),IF(A68="Switchgear",VLOOKUP(Q68,'PoF SWGR'!$J$1:$K$213,2,FALSE),IF(A68="Cable",VLOOKUP(Q68,'PoF Cables'!$J$1:$K$20,2,FALSE),VLOOKUP(Q68,'PoF OHL'!$J$1:$K$200,2,FALSE))))</f>
        <v>0.13552422890462246</v>
      </c>
      <c r="S68" s="13">
        <f t="shared" si="9"/>
        <v>1895172.849865674</v>
      </c>
      <c r="T68" s="13">
        <f t="shared" si="10"/>
        <v>0</v>
      </c>
      <c r="W68">
        <v>0.13552422890462246</v>
      </c>
      <c r="Y68" t="b">
        <f t="shared" si="5"/>
        <v>1</v>
      </c>
    </row>
    <row r="69" spans="1:25">
      <c r="A69" t="str">
        <f>'Asset Info'!A69</f>
        <v>OHL conductor</v>
      </c>
      <c r="B69" t="str">
        <f>'Asset Info'!B69</f>
        <v>OHL conductor69</v>
      </c>
      <c r="C69" t="str">
        <f>'Asset Info'!C69</f>
        <v>nasap169</v>
      </c>
      <c r="D69" s="14">
        <f>IF('Asset Info'!E69="Yes",Criticality!$D$5,0)</f>
        <v>0</v>
      </c>
      <c r="E69" s="14">
        <f>IF('Asset Info'!G69="Yes",Criticality!$D$6,0)</f>
        <v>0</v>
      </c>
      <c r="F69" s="14">
        <f>IF('Asset Info'!J69="low",Criticality!$F$7,IF('Asset Info'!J69="medium",Criticality!$E$7,IF('Asset Info'!J69="high",Criticality!$D$7,0)))</f>
        <v>0</v>
      </c>
      <c r="G69" s="14">
        <f>IF('Asset Info'!K69="low",Criticality!$F$10,IF('Asset Info'!K69="medium",Criticality!$E$10,IF('Asset Info'!K69="high",Criticality!$D$10,0)))</f>
        <v>241878</v>
      </c>
      <c r="H69" s="14">
        <f t="shared" si="6"/>
        <v>241878</v>
      </c>
      <c r="I69" s="14">
        <f>IF('Asset Info'!L69="low",Criticality!$F$12,IF('Asset Info'!L69="medium",Criticality!$E$12,IF('Asset Info'!L69="high",Criticality!$D$12,IF('Asset Info'!L69="very high",Criticality!$C$12,0))))</f>
        <v>50000</v>
      </c>
      <c r="J69" s="14">
        <f>IF('Asset Info'!M69="low",Criticality!$F$14,IF('Asset Info'!M69="medium",Criticality!$E$14,IF('Asset Info'!M69="high",Criticality!$D$14,0)))</f>
        <v>5000</v>
      </c>
      <c r="K69" s="14" t="str">
        <f>'Asset Info'!P69</f>
        <v>no</v>
      </c>
      <c r="L69" s="11">
        <f>'Asset Info'!Q69</f>
        <v>50</v>
      </c>
      <c r="M69" s="14">
        <f t="shared" si="7"/>
        <v>296878</v>
      </c>
      <c r="N69">
        <f>IF(A69="Transformer",'Cost of recovery'!$B$1,IF(A69="Switchgear",'Cost of recovery'!$B$2,IF(A69="Cable",L69*'Cost of recovery'!$B$3,L69*'Cost of recovery'!$B$4)))</f>
        <v>23800000</v>
      </c>
      <c r="O69" t="str">
        <f>'Asset Info'!N69</f>
        <v>Lgrp1</v>
      </c>
      <c r="P69" t="str">
        <f>'Asset Info'!O69</f>
        <v>4a</v>
      </c>
      <c r="Q69" t="str">
        <f t="shared" si="8"/>
        <v>Lgrp14a</v>
      </c>
      <c r="R69">
        <f>IF(A69="Transformer",VLOOKUP(Q69,'PoF Tx'!$C$4:$D$10,2,FALSE),IF(A69="Switchgear",VLOOKUP(Q69,'PoF SWGR'!$J$1:$K$213,2,FALSE),IF(A69="Cable",VLOOKUP(Q69,'PoF Cables'!$J$1:$K$20,2,FALSE),VLOOKUP(Q69,'PoF OHL'!$J$1:$K$200,2,FALSE))))</f>
        <v>7.6709467652011313E-3</v>
      </c>
      <c r="S69" s="13">
        <f t="shared" si="9"/>
        <v>184845.8683455463</v>
      </c>
      <c r="T69" s="13">
        <f t="shared" si="10"/>
        <v>0</v>
      </c>
      <c r="W69">
        <v>7.6709467652011313E-3</v>
      </c>
      <c r="Y69" t="b">
        <f t="shared" si="5"/>
        <v>1</v>
      </c>
    </row>
    <row r="70" spans="1:25">
      <c r="A70" t="str">
        <f>'Asset Info'!A70</f>
        <v>OHL conductor</v>
      </c>
      <c r="B70" t="str">
        <f>'Asset Info'!B70</f>
        <v>OHL conductor70</v>
      </c>
      <c r="C70" t="str">
        <f>'Asset Info'!C70</f>
        <v>nasap170</v>
      </c>
      <c r="D70" s="14">
        <f>IF('Asset Info'!E70="Yes",Criticality!$D$5,0)</f>
        <v>0</v>
      </c>
      <c r="E70" s="14">
        <f>IF('Asset Info'!G70="Yes",Criticality!$D$6,0)</f>
        <v>0</v>
      </c>
      <c r="F70" s="14">
        <f>IF('Asset Info'!J70="low",Criticality!$F$7,IF('Asset Info'!J70="medium",Criticality!$E$7,IF('Asset Info'!J70="high",Criticality!$D$7,0)))</f>
        <v>0</v>
      </c>
      <c r="G70" s="14">
        <f>IF('Asset Info'!K70="low",Criticality!$F$10,IF('Asset Info'!K70="medium",Criticality!$E$10,IF('Asset Info'!K70="high",Criticality!$D$10,0)))</f>
        <v>2265429</v>
      </c>
      <c r="H70" s="14">
        <f t="shared" si="6"/>
        <v>2265429</v>
      </c>
      <c r="I70" s="14">
        <f>IF('Asset Info'!L70="low",Criticality!$F$12,IF('Asset Info'!L70="medium",Criticality!$E$12,IF('Asset Info'!L70="high",Criticality!$D$12,IF('Asset Info'!L70="very high",Criticality!$C$12,0))))</f>
        <v>50000</v>
      </c>
      <c r="J70" s="14">
        <f>IF('Asset Info'!M70="low",Criticality!$F$14,IF('Asset Info'!M70="medium",Criticality!$E$14,IF('Asset Info'!M70="high",Criticality!$D$14,0)))</f>
        <v>5000</v>
      </c>
      <c r="K70" s="14" t="str">
        <f>'Asset Info'!P70</f>
        <v>no</v>
      </c>
      <c r="L70" s="11">
        <f>'Asset Info'!Q70</f>
        <v>100</v>
      </c>
      <c r="M70" s="14">
        <f t="shared" si="7"/>
        <v>2320429</v>
      </c>
      <c r="N70">
        <f>IF(A70="Transformer",'Cost of recovery'!$B$1,IF(A70="Switchgear",'Cost of recovery'!$B$2,IF(A70="Cable",L70*'Cost of recovery'!$B$3,L70*'Cost of recovery'!$B$4)))</f>
        <v>47600000</v>
      </c>
      <c r="O70" t="str">
        <f>'Asset Info'!N70</f>
        <v>Lgrp1</v>
      </c>
      <c r="P70">
        <f>'Asset Info'!O70</f>
        <v>5</v>
      </c>
      <c r="Q70" t="str">
        <f t="shared" si="8"/>
        <v>Lgrp15</v>
      </c>
      <c r="R70">
        <f>IF(A70="Transformer",VLOOKUP(Q70,'PoF Tx'!$C$4:$D$10,2,FALSE),IF(A70="Switchgear",VLOOKUP(Q70,'PoF SWGR'!$J$1:$K$213,2,FALSE),IF(A70="Cable",VLOOKUP(Q70,'PoF Cables'!$J$1:$K$20,2,FALSE),VLOOKUP(Q70,'PoF OHL'!$J$1:$K$200,2,FALSE))))</f>
        <v>0.13552422890462246</v>
      </c>
      <c r="S70" s="13">
        <f t="shared" si="9"/>
        <v>6765427.6468129531</v>
      </c>
      <c r="T70" s="13">
        <f t="shared" si="10"/>
        <v>0</v>
      </c>
      <c r="W70">
        <v>0.13552422890462246</v>
      </c>
      <c r="Y70" t="b">
        <f t="shared" si="5"/>
        <v>1</v>
      </c>
    </row>
    <row r="71" spans="1:25">
      <c r="A71" t="str">
        <f>'Asset Info'!A71</f>
        <v>OHL conductor</v>
      </c>
      <c r="B71" t="str">
        <f>'Asset Info'!B71</f>
        <v>OHL conductor71</v>
      </c>
      <c r="C71" t="str">
        <f>'Asset Info'!C71</f>
        <v>nasap171</v>
      </c>
      <c r="D71" s="14">
        <f>IF('Asset Info'!E71="Yes",Criticality!$D$5,0)</f>
        <v>0</v>
      </c>
      <c r="E71" s="14">
        <f>IF('Asset Info'!G71="Yes",Criticality!$D$6,0)</f>
        <v>0</v>
      </c>
      <c r="F71" s="14">
        <f>IF('Asset Info'!J71="low",Criticality!$F$7,IF('Asset Info'!J71="medium",Criticality!$E$7,IF('Asset Info'!J71="high",Criticality!$D$7,0)))</f>
        <v>0</v>
      </c>
      <c r="G71" s="14">
        <f>IF('Asset Info'!K71="low",Criticality!$F$10,IF('Asset Info'!K71="medium",Criticality!$E$10,IF('Asset Info'!K71="high",Criticality!$D$10,0)))</f>
        <v>2265429</v>
      </c>
      <c r="H71" s="14">
        <f t="shared" si="6"/>
        <v>2265429</v>
      </c>
      <c r="I71" s="14">
        <f>IF('Asset Info'!L71="low",Criticality!$F$12,IF('Asset Info'!L71="medium",Criticality!$E$12,IF('Asset Info'!L71="high",Criticality!$D$12,IF('Asset Info'!L71="very high",Criticality!$C$12,0))))</f>
        <v>50000</v>
      </c>
      <c r="J71" s="14">
        <f>IF('Asset Info'!M71="low",Criticality!$F$14,IF('Asset Info'!M71="medium",Criticality!$E$14,IF('Asset Info'!M71="high",Criticality!$D$14,0)))</f>
        <v>5000</v>
      </c>
      <c r="K71" s="14" t="str">
        <f>'Asset Info'!P71</f>
        <v>no</v>
      </c>
      <c r="L71" s="11">
        <f>'Asset Info'!Q71</f>
        <v>150</v>
      </c>
      <c r="M71" s="14">
        <f t="shared" si="7"/>
        <v>2320429</v>
      </c>
      <c r="N71">
        <f>IF(A71="Transformer",'Cost of recovery'!$B$1,IF(A71="Switchgear",'Cost of recovery'!$B$2,IF(A71="Cable",L71*'Cost of recovery'!$B$3,L71*'Cost of recovery'!$B$4)))</f>
        <v>71400000</v>
      </c>
      <c r="O71" t="str">
        <f>'Asset Info'!N71</f>
        <v>Lgrp1</v>
      </c>
      <c r="P71" t="str">
        <f>'Asset Info'!O71</f>
        <v>4a</v>
      </c>
      <c r="Q71" t="str">
        <f t="shared" si="8"/>
        <v>Lgrp14a</v>
      </c>
      <c r="R71">
        <f>IF(A71="Transformer",VLOOKUP(Q71,'PoF Tx'!$C$4:$D$10,2,FALSE),IF(A71="Switchgear",VLOOKUP(Q71,'PoF SWGR'!$J$1:$K$213,2,FALSE),IF(A71="Cable",VLOOKUP(Q71,'PoF Cables'!$J$1:$K$20,2,FALSE),VLOOKUP(Q71,'PoF OHL'!$J$1:$K$200,2,FALSE))))</f>
        <v>7.6709467652011313E-3</v>
      </c>
      <c r="S71" s="13">
        <f t="shared" si="9"/>
        <v>565505.48636678967</v>
      </c>
      <c r="T71" s="13">
        <f t="shared" si="10"/>
        <v>0</v>
      </c>
      <c r="W71">
        <v>7.6709467652011313E-3</v>
      </c>
      <c r="Y71" t="b">
        <f t="shared" si="5"/>
        <v>1</v>
      </c>
    </row>
    <row r="72" spans="1:25">
      <c r="A72" t="str">
        <f>'Asset Info'!A72</f>
        <v>OHL conductor</v>
      </c>
      <c r="B72" t="str">
        <f>'Asset Info'!B72</f>
        <v>OHL conductor72</v>
      </c>
      <c r="C72" t="str">
        <f>'Asset Info'!C72</f>
        <v>nasap172</v>
      </c>
      <c r="D72" s="14">
        <f>IF('Asset Info'!E72="Yes",Criticality!$D$5,0)</f>
        <v>0</v>
      </c>
      <c r="E72" s="14">
        <f>IF('Asset Info'!G72="Yes",Criticality!$D$6,0)</f>
        <v>0</v>
      </c>
      <c r="F72" s="14">
        <f>IF('Asset Info'!J72="low",Criticality!$F$7,IF('Asset Info'!J72="medium",Criticality!$E$7,IF('Asset Info'!J72="high",Criticality!$D$7,0)))</f>
        <v>0</v>
      </c>
      <c r="G72" s="14">
        <f>IF('Asset Info'!K72="low",Criticality!$F$10,IF('Asset Info'!K72="medium",Criticality!$E$10,IF('Asset Info'!K72="high",Criticality!$D$10,0)))</f>
        <v>2265429</v>
      </c>
      <c r="H72" s="14">
        <f t="shared" si="6"/>
        <v>2265429</v>
      </c>
      <c r="I72" s="14">
        <f>IF('Asset Info'!L72="low",Criticality!$F$12,IF('Asset Info'!L72="medium",Criticality!$E$12,IF('Asset Info'!L72="high",Criticality!$D$12,IF('Asset Info'!L72="very high",Criticality!$C$12,0))))</f>
        <v>50000</v>
      </c>
      <c r="J72" s="14">
        <f>IF('Asset Info'!M72="low",Criticality!$F$14,IF('Asset Info'!M72="medium",Criticality!$E$14,IF('Asset Info'!M72="high",Criticality!$D$14,0)))</f>
        <v>5000</v>
      </c>
      <c r="K72" s="14" t="str">
        <f>'Asset Info'!P72</f>
        <v>no</v>
      </c>
      <c r="L72" s="11">
        <f>'Asset Info'!Q72</f>
        <v>10</v>
      </c>
      <c r="M72" s="14">
        <f t="shared" si="7"/>
        <v>2320429</v>
      </c>
      <c r="N72">
        <f>IF(A72="Transformer",'Cost of recovery'!$B$1,IF(A72="Switchgear",'Cost of recovery'!$B$2,IF(A72="Cable",L72*'Cost of recovery'!$B$3,L72*'Cost of recovery'!$B$4)))</f>
        <v>4760000</v>
      </c>
      <c r="O72" t="str">
        <f>'Asset Info'!N72</f>
        <v>Lgrp1</v>
      </c>
      <c r="P72">
        <f>'Asset Info'!O72</f>
        <v>5</v>
      </c>
      <c r="Q72" t="str">
        <f t="shared" si="8"/>
        <v>Lgrp15</v>
      </c>
      <c r="R72">
        <f>IF(A72="Transformer",VLOOKUP(Q72,'PoF Tx'!$C$4:$D$10,2,FALSE),IF(A72="Switchgear",VLOOKUP(Q72,'PoF SWGR'!$J$1:$K$213,2,FALSE),IF(A72="Cable",VLOOKUP(Q72,'PoF Cables'!$J$1:$K$20,2,FALSE),VLOOKUP(Q72,'PoF OHL'!$J$1:$K$200,2,FALSE))))</f>
        <v>0.13552422890462246</v>
      </c>
      <c r="S72" s="13">
        <f t="shared" si="9"/>
        <v>959569.68053892709</v>
      </c>
      <c r="T72" s="13">
        <f t="shared" si="10"/>
        <v>0</v>
      </c>
      <c r="W72">
        <v>0.13552422890462246</v>
      </c>
      <c r="Y72" t="b">
        <f t="shared" si="5"/>
        <v>1</v>
      </c>
    </row>
    <row r="73" spans="1:25">
      <c r="A73" t="str">
        <f>'Asset Info'!A73</f>
        <v>OHL conductor</v>
      </c>
      <c r="B73" t="str">
        <f>'Asset Info'!B73</f>
        <v>OHL conductor73</v>
      </c>
      <c r="C73" t="str">
        <f>'Asset Info'!C73</f>
        <v>nasap173</v>
      </c>
      <c r="D73" s="14">
        <f>IF('Asset Info'!E73="Yes",Criticality!$D$5,0)</f>
        <v>0</v>
      </c>
      <c r="E73" s="14">
        <f>IF('Asset Info'!G73="Yes",Criticality!$D$6,0)</f>
        <v>0</v>
      </c>
      <c r="F73" s="14">
        <f>IF('Asset Info'!J73="low",Criticality!$F$7,IF('Asset Info'!J73="medium",Criticality!$E$7,IF('Asset Info'!J73="high",Criticality!$D$7,0)))</f>
        <v>0</v>
      </c>
      <c r="G73" s="14">
        <f>IF('Asset Info'!K73="low",Criticality!$F$10,IF('Asset Info'!K73="medium",Criticality!$E$10,IF('Asset Info'!K73="high",Criticality!$D$10,0)))</f>
        <v>2265429</v>
      </c>
      <c r="H73" s="14">
        <f t="shared" si="6"/>
        <v>2265429</v>
      </c>
      <c r="I73" s="14">
        <f>IF('Asset Info'!L73="low",Criticality!$F$12,IF('Asset Info'!L73="medium",Criticality!$E$12,IF('Asset Info'!L73="high",Criticality!$D$12,IF('Asset Info'!L73="very high",Criticality!$C$12,0))))</f>
        <v>10000</v>
      </c>
      <c r="J73" s="14">
        <f>IF('Asset Info'!M73="low",Criticality!$F$14,IF('Asset Info'!M73="medium",Criticality!$E$14,IF('Asset Info'!M73="high",Criticality!$D$14,0)))</f>
        <v>5000</v>
      </c>
      <c r="K73" s="14" t="str">
        <f>'Asset Info'!P73</f>
        <v>no</v>
      </c>
      <c r="L73" s="11">
        <f>'Asset Info'!Q73</f>
        <v>20</v>
      </c>
      <c r="M73" s="14">
        <f t="shared" si="7"/>
        <v>2280429</v>
      </c>
      <c r="N73">
        <f>IF(A73="Transformer",'Cost of recovery'!$B$1,IF(A73="Switchgear",'Cost of recovery'!$B$2,IF(A73="Cable",L73*'Cost of recovery'!$B$3,L73*'Cost of recovery'!$B$4)))</f>
        <v>9520000</v>
      </c>
      <c r="O73" t="str">
        <f>'Asset Info'!N73</f>
        <v>Lgrp1</v>
      </c>
      <c r="P73">
        <f>'Asset Info'!O73</f>
        <v>2</v>
      </c>
      <c r="Q73" t="str">
        <f t="shared" si="8"/>
        <v>Lgrp12</v>
      </c>
      <c r="R73">
        <f>IF(A73="Transformer",VLOOKUP(Q73,'PoF Tx'!$C$4:$D$10,2,FALSE),IF(A73="Switchgear",VLOOKUP(Q73,'PoF SWGR'!$J$1:$K$213,2,FALSE),IF(A73="Cable",VLOOKUP(Q73,'PoF Cables'!$J$1:$K$20,2,FALSE),VLOOKUP(Q73,'PoF OHL'!$J$1:$K$200,2,FALSE))))</f>
        <v>5.1698528385688801E-35</v>
      </c>
      <c r="S73" s="13">
        <f t="shared" si="9"/>
        <v>6.1006481361980528E-28</v>
      </c>
      <c r="T73" s="13">
        <f t="shared" si="10"/>
        <v>0</v>
      </c>
      <c r="W73">
        <v>5.1698528385688801E-35</v>
      </c>
      <c r="Y73" t="b">
        <f t="shared" si="5"/>
        <v>1</v>
      </c>
    </row>
    <row r="74" spans="1:25">
      <c r="A74" t="str">
        <f>'Asset Info'!A74</f>
        <v>OHL conductor</v>
      </c>
      <c r="B74" t="str">
        <f>'Asset Info'!B74</f>
        <v>OHL conductor74</v>
      </c>
      <c r="C74" t="str">
        <f>'Asset Info'!C74</f>
        <v>nasap174</v>
      </c>
      <c r="D74" s="14">
        <f>IF('Asset Info'!E74="Yes",Criticality!$D$5,0)</f>
        <v>0</v>
      </c>
      <c r="E74" s="14">
        <f>IF('Asset Info'!G74="Yes",Criticality!$D$6,0)</f>
        <v>0</v>
      </c>
      <c r="F74" s="14">
        <f>IF('Asset Info'!J74="low",Criticality!$F$7,IF('Asset Info'!J74="medium",Criticality!$E$7,IF('Asset Info'!J74="high",Criticality!$D$7,0)))</f>
        <v>0</v>
      </c>
      <c r="G74" s="14">
        <f>IF('Asset Info'!K74="low",Criticality!$F$10,IF('Asset Info'!K74="medium",Criticality!$E$10,IF('Asset Info'!K74="high",Criticality!$D$10,0)))</f>
        <v>4449015</v>
      </c>
      <c r="H74" s="14">
        <f t="shared" si="6"/>
        <v>4449015</v>
      </c>
      <c r="I74" s="14">
        <f>IF('Asset Info'!L74="low",Criticality!$F$12,IF('Asset Info'!L74="medium",Criticality!$E$12,IF('Asset Info'!L74="high",Criticality!$D$12,IF('Asset Info'!L74="very high",Criticality!$C$12,0))))</f>
        <v>10000</v>
      </c>
      <c r="J74" s="14">
        <f>IF('Asset Info'!M74="low",Criticality!$F$14,IF('Asset Info'!M74="medium",Criticality!$E$14,IF('Asset Info'!M74="high",Criticality!$D$14,0)))</f>
        <v>5000</v>
      </c>
      <c r="K74" s="14" t="str">
        <f>'Asset Info'!P74</f>
        <v>no</v>
      </c>
      <c r="L74" s="11">
        <f>'Asset Info'!Q74</f>
        <v>50</v>
      </c>
      <c r="M74" s="14">
        <f t="shared" si="7"/>
        <v>4464015</v>
      </c>
      <c r="N74">
        <f>IF(A74="Transformer",'Cost of recovery'!$B$1,IF(A74="Switchgear",'Cost of recovery'!$B$2,IF(A74="Cable",L74*'Cost of recovery'!$B$3,L74*'Cost of recovery'!$B$4)))</f>
        <v>23800000</v>
      </c>
      <c r="O74" t="str">
        <f>'Asset Info'!N74</f>
        <v>Lgrp1</v>
      </c>
      <c r="P74">
        <f>'Asset Info'!O74</f>
        <v>3</v>
      </c>
      <c r="Q74" t="str">
        <f t="shared" si="8"/>
        <v>Lgrp13</v>
      </c>
      <c r="R74">
        <f>IF(A74="Transformer",VLOOKUP(Q74,'PoF Tx'!$C$4:$D$10,2,FALSE),IF(A74="Switchgear",VLOOKUP(Q74,'PoF SWGR'!$J$1:$K$213,2,FALSE),IF(A74="Cable",VLOOKUP(Q74,'PoF Cables'!$J$1:$K$20,2,FALSE),VLOOKUP(Q74,'PoF OHL'!$J$1:$K$200,2,FALSE))))</f>
        <v>2.9677513105440477E-8</v>
      </c>
      <c r="S74" s="13">
        <f t="shared" si="9"/>
        <v>0.83880567557486618</v>
      </c>
      <c r="T74" s="13">
        <f t="shared" si="10"/>
        <v>0</v>
      </c>
      <c r="W74">
        <v>2.9677513105440477E-8</v>
      </c>
      <c r="Y74" t="b">
        <f t="shared" si="5"/>
        <v>1</v>
      </c>
    </row>
    <row r="75" spans="1:25">
      <c r="A75" t="str">
        <f>'Asset Info'!A75</f>
        <v>OHL conductor</v>
      </c>
      <c r="B75" t="str">
        <f>'Asset Info'!B75</f>
        <v>OHL conductor75</v>
      </c>
      <c r="C75" t="str">
        <f>'Asset Info'!C75</f>
        <v>nasap175</v>
      </c>
      <c r="D75" s="14">
        <f>IF('Asset Info'!E75="Yes",Criticality!$D$5,0)</f>
        <v>0</v>
      </c>
      <c r="E75" s="14">
        <f>IF('Asset Info'!G75="Yes",Criticality!$D$6,0)</f>
        <v>0</v>
      </c>
      <c r="F75" s="14">
        <f>IF('Asset Info'!J75="low",Criticality!$F$7,IF('Asset Info'!J75="medium",Criticality!$E$7,IF('Asset Info'!J75="high",Criticality!$D$7,0)))</f>
        <v>0</v>
      </c>
      <c r="G75" s="14">
        <f>IF('Asset Info'!K75="low",Criticality!$F$10,IF('Asset Info'!K75="medium",Criticality!$E$10,IF('Asset Info'!K75="high",Criticality!$D$10,0)))</f>
        <v>2265429</v>
      </c>
      <c r="H75" s="14">
        <f t="shared" si="6"/>
        <v>2265429</v>
      </c>
      <c r="I75" s="14">
        <f>IF('Asset Info'!L75="low",Criticality!$F$12,IF('Asset Info'!L75="medium",Criticality!$E$12,IF('Asset Info'!L75="high",Criticality!$D$12,IF('Asset Info'!L75="very high",Criticality!$C$12,0))))</f>
        <v>10000000</v>
      </c>
      <c r="J75" s="14">
        <f>IF('Asset Info'!M75="low",Criticality!$F$14,IF('Asset Info'!M75="medium",Criticality!$E$14,IF('Asset Info'!M75="high",Criticality!$D$14,0)))</f>
        <v>5000</v>
      </c>
      <c r="K75" s="14" t="str">
        <f>'Asset Info'!P75</f>
        <v>no</v>
      </c>
      <c r="L75" s="11">
        <f>'Asset Info'!Q75</f>
        <v>100</v>
      </c>
      <c r="M75" s="14">
        <f t="shared" si="7"/>
        <v>12270429</v>
      </c>
      <c r="N75">
        <f>IF(A75="Transformer",'Cost of recovery'!$B$1,IF(A75="Switchgear",'Cost of recovery'!$B$2,IF(A75="Cable",L75*'Cost of recovery'!$B$3,L75*'Cost of recovery'!$B$4)))</f>
        <v>47600000</v>
      </c>
      <c r="O75" t="str">
        <f>'Asset Info'!N75</f>
        <v>Lgrp1</v>
      </c>
      <c r="P75" t="str">
        <f>'Asset Info'!O75</f>
        <v>4a</v>
      </c>
      <c r="Q75" t="str">
        <f t="shared" si="8"/>
        <v>Lgrp14a</v>
      </c>
      <c r="R75">
        <f>IF(A75="Transformer",VLOOKUP(Q75,'PoF Tx'!$C$4:$D$10,2,FALSE),IF(A75="Switchgear",VLOOKUP(Q75,'PoF SWGR'!$J$1:$K$213,2,FALSE),IF(A75="Cable",VLOOKUP(Q75,'PoF Cables'!$J$1:$K$20,2,FALSE),VLOOKUP(Q75,'PoF OHL'!$J$1:$K$200,2,FALSE))))</f>
        <v>7.6709467652011313E-3</v>
      </c>
      <c r="S75" s="13">
        <f t="shared" si="9"/>
        <v>459262.87366875401</v>
      </c>
      <c r="T75" s="13">
        <f t="shared" si="10"/>
        <v>0</v>
      </c>
      <c r="W75">
        <v>7.6709467652011313E-3</v>
      </c>
      <c r="Y75" t="b">
        <f t="shared" si="5"/>
        <v>1</v>
      </c>
    </row>
    <row r="76" spans="1:25">
      <c r="A76" t="str">
        <f>'Asset Info'!A76</f>
        <v>OHL conductor</v>
      </c>
      <c r="B76" t="str">
        <f>'Asset Info'!B76</f>
        <v>OHL conductor76</v>
      </c>
      <c r="C76" t="str">
        <f>'Asset Info'!C76</f>
        <v>nasap176</v>
      </c>
      <c r="D76" s="14">
        <f>IF('Asset Info'!E76="Yes",Criticality!$D$5,0)</f>
        <v>0</v>
      </c>
      <c r="E76" s="14">
        <f>IF('Asset Info'!G76="Yes",Criticality!$D$6,0)</f>
        <v>0</v>
      </c>
      <c r="F76" s="14">
        <f>IF('Asset Info'!J76="low",Criticality!$F$7,IF('Asset Info'!J76="medium",Criticality!$E$7,IF('Asset Info'!J76="high",Criticality!$D$7,0)))</f>
        <v>0</v>
      </c>
      <c r="G76" s="14">
        <f>IF('Asset Info'!K76="low",Criticality!$F$10,IF('Asset Info'!K76="medium",Criticality!$E$10,IF('Asset Info'!K76="high",Criticality!$D$10,0)))</f>
        <v>241878</v>
      </c>
      <c r="H76" s="14">
        <f t="shared" si="6"/>
        <v>241878</v>
      </c>
      <c r="I76" s="14">
        <f>IF('Asset Info'!L76="low",Criticality!$F$12,IF('Asset Info'!L76="medium",Criticality!$E$12,IF('Asset Info'!L76="high",Criticality!$D$12,IF('Asset Info'!L76="very high",Criticality!$C$12,0))))</f>
        <v>50000</v>
      </c>
      <c r="J76" s="14">
        <f>IF('Asset Info'!M76="low",Criticality!$F$14,IF('Asset Info'!M76="medium",Criticality!$E$14,IF('Asset Info'!M76="high",Criticality!$D$14,0)))</f>
        <v>5000</v>
      </c>
      <c r="K76" s="14" t="str">
        <f>'Asset Info'!P76</f>
        <v>no</v>
      </c>
      <c r="L76" s="11">
        <f>'Asset Info'!Q76</f>
        <v>150</v>
      </c>
      <c r="M76" s="14">
        <f t="shared" si="7"/>
        <v>296878</v>
      </c>
      <c r="N76">
        <f>IF(A76="Transformer",'Cost of recovery'!$B$1,IF(A76="Switchgear",'Cost of recovery'!$B$2,IF(A76="Cable",L76*'Cost of recovery'!$B$3,L76*'Cost of recovery'!$B$4)))</f>
        <v>71400000</v>
      </c>
      <c r="O76" t="str">
        <f>'Asset Info'!N76</f>
        <v>Lgrp1</v>
      </c>
      <c r="P76" t="str">
        <f>'Asset Info'!O76</f>
        <v>4a</v>
      </c>
      <c r="Q76" t="str">
        <f t="shared" si="8"/>
        <v>Lgrp14a</v>
      </c>
      <c r="R76">
        <f>IF(A76="Transformer",VLOOKUP(Q76,'PoF Tx'!$C$4:$D$10,2,FALSE),IF(A76="Switchgear",VLOOKUP(Q76,'PoF SWGR'!$J$1:$K$213,2,FALSE),IF(A76="Cable",VLOOKUP(Q76,'PoF Cables'!$J$1:$K$20,2,FALSE),VLOOKUP(Q76,'PoF OHL'!$J$1:$K$200,2,FALSE))))</f>
        <v>7.6709467652011313E-3</v>
      </c>
      <c r="S76" s="13">
        <f t="shared" si="9"/>
        <v>549982.93436912016</v>
      </c>
      <c r="T76" s="13">
        <f t="shared" si="10"/>
        <v>0</v>
      </c>
      <c r="W76">
        <v>7.6709467652011313E-3</v>
      </c>
      <c r="Y76" t="b">
        <f t="shared" si="5"/>
        <v>1</v>
      </c>
    </row>
    <row r="77" spans="1:25">
      <c r="A77" t="str">
        <f>'Asset Info'!A77</f>
        <v>OHL conductor</v>
      </c>
      <c r="B77" t="str">
        <f>'Asset Info'!B77</f>
        <v>OHL conductor77</v>
      </c>
      <c r="C77" t="str">
        <f>'Asset Info'!C77</f>
        <v>nasap177</v>
      </c>
      <c r="D77" s="14">
        <f>IF('Asset Info'!E77="Yes",Criticality!$D$5,0)</f>
        <v>0</v>
      </c>
      <c r="E77" s="14">
        <f>IF('Asset Info'!G77="Yes",Criticality!$D$6,0)</f>
        <v>0</v>
      </c>
      <c r="F77" s="14">
        <f>IF('Asset Info'!J77="low",Criticality!$F$7,IF('Asset Info'!J77="medium",Criticality!$E$7,IF('Asset Info'!J77="high",Criticality!$D$7,0)))</f>
        <v>0</v>
      </c>
      <c r="G77" s="14">
        <f>IF('Asset Info'!K77="low",Criticality!$F$10,IF('Asset Info'!K77="medium",Criticality!$E$10,IF('Asset Info'!K77="high",Criticality!$D$10,0)))</f>
        <v>2265429</v>
      </c>
      <c r="H77" s="14">
        <f t="shared" si="6"/>
        <v>2265429</v>
      </c>
      <c r="I77" s="14">
        <f>IF('Asset Info'!L77="low",Criticality!$F$12,IF('Asset Info'!L77="medium",Criticality!$E$12,IF('Asset Info'!L77="high",Criticality!$D$12,IF('Asset Info'!L77="very high",Criticality!$C$12,0))))</f>
        <v>10000</v>
      </c>
      <c r="J77" s="14">
        <f>IF('Asset Info'!M77="low",Criticality!$F$14,IF('Asset Info'!M77="medium",Criticality!$E$14,IF('Asset Info'!M77="high",Criticality!$D$14,0)))</f>
        <v>5000</v>
      </c>
      <c r="K77" s="14" t="str">
        <f>'Asset Info'!P77</f>
        <v>no</v>
      </c>
      <c r="L77" s="11">
        <f>'Asset Info'!Q77</f>
        <v>10</v>
      </c>
      <c r="M77" s="14">
        <f t="shared" si="7"/>
        <v>2280429</v>
      </c>
      <c r="N77">
        <f>IF(A77="Transformer",'Cost of recovery'!$B$1,IF(A77="Switchgear",'Cost of recovery'!$B$2,IF(A77="Cable",L77*'Cost of recovery'!$B$3,L77*'Cost of recovery'!$B$4)))</f>
        <v>4760000</v>
      </c>
      <c r="O77" t="str">
        <f>'Asset Info'!N77</f>
        <v>Lgrp1</v>
      </c>
      <c r="P77">
        <f>'Asset Info'!O77</f>
        <v>5</v>
      </c>
      <c r="Q77" t="str">
        <f t="shared" si="8"/>
        <v>Lgrp15</v>
      </c>
      <c r="R77">
        <f>IF(A77="Transformer",VLOOKUP(Q77,'PoF Tx'!$C$4:$D$10,2,FALSE),IF(A77="Switchgear",VLOOKUP(Q77,'PoF SWGR'!$J$1:$K$213,2,FALSE),IF(A77="Cable",VLOOKUP(Q77,'PoF Cables'!$J$1:$K$20,2,FALSE),VLOOKUP(Q77,'PoF OHL'!$J$1:$K$200,2,FALSE))))</f>
        <v>0.13552422890462246</v>
      </c>
      <c r="S77" s="13">
        <f t="shared" si="9"/>
        <v>954148.71138274216</v>
      </c>
      <c r="T77" s="13">
        <f t="shared" si="10"/>
        <v>0</v>
      </c>
      <c r="W77">
        <v>0.13552422890462246</v>
      </c>
      <c r="Y77" t="b">
        <f t="shared" si="5"/>
        <v>1</v>
      </c>
    </row>
    <row r="78" spans="1:25">
      <c r="A78" t="str">
        <f>'Asset Info'!A78</f>
        <v>OHL conductor</v>
      </c>
      <c r="B78" t="str">
        <f>'Asset Info'!B78</f>
        <v>OHL conductor78</v>
      </c>
      <c r="C78" t="str">
        <f>'Asset Info'!C78</f>
        <v>nasap178</v>
      </c>
      <c r="D78" s="14">
        <f>IF('Asset Info'!E78="Yes",Criticality!$D$5,0)</f>
        <v>0</v>
      </c>
      <c r="E78" s="14">
        <f>IF('Asset Info'!G78="Yes",Criticality!$D$6,0)</f>
        <v>0</v>
      </c>
      <c r="F78" s="14">
        <f>IF('Asset Info'!J78="low",Criticality!$F$7,IF('Asset Info'!J78="medium",Criticality!$E$7,IF('Asset Info'!J78="high",Criticality!$D$7,0)))</f>
        <v>0</v>
      </c>
      <c r="G78" s="14">
        <f>IF('Asset Info'!K78="low",Criticality!$F$10,IF('Asset Info'!K78="medium",Criticality!$E$10,IF('Asset Info'!K78="high",Criticality!$D$10,0)))</f>
        <v>2265429</v>
      </c>
      <c r="H78" s="14">
        <f t="shared" si="6"/>
        <v>2265429</v>
      </c>
      <c r="I78" s="14">
        <f>IF('Asset Info'!L78="low",Criticality!$F$12,IF('Asset Info'!L78="medium",Criticality!$E$12,IF('Asset Info'!L78="high",Criticality!$D$12,IF('Asset Info'!L78="very high",Criticality!$C$12,0))))</f>
        <v>50000</v>
      </c>
      <c r="J78" s="14">
        <f>IF('Asset Info'!M78="low",Criticality!$F$14,IF('Asset Info'!M78="medium",Criticality!$E$14,IF('Asset Info'!M78="high",Criticality!$D$14,0)))</f>
        <v>5000</v>
      </c>
      <c r="K78" s="14" t="str">
        <f>'Asset Info'!P78</f>
        <v>no</v>
      </c>
      <c r="L78" s="11">
        <f>'Asset Info'!Q78</f>
        <v>20</v>
      </c>
      <c r="M78" s="14">
        <f t="shared" si="7"/>
        <v>2320429</v>
      </c>
      <c r="N78">
        <f>IF(A78="Transformer",'Cost of recovery'!$B$1,IF(A78="Switchgear",'Cost of recovery'!$B$2,IF(A78="Cable",L78*'Cost of recovery'!$B$3,L78*'Cost of recovery'!$B$4)))</f>
        <v>9520000</v>
      </c>
      <c r="O78" t="str">
        <f>'Asset Info'!N78</f>
        <v>Lgrp1</v>
      </c>
      <c r="P78" t="str">
        <f>'Asset Info'!O78</f>
        <v>4a</v>
      </c>
      <c r="Q78" t="str">
        <f t="shared" si="8"/>
        <v>Lgrp14a</v>
      </c>
      <c r="R78">
        <f>IF(A78="Transformer",VLOOKUP(Q78,'PoF Tx'!$C$4:$D$10,2,FALSE),IF(A78="Switchgear",VLOOKUP(Q78,'PoF SWGR'!$J$1:$K$213,2,FALSE),IF(A78="Cable",VLOOKUP(Q78,'PoF Cables'!$J$1:$K$20,2,FALSE),VLOOKUP(Q78,'PoF OHL'!$J$1:$K$200,2,FALSE))))</f>
        <v>7.6709467652011313E-3</v>
      </c>
      <c r="S78" s="13">
        <f t="shared" si="9"/>
        <v>90827.300536143666</v>
      </c>
      <c r="T78" s="13">
        <f t="shared" si="10"/>
        <v>0</v>
      </c>
      <c r="W78">
        <v>7.6709467652011313E-3</v>
      </c>
      <c r="Y78" t="b">
        <f t="shared" si="5"/>
        <v>1</v>
      </c>
    </row>
    <row r="79" spans="1:25">
      <c r="A79" t="str">
        <f>'Asset Info'!A79</f>
        <v>OHL conductor</v>
      </c>
      <c r="B79" t="str">
        <f>'Asset Info'!B79</f>
        <v>OHL conductor79</v>
      </c>
      <c r="C79" t="str">
        <f>'Asset Info'!C79</f>
        <v>nasap179</v>
      </c>
      <c r="D79" s="14">
        <f>IF('Asset Info'!E79="Yes",Criticality!$D$5,0)</f>
        <v>0</v>
      </c>
      <c r="E79" s="14">
        <f>IF('Asset Info'!G79="Yes",Criticality!$D$6,0)</f>
        <v>0</v>
      </c>
      <c r="F79" s="14">
        <f>IF('Asset Info'!J79="low",Criticality!$F$7,IF('Asset Info'!J79="medium",Criticality!$E$7,IF('Asset Info'!J79="high",Criticality!$D$7,0)))</f>
        <v>0</v>
      </c>
      <c r="G79" s="14">
        <f>IF('Asset Info'!K79="low",Criticality!$F$10,IF('Asset Info'!K79="medium",Criticality!$E$10,IF('Asset Info'!K79="high",Criticality!$D$10,0)))</f>
        <v>2265429</v>
      </c>
      <c r="H79" s="14">
        <f t="shared" si="6"/>
        <v>2265429</v>
      </c>
      <c r="I79" s="14">
        <f>IF('Asset Info'!L79="low",Criticality!$F$12,IF('Asset Info'!L79="medium",Criticality!$E$12,IF('Asset Info'!L79="high",Criticality!$D$12,IF('Asset Info'!L79="very high",Criticality!$C$12,0))))</f>
        <v>50000</v>
      </c>
      <c r="J79" s="14">
        <f>IF('Asset Info'!M79="low",Criticality!$F$14,IF('Asset Info'!M79="medium",Criticality!$E$14,IF('Asset Info'!M79="high",Criticality!$D$14,0)))</f>
        <v>5000</v>
      </c>
      <c r="K79" s="14" t="str">
        <f>'Asset Info'!P79</f>
        <v>no</v>
      </c>
      <c r="L79" s="11">
        <f>'Asset Info'!Q79</f>
        <v>50</v>
      </c>
      <c r="M79" s="14">
        <f t="shared" si="7"/>
        <v>2320429</v>
      </c>
      <c r="N79">
        <f>IF(A79="Transformer",'Cost of recovery'!$B$1,IF(A79="Switchgear",'Cost of recovery'!$B$2,IF(A79="Cable",L79*'Cost of recovery'!$B$3,L79*'Cost of recovery'!$B$4)))</f>
        <v>23800000</v>
      </c>
      <c r="O79" t="str">
        <f>'Asset Info'!N79</f>
        <v>Lgrp1</v>
      </c>
      <c r="P79">
        <f>'Asset Info'!O79</f>
        <v>3</v>
      </c>
      <c r="Q79" t="str">
        <f t="shared" si="8"/>
        <v>Lgrp13</v>
      </c>
      <c r="R79">
        <f>IF(A79="Transformer",VLOOKUP(Q79,'PoF Tx'!$C$4:$D$10,2,FALSE),IF(A79="Switchgear",VLOOKUP(Q79,'PoF SWGR'!$J$1:$K$213,2,FALSE),IF(A79="Cable",VLOOKUP(Q79,'PoF Cables'!$J$1:$K$20,2,FALSE),VLOOKUP(Q79,'PoF OHL'!$J$1:$K$200,2,FALSE))))</f>
        <v>2.9677513105440477E-8</v>
      </c>
      <c r="S79" s="13">
        <f t="shared" si="9"/>
        <v>0.77518937396722754</v>
      </c>
      <c r="T79" s="13">
        <f t="shared" si="10"/>
        <v>0</v>
      </c>
      <c r="W79">
        <v>2.9677513105440477E-8</v>
      </c>
      <c r="Y79" t="b">
        <f t="shared" si="5"/>
        <v>1</v>
      </c>
    </row>
    <row r="80" spans="1:25">
      <c r="A80" t="str">
        <f>'Asset Info'!A80</f>
        <v>OHL conductor</v>
      </c>
      <c r="B80" t="str">
        <f>'Asset Info'!B80</f>
        <v>OHL conductor80</v>
      </c>
      <c r="C80" t="str">
        <f>'Asset Info'!C80</f>
        <v>nasap180</v>
      </c>
      <c r="D80" s="14">
        <f>IF('Asset Info'!E80="Yes",Criticality!$D$5,0)</f>
        <v>0</v>
      </c>
      <c r="E80" s="14">
        <f>IF('Asset Info'!G80="Yes",Criticality!$D$6,0)</f>
        <v>0</v>
      </c>
      <c r="F80" s="14">
        <f>IF('Asset Info'!J80="low",Criticality!$F$7,IF('Asset Info'!J80="medium",Criticality!$E$7,IF('Asset Info'!J80="high",Criticality!$D$7,0)))</f>
        <v>0</v>
      </c>
      <c r="G80" s="14">
        <f>IF('Asset Info'!K80="low",Criticality!$F$10,IF('Asset Info'!K80="medium",Criticality!$E$10,IF('Asset Info'!K80="high",Criticality!$D$10,0)))</f>
        <v>2265429</v>
      </c>
      <c r="H80" s="14">
        <f t="shared" si="6"/>
        <v>2265429</v>
      </c>
      <c r="I80" s="14">
        <f>IF('Asset Info'!L80="low",Criticality!$F$12,IF('Asset Info'!L80="medium",Criticality!$E$12,IF('Asset Info'!L80="high",Criticality!$D$12,IF('Asset Info'!L80="very high",Criticality!$C$12,0))))</f>
        <v>50000</v>
      </c>
      <c r="J80" s="14">
        <f>IF('Asset Info'!M80="low",Criticality!$F$14,IF('Asset Info'!M80="medium",Criticality!$E$14,IF('Asset Info'!M80="high",Criticality!$D$14,0)))</f>
        <v>5000</v>
      </c>
      <c r="K80" s="14" t="str">
        <f>'Asset Info'!P80</f>
        <v>no</v>
      </c>
      <c r="L80" s="11">
        <f>'Asset Info'!Q80</f>
        <v>100</v>
      </c>
      <c r="M80" s="14">
        <f t="shared" si="7"/>
        <v>2320429</v>
      </c>
      <c r="N80">
        <f>IF(A80="Transformer",'Cost of recovery'!$B$1,IF(A80="Switchgear",'Cost of recovery'!$B$2,IF(A80="Cable",L80*'Cost of recovery'!$B$3,L80*'Cost of recovery'!$B$4)))</f>
        <v>47600000</v>
      </c>
      <c r="O80" t="str">
        <f>'Asset Info'!N80</f>
        <v>Lgrp1</v>
      </c>
      <c r="P80">
        <f>'Asset Info'!O80</f>
        <v>1</v>
      </c>
      <c r="Q80" t="str">
        <f t="shared" si="8"/>
        <v>Lgrp11</v>
      </c>
      <c r="R80">
        <f>IF(A80="Transformer",VLOOKUP(Q80,'PoF Tx'!$C$4:$D$10,2,FALSE),IF(A80="Switchgear",VLOOKUP(Q80,'PoF SWGR'!$J$1:$K$213,2,FALSE),IF(A80="Cable",VLOOKUP(Q80,'PoF Cables'!$J$1:$K$20,2,FALSE),VLOOKUP(Q80,'PoF OHL'!$J$1:$K$200,2,FALSE))))</f>
        <v>5.1698528385688801E-35</v>
      </c>
      <c r="S80" s="13">
        <f t="shared" si="9"/>
        <v>2.5808127156822624E-27</v>
      </c>
      <c r="T80" s="13">
        <f t="shared" si="10"/>
        <v>0</v>
      </c>
      <c r="W80">
        <v>5.1698528385688801E-35</v>
      </c>
      <c r="Y80" t="b">
        <f t="shared" si="5"/>
        <v>1</v>
      </c>
    </row>
    <row r="81" spans="1:25">
      <c r="A81" t="str">
        <f>'Asset Info'!A81</f>
        <v>OHL fittings</v>
      </c>
      <c r="B81" t="str">
        <f>'Asset Info'!B81</f>
        <v>OHL fittings81</v>
      </c>
      <c r="C81" t="str">
        <f>'Asset Info'!C81</f>
        <v>nasap181</v>
      </c>
      <c r="D81" s="14">
        <f>IF('Asset Info'!E81="Yes",Criticality!$D$5,0)</f>
        <v>0</v>
      </c>
      <c r="E81" s="14">
        <f>IF('Asset Info'!G81="Yes",Criticality!$D$6,0)</f>
        <v>0</v>
      </c>
      <c r="F81" s="14">
        <f>IF('Asset Info'!J81="low",Criticality!$F$7,IF('Asset Info'!J81="medium",Criticality!$E$7,IF('Asset Info'!J81="high",Criticality!$D$7,0)))</f>
        <v>0</v>
      </c>
      <c r="G81" s="14">
        <f>IF('Asset Info'!K81="low",Criticality!$F$10,IF('Asset Info'!K81="medium",Criticality!$E$10,IF('Asset Info'!K81="high",Criticality!$D$10,0)))</f>
        <v>2265429</v>
      </c>
      <c r="H81" s="14">
        <f t="shared" si="6"/>
        <v>2265429</v>
      </c>
      <c r="I81" s="14">
        <f>IF('Asset Info'!L81="low",Criticality!$F$12,IF('Asset Info'!L81="medium",Criticality!$E$12,IF('Asset Info'!L81="high",Criticality!$D$12,IF('Asset Info'!L81="very high",Criticality!$C$12,0))))</f>
        <v>1000000</v>
      </c>
      <c r="J81" s="14">
        <f>IF('Asset Info'!M81="low",Criticality!$F$14,IF('Asset Info'!M81="medium",Criticality!$E$14,IF('Asset Info'!M81="high",Criticality!$D$14,0)))</f>
        <v>5000</v>
      </c>
      <c r="K81" s="14" t="str">
        <f>'Asset Info'!P81</f>
        <v>no</v>
      </c>
      <c r="L81" s="11">
        <f>'Asset Info'!Q81</f>
        <v>150</v>
      </c>
      <c r="M81" s="14">
        <f t="shared" si="7"/>
        <v>3270429</v>
      </c>
      <c r="N81">
        <f>IF(A81="Transformer",'Cost of recovery'!$B$1,IF(A81="Switchgear",'Cost of recovery'!$B$2,IF(A81="Cable",L81*'Cost of recovery'!$B$3,L81*'Cost of recovery'!$B$4)))</f>
        <v>71400000</v>
      </c>
      <c r="O81" t="str">
        <f>'Asset Info'!N81</f>
        <v>Igrp9</v>
      </c>
      <c r="P81">
        <f>'Asset Info'!O81</f>
        <v>2</v>
      </c>
      <c r="Q81" t="str">
        <f t="shared" si="8"/>
        <v>Igrp92</v>
      </c>
      <c r="R81">
        <f>IF(A81="Transformer",VLOOKUP(Q81,'PoF Tx'!$C$4:$D$10,2,FALSE),IF(A81="Switchgear",VLOOKUP(Q81,'PoF SWGR'!$J$1:$K$213,2,FALSE),IF(A81="Cable",VLOOKUP(Q81,'PoF Cables'!$J$1:$K$20,2,FALSE),VLOOKUP(Q81,'PoF OHL'!$J$1:$K$200,2,FALSE))))</f>
        <v>2.0174399108415731E-6</v>
      </c>
      <c r="S81" s="13">
        <f t="shared" si="9"/>
        <v>150.64310362426201</v>
      </c>
      <c r="T81" s="13">
        <f t="shared" si="10"/>
        <v>0</v>
      </c>
      <c r="W81">
        <v>2.0174399108415731E-6</v>
      </c>
      <c r="Y81" t="b">
        <f t="shared" si="5"/>
        <v>1</v>
      </c>
    </row>
    <row r="82" spans="1:25">
      <c r="A82" t="str">
        <f>'Asset Info'!A82</f>
        <v>OHL fittings</v>
      </c>
      <c r="B82" t="str">
        <f>'Asset Info'!B82</f>
        <v>OHL fittings82</v>
      </c>
      <c r="C82" t="str">
        <f>'Asset Info'!C82</f>
        <v>nasap182</v>
      </c>
      <c r="D82" s="14">
        <f>IF('Asset Info'!E82="Yes",Criticality!$D$5,0)</f>
        <v>0</v>
      </c>
      <c r="E82" s="14">
        <f>IF('Asset Info'!G82="Yes",Criticality!$D$6,0)</f>
        <v>0</v>
      </c>
      <c r="F82" s="14">
        <f>IF('Asset Info'!J82="low",Criticality!$F$7,IF('Asset Info'!J82="medium",Criticality!$E$7,IF('Asset Info'!J82="high",Criticality!$D$7,0)))</f>
        <v>0</v>
      </c>
      <c r="G82" s="14">
        <f>IF('Asset Info'!K82="low",Criticality!$F$10,IF('Asset Info'!K82="medium",Criticality!$E$10,IF('Asset Info'!K82="high",Criticality!$D$10,0)))</f>
        <v>2265429</v>
      </c>
      <c r="H82" s="14">
        <f t="shared" si="6"/>
        <v>2265429</v>
      </c>
      <c r="I82" s="14">
        <f>IF('Asset Info'!L82="low",Criticality!$F$12,IF('Asset Info'!L82="medium",Criticality!$E$12,IF('Asset Info'!L82="high",Criticality!$D$12,IF('Asset Info'!L82="very high",Criticality!$C$12,0))))</f>
        <v>10000000</v>
      </c>
      <c r="J82" s="14">
        <f>IF('Asset Info'!M82="low",Criticality!$F$14,IF('Asset Info'!M82="medium",Criticality!$E$14,IF('Asset Info'!M82="high",Criticality!$D$14,0)))</f>
        <v>5000</v>
      </c>
      <c r="K82" s="14" t="str">
        <f>'Asset Info'!P82</f>
        <v>no</v>
      </c>
      <c r="L82" s="11">
        <f>'Asset Info'!Q82</f>
        <v>10</v>
      </c>
      <c r="M82" s="14">
        <f t="shared" si="7"/>
        <v>12270429</v>
      </c>
      <c r="N82">
        <f>IF(A82="Transformer",'Cost of recovery'!$B$1,IF(A82="Switchgear",'Cost of recovery'!$B$2,IF(A82="Cable",L82*'Cost of recovery'!$B$3,L82*'Cost of recovery'!$B$4)))</f>
        <v>4760000</v>
      </c>
      <c r="O82" t="str">
        <f>'Asset Info'!N82</f>
        <v>Igrp9</v>
      </c>
      <c r="P82">
        <f>'Asset Info'!O82</f>
        <v>2</v>
      </c>
      <c r="Q82" t="str">
        <f t="shared" si="8"/>
        <v>Igrp92</v>
      </c>
      <c r="R82">
        <f>IF(A82="Transformer",VLOOKUP(Q82,'PoF Tx'!$C$4:$D$10,2,FALSE),IF(A82="Switchgear",VLOOKUP(Q82,'PoF SWGR'!$J$1:$K$213,2,FALSE),IF(A82="Cable",VLOOKUP(Q82,'PoF Cables'!$J$1:$K$20,2,FALSE),VLOOKUP(Q82,'PoF OHL'!$J$1:$K$200,2,FALSE))))</f>
        <v>2.0174399108415731E-6</v>
      </c>
      <c r="S82" s="13">
        <f t="shared" si="9"/>
        <v>34.357867163353738</v>
      </c>
      <c r="T82" s="13">
        <f t="shared" si="10"/>
        <v>0</v>
      </c>
      <c r="W82">
        <v>2.0174399108415731E-6</v>
      </c>
      <c r="Y82" t="b">
        <f t="shared" si="5"/>
        <v>1</v>
      </c>
    </row>
    <row r="83" spans="1:25">
      <c r="A83" t="str">
        <f>'Asset Info'!A83</f>
        <v>OHL fittings</v>
      </c>
      <c r="B83" t="str">
        <f>'Asset Info'!B83</f>
        <v>OHL fittings83</v>
      </c>
      <c r="C83" t="str">
        <f>'Asset Info'!C83</f>
        <v>nasap183</v>
      </c>
      <c r="D83" s="14">
        <f>IF('Asset Info'!E83="Yes",Criticality!$D$5,0)</f>
        <v>0</v>
      </c>
      <c r="E83" s="14">
        <f>IF('Asset Info'!G83="Yes",Criticality!$D$6,0)</f>
        <v>0</v>
      </c>
      <c r="F83" s="14">
        <f>IF('Asset Info'!J83="low",Criticality!$F$7,IF('Asset Info'!J83="medium",Criticality!$E$7,IF('Asset Info'!J83="high",Criticality!$D$7,0)))</f>
        <v>0</v>
      </c>
      <c r="G83" s="14">
        <f>IF('Asset Info'!K83="low",Criticality!$F$10,IF('Asset Info'!K83="medium",Criticality!$E$10,IF('Asset Info'!K83="high",Criticality!$D$10,0)))</f>
        <v>2265429</v>
      </c>
      <c r="H83" s="14">
        <f t="shared" si="6"/>
        <v>2265429</v>
      </c>
      <c r="I83" s="14">
        <f>IF('Asset Info'!L83="low",Criticality!$F$12,IF('Asset Info'!L83="medium",Criticality!$E$12,IF('Asset Info'!L83="high",Criticality!$D$12,IF('Asset Info'!L83="very high",Criticality!$C$12,0))))</f>
        <v>1000000</v>
      </c>
      <c r="J83" s="14">
        <f>IF('Asset Info'!M83="low",Criticality!$F$14,IF('Asset Info'!M83="medium",Criticality!$E$14,IF('Asset Info'!M83="high",Criticality!$D$14,0)))</f>
        <v>5000</v>
      </c>
      <c r="K83" s="14" t="str">
        <f>'Asset Info'!P83</f>
        <v>no</v>
      </c>
      <c r="L83" s="11">
        <f>'Asset Info'!Q83</f>
        <v>20</v>
      </c>
      <c r="M83" s="14">
        <f t="shared" si="7"/>
        <v>3270429</v>
      </c>
      <c r="N83">
        <f>IF(A83="Transformer",'Cost of recovery'!$B$1,IF(A83="Switchgear",'Cost of recovery'!$B$2,IF(A83="Cable",L83*'Cost of recovery'!$B$3,L83*'Cost of recovery'!$B$4)))</f>
        <v>9520000</v>
      </c>
      <c r="O83" t="str">
        <f>'Asset Info'!N83</f>
        <v>Igrp9</v>
      </c>
      <c r="P83">
        <f>'Asset Info'!O83</f>
        <v>2</v>
      </c>
      <c r="Q83" t="str">
        <f t="shared" si="8"/>
        <v>Igrp92</v>
      </c>
      <c r="R83">
        <f>IF(A83="Transformer",VLOOKUP(Q83,'PoF Tx'!$C$4:$D$10,2,FALSE),IF(A83="Switchgear",VLOOKUP(Q83,'PoF SWGR'!$J$1:$K$213,2,FALSE),IF(A83="Cable",VLOOKUP(Q83,'PoF Cables'!$J$1:$K$20,2,FALSE),VLOOKUP(Q83,'PoF OHL'!$J$1:$K$200,2,FALSE))))</f>
        <v>2.0174399108415731E-6</v>
      </c>
      <c r="S83" s="13">
        <f t="shared" si="9"/>
        <v>25.803921941385472</v>
      </c>
      <c r="T83" s="13">
        <f t="shared" si="10"/>
        <v>0</v>
      </c>
      <c r="W83">
        <v>2.0174399108415731E-6</v>
      </c>
      <c r="Y83" t="b">
        <f t="shared" si="5"/>
        <v>1</v>
      </c>
    </row>
    <row r="84" spans="1:25">
      <c r="A84" t="str">
        <f>'Asset Info'!A84</f>
        <v>OHL fittings</v>
      </c>
      <c r="B84" t="str">
        <f>'Asset Info'!B84</f>
        <v>OHL fittings84</v>
      </c>
      <c r="C84" t="str">
        <f>'Asset Info'!C84</f>
        <v>nasap184</v>
      </c>
      <c r="D84" s="14">
        <f>IF('Asset Info'!E84="Yes",Criticality!$D$5,0)</f>
        <v>0</v>
      </c>
      <c r="E84" s="14">
        <f>IF('Asset Info'!G84="Yes",Criticality!$D$6,0)</f>
        <v>0</v>
      </c>
      <c r="F84" s="14">
        <f>IF('Asset Info'!J84="low",Criticality!$F$7,IF('Asset Info'!J84="medium",Criticality!$E$7,IF('Asset Info'!J84="high",Criticality!$D$7,0)))</f>
        <v>0</v>
      </c>
      <c r="G84" s="14">
        <f>IF('Asset Info'!K84="low",Criticality!$F$10,IF('Asset Info'!K84="medium",Criticality!$E$10,IF('Asset Info'!K84="high",Criticality!$D$10,0)))</f>
        <v>2265429</v>
      </c>
      <c r="H84" s="14">
        <f t="shared" si="6"/>
        <v>2265429</v>
      </c>
      <c r="I84" s="14">
        <f>IF('Asset Info'!L84="low",Criticality!$F$12,IF('Asset Info'!L84="medium",Criticality!$E$12,IF('Asset Info'!L84="high",Criticality!$D$12,IF('Asset Info'!L84="very high",Criticality!$C$12,0))))</f>
        <v>10000</v>
      </c>
      <c r="J84" s="14">
        <f>IF('Asset Info'!M84="low",Criticality!$F$14,IF('Asset Info'!M84="medium",Criticality!$E$14,IF('Asset Info'!M84="high",Criticality!$D$14,0)))</f>
        <v>5000</v>
      </c>
      <c r="K84" s="14" t="str">
        <f>'Asset Info'!P84</f>
        <v>no</v>
      </c>
      <c r="L84" s="11">
        <f>'Asset Info'!Q84</f>
        <v>50</v>
      </c>
      <c r="M84" s="14">
        <f t="shared" si="7"/>
        <v>2280429</v>
      </c>
      <c r="N84">
        <f>IF(A84="Transformer",'Cost of recovery'!$B$1,IF(A84="Switchgear",'Cost of recovery'!$B$2,IF(A84="Cable",L84*'Cost of recovery'!$B$3,L84*'Cost of recovery'!$B$4)))</f>
        <v>23800000</v>
      </c>
      <c r="O84" t="str">
        <f>'Asset Info'!N84</f>
        <v>Igrp9</v>
      </c>
      <c r="P84">
        <f>'Asset Info'!O84</f>
        <v>2</v>
      </c>
      <c r="Q84" t="str">
        <f t="shared" si="8"/>
        <v>Igrp92</v>
      </c>
      <c r="R84">
        <f>IF(A84="Transformer",VLOOKUP(Q84,'PoF Tx'!$C$4:$D$10,2,FALSE),IF(A84="Switchgear",VLOOKUP(Q84,'PoF SWGR'!$J$1:$K$213,2,FALSE),IF(A84="Cable",VLOOKUP(Q84,'PoF Cables'!$J$1:$K$20,2,FALSE),VLOOKUP(Q84,'PoF OHL'!$J$1:$K$200,2,FALSE))))</f>
        <v>2.0174399108415731E-6</v>
      </c>
      <c r="S84" s="13">
        <f t="shared" si="9"/>
        <v>52.615698356469977</v>
      </c>
      <c r="T84" s="13">
        <f t="shared" si="10"/>
        <v>0</v>
      </c>
      <c r="W84">
        <v>2.0174399108415731E-6</v>
      </c>
      <c r="Y84" t="b">
        <f t="shared" si="5"/>
        <v>1</v>
      </c>
    </row>
    <row r="85" spans="1:25">
      <c r="A85" t="str">
        <f>'Asset Info'!A85</f>
        <v>OHL fittings</v>
      </c>
      <c r="B85" t="str">
        <f>'Asset Info'!B85</f>
        <v>OHL fittings85</v>
      </c>
      <c r="C85" t="str">
        <f>'Asset Info'!C85</f>
        <v>nasap185</v>
      </c>
      <c r="D85" s="14">
        <f>IF('Asset Info'!E85="Yes",Criticality!$D$5,0)</f>
        <v>0</v>
      </c>
      <c r="E85" s="14">
        <f>IF('Asset Info'!G85="Yes",Criticality!$D$6,0)</f>
        <v>0</v>
      </c>
      <c r="F85" s="14">
        <f>IF('Asset Info'!J85="low",Criticality!$F$7,IF('Asset Info'!J85="medium",Criticality!$E$7,IF('Asset Info'!J85="high",Criticality!$D$7,0)))</f>
        <v>0</v>
      </c>
      <c r="G85" s="14">
        <f>IF('Asset Info'!K85="low",Criticality!$F$10,IF('Asset Info'!K85="medium",Criticality!$E$10,IF('Asset Info'!K85="high",Criticality!$D$10,0)))</f>
        <v>241878</v>
      </c>
      <c r="H85" s="14">
        <f t="shared" si="6"/>
        <v>241878</v>
      </c>
      <c r="I85" s="14">
        <f>IF('Asset Info'!L85="low",Criticality!$F$12,IF('Asset Info'!L85="medium",Criticality!$E$12,IF('Asset Info'!L85="high",Criticality!$D$12,IF('Asset Info'!L85="very high",Criticality!$C$12,0))))</f>
        <v>50000</v>
      </c>
      <c r="J85" s="14">
        <f>IF('Asset Info'!M85="low",Criticality!$F$14,IF('Asset Info'!M85="medium",Criticality!$E$14,IF('Asset Info'!M85="high",Criticality!$D$14,0)))</f>
        <v>5000</v>
      </c>
      <c r="K85" s="14" t="str">
        <f>'Asset Info'!P85</f>
        <v>no</v>
      </c>
      <c r="L85" s="11">
        <f>'Asset Info'!Q85</f>
        <v>100</v>
      </c>
      <c r="M85" s="14">
        <f t="shared" si="7"/>
        <v>296878</v>
      </c>
      <c r="N85">
        <f>IF(A85="Transformer",'Cost of recovery'!$B$1,IF(A85="Switchgear",'Cost of recovery'!$B$2,IF(A85="Cable",L85*'Cost of recovery'!$B$3,L85*'Cost of recovery'!$B$4)))</f>
        <v>47600000</v>
      </c>
      <c r="O85" t="str">
        <f>'Asset Info'!N85</f>
        <v>Igrp9</v>
      </c>
      <c r="P85">
        <f>'Asset Info'!O85</f>
        <v>1</v>
      </c>
      <c r="Q85" t="str">
        <f t="shared" si="8"/>
        <v>Igrp91</v>
      </c>
      <c r="R85">
        <f>IF(A85="Transformer",VLOOKUP(Q85,'PoF Tx'!$C$4:$D$10,2,FALSE),IF(A85="Switchgear",VLOOKUP(Q85,'PoF SWGR'!$J$1:$K$213,2,FALSE),IF(A85="Cable",VLOOKUP(Q85,'PoF Cables'!$J$1:$K$20,2,FALSE),VLOOKUP(Q85,'PoF OHL'!$J$1:$K$200,2,FALSE))))</f>
        <v>2.0174399108415731E-6</v>
      </c>
      <c r="S85" s="13">
        <f t="shared" si="9"/>
        <v>96.629073281909697</v>
      </c>
      <c r="T85" s="13">
        <f t="shared" si="10"/>
        <v>0</v>
      </c>
      <c r="W85">
        <v>2.0174399108415731E-6</v>
      </c>
      <c r="Y85" t="b">
        <f t="shared" si="5"/>
        <v>1</v>
      </c>
    </row>
    <row r="86" spans="1:25">
      <c r="A86" t="str">
        <f>'Asset Info'!A86</f>
        <v>OHL fittings</v>
      </c>
      <c r="B86" t="str">
        <f>'Asset Info'!B86</f>
        <v>OHL fittings86</v>
      </c>
      <c r="C86" t="str">
        <f>'Asset Info'!C86</f>
        <v>nasap186</v>
      </c>
      <c r="D86" s="14">
        <f>IF('Asset Info'!E86="Yes",Criticality!$D$5,0)</f>
        <v>0</v>
      </c>
      <c r="E86" s="14">
        <f>IF('Asset Info'!G86="Yes",Criticality!$D$6,0)</f>
        <v>0</v>
      </c>
      <c r="F86" s="14">
        <f>IF('Asset Info'!J86="low",Criticality!$F$7,IF('Asset Info'!J86="medium",Criticality!$E$7,IF('Asset Info'!J86="high",Criticality!$D$7,0)))</f>
        <v>0</v>
      </c>
      <c r="G86" s="14">
        <f>IF('Asset Info'!K86="low",Criticality!$F$10,IF('Asset Info'!K86="medium",Criticality!$E$10,IF('Asset Info'!K86="high",Criticality!$D$10,0)))</f>
        <v>4449015</v>
      </c>
      <c r="H86" s="14">
        <f t="shared" si="6"/>
        <v>4449015</v>
      </c>
      <c r="I86" s="14">
        <f>IF('Asset Info'!L86="low",Criticality!$F$12,IF('Asset Info'!L86="medium",Criticality!$E$12,IF('Asset Info'!L86="high",Criticality!$D$12,IF('Asset Info'!L86="very high",Criticality!$C$12,0))))</f>
        <v>50000</v>
      </c>
      <c r="J86" s="14">
        <f>IF('Asset Info'!M86="low",Criticality!$F$14,IF('Asset Info'!M86="medium",Criticality!$E$14,IF('Asset Info'!M86="high",Criticality!$D$14,0)))</f>
        <v>5000</v>
      </c>
      <c r="K86" s="14" t="str">
        <f>'Asset Info'!P86</f>
        <v>no</v>
      </c>
      <c r="L86" s="11">
        <f>'Asset Info'!Q86</f>
        <v>150</v>
      </c>
      <c r="M86" s="14">
        <f t="shared" si="7"/>
        <v>4504015</v>
      </c>
      <c r="N86">
        <f>IF(A86="Transformer",'Cost of recovery'!$B$1,IF(A86="Switchgear",'Cost of recovery'!$B$2,IF(A86="Cable",L86*'Cost of recovery'!$B$3,L86*'Cost of recovery'!$B$4)))</f>
        <v>71400000</v>
      </c>
      <c r="O86" t="str">
        <f>'Asset Info'!N86</f>
        <v>Igrp9</v>
      </c>
      <c r="P86">
        <f>'Asset Info'!O86</f>
        <v>1</v>
      </c>
      <c r="Q86" t="str">
        <f t="shared" si="8"/>
        <v>Igrp91</v>
      </c>
      <c r="R86">
        <f>IF(A86="Transformer",VLOOKUP(Q86,'PoF Tx'!$C$4:$D$10,2,FALSE),IF(A86="Switchgear",VLOOKUP(Q86,'PoF SWGR'!$J$1:$K$213,2,FALSE),IF(A86="Cable",VLOOKUP(Q86,'PoF Cables'!$J$1:$K$20,2,FALSE),VLOOKUP(Q86,'PoF OHL'!$J$1:$K$200,2,FALSE))))</f>
        <v>2.0174399108415731E-6</v>
      </c>
      <c r="S86" s="13">
        <f t="shared" si="9"/>
        <v>153.13178925411742</v>
      </c>
      <c r="T86" s="13">
        <f t="shared" si="10"/>
        <v>0</v>
      </c>
      <c r="W86">
        <v>2.0174399108415731E-6</v>
      </c>
      <c r="Y86" t="b">
        <f t="shared" si="5"/>
        <v>1</v>
      </c>
    </row>
    <row r="87" spans="1:25">
      <c r="A87" t="str">
        <f>'Asset Info'!A87</f>
        <v>OHL fittings</v>
      </c>
      <c r="B87" t="str">
        <f>'Asset Info'!B87</f>
        <v>OHL fittings87</v>
      </c>
      <c r="C87" t="str">
        <f>'Asset Info'!C87</f>
        <v>nasap187</v>
      </c>
      <c r="D87" s="14">
        <f>IF('Asset Info'!E87="Yes",Criticality!$D$5,0)</f>
        <v>0</v>
      </c>
      <c r="E87" s="14">
        <f>IF('Asset Info'!G87="Yes",Criticality!$D$6,0)</f>
        <v>0</v>
      </c>
      <c r="F87" s="14">
        <f>IF('Asset Info'!J87="low",Criticality!$F$7,IF('Asset Info'!J87="medium",Criticality!$E$7,IF('Asset Info'!J87="high",Criticality!$D$7,0)))</f>
        <v>0</v>
      </c>
      <c r="G87" s="14">
        <f>IF('Asset Info'!K87="low",Criticality!$F$10,IF('Asset Info'!K87="medium",Criticality!$E$10,IF('Asset Info'!K87="high",Criticality!$D$10,0)))</f>
        <v>4449015</v>
      </c>
      <c r="H87" s="14">
        <f t="shared" si="6"/>
        <v>4449015</v>
      </c>
      <c r="I87" s="14">
        <f>IF('Asset Info'!L87="low",Criticality!$F$12,IF('Asset Info'!L87="medium",Criticality!$E$12,IF('Asset Info'!L87="high",Criticality!$D$12,IF('Asset Info'!L87="very high",Criticality!$C$12,0))))</f>
        <v>10000000</v>
      </c>
      <c r="J87" s="14">
        <f>IF('Asset Info'!M87="low",Criticality!$F$14,IF('Asset Info'!M87="medium",Criticality!$E$14,IF('Asset Info'!M87="high",Criticality!$D$14,0)))</f>
        <v>5000</v>
      </c>
      <c r="K87" s="14" t="str">
        <f>'Asset Info'!P87</f>
        <v>no</v>
      </c>
      <c r="L87" s="11">
        <f>'Asset Info'!Q87</f>
        <v>10</v>
      </c>
      <c r="M87" s="14">
        <f t="shared" si="7"/>
        <v>14454015</v>
      </c>
      <c r="N87">
        <f>IF(A87="Transformer",'Cost of recovery'!$B$1,IF(A87="Switchgear",'Cost of recovery'!$B$2,IF(A87="Cable",L87*'Cost of recovery'!$B$3,L87*'Cost of recovery'!$B$4)))</f>
        <v>4760000</v>
      </c>
      <c r="O87" t="str">
        <f>'Asset Info'!N87</f>
        <v>Igrp9</v>
      </c>
      <c r="P87">
        <f>'Asset Info'!O87</f>
        <v>2</v>
      </c>
      <c r="Q87" t="str">
        <f t="shared" si="8"/>
        <v>Igrp92</v>
      </c>
      <c r="R87">
        <f>IF(A87="Transformer",VLOOKUP(Q87,'PoF Tx'!$C$4:$D$10,2,FALSE),IF(A87="Switchgear",VLOOKUP(Q87,'PoF SWGR'!$J$1:$K$213,2,FALSE),IF(A87="Cable",VLOOKUP(Q87,'PoF Cables'!$J$1:$K$20,2,FALSE),VLOOKUP(Q87,'PoF OHL'!$J$1:$K$200,2,FALSE))))</f>
        <v>2.0174399108415731E-6</v>
      </c>
      <c r="S87" s="13">
        <f t="shared" si="9"/>
        <v>38.763120708508644</v>
      </c>
      <c r="T87" s="13">
        <f t="shared" si="10"/>
        <v>0</v>
      </c>
      <c r="W87">
        <v>2.0174399108415731E-6</v>
      </c>
      <c r="Y87" t="b">
        <f t="shared" si="5"/>
        <v>1</v>
      </c>
    </row>
    <row r="88" spans="1:25">
      <c r="A88" t="str">
        <f>'Asset Info'!A88</f>
        <v>OHL fittings</v>
      </c>
      <c r="B88" t="str">
        <f>'Asset Info'!B88</f>
        <v>OHL fittings88</v>
      </c>
      <c r="C88" t="str">
        <f>'Asset Info'!C88</f>
        <v>nasap188</v>
      </c>
      <c r="D88" s="14">
        <f>IF('Asset Info'!E88="Yes",Criticality!$D$5,0)</f>
        <v>0</v>
      </c>
      <c r="E88" s="14">
        <f>IF('Asset Info'!G88="Yes",Criticality!$D$6,0)</f>
        <v>0</v>
      </c>
      <c r="F88" s="14">
        <f>IF('Asset Info'!J88="low",Criticality!$F$7,IF('Asset Info'!J88="medium",Criticality!$E$7,IF('Asset Info'!J88="high",Criticality!$D$7,0)))</f>
        <v>0</v>
      </c>
      <c r="G88" s="14">
        <f>IF('Asset Info'!K88="low",Criticality!$F$10,IF('Asset Info'!K88="medium",Criticality!$E$10,IF('Asset Info'!K88="high",Criticality!$D$10,0)))</f>
        <v>4449015</v>
      </c>
      <c r="H88" s="14">
        <f t="shared" si="6"/>
        <v>4449015</v>
      </c>
      <c r="I88" s="14">
        <f>IF('Asset Info'!L88="low",Criticality!$F$12,IF('Asset Info'!L88="medium",Criticality!$E$12,IF('Asset Info'!L88="high",Criticality!$D$12,IF('Asset Info'!L88="very high",Criticality!$C$12,0))))</f>
        <v>10000000</v>
      </c>
      <c r="J88" s="14">
        <f>IF('Asset Info'!M88="low",Criticality!$F$14,IF('Asset Info'!M88="medium",Criticality!$E$14,IF('Asset Info'!M88="high",Criticality!$D$14,0)))</f>
        <v>5000</v>
      </c>
      <c r="K88" s="14" t="str">
        <f>'Asset Info'!P88</f>
        <v>no</v>
      </c>
      <c r="L88" s="11">
        <f>'Asset Info'!Q88</f>
        <v>20</v>
      </c>
      <c r="M88" s="14">
        <f t="shared" si="7"/>
        <v>14454015</v>
      </c>
      <c r="N88">
        <f>IF(A88="Transformer",'Cost of recovery'!$B$1,IF(A88="Switchgear",'Cost of recovery'!$B$2,IF(A88="Cable",L88*'Cost of recovery'!$B$3,L88*'Cost of recovery'!$B$4)))</f>
        <v>9520000</v>
      </c>
      <c r="O88" t="str">
        <f>'Asset Info'!N88</f>
        <v>Igrp9</v>
      </c>
      <c r="P88">
        <f>'Asset Info'!O88</f>
        <v>2</v>
      </c>
      <c r="Q88" t="str">
        <f t="shared" si="8"/>
        <v>Igrp92</v>
      </c>
      <c r="R88">
        <f>IF(A88="Transformer",VLOOKUP(Q88,'PoF Tx'!$C$4:$D$10,2,FALSE),IF(A88="Switchgear",VLOOKUP(Q88,'PoF SWGR'!$J$1:$K$213,2,FALSE),IF(A88="Cable",VLOOKUP(Q88,'PoF Cables'!$J$1:$K$20,2,FALSE),VLOOKUP(Q88,'PoF OHL'!$J$1:$K$200,2,FALSE))))</f>
        <v>2.0174399108415731E-6</v>
      </c>
      <c r="S88" s="13">
        <f t="shared" si="9"/>
        <v>48.366134684114535</v>
      </c>
      <c r="T88" s="13">
        <f t="shared" si="10"/>
        <v>0</v>
      </c>
      <c r="W88">
        <v>2.0174399108415731E-6</v>
      </c>
      <c r="Y88" t="b">
        <f t="shared" si="5"/>
        <v>1</v>
      </c>
    </row>
    <row r="89" spans="1:25">
      <c r="A89" t="str">
        <f>'Asset Info'!A89</f>
        <v>OHL fittings</v>
      </c>
      <c r="B89" t="str">
        <f>'Asset Info'!B89</f>
        <v>OHL fittings89</v>
      </c>
      <c r="C89" t="str">
        <f>'Asset Info'!C89</f>
        <v>nasap189</v>
      </c>
      <c r="D89" s="14">
        <f>IF('Asset Info'!E89="Yes",Criticality!$D$5,0)</f>
        <v>0</v>
      </c>
      <c r="E89" s="14">
        <f>IF('Asset Info'!G89="Yes",Criticality!$D$6,0)</f>
        <v>0</v>
      </c>
      <c r="F89" s="14">
        <f>IF('Asset Info'!J89="low",Criticality!$F$7,IF('Asset Info'!J89="medium",Criticality!$E$7,IF('Asset Info'!J89="high",Criticality!$D$7,0)))</f>
        <v>0</v>
      </c>
      <c r="G89" s="14">
        <f>IF('Asset Info'!K89="low",Criticality!$F$10,IF('Asset Info'!K89="medium",Criticality!$E$10,IF('Asset Info'!K89="high",Criticality!$D$10,0)))</f>
        <v>4449015</v>
      </c>
      <c r="H89" s="14">
        <f t="shared" si="6"/>
        <v>4449015</v>
      </c>
      <c r="I89" s="14">
        <f>IF('Asset Info'!L89="low",Criticality!$F$12,IF('Asset Info'!L89="medium",Criticality!$E$12,IF('Asset Info'!L89="high",Criticality!$D$12,IF('Asset Info'!L89="very high",Criticality!$C$12,0))))</f>
        <v>10000000</v>
      </c>
      <c r="J89" s="14">
        <f>IF('Asset Info'!M89="low",Criticality!$F$14,IF('Asset Info'!M89="medium",Criticality!$E$14,IF('Asset Info'!M89="high",Criticality!$D$14,0)))</f>
        <v>5000</v>
      </c>
      <c r="K89" s="14" t="str">
        <f>'Asset Info'!P89</f>
        <v>no</v>
      </c>
      <c r="L89" s="11">
        <f>'Asset Info'!Q89</f>
        <v>50</v>
      </c>
      <c r="M89" s="14">
        <f t="shared" si="7"/>
        <v>14454015</v>
      </c>
      <c r="N89">
        <f>IF(A89="Transformer",'Cost of recovery'!$B$1,IF(A89="Switchgear",'Cost of recovery'!$B$2,IF(A89="Cable",L89*'Cost of recovery'!$B$3,L89*'Cost of recovery'!$B$4)))</f>
        <v>23800000</v>
      </c>
      <c r="O89" t="str">
        <f>'Asset Info'!N89</f>
        <v>Igrp9</v>
      </c>
      <c r="P89">
        <f>'Asset Info'!O89</f>
        <v>2</v>
      </c>
      <c r="Q89" t="str">
        <f t="shared" si="8"/>
        <v>Igrp92</v>
      </c>
      <c r="R89">
        <f>IF(A89="Transformer",VLOOKUP(Q89,'PoF Tx'!$C$4:$D$10,2,FALSE),IF(A89="Switchgear",VLOOKUP(Q89,'PoF SWGR'!$J$1:$K$213,2,FALSE),IF(A89="Cable",VLOOKUP(Q89,'PoF Cables'!$J$1:$K$20,2,FALSE),VLOOKUP(Q89,'PoF OHL'!$J$1:$K$200,2,FALSE))))</f>
        <v>2.0174399108415731E-6</v>
      </c>
      <c r="S89" s="13">
        <f t="shared" si="9"/>
        <v>77.175176610932198</v>
      </c>
      <c r="T89" s="13">
        <f t="shared" si="10"/>
        <v>0</v>
      </c>
      <c r="W89">
        <v>2.0174399108415731E-6</v>
      </c>
      <c r="Y89" t="b">
        <f t="shared" si="5"/>
        <v>1</v>
      </c>
    </row>
    <row r="90" spans="1:25">
      <c r="A90" t="str">
        <f>'Asset Info'!A90</f>
        <v>OHL fittings</v>
      </c>
      <c r="B90" t="str">
        <f>'Asset Info'!B90</f>
        <v>OHL fittings90</v>
      </c>
      <c r="C90" t="str">
        <f>'Asset Info'!C90</f>
        <v>nasap190</v>
      </c>
      <c r="D90" s="14">
        <f>IF('Asset Info'!E90="Yes",Criticality!$D$5,0)</f>
        <v>0</v>
      </c>
      <c r="E90" s="14">
        <f>IF('Asset Info'!G90="Yes",Criticality!$D$6,0)</f>
        <v>0</v>
      </c>
      <c r="F90" s="14">
        <f>IF('Asset Info'!J90="low",Criticality!$F$7,IF('Asset Info'!J90="medium",Criticality!$E$7,IF('Asset Info'!J90="high",Criticality!$D$7,0)))</f>
        <v>0</v>
      </c>
      <c r="G90" s="14">
        <f>IF('Asset Info'!K90="low",Criticality!$F$10,IF('Asset Info'!K90="medium",Criticality!$E$10,IF('Asset Info'!K90="high",Criticality!$D$10,0)))</f>
        <v>4449015</v>
      </c>
      <c r="H90" s="14">
        <f t="shared" si="6"/>
        <v>4449015</v>
      </c>
      <c r="I90" s="14">
        <f>IF('Asset Info'!L90="low",Criticality!$F$12,IF('Asset Info'!L90="medium",Criticality!$E$12,IF('Asset Info'!L90="high",Criticality!$D$12,IF('Asset Info'!L90="very high",Criticality!$C$12,0))))</f>
        <v>50000</v>
      </c>
      <c r="J90" s="14">
        <f>IF('Asset Info'!M90="low",Criticality!$F$14,IF('Asset Info'!M90="medium",Criticality!$E$14,IF('Asset Info'!M90="high",Criticality!$D$14,0)))</f>
        <v>5000</v>
      </c>
      <c r="K90" s="14" t="str">
        <f>'Asset Info'!P90</f>
        <v>no</v>
      </c>
      <c r="L90" s="11">
        <f>'Asset Info'!Q90</f>
        <v>100</v>
      </c>
      <c r="M90" s="14">
        <f t="shared" si="7"/>
        <v>4504015</v>
      </c>
      <c r="N90">
        <f>IF(A90="Transformer",'Cost of recovery'!$B$1,IF(A90="Switchgear",'Cost of recovery'!$B$2,IF(A90="Cable",L90*'Cost of recovery'!$B$3,L90*'Cost of recovery'!$B$4)))</f>
        <v>47600000</v>
      </c>
      <c r="O90" t="str">
        <f>'Asset Info'!N90</f>
        <v>Igrp8</v>
      </c>
      <c r="P90">
        <f>'Asset Info'!O90</f>
        <v>5</v>
      </c>
      <c r="Q90" t="str">
        <f t="shared" si="8"/>
        <v>Igrp85</v>
      </c>
      <c r="R90">
        <f>IF(A90="Transformer",VLOOKUP(Q90,'PoF Tx'!$C$4:$D$10,2,FALSE),IF(A90="Switchgear",VLOOKUP(Q90,'PoF SWGR'!$J$1:$K$213,2,FALSE),IF(A90="Cable",VLOOKUP(Q90,'PoF Cables'!$J$1:$K$20,2,FALSE),VLOOKUP(Q90,'PoF OHL'!$J$1:$K$200,2,FALSE))))</f>
        <v>9.9559359117915663E-2</v>
      </c>
      <c r="S90" s="13">
        <f t="shared" si="9"/>
        <v>5187442.3408702649</v>
      </c>
      <c r="T90" s="13">
        <f t="shared" si="10"/>
        <v>0</v>
      </c>
      <c r="W90">
        <v>9.9559359117915663E-2</v>
      </c>
      <c r="Y90" t="b">
        <f t="shared" si="5"/>
        <v>1</v>
      </c>
    </row>
    <row r="91" spans="1:25">
      <c r="A91" t="str">
        <f>'Asset Info'!A91</f>
        <v>OHL fittings</v>
      </c>
      <c r="B91" t="str">
        <f>'Asset Info'!B91</f>
        <v>OHL fittings91</v>
      </c>
      <c r="C91" t="str">
        <f>'Asset Info'!C91</f>
        <v>nasap191</v>
      </c>
      <c r="D91" s="14">
        <f>IF('Asset Info'!E91="Yes",Criticality!$D$5,0)</f>
        <v>0</v>
      </c>
      <c r="E91" s="14">
        <f>IF('Asset Info'!G91="Yes",Criticality!$D$6,0)</f>
        <v>0</v>
      </c>
      <c r="F91" s="14">
        <f>IF('Asset Info'!J91="low",Criticality!$F$7,IF('Asset Info'!J91="medium",Criticality!$E$7,IF('Asset Info'!J91="high",Criticality!$D$7,0)))</f>
        <v>0</v>
      </c>
      <c r="G91" s="14">
        <f>IF('Asset Info'!K91="low",Criticality!$F$10,IF('Asset Info'!K91="medium",Criticality!$E$10,IF('Asset Info'!K91="high",Criticality!$D$10,0)))</f>
        <v>4449015</v>
      </c>
      <c r="H91" s="14">
        <f t="shared" si="6"/>
        <v>4449015</v>
      </c>
      <c r="I91" s="14">
        <f>IF('Asset Info'!L91="low",Criticality!$F$12,IF('Asset Info'!L91="medium",Criticality!$E$12,IF('Asset Info'!L91="high",Criticality!$D$12,IF('Asset Info'!L91="very high",Criticality!$C$12,0))))</f>
        <v>50000</v>
      </c>
      <c r="J91" s="14">
        <f>IF('Asset Info'!M91="low",Criticality!$F$14,IF('Asset Info'!M91="medium",Criticality!$E$14,IF('Asset Info'!M91="high",Criticality!$D$14,0)))</f>
        <v>5000</v>
      </c>
      <c r="K91" s="14" t="str">
        <f>'Asset Info'!P91</f>
        <v>no</v>
      </c>
      <c r="L91" s="11">
        <f>'Asset Info'!Q91</f>
        <v>150</v>
      </c>
      <c r="M91" s="14">
        <f t="shared" si="7"/>
        <v>4504015</v>
      </c>
      <c r="N91">
        <f>IF(A91="Transformer",'Cost of recovery'!$B$1,IF(A91="Switchgear",'Cost of recovery'!$B$2,IF(A91="Cable",L91*'Cost of recovery'!$B$3,L91*'Cost of recovery'!$B$4)))</f>
        <v>71400000</v>
      </c>
      <c r="O91" t="str">
        <f>'Asset Info'!N91</f>
        <v>Igrp9</v>
      </c>
      <c r="P91">
        <f>'Asset Info'!O91</f>
        <v>2</v>
      </c>
      <c r="Q91" t="str">
        <f t="shared" ref="Q91:Q100" si="11">CONCATENATE(O91,P91)</f>
        <v>Igrp92</v>
      </c>
      <c r="R91">
        <f>IF(A91="Transformer",VLOOKUP(Q91,'PoF Tx'!$C$4:$D$10,2,FALSE),IF(A91="Switchgear",VLOOKUP(Q91,'PoF SWGR'!$J$1:$K$213,2,FALSE),IF(A91="Cable",VLOOKUP(Q91,'PoF Cables'!$J$1:$K$20,2,FALSE),VLOOKUP(Q91,'PoF OHL'!$J$1:$K$200,2,FALSE))))</f>
        <v>2.0174399108415731E-6</v>
      </c>
      <c r="S91" s="13">
        <f t="shared" si="9"/>
        <v>153.13178925411742</v>
      </c>
      <c r="T91" s="13">
        <f t="shared" si="10"/>
        <v>0</v>
      </c>
      <c r="W91">
        <v>2.0174399108415731E-6</v>
      </c>
      <c r="Y91" t="b">
        <f t="shared" si="5"/>
        <v>1</v>
      </c>
    </row>
    <row r="92" spans="1:25">
      <c r="A92" t="str">
        <f>'Asset Info'!A92</f>
        <v>OHL fittings</v>
      </c>
      <c r="B92" t="str">
        <f>'Asset Info'!B92</f>
        <v>OHL fittings92</v>
      </c>
      <c r="C92" t="str">
        <f>'Asset Info'!C92</f>
        <v>nasap192</v>
      </c>
      <c r="D92" s="14">
        <f>IF('Asset Info'!E92="Yes",Criticality!$D$5,0)</f>
        <v>0</v>
      </c>
      <c r="E92" s="14">
        <f>IF('Asset Info'!G92="Yes",Criticality!$D$6,0)</f>
        <v>0</v>
      </c>
      <c r="F92" s="14">
        <f>IF('Asset Info'!J92="low",Criticality!$F$7,IF('Asset Info'!J92="medium",Criticality!$E$7,IF('Asset Info'!J92="high",Criticality!$D$7,0)))</f>
        <v>0</v>
      </c>
      <c r="G92" s="14">
        <f>IF('Asset Info'!K92="low",Criticality!$F$10,IF('Asset Info'!K92="medium",Criticality!$E$10,IF('Asset Info'!K92="high",Criticality!$D$10,0)))</f>
        <v>4449015</v>
      </c>
      <c r="H92" s="14">
        <f t="shared" si="6"/>
        <v>4449015</v>
      </c>
      <c r="I92" s="14">
        <f>IF('Asset Info'!L92="low",Criticality!$F$12,IF('Asset Info'!L92="medium",Criticality!$E$12,IF('Asset Info'!L92="high",Criticality!$D$12,IF('Asset Info'!L92="very high",Criticality!$C$12,0))))</f>
        <v>50000</v>
      </c>
      <c r="J92" s="14">
        <f>IF('Asset Info'!M92="low",Criticality!$F$14,IF('Asset Info'!M92="medium",Criticality!$E$14,IF('Asset Info'!M92="high",Criticality!$D$14,0)))</f>
        <v>5000</v>
      </c>
      <c r="K92" s="14" t="str">
        <f>'Asset Info'!P92</f>
        <v>no</v>
      </c>
      <c r="L92" s="11">
        <f>'Asset Info'!Q92</f>
        <v>10</v>
      </c>
      <c r="M92" s="14">
        <f t="shared" si="7"/>
        <v>4504015</v>
      </c>
      <c r="N92">
        <f>IF(A92="Transformer",'Cost of recovery'!$B$1,IF(A92="Switchgear",'Cost of recovery'!$B$2,IF(A92="Cable",L92*'Cost of recovery'!$B$3,L92*'Cost of recovery'!$B$4)))</f>
        <v>4760000</v>
      </c>
      <c r="O92" t="str">
        <f>'Asset Info'!N92</f>
        <v>Igrp9</v>
      </c>
      <c r="P92">
        <f>'Asset Info'!O92</f>
        <v>1</v>
      </c>
      <c r="Q92" t="str">
        <f t="shared" si="11"/>
        <v>Igrp91</v>
      </c>
      <c r="R92">
        <f>IF(A92="Transformer",VLOOKUP(Q92,'PoF Tx'!$C$4:$D$10,2,FALSE),IF(A92="Switchgear",VLOOKUP(Q92,'PoF SWGR'!$J$1:$K$213,2,FALSE),IF(A92="Cable",VLOOKUP(Q92,'PoF Cables'!$J$1:$K$20,2,FALSE),VLOOKUP(Q92,'PoF OHL'!$J$1:$K$200,2,FALSE))))</f>
        <v>2.0174399108415731E-6</v>
      </c>
      <c r="S92" s="13">
        <f t="shared" si="9"/>
        <v>18.689593595634996</v>
      </c>
      <c r="T92" s="13">
        <f t="shared" si="10"/>
        <v>0</v>
      </c>
      <c r="W92">
        <v>2.0174399108415731E-6</v>
      </c>
      <c r="Y92" t="b">
        <f t="shared" si="5"/>
        <v>1</v>
      </c>
    </row>
    <row r="93" spans="1:25">
      <c r="A93" t="str">
        <f>'Asset Info'!A93</f>
        <v>OHL fittings</v>
      </c>
      <c r="B93" t="str">
        <f>'Asset Info'!B93</f>
        <v>OHL fittings93</v>
      </c>
      <c r="C93" t="str">
        <f>'Asset Info'!C93</f>
        <v>nasap193</v>
      </c>
      <c r="D93" s="14">
        <f>IF('Asset Info'!E93="Yes",Criticality!$D$5,0)</f>
        <v>0</v>
      </c>
      <c r="E93" s="14">
        <f>IF('Asset Info'!G93="Yes",Criticality!$D$6,0)</f>
        <v>0</v>
      </c>
      <c r="F93" s="14">
        <f>IF('Asset Info'!J93="low",Criticality!$F$7,IF('Asset Info'!J93="medium",Criticality!$E$7,IF('Asset Info'!J93="high",Criticality!$D$7,0)))</f>
        <v>0</v>
      </c>
      <c r="G93" s="14">
        <f>IF('Asset Info'!K93="low",Criticality!$F$10,IF('Asset Info'!K93="medium",Criticality!$E$10,IF('Asset Info'!K93="high",Criticality!$D$10,0)))</f>
        <v>2265429</v>
      </c>
      <c r="H93" s="14">
        <f t="shared" si="6"/>
        <v>2265429</v>
      </c>
      <c r="I93" s="14">
        <f>IF('Asset Info'!L93="low",Criticality!$F$12,IF('Asset Info'!L93="medium",Criticality!$E$12,IF('Asset Info'!L93="high",Criticality!$D$12,IF('Asset Info'!L93="very high",Criticality!$C$12,0))))</f>
        <v>50000</v>
      </c>
      <c r="J93" s="14">
        <f>IF('Asset Info'!M93="low",Criticality!$F$14,IF('Asset Info'!M93="medium",Criticality!$E$14,IF('Asset Info'!M93="high",Criticality!$D$14,0)))</f>
        <v>5000</v>
      </c>
      <c r="K93" s="14" t="str">
        <f>'Asset Info'!P93</f>
        <v>no</v>
      </c>
      <c r="L93" s="11">
        <f>'Asset Info'!Q93</f>
        <v>20</v>
      </c>
      <c r="M93" s="14">
        <f t="shared" si="7"/>
        <v>2320429</v>
      </c>
      <c r="N93">
        <f>IF(A93="Transformer",'Cost of recovery'!$B$1,IF(A93="Switchgear",'Cost of recovery'!$B$2,IF(A93="Cable",L93*'Cost of recovery'!$B$3,L93*'Cost of recovery'!$B$4)))</f>
        <v>9520000</v>
      </c>
      <c r="O93" t="str">
        <f>'Asset Info'!N93</f>
        <v>Igrp8</v>
      </c>
      <c r="P93">
        <f>'Asset Info'!O93</f>
        <v>5</v>
      </c>
      <c r="Q93" t="str">
        <f t="shared" si="11"/>
        <v>Igrp85</v>
      </c>
      <c r="R93">
        <f>IF(A93="Transformer",VLOOKUP(Q93,'PoF Tx'!$C$4:$D$10,2,FALSE),IF(A93="Switchgear",VLOOKUP(Q93,'PoF SWGR'!$J$1:$K$213,2,FALSE),IF(A93="Cable",VLOOKUP(Q93,'PoF Cables'!$J$1:$K$20,2,FALSE),VLOOKUP(Q93,'PoF OHL'!$J$1:$K$200,2,FALSE))))</f>
        <v>9.9559359117915663E-2</v>
      </c>
      <c r="S93" s="13">
        <f t="shared" si="9"/>
        <v>1178825.5229211831</v>
      </c>
      <c r="T93" s="13">
        <f t="shared" si="10"/>
        <v>0</v>
      </c>
      <c r="W93">
        <v>9.9559359117915663E-2</v>
      </c>
      <c r="Y93" t="b">
        <f t="shared" si="5"/>
        <v>1</v>
      </c>
    </row>
    <row r="94" spans="1:25">
      <c r="A94" t="str">
        <f>'Asset Info'!A94</f>
        <v>OHL fittings</v>
      </c>
      <c r="B94" t="str">
        <f>'Asset Info'!B94</f>
        <v>OHL fittings94</v>
      </c>
      <c r="C94" t="str">
        <f>'Asset Info'!C94</f>
        <v>nasap194</v>
      </c>
      <c r="D94" s="14">
        <f>IF('Asset Info'!E94="Yes",Criticality!$D$5,0)</f>
        <v>0</v>
      </c>
      <c r="E94" s="14">
        <f>IF('Asset Info'!G94="Yes",Criticality!$D$6,0)</f>
        <v>0</v>
      </c>
      <c r="F94" s="14">
        <f>IF('Asset Info'!J94="low",Criticality!$F$7,IF('Asset Info'!J94="medium",Criticality!$E$7,IF('Asset Info'!J94="high",Criticality!$D$7,0)))</f>
        <v>0</v>
      </c>
      <c r="G94" s="14">
        <f>IF('Asset Info'!K94="low",Criticality!$F$10,IF('Asset Info'!K94="medium",Criticality!$E$10,IF('Asset Info'!K94="high",Criticality!$D$10,0)))</f>
        <v>4449015</v>
      </c>
      <c r="H94" s="14">
        <f t="shared" si="6"/>
        <v>4449015</v>
      </c>
      <c r="I94" s="14">
        <f>IF('Asset Info'!L94="low",Criticality!$F$12,IF('Asset Info'!L94="medium",Criticality!$E$12,IF('Asset Info'!L94="high",Criticality!$D$12,IF('Asset Info'!L94="very high",Criticality!$C$12,0))))</f>
        <v>1000000</v>
      </c>
      <c r="J94" s="14">
        <f>IF('Asset Info'!M94="low",Criticality!$F$14,IF('Asset Info'!M94="medium",Criticality!$E$14,IF('Asset Info'!M94="high",Criticality!$D$14,0)))</f>
        <v>5000</v>
      </c>
      <c r="K94" s="14" t="str">
        <f>'Asset Info'!P94</f>
        <v>no</v>
      </c>
      <c r="L94" s="11">
        <f>'Asset Info'!Q94</f>
        <v>50</v>
      </c>
      <c r="M94" s="14">
        <f t="shared" si="7"/>
        <v>5454015</v>
      </c>
      <c r="N94">
        <f>IF(A94="Transformer",'Cost of recovery'!$B$1,IF(A94="Switchgear",'Cost of recovery'!$B$2,IF(A94="Cable",L94*'Cost of recovery'!$B$3,L94*'Cost of recovery'!$B$4)))</f>
        <v>23800000</v>
      </c>
      <c r="O94" t="str">
        <f>'Asset Info'!N94</f>
        <v>Igrp9</v>
      </c>
      <c r="P94">
        <f>'Asset Info'!O94</f>
        <v>2</v>
      </c>
      <c r="Q94" t="str">
        <f t="shared" si="11"/>
        <v>Igrp92</v>
      </c>
      <c r="R94">
        <f>IF(A94="Transformer",VLOOKUP(Q94,'PoF Tx'!$C$4:$D$10,2,FALSE),IF(A94="Switchgear",VLOOKUP(Q94,'PoF SWGR'!$J$1:$K$213,2,FALSE),IF(A94="Cable",VLOOKUP(Q94,'PoF Cables'!$J$1:$K$20,2,FALSE),VLOOKUP(Q94,'PoF OHL'!$J$1:$K$200,2,FALSE))))</f>
        <v>2.0174399108415731E-6</v>
      </c>
      <c r="S94" s="13">
        <f t="shared" si="9"/>
        <v>59.018217413358038</v>
      </c>
      <c r="T94" s="13">
        <f t="shared" si="10"/>
        <v>0</v>
      </c>
      <c r="W94">
        <v>2.0174399108415731E-6</v>
      </c>
      <c r="Y94" t="b">
        <f t="shared" si="5"/>
        <v>1</v>
      </c>
    </row>
    <row r="95" spans="1:25">
      <c r="A95" t="str">
        <f>'Asset Info'!A95</f>
        <v>OHL fittings</v>
      </c>
      <c r="B95" t="str">
        <f>'Asset Info'!B95</f>
        <v>OHL fittings95</v>
      </c>
      <c r="C95" t="str">
        <f>'Asset Info'!C95</f>
        <v>nasap195</v>
      </c>
      <c r="D95" s="14">
        <f>IF('Asset Info'!E95="Yes",Criticality!$D$5,0)</f>
        <v>0</v>
      </c>
      <c r="E95" s="14">
        <f>IF('Asset Info'!G95="Yes",Criticality!$D$6,0)</f>
        <v>0</v>
      </c>
      <c r="F95" s="14">
        <f>IF('Asset Info'!J95="low",Criticality!$F$7,IF('Asset Info'!J95="medium",Criticality!$E$7,IF('Asset Info'!J95="high",Criticality!$D$7,0)))</f>
        <v>0</v>
      </c>
      <c r="G95" s="14">
        <f>IF('Asset Info'!K95="low",Criticality!$F$10,IF('Asset Info'!K95="medium",Criticality!$E$10,IF('Asset Info'!K95="high",Criticality!$D$10,0)))</f>
        <v>4449015</v>
      </c>
      <c r="H95" s="14">
        <f t="shared" si="6"/>
        <v>4449015</v>
      </c>
      <c r="I95" s="14">
        <f>IF('Asset Info'!L95="low",Criticality!$F$12,IF('Asset Info'!L95="medium",Criticality!$E$12,IF('Asset Info'!L95="high",Criticality!$D$12,IF('Asset Info'!L95="very high",Criticality!$C$12,0))))</f>
        <v>10000000</v>
      </c>
      <c r="J95" s="14">
        <f>IF('Asset Info'!M95="low",Criticality!$F$14,IF('Asset Info'!M95="medium",Criticality!$E$14,IF('Asset Info'!M95="high",Criticality!$D$14,0)))</f>
        <v>5000</v>
      </c>
      <c r="K95" s="14" t="str">
        <f>'Asset Info'!P95</f>
        <v>no</v>
      </c>
      <c r="L95" s="11">
        <f>'Asset Info'!Q95</f>
        <v>100</v>
      </c>
      <c r="M95" s="14">
        <f t="shared" si="7"/>
        <v>14454015</v>
      </c>
      <c r="N95">
        <f>IF(A95="Transformer",'Cost of recovery'!$B$1,IF(A95="Switchgear",'Cost of recovery'!$B$2,IF(A95="Cable",L95*'Cost of recovery'!$B$3,L95*'Cost of recovery'!$B$4)))</f>
        <v>47600000</v>
      </c>
      <c r="O95" t="str">
        <f>'Asset Info'!N95</f>
        <v>Igrp9</v>
      </c>
      <c r="P95">
        <f>'Asset Info'!O95</f>
        <v>2</v>
      </c>
      <c r="Q95" t="str">
        <f t="shared" si="11"/>
        <v>Igrp92</v>
      </c>
      <c r="R95">
        <f>IF(A95="Transformer",VLOOKUP(Q95,'PoF Tx'!$C$4:$D$10,2,FALSE),IF(A95="Switchgear",VLOOKUP(Q95,'PoF SWGR'!$J$1:$K$213,2,FALSE),IF(A95="Cable",VLOOKUP(Q95,'PoF Cables'!$J$1:$K$20,2,FALSE),VLOOKUP(Q95,'PoF OHL'!$J$1:$K$200,2,FALSE))))</f>
        <v>2.0174399108415731E-6</v>
      </c>
      <c r="S95" s="13">
        <f t="shared" si="9"/>
        <v>125.19024648896163</v>
      </c>
      <c r="T95" s="13">
        <f t="shared" si="10"/>
        <v>0</v>
      </c>
      <c r="W95">
        <v>2.0174399108415731E-6</v>
      </c>
      <c r="Y95" t="b">
        <f t="shared" si="5"/>
        <v>1</v>
      </c>
    </row>
    <row r="96" spans="1:25">
      <c r="A96" t="str">
        <f>'Asset Info'!A96</f>
        <v>OHL fittings</v>
      </c>
      <c r="B96" t="str">
        <f>'Asset Info'!B96</f>
        <v>OHL fittings96</v>
      </c>
      <c r="C96" t="str">
        <f>'Asset Info'!C96</f>
        <v>nasap196</v>
      </c>
      <c r="D96" s="14">
        <f>IF('Asset Info'!E96="Yes",Criticality!$D$5,0)</f>
        <v>0</v>
      </c>
      <c r="E96" s="14">
        <f>IF('Asset Info'!G96="Yes",Criticality!$D$6,0)</f>
        <v>0</v>
      </c>
      <c r="F96" s="14">
        <f>IF('Asset Info'!J96="low",Criticality!$F$7,IF('Asset Info'!J96="medium",Criticality!$E$7,IF('Asset Info'!J96="high",Criticality!$D$7,0)))</f>
        <v>0</v>
      </c>
      <c r="G96" s="14">
        <f>IF('Asset Info'!K96="low",Criticality!$F$10,IF('Asset Info'!K96="medium",Criticality!$E$10,IF('Asset Info'!K96="high",Criticality!$D$10,0)))</f>
        <v>241878</v>
      </c>
      <c r="H96" s="14">
        <f t="shared" si="6"/>
        <v>241878</v>
      </c>
      <c r="I96" s="14">
        <f>IF('Asset Info'!L96="low",Criticality!$F$12,IF('Asset Info'!L96="medium",Criticality!$E$12,IF('Asset Info'!L96="high",Criticality!$D$12,IF('Asset Info'!L96="very high",Criticality!$C$12,0))))</f>
        <v>50000</v>
      </c>
      <c r="J96" s="14">
        <f>IF('Asset Info'!M96="low",Criticality!$F$14,IF('Asset Info'!M96="medium",Criticality!$E$14,IF('Asset Info'!M96="high",Criticality!$D$14,0)))</f>
        <v>5000</v>
      </c>
      <c r="K96" s="14" t="str">
        <f>'Asset Info'!P96</f>
        <v>no</v>
      </c>
      <c r="L96" s="11">
        <f>'Asset Info'!Q96</f>
        <v>150</v>
      </c>
      <c r="M96" s="14">
        <f t="shared" si="7"/>
        <v>296878</v>
      </c>
      <c r="N96">
        <f>IF(A96="Transformer",'Cost of recovery'!$B$1,IF(A96="Switchgear",'Cost of recovery'!$B$2,IF(A96="Cable",L96*'Cost of recovery'!$B$3,L96*'Cost of recovery'!$B$4)))</f>
        <v>71400000</v>
      </c>
      <c r="O96" t="str">
        <f>'Asset Info'!N96</f>
        <v>Igrp9</v>
      </c>
      <c r="P96" t="str">
        <f>'Asset Info'!O96</f>
        <v>4a</v>
      </c>
      <c r="Q96" t="str">
        <f t="shared" si="11"/>
        <v>Igrp94a</v>
      </c>
      <c r="R96">
        <f>IF(A96="Transformer",VLOOKUP(Q96,'PoF Tx'!$C$4:$D$10,2,FALSE),IF(A96="Switchgear",VLOOKUP(Q96,'PoF SWGR'!$J$1:$K$213,2,FALSE),IF(A96="Cable",VLOOKUP(Q96,'PoF Cables'!$J$1:$K$20,2,FALSE),VLOOKUP(Q96,'PoF OHL'!$J$1:$K$200,2,FALSE))))</f>
        <v>1.3816976566003076E-2</v>
      </c>
      <c r="S96" s="13">
        <f t="shared" si="9"/>
        <v>990634.08318158146</v>
      </c>
      <c r="T96" s="13">
        <f t="shared" si="10"/>
        <v>0</v>
      </c>
      <c r="W96">
        <v>1.3816976566003076E-2</v>
      </c>
      <c r="Y96" t="b">
        <f t="shared" si="5"/>
        <v>1</v>
      </c>
    </row>
    <row r="97" spans="1:25">
      <c r="A97" t="str">
        <f>'Asset Info'!A97</f>
        <v>OHL fittings</v>
      </c>
      <c r="B97" t="str">
        <f>'Asset Info'!B97</f>
        <v>OHL fittings97</v>
      </c>
      <c r="C97" t="str">
        <f>'Asset Info'!C97</f>
        <v>nasap197</v>
      </c>
      <c r="D97" s="14">
        <f>IF('Asset Info'!E97="Yes",Criticality!$D$5,0)</f>
        <v>0</v>
      </c>
      <c r="E97" s="14">
        <f>IF('Asset Info'!G97="Yes",Criticality!$D$6,0)</f>
        <v>0</v>
      </c>
      <c r="F97" s="14">
        <f>IF('Asset Info'!J97="low",Criticality!$F$7,IF('Asset Info'!J97="medium",Criticality!$E$7,IF('Asset Info'!J97="high",Criticality!$D$7,0)))</f>
        <v>0</v>
      </c>
      <c r="G97" s="14">
        <f>IF('Asset Info'!K97="low",Criticality!$F$10,IF('Asset Info'!K97="medium",Criticality!$E$10,IF('Asset Info'!K97="high",Criticality!$D$10,0)))</f>
        <v>241878</v>
      </c>
      <c r="H97" s="14">
        <f t="shared" si="6"/>
        <v>241878</v>
      </c>
      <c r="I97" s="14">
        <f>IF('Asset Info'!L97="low",Criticality!$F$12,IF('Asset Info'!L97="medium",Criticality!$E$12,IF('Asset Info'!L97="high",Criticality!$D$12,IF('Asset Info'!L97="very high",Criticality!$C$12,0))))</f>
        <v>50000</v>
      </c>
      <c r="J97" s="14">
        <f>IF('Asset Info'!M97="low",Criticality!$F$14,IF('Asset Info'!M97="medium",Criticality!$E$14,IF('Asset Info'!M97="high",Criticality!$D$14,0)))</f>
        <v>5000</v>
      </c>
      <c r="K97" s="14" t="str">
        <f>'Asset Info'!P97</f>
        <v>no</v>
      </c>
      <c r="L97" s="11">
        <f>'Asset Info'!Q97</f>
        <v>10</v>
      </c>
      <c r="M97" s="14">
        <f t="shared" si="7"/>
        <v>296878</v>
      </c>
      <c r="N97">
        <f>IF(A97="Transformer",'Cost of recovery'!$B$1,IF(A97="Switchgear",'Cost of recovery'!$B$2,IF(A97="Cable",L97*'Cost of recovery'!$B$3,L97*'Cost of recovery'!$B$4)))</f>
        <v>4760000</v>
      </c>
      <c r="O97" t="str">
        <f>'Asset Info'!N97</f>
        <v>Igrp9</v>
      </c>
      <c r="P97">
        <f>'Asset Info'!O97</f>
        <v>3</v>
      </c>
      <c r="Q97" t="str">
        <f t="shared" si="11"/>
        <v>Igrp93</v>
      </c>
      <c r="R97">
        <f>IF(A97="Transformer",VLOOKUP(Q97,'PoF Tx'!$C$4:$D$10,2,FALSE),IF(A97="Switchgear",VLOOKUP(Q97,'PoF SWGR'!$J$1:$K$213,2,FALSE),IF(A97="Cable",VLOOKUP(Q97,'PoF Cables'!$J$1:$K$20,2,FALSE),VLOOKUP(Q97,'PoF OHL'!$J$1:$K$200,2,FALSE))))</f>
        <v>1.0673827706596454E-3</v>
      </c>
      <c r="S97" s="13">
        <f t="shared" si="9"/>
        <v>5397.6244505278064</v>
      </c>
      <c r="T97" s="13">
        <f t="shared" si="10"/>
        <v>0</v>
      </c>
      <c r="W97">
        <v>1.0673827706596454E-3</v>
      </c>
      <c r="Y97" t="b">
        <f t="shared" si="5"/>
        <v>1</v>
      </c>
    </row>
    <row r="98" spans="1:25">
      <c r="A98" t="str">
        <f>'Asset Info'!A98</f>
        <v>OHL fittings</v>
      </c>
      <c r="B98" t="str">
        <f>'Asset Info'!B98</f>
        <v>OHL fittings98</v>
      </c>
      <c r="C98" t="str">
        <f>'Asset Info'!C98</f>
        <v>nasap198</v>
      </c>
      <c r="D98" s="14">
        <f>IF('Asset Info'!E98="Yes",Criticality!$D$5,0)</f>
        <v>0</v>
      </c>
      <c r="E98" s="14">
        <f>IF('Asset Info'!G98="Yes",Criticality!$D$6,0)</f>
        <v>0</v>
      </c>
      <c r="F98" s="14">
        <f>IF('Asset Info'!J98="low",Criticality!$F$7,IF('Asset Info'!J98="medium",Criticality!$E$7,IF('Asset Info'!J98="high",Criticality!$D$7,0)))</f>
        <v>0</v>
      </c>
      <c r="G98" s="14">
        <f>IF('Asset Info'!K98="low",Criticality!$F$10,IF('Asset Info'!K98="medium",Criticality!$E$10,IF('Asset Info'!K98="high",Criticality!$D$10,0)))</f>
        <v>2265429</v>
      </c>
      <c r="H98" s="14">
        <f t="shared" si="6"/>
        <v>2265429</v>
      </c>
      <c r="I98" s="14">
        <f>IF('Asset Info'!L98="low",Criticality!$F$12,IF('Asset Info'!L98="medium",Criticality!$E$12,IF('Asset Info'!L98="high",Criticality!$D$12,IF('Asset Info'!L98="very high",Criticality!$C$12,0))))</f>
        <v>50000</v>
      </c>
      <c r="J98" s="14">
        <f>IF('Asset Info'!M98="low",Criticality!$F$14,IF('Asset Info'!M98="medium",Criticality!$E$14,IF('Asset Info'!M98="high",Criticality!$D$14,0)))</f>
        <v>5000</v>
      </c>
      <c r="K98" s="14" t="str">
        <f>'Asset Info'!P98</f>
        <v>no</v>
      </c>
      <c r="L98" s="11">
        <f>'Asset Info'!Q98</f>
        <v>20</v>
      </c>
      <c r="M98" s="14">
        <f t="shared" si="7"/>
        <v>2320429</v>
      </c>
      <c r="N98">
        <f>IF(A98="Transformer",'Cost of recovery'!$B$1,IF(A98="Switchgear",'Cost of recovery'!$B$2,IF(A98="Cable",L98*'Cost of recovery'!$B$3,L98*'Cost of recovery'!$B$4)))</f>
        <v>9520000</v>
      </c>
      <c r="O98" t="str">
        <f>'Asset Info'!N98</f>
        <v>Igrp9</v>
      </c>
      <c r="P98">
        <f>'Asset Info'!O98</f>
        <v>1</v>
      </c>
      <c r="Q98" t="str">
        <f t="shared" si="11"/>
        <v>Igrp91</v>
      </c>
      <c r="R98">
        <f>IF(A98="Transformer",VLOOKUP(Q98,'PoF Tx'!$C$4:$D$10,2,FALSE),IF(A98="Switchgear",VLOOKUP(Q98,'PoF SWGR'!$J$1:$K$213,2,FALSE),IF(A98="Cable",VLOOKUP(Q98,'PoF Cables'!$J$1:$K$20,2,FALSE),VLOOKUP(Q98,'PoF OHL'!$J$1:$K$200,2,FALSE))))</f>
        <v>2.0174399108415731E-6</v>
      </c>
      <c r="S98" s="13">
        <f t="shared" si="9"/>
        <v>23.887354026085976</v>
      </c>
      <c r="T98" s="13">
        <f t="shared" si="10"/>
        <v>0</v>
      </c>
      <c r="W98">
        <v>2.0174399108415731E-6</v>
      </c>
      <c r="Y98" t="b">
        <f t="shared" si="5"/>
        <v>1</v>
      </c>
    </row>
    <row r="99" spans="1:25">
      <c r="A99" t="str">
        <f>'Asset Info'!A99</f>
        <v>OHL fittings</v>
      </c>
      <c r="B99" t="str">
        <f>'Asset Info'!B99</f>
        <v>OHL fittings99</v>
      </c>
      <c r="C99" t="str">
        <f>'Asset Info'!C99</f>
        <v>nasap199</v>
      </c>
      <c r="D99" s="14">
        <f>IF('Asset Info'!E99="Yes",Criticality!$D$5,0)</f>
        <v>0</v>
      </c>
      <c r="E99" s="14">
        <f>IF('Asset Info'!G99="Yes",Criticality!$D$6,0)</f>
        <v>0</v>
      </c>
      <c r="F99" s="14">
        <f>IF('Asset Info'!J99="low",Criticality!$F$7,IF('Asset Info'!J99="medium",Criticality!$E$7,IF('Asset Info'!J99="high",Criticality!$D$7,0)))</f>
        <v>0</v>
      </c>
      <c r="G99" s="14">
        <f>IF('Asset Info'!K99="low",Criticality!$F$10,IF('Asset Info'!K99="medium",Criticality!$E$10,IF('Asset Info'!K99="high",Criticality!$D$10,0)))</f>
        <v>2265429</v>
      </c>
      <c r="H99" s="14">
        <f t="shared" si="6"/>
        <v>2265429</v>
      </c>
      <c r="I99" s="14">
        <f>IF('Asset Info'!L99="low",Criticality!$F$12,IF('Asset Info'!L99="medium",Criticality!$E$12,IF('Asset Info'!L99="high",Criticality!$D$12,IF('Asset Info'!L99="very high",Criticality!$C$12,0))))</f>
        <v>10000000</v>
      </c>
      <c r="J99" s="14">
        <f>IF('Asset Info'!M99="low",Criticality!$F$14,IF('Asset Info'!M99="medium",Criticality!$E$14,IF('Asset Info'!M99="high",Criticality!$D$14,0)))</f>
        <v>5000</v>
      </c>
      <c r="K99" s="14" t="str">
        <f>'Asset Info'!P99</f>
        <v>no</v>
      </c>
      <c r="L99" s="11">
        <f>'Asset Info'!Q99</f>
        <v>50</v>
      </c>
      <c r="M99" s="14">
        <f t="shared" si="7"/>
        <v>12270429</v>
      </c>
      <c r="N99">
        <f>IF(A99="Transformer",'Cost of recovery'!$B$1,IF(A99="Switchgear",'Cost of recovery'!$B$2,IF(A99="Cable",L99*'Cost of recovery'!$B$3,L99*'Cost of recovery'!$B$4)))</f>
        <v>23800000</v>
      </c>
      <c r="O99" t="str">
        <f>'Asset Info'!N99</f>
        <v>Igrp9</v>
      </c>
      <c r="P99">
        <f>'Asset Info'!O99</f>
        <v>2</v>
      </c>
      <c r="Q99" t="str">
        <f t="shared" si="11"/>
        <v>Igrp92</v>
      </c>
      <c r="R99">
        <f>IF(A99="Transformer",VLOOKUP(Q99,'PoF Tx'!$C$4:$D$10,2,FALSE),IF(A99="Switchgear",VLOOKUP(Q99,'PoF SWGR'!$J$1:$K$213,2,FALSE),IF(A99="Cable",VLOOKUP(Q99,'PoF Cables'!$J$1:$K$20,2,FALSE),VLOOKUP(Q99,'PoF OHL'!$J$1:$K$200,2,FALSE))))</f>
        <v>2.0174399108415731E-6</v>
      </c>
      <c r="S99" s="13">
        <f t="shared" si="9"/>
        <v>72.769923065777292</v>
      </c>
      <c r="T99" s="13">
        <f t="shared" si="10"/>
        <v>0</v>
      </c>
      <c r="W99">
        <v>2.0174399108415731E-6</v>
      </c>
      <c r="Y99" t="b">
        <f t="shared" si="5"/>
        <v>1</v>
      </c>
    </row>
    <row r="100" spans="1:25">
      <c r="A100" t="str">
        <f>'Asset Info'!A100</f>
        <v>OHL fittings</v>
      </c>
      <c r="B100" t="str">
        <f>'Asset Info'!B100</f>
        <v>OHL fittings100</v>
      </c>
      <c r="C100" t="str">
        <f>'Asset Info'!C100</f>
        <v>nasap200</v>
      </c>
      <c r="D100" s="14">
        <f>IF('Asset Info'!E100="Yes",Criticality!$D$5,0)</f>
        <v>0</v>
      </c>
      <c r="E100" s="14">
        <f>IF('Asset Info'!G100="Yes",Criticality!$D$6,0)</f>
        <v>0</v>
      </c>
      <c r="F100" s="14">
        <f>IF('Asset Info'!J100="low",Criticality!$F$7,IF('Asset Info'!J100="medium",Criticality!$E$7,IF('Asset Info'!J100="high",Criticality!$D$7,0)))</f>
        <v>0</v>
      </c>
      <c r="G100" s="14">
        <f>IF('Asset Info'!K100="low",Criticality!$F$10,IF('Asset Info'!K100="medium",Criticality!$E$10,IF('Asset Info'!K100="high",Criticality!$D$10,0)))</f>
        <v>2265429</v>
      </c>
      <c r="H100" s="14">
        <f t="shared" si="6"/>
        <v>2265429</v>
      </c>
      <c r="I100" s="14">
        <f>IF('Asset Info'!L100="low",Criticality!$F$12,IF('Asset Info'!L100="medium",Criticality!$E$12,IF('Asset Info'!L100="high",Criticality!$D$12,IF('Asset Info'!L100="very high",Criticality!$C$12,0))))</f>
        <v>10000000</v>
      </c>
      <c r="J100" s="14">
        <f>IF('Asset Info'!M100="low",Criticality!$F$14,IF('Asset Info'!M100="medium",Criticality!$E$14,IF('Asset Info'!M100="high",Criticality!$D$14,0)))</f>
        <v>5000</v>
      </c>
      <c r="K100" s="14" t="str">
        <f>'Asset Info'!P100</f>
        <v>no</v>
      </c>
      <c r="L100" s="11">
        <f>'Asset Info'!Q100</f>
        <v>100</v>
      </c>
      <c r="M100" s="14">
        <f t="shared" si="7"/>
        <v>12270429</v>
      </c>
      <c r="N100">
        <f>IF(A100="Transformer",'Cost of recovery'!$B$1,IF(A100="Switchgear",'Cost of recovery'!$B$2,IF(A100="Cable",L100*'Cost of recovery'!$B$3,L100*'Cost of recovery'!$B$4)))</f>
        <v>47600000</v>
      </c>
      <c r="O100" t="str">
        <f>'Asset Info'!N100</f>
        <v>Igrp9</v>
      </c>
      <c r="P100">
        <f>'Asset Info'!O100</f>
        <v>2</v>
      </c>
      <c r="Q100" t="str">
        <f t="shared" si="11"/>
        <v>Igrp92</v>
      </c>
      <c r="R100">
        <f>IF(A100="Transformer",VLOOKUP(Q100,'PoF Tx'!$C$4:$D$10,2,FALSE),IF(A100="Switchgear",VLOOKUP(Q100,'PoF SWGR'!$J$1:$K$213,2,FALSE),IF(A100="Cable",VLOOKUP(Q100,'PoF Cables'!$J$1:$K$20,2,FALSE),VLOOKUP(Q100,'PoF OHL'!$J$1:$K$200,2,FALSE))))</f>
        <v>2.0174399108415731E-6</v>
      </c>
      <c r="S100" s="13">
        <f t="shared" si="9"/>
        <v>120.78499294380673</v>
      </c>
      <c r="T100" s="13">
        <f t="shared" si="10"/>
        <v>0</v>
      </c>
      <c r="W100">
        <v>2.0174399108415731E-6</v>
      </c>
      <c r="Y100" t="b">
        <f t="shared" si="5"/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topLeftCell="E91" workbookViewId="0">
      <selection activeCell="Q114" sqref="Q114"/>
    </sheetView>
  </sheetViews>
  <sheetFormatPr defaultRowHeight="15"/>
  <cols>
    <col min="1" max="1" width="14.5703125" style="14" customWidth="1"/>
    <col min="2" max="2" width="14.28515625" style="14" customWidth="1"/>
    <col min="3" max="3" width="9.140625" style="14"/>
    <col min="4" max="4" width="10.140625" style="14" bestFit="1" customWidth="1"/>
    <col min="5" max="5" width="9.42578125" style="14" bestFit="1" customWidth="1"/>
    <col min="6" max="6" width="13.28515625" style="14" customWidth="1"/>
    <col min="7" max="7" width="14.7109375" style="14" customWidth="1"/>
    <col min="8" max="8" width="10.140625" style="14" bestFit="1" customWidth="1"/>
    <col min="9" max="9" width="11.140625" style="14" bestFit="1" customWidth="1"/>
    <col min="10" max="10" width="9.42578125" style="14" bestFit="1" customWidth="1"/>
    <col min="11" max="11" width="9.140625" style="14"/>
    <col min="12" max="12" width="11.140625" style="14" bestFit="1" customWidth="1"/>
    <col min="13" max="13" width="12.28515625" style="14" customWidth="1"/>
    <col min="14" max="14" width="9.140625" style="14"/>
    <col min="15" max="15" width="9.42578125" style="14" bestFit="1" customWidth="1"/>
    <col min="16" max="16" width="9.140625" style="14"/>
    <col min="17" max="17" width="12" style="14" bestFit="1" customWidth="1"/>
    <col min="18" max="18" width="10.140625" style="14" bestFit="1" customWidth="1"/>
    <col min="19" max="19" width="16" style="14" customWidth="1"/>
    <col min="20" max="20" width="14.140625" style="14" customWidth="1"/>
    <col min="21" max="21" width="15" style="14" customWidth="1"/>
    <col min="22" max="22" width="16.28515625" style="14" customWidth="1"/>
    <col min="23" max="16384" width="9.140625" style="14"/>
  </cols>
  <sheetData>
    <row r="1" spans="1:22" ht="15.75" thickBot="1">
      <c r="A1" s="25" t="s">
        <v>216</v>
      </c>
    </row>
    <row r="2" spans="1:22" ht="60.75" thickBot="1">
      <c r="A2" s="15" t="s">
        <v>35</v>
      </c>
      <c r="B2" s="15" t="s">
        <v>43</v>
      </c>
      <c r="C2" s="7" t="s">
        <v>104</v>
      </c>
      <c r="D2" s="16" t="s">
        <v>206</v>
      </c>
      <c r="E2" s="16" t="s">
        <v>207</v>
      </c>
      <c r="F2" s="16" t="s">
        <v>208</v>
      </c>
      <c r="G2" s="16" t="s">
        <v>209</v>
      </c>
      <c r="H2" s="16" t="s">
        <v>210</v>
      </c>
      <c r="I2" s="15" t="s">
        <v>211</v>
      </c>
      <c r="J2" s="15" t="s">
        <v>212</v>
      </c>
      <c r="K2" s="15" t="s">
        <v>57</v>
      </c>
      <c r="L2" s="15" t="s">
        <v>38</v>
      </c>
      <c r="M2" s="15" t="s">
        <v>39</v>
      </c>
      <c r="N2" s="15" t="s">
        <v>40</v>
      </c>
      <c r="O2" s="15" t="s">
        <v>100</v>
      </c>
      <c r="P2" s="15" t="s">
        <v>66</v>
      </c>
      <c r="Q2" s="15" t="s">
        <v>99</v>
      </c>
      <c r="R2" s="5" t="s">
        <v>195</v>
      </c>
      <c r="S2" s="5" t="s">
        <v>194</v>
      </c>
      <c r="T2" s="6" t="s">
        <v>203</v>
      </c>
      <c r="U2" s="6" t="s">
        <v>200</v>
      </c>
      <c r="V2" s="6"/>
    </row>
    <row r="3" spans="1:22">
      <c r="A3" s="14" t="str">
        <f>'Asset Risk Calculation'!A2</f>
        <v>Transformer</v>
      </c>
      <c r="B3" s="14" t="str">
        <f>'Asset Risk Calculation'!B2</f>
        <v>Transformer2</v>
      </c>
      <c r="C3" s="14" t="str">
        <f>'Asset Risk Calculation'!C2</f>
        <v>site102</v>
      </c>
      <c r="D3" s="14">
        <f>'Asset Risk Calculation'!D2</f>
        <v>0</v>
      </c>
      <c r="E3" s="14">
        <f>'Asset Risk Calculation'!E2</f>
        <v>0</v>
      </c>
      <c r="F3" s="14">
        <f>'Asset Risk Calculation'!F2</f>
        <v>800000</v>
      </c>
      <c r="G3" s="14">
        <f>'Asset Risk Calculation'!G2</f>
        <v>241878</v>
      </c>
      <c r="H3" s="14">
        <f>'Asset Risk Calculation'!H2</f>
        <v>1041878</v>
      </c>
      <c r="I3" s="14">
        <f>'Asset Risk Calculation'!I2</f>
        <v>10000000</v>
      </c>
      <c r="J3" s="14">
        <f>'Asset Risk Calculation'!J2</f>
        <v>0</v>
      </c>
      <c r="K3" s="14" t="str">
        <f>'Asset Risk Calculation'!K2</f>
        <v xml:space="preserve">Nuclear </v>
      </c>
      <c r="L3" s="14">
        <f>'Asset Risk Calculation'!M2</f>
        <v>11041878</v>
      </c>
      <c r="M3" s="14">
        <f>'Asset Risk Calculation'!N2</f>
        <v>5600000</v>
      </c>
      <c r="N3" s="14" t="str">
        <f>'Asset Risk Calculation'!O2</f>
        <v>Tgrp1</v>
      </c>
      <c r="O3" s="12">
        <v>1</v>
      </c>
      <c r="P3" s="14" t="str">
        <f>CONCATENATE(N3,O3)</f>
        <v>Tgrp11</v>
      </c>
      <c r="Q3" s="11">
        <f>IF(A3="Transformer",VLOOKUP(P3,'PoF Tx'!$C$4:$D$10,2,FALSE),IF(A3="Switchgear",VLOOKUP(P3,'PoF SWGR'!$J$1:$K$213,2,FALSE),IF(A3="Cable",VLOOKUP(P3,'PoF Cables'!$J$1:$K$20,2,FALSE),VLOOKUP(P3,'PoF OHL'!$J$1:$K$200,2,FALSE))))</f>
        <v>3.1243270923778104E-3</v>
      </c>
      <c r="R3" s="14">
        <f>IF(K3="no",Q3*(L3+M3),0)</f>
        <v>0</v>
      </c>
      <c r="S3" s="14">
        <f>IF(K3="no",0,M3)</f>
        <v>5600000</v>
      </c>
      <c r="T3" s="13">
        <f>SUM(R3:R101)</f>
        <v>16781480.896193534</v>
      </c>
      <c r="U3" s="13">
        <f>SUM(S3:S101)+T3</f>
        <v>93056480.896193534</v>
      </c>
      <c r="V3" s="13"/>
    </row>
    <row r="4" spans="1:22">
      <c r="A4" s="14" t="str">
        <f>'Asset Risk Calculation'!A3</f>
        <v>Transformer</v>
      </c>
      <c r="B4" s="14" t="str">
        <f>'Asset Risk Calculation'!B3</f>
        <v>Transformer3</v>
      </c>
      <c r="C4" s="14" t="str">
        <f>'Asset Risk Calculation'!C3</f>
        <v>site103</v>
      </c>
      <c r="D4" s="14">
        <f>'Asset Risk Calculation'!D3</f>
        <v>0</v>
      </c>
      <c r="E4" s="14">
        <f>'Asset Risk Calculation'!E3</f>
        <v>0</v>
      </c>
      <c r="F4" s="14">
        <f>'Asset Risk Calculation'!F3</f>
        <v>1600000</v>
      </c>
      <c r="G4" s="14">
        <f>'Asset Risk Calculation'!G3</f>
        <v>241878</v>
      </c>
      <c r="H4" s="14">
        <f>'Asset Risk Calculation'!H3</f>
        <v>1841878</v>
      </c>
      <c r="I4" s="14">
        <f>'Asset Risk Calculation'!I3</f>
        <v>50000</v>
      </c>
      <c r="J4" s="14">
        <f>'Asset Risk Calculation'!J3</f>
        <v>0</v>
      </c>
      <c r="K4" s="14" t="str">
        <f>'Asset Risk Calculation'!K3</f>
        <v>no</v>
      </c>
      <c r="L4" s="14">
        <f>'Asset Risk Calculation'!M3</f>
        <v>1891878</v>
      </c>
      <c r="M4" s="14">
        <f>'Asset Risk Calculation'!N3</f>
        <v>5600000</v>
      </c>
      <c r="N4" s="14" t="str">
        <f>'Asset Risk Calculation'!O3</f>
        <v>Tgrp1</v>
      </c>
      <c r="O4" s="12">
        <v>1</v>
      </c>
      <c r="P4" s="14" t="str">
        <f t="shared" ref="P4:P22" si="0">CONCATENATE(N4,O4)</f>
        <v>Tgrp11</v>
      </c>
      <c r="Q4" s="11">
        <f>IF(A4="Transformer",VLOOKUP(P4,'PoF Tx'!$C$4:$D$10,2,FALSE),IF(A4="Switchgear",VLOOKUP(P4,'PoF SWGR'!$J$1:$K$213,2,FALSE),IF(A4="Cable",VLOOKUP(P4,'PoF Cables'!$J$1:$K$20,2,FALSE),VLOOKUP(P4,'PoF OHL'!$J$1:$K$200,2,FALSE))))</f>
        <v>3.1243270923778104E-3</v>
      </c>
      <c r="R4" s="14">
        <f t="shared" ref="R4:R67" si="1">IF(K4="no",Q4*(L4+M4),0)</f>
        <v>23407.077408189285</v>
      </c>
      <c r="S4" s="14">
        <f t="shared" ref="S4:S67" si="2">IF(K4="no",0,M4)</f>
        <v>0</v>
      </c>
    </row>
    <row r="5" spans="1:22">
      <c r="A5" s="14" t="str">
        <f>'Asset Risk Calculation'!A4</f>
        <v>Transformer</v>
      </c>
      <c r="B5" s="14" t="str">
        <f>'Asset Risk Calculation'!B4</f>
        <v>Transformer4</v>
      </c>
      <c r="C5" s="14" t="str">
        <f>'Asset Risk Calculation'!C4</f>
        <v>site104</v>
      </c>
      <c r="D5" s="14">
        <f>'Asset Risk Calculation'!D4</f>
        <v>0</v>
      </c>
      <c r="E5" s="14">
        <f>'Asset Risk Calculation'!E4</f>
        <v>0</v>
      </c>
      <c r="F5" s="14">
        <f>'Asset Risk Calculation'!F4</f>
        <v>2400000</v>
      </c>
      <c r="G5" s="14">
        <f>'Asset Risk Calculation'!G4</f>
        <v>241878</v>
      </c>
      <c r="H5" s="14">
        <f>'Asset Risk Calculation'!H4</f>
        <v>2641878</v>
      </c>
      <c r="I5" s="14">
        <f>'Asset Risk Calculation'!I4</f>
        <v>10000</v>
      </c>
      <c r="J5" s="14">
        <f>'Asset Risk Calculation'!J4</f>
        <v>0</v>
      </c>
      <c r="K5" s="14" t="str">
        <f>'Asset Risk Calculation'!K4</f>
        <v>no</v>
      </c>
      <c r="L5" s="14">
        <f>'Asset Risk Calculation'!M4</f>
        <v>2651878</v>
      </c>
      <c r="M5" s="14">
        <f>'Asset Risk Calculation'!N4</f>
        <v>5600000</v>
      </c>
      <c r="N5" s="14" t="str">
        <f>'Asset Risk Calculation'!O4</f>
        <v>Tgrp1</v>
      </c>
      <c r="O5" s="12">
        <v>1</v>
      </c>
      <c r="P5" s="14" t="str">
        <f t="shared" si="0"/>
        <v>Tgrp11</v>
      </c>
      <c r="Q5" s="11">
        <f>IF(A5="Transformer",VLOOKUP(P5,'PoF Tx'!$C$4:$D$10,2,FALSE),IF(A5="Switchgear",VLOOKUP(P5,'PoF SWGR'!$J$1:$K$213,2,FALSE),IF(A5="Cable",VLOOKUP(P5,'PoF Cables'!$J$1:$K$20,2,FALSE),VLOOKUP(P5,'PoF OHL'!$J$1:$K$200,2,FALSE))))</f>
        <v>3.1243270923778104E-3</v>
      </c>
      <c r="R5" s="14">
        <f t="shared" si="1"/>
        <v>25781.565998396421</v>
      </c>
      <c r="S5" s="14">
        <f t="shared" si="2"/>
        <v>0</v>
      </c>
    </row>
    <row r="6" spans="1:22">
      <c r="A6" s="14" t="str">
        <f>'Asset Risk Calculation'!A5</f>
        <v>Transformer</v>
      </c>
      <c r="B6" s="14" t="str">
        <f>'Asset Risk Calculation'!B5</f>
        <v>Transformer5</v>
      </c>
      <c r="C6" s="14" t="str">
        <f>'Asset Risk Calculation'!C5</f>
        <v>site105</v>
      </c>
      <c r="D6" s="14">
        <f>'Asset Risk Calculation'!D5</f>
        <v>0</v>
      </c>
      <c r="E6" s="14">
        <f>'Asset Risk Calculation'!E5</f>
        <v>0</v>
      </c>
      <c r="F6" s="14">
        <f>'Asset Risk Calculation'!F5</f>
        <v>2400000</v>
      </c>
      <c r="G6" s="14">
        <f>'Asset Risk Calculation'!G5</f>
        <v>241878</v>
      </c>
      <c r="H6" s="14">
        <f>'Asset Risk Calculation'!H5</f>
        <v>2641878</v>
      </c>
      <c r="I6" s="14">
        <f>'Asset Risk Calculation'!I5</f>
        <v>10000000</v>
      </c>
      <c r="J6" s="14">
        <f>'Asset Risk Calculation'!J5</f>
        <v>0</v>
      </c>
      <c r="K6" s="14" t="str">
        <f>'Asset Risk Calculation'!K5</f>
        <v>no</v>
      </c>
      <c r="L6" s="14">
        <f>'Asset Risk Calculation'!M5</f>
        <v>12641878</v>
      </c>
      <c r="M6" s="14">
        <f>'Asset Risk Calculation'!N5</f>
        <v>5600000</v>
      </c>
      <c r="N6" s="14" t="str">
        <f>'Asset Risk Calculation'!O5</f>
        <v>Tgrp1</v>
      </c>
      <c r="O6" s="12">
        <v>1</v>
      </c>
      <c r="P6" s="14" t="str">
        <f t="shared" si="0"/>
        <v>Tgrp11</v>
      </c>
      <c r="Q6" s="11">
        <f>IF(A6="Transformer",VLOOKUP(P6,'PoF Tx'!$C$4:$D$10,2,FALSE),IF(A6="Switchgear",VLOOKUP(P6,'PoF SWGR'!$J$1:$K$213,2,FALSE),IF(A6="Cable",VLOOKUP(P6,'PoF Cables'!$J$1:$K$20,2,FALSE),VLOOKUP(P6,'PoF OHL'!$J$1:$K$200,2,FALSE))))</f>
        <v>3.1243270923778104E-3</v>
      </c>
      <c r="R6" s="14">
        <f t="shared" si="1"/>
        <v>56993.593651250747</v>
      </c>
      <c r="S6" s="14">
        <f t="shared" si="2"/>
        <v>0</v>
      </c>
      <c r="U6" s="21" t="s">
        <v>215</v>
      </c>
    </row>
    <row r="7" spans="1:22">
      <c r="A7" s="14" t="str">
        <f>'Asset Risk Calculation'!A6</f>
        <v>Transformer</v>
      </c>
      <c r="B7" s="14" t="str">
        <f>'Asset Risk Calculation'!B6</f>
        <v>Transformer6</v>
      </c>
      <c r="C7" s="14" t="str">
        <f>'Asset Risk Calculation'!C6</f>
        <v>site106</v>
      </c>
      <c r="D7" s="14">
        <f>'Asset Risk Calculation'!D6</f>
        <v>0</v>
      </c>
      <c r="E7" s="14">
        <f>'Asset Risk Calculation'!E6</f>
        <v>0</v>
      </c>
      <c r="F7" s="14">
        <f>'Asset Risk Calculation'!F6</f>
        <v>2400000</v>
      </c>
      <c r="G7" s="14">
        <f>'Asset Risk Calculation'!G6</f>
        <v>241878</v>
      </c>
      <c r="H7" s="14">
        <f>'Asset Risk Calculation'!H6</f>
        <v>2641878</v>
      </c>
      <c r="I7" s="14">
        <f>'Asset Risk Calculation'!I6</f>
        <v>50000</v>
      </c>
      <c r="J7" s="14">
        <f>'Asset Risk Calculation'!J6</f>
        <v>0</v>
      </c>
      <c r="K7" s="14" t="str">
        <f>'Asset Risk Calculation'!K6</f>
        <v>no</v>
      </c>
      <c r="L7" s="14">
        <f>'Asset Risk Calculation'!M6</f>
        <v>2691878</v>
      </c>
      <c r="M7" s="14">
        <f>'Asset Risk Calculation'!N6</f>
        <v>5600000</v>
      </c>
      <c r="N7" s="14" t="str">
        <f>'Asset Risk Calculation'!O6</f>
        <v>Tgrp1</v>
      </c>
      <c r="O7" s="12">
        <v>1</v>
      </c>
      <c r="P7" s="14" t="str">
        <f t="shared" si="0"/>
        <v>Tgrp11</v>
      </c>
      <c r="Q7" s="11">
        <f>IF(A7="Transformer",VLOOKUP(P7,'PoF Tx'!$C$4:$D$10,2,FALSE),IF(A7="Switchgear",VLOOKUP(P7,'PoF SWGR'!$J$1:$K$213,2,FALSE),IF(A7="Cable",VLOOKUP(P7,'PoF Cables'!$J$1:$K$20,2,FALSE),VLOOKUP(P7,'PoF OHL'!$J$1:$K$200,2,FALSE))))</f>
        <v>3.1243270923778104E-3</v>
      </c>
      <c r="R7" s="14">
        <f t="shared" si="1"/>
        <v>25906.539082091535</v>
      </c>
      <c r="S7" s="14">
        <f t="shared" si="2"/>
        <v>0</v>
      </c>
      <c r="U7" s="21" t="s">
        <v>202</v>
      </c>
    </row>
    <row r="8" spans="1:22">
      <c r="A8" s="14" t="str">
        <f>'Asset Risk Calculation'!A7</f>
        <v>Transformer</v>
      </c>
      <c r="B8" s="14" t="str">
        <f>'Asset Risk Calculation'!B7</f>
        <v>Transformer7</v>
      </c>
      <c r="C8" s="14" t="str">
        <f>'Asset Risk Calculation'!C7</f>
        <v>site107</v>
      </c>
      <c r="D8" s="14">
        <f>'Asset Risk Calculation'!D7</f>
        <v>0</v>
      </c>
      <c r="E8" s="14">
        <f>'Asset Risk Calculation'!E7</f>
        <v>0</v>
      </c>
      <c r="F8" s="14">
        <f>'Asset Risk Calculation'!F7</f>
        <v>800000</v>
      </c>
      <c r="G8" s="14">
        <f>'Asset Risk Calculation'!G7</f>
        <v>2265429</v>
      </c>
      <c r="H8" s="14">
        <f>'Asset Risk Calculation'!H7</f>
        <v>3065429</v>
      </c>
      <c r="I8" s="14">
        <f>'Asset Risk Calculation'!I7</f>
        <v>50000</v>
      </c>
      <c r="J8" s="14">
        <f>'Asset Risk Calculation'!J7</f>
        <v>0</v>
      </c>
      <c r="K8" s="14" t="str">
        <f>'Asset Risk Calculation'!K7</f>
        <v>no</v>
      </c>
      <c r="L8" s="14">
        <f>'Asset Risk Calculation'!M7</f>
        <v>3115429</v>
      </c>
      <c r="M8" s="14">
        <f>'Asset Risk Calculation'!N7</f>
        <v>5600000</v>
      </c>
      <c r="N8" s="14" t="str">
        <f>'Asset Risk Calculation'!O7</f>
        <v>Tgrp1</v>
      </c>
      <c r="O8" s="12">
        <v>1</v>
      </c>
      <c r="P8" s="14" t="str">
        <f t="shared" si="0"/>
        <v>Tgrp11</v>
      </c>
      <c r="Q8" s="11">
        <f>IF(A8="Transformer",VLOOKUP(P8,'PoF Tx'!$C$4:$D$10,2,FALSE),IF(A8="Switchgear",VLOOKUP(P8,'PoF SWGR'!$J$1:$K$213,2,FALSE),IF(A8="Cable",VLOOKUP(P8,'PoF Cables'!$J$1:$K$20,2,FALSE),VLOOKUP(P8,'PoF OHL'!$J$1:$K$200,2,FALSE))))</f>
        <v>3.1243270923778104E-3</v>
      </c>
      <c r="R8" s="14">
        <f t="shared" si="1"/>
        <v>27229.850946395247</v>
      </c>
      <c r="S8" s="14">
        <f t="shared" si="2"/>
        <v>0</v>
      </c>
    </row>
    <row r="9" spans="1:22">
      <c r="A9" s="14" t="str">
        <f>'Asset Risk Calculation'!A8</f>
        <v>Transformer</v>
      </c>
      <c r="B9" s="14" t="str">
        <f>'Asset Risk Calculation'!B8</f>
        <v>Transformer8</v>
      </c>
      <c r="C9" s="14" t="str">
        <f>'Asset Risk Calculation'!C8</f>
        <v>site108</v>
      </c>
      <c r="D9" s="14">
        <f>'Asset Risk Calculation'!D8</f>
        <v>0</v>
      </c>
      <c r="E9" s="14">
        <f>'Asset Risk Calculation'!E8</f>
        <v>0</v>
      </c>
      <c r="F9" s="14">
        <f>'Asset Risk Calculation'!F8</f>
        <v>800000</v>
      </c>
      <c r="G9" s="14">
        <f>'Asset Risk Calculation'!G8</f>
        <v>4449015</v>
      </c>
      <c r="H9" s="14">
        <f>'Asset Risk Calculation'!H8</f>
        <v>5249015</v>
      </c>
      <c r="I9" s="14">
        <f>'Asset Risk Calculation'!I8</f>
        <v>50000</v>
      </c>
      <c r="J9" s="14">
        <f>'Asset Risk Calculation'!J8</f>
        <v>0</v>
      </c>
      <c r="K9" s="14" t="str">
        <f>'Asset Risk Calculation'!K8</f>
        <v>COMAH</v>
      </c>
      <c r="L9" s="14">
        <f>'Asset Risk Calculation'!M8</f>
        <v>5299015</v>
      </c>
      <c r="M9" s="14">
        <f>'Asset Risk Calculation'!N8</f>
        <v>5600000</v>
      </c>
      <c r="N9" s="14" t="str">
        <f>'Asset Risk Calculation'!O8</f>
        <v>Tgrp1</v>
      </c>
      <c r="O9" s="12">
        <v>1</v>
      </c>
      <c r="P9" s="14" t="str">
        <f t="shared" si="0"/>
        <v>Tgrp11</v>
      </c>
      <c r="Q9" s="11">
        <f>IF(A9="Transformer",VLOOKUP(P9,'PoF Tx'!$C$4:$D$10,2,FALSE),IF(A9="Switchgear",VLOOKUP(P9,'PoF SWGR'!$J$1:$K$213,2,FALSE),IF(A9="Cable",VLOOKUP(P9,'PoF Cables'!$J$1:$K$20,2,FALSE),VLOOKUP(P9,'PoF OHL'!$J$1:$K$200,2,FALSE))))</f>
        <v>3.1243270923778104E-3</v>
      </c>
      <c r="R9" s="14">
        <f t="shared" si="1"/>
        <v>0</v>
      </c>
      <c r="S9" s="14">
        <f t="shared" si="2"/>
        <v>5600000</v>
      </c>
    </row>
    <row r="10" spans="1:22">
      <c r="A10" s="14" t="str">
        <f>'Asset Risk Calculation'!A9</f>
        <v>Transformer</v>
      </c>
      <c r="B10" s="14" t="str">
        <f>'Asset Risk Calculation'!B9</f>
        <v>Transformer9</v>
      </c>
      <c r="C10" s="14" t="str">
        <f>'Asset Risk Calculation'!C9</f>
        <v>site109</v>
      </c>
      <c r="D10" s="14">
        <f>'Asset Risk Calculation'!D9</f>
        <v>1078000</v>
      </c>
      <c r="E10" s="14">
        <f>'Asset Risk Calculation'!E9</f>
        <v>843500</v>
      </c>
      <c r="F10" s="14">
        <f>'Asset Risk Calculation'!F9</f>
        <v>800000</v>
      </c>
      <c r="G10" s="14">
        <f>'Asset Risk Calculation'!G9</f>
        <v>2265429</v>
      </c>
      <c r="H10" s="14">
        <f>'Asset Risk Calculation'!H9</f>
        <v>4986929</v>
      </c>
      <c r="I10" s="14">
        <f>'Asset Risk Calculation'!I9</f>
        <v>50000</v>
      </c>
      <c r="J10" s="14">
        <f>'Asset Risk Calculation'!J9</f>
        <v>0</v>
      </c>
      <c r="K10" s="14" t="str">
        <f>'Asset Risk Calculation'!K9</f>
        <v>Black start</v>
      </c>
      <c r="L10" s="14">
        <f>'Asset Risk Calculation'!M9</f>
        <v>5036929</v>
      </c>
      <c r="M10" s="14">
        <f>'Asset Risk Calculation'!N9</f>
        <v>5600000</v>
      </c>
      <c r="N10" s="14" t="str">
        <f>'Asset Risk Calculation'!O9</f>
        <v>Tgrp1</v>
      </c>
      <c r="O10" s="12">
        <v>1</v>
      </c>
      <c r="P10" s="14" t="str">
        <f t="shared" si="0"/>
        <v>Tgrp11</v>
      </c>
      <c r="Q10" s="11">
        <f>IF(A10="Transformer",VLOOKUP(P10,'PoF Tx'!$C$4:$D$10,2,FALSE),IF(A10="Switchgear",VLOOKUP(P10,'PoF SWGR'!$J$1:$K$213,2,FALSE),IF(A10="Cable",VLOOKUP(P10,'PoF Cables'!$J$1:$K$20,2,FALSE),VLOOKUP(P10,'PoF OHL'!$J$1:$K$200,2,FALSE))))</f>
        <v>3.1243270923778104E-3</v>
      </c>
      <c r="R10" s="14">
        <f t="shared" si="1"/>
        <v>0</v>
      </c>
      <c r="S10" s="14">
        <f t="shared" si="2"/>
        <v>5600000</v>
      </c>
    </row>
    <row r="11" spans="1:22">
      <c r="A11" s="14" t="str">
        <f>'Asset Risk Calculation'!A10</f>
        <v>Transformer</v>
      </c>
      <c r="B11" s="14" t="str">
        <f>'Asset Risk Calculation'!B10</f>
        <v>Transformer10</v>
      </c>
      <c r="C11" s="14" t="str">
        <f>'Asset Risk Calculation'!C10</f>
        <v>site110</v>
      </c>
      <c r="D11" s="14">
        <f>'Asset Risk Calculation'!D10</f>
        <v>1078000</v>
      </c>
      <c r="E11" s="14">
        <f>'Asset Risk Calculation'!E10</f>
        <v>843500</v>
      </c>
      <c r="F11" s="14">
        <f>'Asset Risk Calculation'!F10</f>
        <v>800000</v>
      </c>
      <c r="G11" s="14">
        <f>'Asset Risk Calculation'!G10</f>
        <v>2265429</v>
      </c>
      <c r="H11" s="14">
        <f>'Asset Risk Calculation'!H10</f>
        <v>4986929</v>
      </c>
      <c r="I11" s="14">
        <f>'Asset Risk Calculation'!I10</f>
        <v>10000000</v>
      </c>
      <c r="J11" s="14">
        <f>'Asset Risk Calculation'!J10</f>
        <v>0</v>
      </c>
      <c r="K11" s="14" t="str">
        <f>'Asset Risk Calculation'!K10</f>
        <v xml:space="preserve">Nuclear </v>
      </c>
      <c r="L11" s="14">
        <f>'Asset Risk Calculation'!M10</f>
        <v>14986929</v>
      </c>
      <c r="M11" s="14">
        <f>'Asset Risk Calculation'!N10</f>
        <v>5600000</v>
      </c>
      <c r="N11" s="14" t="str">
        <f>'Asset Risk Calculation'!O10</f>
        <v>Tgrp1</v>
      </c>
      <c r="O11" s="12">
        <v>1</v>
      </c>
      <c r="P11" s="14" t="str">
        <f t="shared" si="0"/>
        <v>Tgrp11</v>
      </c>
      <c r="Q11" s="11">
        <f>IF(A11="Transformer",VLOOKUP(P11,'PoF Tx'!$C$4:$D$10,2,FALSE),IF(A11="Switchgear",VLOOKUP(P11,'PoF SWGR'!$J$1:$K$213,2,FALSE),IF(A11="Cable",VLOOKUP(P11,'PoF Cables'!$J$1:$K$20,2,FALSE),VLOOKUP(P11,'PoF OHL'!$J$1:$K$200,2,FALSE))))</f>
        <v>3.1243270923778104E-3</v>
      </c>
      <c r="R11" s="14">
        <f t="shared" si="1"/>
        <v>0</v>
      </c>
      <c r="S11" s="14">
        <f t="shared" si="2"/>
        <v>5600000</v>
      </c>
    </row>
    <row r="12" spans="1:22">
      <c r="A12" s="14" t="str">
        <f>'Asset Risk Calculation'!A11</f>
        <v>Transformer</v>
      </c>
      <c r="B12" s="14" t="str">
        <f>'Asset Risk Calculation'!B11</f>
        <v>Transformer11</v>
      </c>
      <c r="C12" s="14" t="str">
        <f>'Asset Risk Calculation'!C11</f>
        <v>site111</v>
      </c>
      <c r="D12" s="14">
        <f>'Asset Risk Calculation'!D11</f>
        <v>1078000</v>
      </c>
      <c r="E12" s="14">
        <f>'Asset Risk Calculation'!E11</f>
        <v>843500</v>
      </c>
      <c r="F12" s="14">
        <f>'Asset Risk Calculation'!F11</f>
        <v>800000</v>
      </c>
      <c r="G12" s="14">
        <f>'Asset Risk Calculation'!G11</f>
        <v>2265429</v>
      </c>
      <c r="H12" s="14">
        <f>'Asset Risk Calculation'!H11</f>
        <v>4986929</v>
      </c>
      <c r="I12" s="14">
        <f>'Asset Risk Calculation'!I11</f>
        <v>10000000</v>
      </c>
      <c r="J12" s="14">
        <f>'Asset Risk Calculation'!J11</f>
        <v>0</v>
      </c>
      <c r="K12" s="14" t="str">
        <f>'Asset Risk Calculation'!K11</f>
        <v>COMAH</v>
      </c>
      <c r="L12" s="14">
        <f>'Asset Risk Calculation'!M11</f>
        <v>14986929</v>
      </c>
      <c r="M12" s="14">
        <f>'Asset Risk Calculation'!N11</f>
        <v>5600000</v>
      </c>
      <c r="N12" s="14" t="str">
        <f>'Asset Risk Calculation'!O11</f>
        <v>Tgrp1</v>
      </c>
      <c r="O12" s="12">
        <v>1</v>
      </c>
      <c r="P12" s="14" t="str">
        <f t="shared" si="0"/>
        <v>Tgrp11</v>
      </c>
      <c r="Q12" s="11">
        <f>IF(A12="Transformer",VLOOKUP(P12,'PoF Tx'!$C$4:$D$10,2,FALSE),IF(A12="Switchgear",VLOOKUP(P12,'PoF SWGR'!$J$1:$K$213,2,FALSE),IF(A12="Cable",VLOOKUP(P12,'PoF Cables'!$J$1:$K$20,2,FALSE),VLOOKUP(P12,'PoF OHL'!$J$1:$K$200,2,FALSE))))</f>
        <v>3.1243270923778104E-3</v>
      </c>
      <c r="R12" s="14">
        <f t="shared" si="1"/>
        <v>0</v>
      </c>
      <c r="S12" s="14">
        <f t="shared" si="2"/>
        <v>5600000</v>
      </c>
    </row>
    <row r="13" spans="1:22">
      <c r="A13" s="14" t="str">
        <f>'Asset Risk Calculation'!A12</f>
        <v>Transformer</v>
      </c>
      <c r="B13" s="14" t="str">
        <f>'Asset Risk Calculation'!B12</f>
        <v>Transformer12</v>
      </c>
      <c r="C13" s="14" t="str">
        <f>'Asset Risk Calculation'!C12</f>
        <v>site112</v>
      </c>
      <c r="D13" s="14">
        <f>'Asset Risk Calculation'!D12</f>
        <v>0</v>
      </c>
      <c r="E13" s="14">
        <f>'Asset Risk Calculation'!E12</f>
        <v>0</v>
      </c>
      <c r="F13" s="14">
        <f>'Asset Risk Calculation'!F12</f>
        <v>800000</v>
      </c>
      <c r="G13" s="14">
        <f>'Asset Risk Calculation'!G12</f>
        <v>241878</v>
      </c>
      <c r="H13" s="14">
        <f>'Asset Risk Calculation'!H12</f>
        <v>1041878</v>
      </c>
      <c r="I13" s="14">
        <f>'Asset Risk Calculation'!I12</f>
        <v>10000000</v>
      </c>
      <c r="J13" s="14">
        <f>'Asset Risk Calculation'!J12</f>
        <v>0</v>
      </c>
      <c r="K13" s="14" t="str">
        <f>'Asset Risk Calculation'!K12</f>
        <v>no</v>
      </c>
      <c r="L13" s="14">
        <f>'Asset Risk Calculation'!M12</f>
        <v>11041878</v>
      </c>
      <c r="M13" s="14">
        <f>'Asset Risk Calculation'!N12</f>
        <v>5600000</v>
      </c>
      <c r="N13" s="14" t="str">
        <f>'Asset Risk Calculation'!O12</f>
        <v>Tgrp1</v>
      </c>
      <c r="O13" s="12">
        <v>1</v>
      </c>
      <c r="P13" s="14" t="str">
        <f t="shared" si="0"/>
        <v>Tgrp11</v>
      </c>
      <c r="Q13" s="11">
        <f>IF(A13="Transformer",VLOOKUP(P13,'PoF Tx'!$C$4:$D$10,2,FALSE),IF(A13="Switchgear",VLOOKUP(P13,'PoF SWGR'!$J$1:$K$213,2,FALSE),IF(A13="Cable",VLOOKUP(P13,'PoF Cables'!$J$1:$K$20,2,FALSE),VLOOKUP(P13,'PoF OHL'!$J$1:$K$200,2,FALSE))))</f>
        <v>3.1243270923778104E-3</v>
      </c>
      <c r="R13" s="14">
        <f t="shared" si="1"/>
        <v>51994.670303446248</v>
      </c>
      <c r="S13" s="14">
        <f t="shared" si="2"/>
        <v>0</v>
      </c>
    </row>
    <row r="14" spans="1:22">
      <c r="A14" s="14" t="str">
        <f>'Asset Risk Calculation'!A13</f>
        <v>Transformer</v>
      </c>
      <c r="B14" s="14" t="str">
        <f>'Asset Risk Calculation'!B13</f>
        <v>Transformer13</v>
      </c>
      <c r="C14" s="14" t="str">
        <f>'Asset Risk Calculation'!C13</f>
        <v>site113</v>
      </c>
      <c r="D14" s="14">
        <f>'Asset Risk Calculation'!D13</f>
        <v>0</v>
      </c>
      <c r="E14" s="14">
        <f>'Asset Risk Calculation'!E13</f>
        <v>0</v>
      </c>
      <c r="F14" s="14">
        <f>'Asset Risk Calculation'!F13</f>
        <v>800000</v>
      </c>
      <c r="G14" s="14">
        <f>'Asset Risk Calculation'!G13</f>
        <v>2265429</v>
      </c>
      <c r="H14" s="14">
        <f>'Asset Risk Calculation'!H13</f>
        <v>3065429</v>
      </c>
      <c r="I14" s="14">
        <f>'Asset Risk Calculation'!I13</f>
        <v>50000</v>
      </c>
      <c r="J14" s="14">
        <f>'Asset Risk Calculation'!J13</f>
        <v>0</v>
      </c>
      <c r="K14" s="14" t="str">
        <f>'Asset Risk Calculation'!K13</f>
        <v>no</v>
      </c>
      <c r="L14" s="14">
        <f>'Asset Risk Calculation'!M13</f>
        <v>3115429</v>
      </c>
      <c r="M14" s="14">
        <f>'Asset Risk Calculation'!N13</f>
        <v>5600000</v>
      </c>
      <c r="N14" s="14" t="str">
        <f>'Asset Risk Calculation'!O13</f>
        <v>Tgrp1</v>
      </c>
      <c r="O14" s="12">
        <v>1</v>
      </c>
      <c r="P14" s="14" t="str">
        <f t="shared" si="0"/>
        <v>Tgrp11</v>
      </c>
      <c r="Q14" s="11">
        <f>IF(A14="Transformer",VLOOKUP(P14,'PoF Tx'!$C$4:$D$10,2,FALSE),IF(A14="Switchgear",VLOOKUP(P14,'PoF SWGR'!$J$1:$K$213,2,FALSE),IF(A14="Cable",VLOOKUP(P14,'PoF Cables'!$J$1:$K$20,2,FALSE),VLOOKUP(P14,'PoF OHL'!$J$1:$K$200,2,FALSE))))</f>
        <v>3.1243270923778104E-3</v>
      </c>
      <c r="R14" s="14">
        <f t="shared" si="1"/>
        <v>27229.850946395247</v>
      </c>
      <c r="S14" s="14">
        <f t="shared" si="2"/>
        <v>0</v>
      </c>
    </row>
    <row r="15" spans="1:22">
      <c r="A15" s="14" t="str">
        <f>'Asset Risk Calculation'!A14</f>
        <v>Transformer</v>
      </c>
      <c r="B15" s="14" t="str">
        <f>'Asset Risk Calculation'!B14</f>
        <v>Transformer14</v>
      </c>
      <c r="C15" s="14" t="str">
        <f>'Asset Risk Calculation'!C14</f>
        <v>site114</v>
      </c>
      <c r="D15" s="14">
        <f>'Asset Risk Calculation'!D14</f>
        <v>0</v>
      </c>
      <c r="E15" s="14">
        <f>'Asset Risk Calculation'!E14</f>
        <v>843500</v>
      </c>
      <c r="F15" s="14">
        <f>'Asset Risk Calculation'!F14</f>
        <v>800000</v>
      </c>
      <c r="G15" s="14">
        <f>'Asset Risk Calculation'!G14</f>
        <v>241878</v>
      </c>
      <c r="H15" s="14">
        <f>'Asset Risk Calculation'!H14</f>
        <v>1885378</v>
      </c>
      <c r="I15" s="14">
        <f>'Asset Risk Calculation'!I14</f>
        <v>1000000</v>
      </c>
      <c r="J15" s="14">
        <f>'Asset Risk Calculation'!J14</f>
        <v>0</v>
      </c>
      <c r="K15" s="14" t="str">
        <f>'Asset Risk Calculation'!K14</f>
        <v>no</v>
      </c>
      <c r="L15" s="14">
        <f>'Asset Risk Calculation'!M14</f>
        <v>2885378</v>
      </c>
      <c r="M15" s="14">
        <f>'Asset Risk Calculation'!N14</f>
        <v>5600000</v>
      </c>
      <c r="N15" s="14" t="str">
        <f>'Asset Risk Calculation'!O14</f>
        <v>Tgrp1</v>
      </c>
      <c r="O15" s="12">
        <v>1</v>
      </c>
      <c r="P15" s="14" t="str">
        <f t="shared" si="0"/>
        <v>Tgrp11</v>
      </c>
      <c r="Q15" s="11">
        <f>IF(A15="Transformer",VLOOKUP(P15,'PoF Tx'!$C$4:$D$10,2,FALSE),IF(A15="Switchgear",VLOOKUP(P15,'PoF SWGR'!$J$1:$K$213,2,FALSE),IF(A15="Cable",VLOOKUP(P15,'PoF Cables'!$J$1:$K$20,2,FALSE),VLOOKUP(P15,'PoF OHL'!$J$1:$K$200,2,FALSE))))</f>
        <v>3.1243270923778104E-3</v>
      </c>
      <c r="R15" s="14">
        <f t="shared" si="1"/>
        <v>26511.096374466641</v>
      </c>
      <c r="S15" s="14">
        <f t="shared" si="2"/>
        <v>0</v>
      </c>
    </row>
    <row r="16" spans="1:22">
      <c r="A16" s="14" t="str">
        <f>'Asset Risk Calculation'!A15</f>
        <v>Transformer</v>
      </c>
      <c r="B16" s="14" t="str">
        <f>'Asset Risk Calculation'!B15</f>
        <v>Transformer15</v>
      </c>
      <c r="C16" s="14" t="str">
        <f>'Asset Risk Calculation'!C15</f>
        <v>site115</v>
      </c>
      <c r="D16" s="14">
        <f>'Asset Risk Calculation'!D15</f>
        <v>0</v>
      </c>
      <c r="E16" s="14">
        <f>'Asset Risk Calculation'!E15</f>
        <v>0</v>
      </c>
      <c r="F16" s="14">
        <f>'Asset Risk Calculation'!F15</f>
        <v>800000</v>
      </c>
      <c r="G16" s="14">
        <f>'Asset Risk Calculation'!G15</f>
        <v>4449015</v>
      </c>
      <c r="H16" s="14">
        <f>'Asset Risk Calculation'!H15</f>
        <v>5249015</v>
      </c>
      <c r="I16" s="14">
        <f>'Asset Risk Calculation'!I15</f>
        <v>10000000</v>
      </c>
      <c r="J16" s="14">
        <f>'Asset Risk Calculation'!J15</f>
        <v>0</v>
      </c>
      <c r="K16" s="14" t="str">
        <f>'Asset Risk Calculation'!K15</f>
        <v>Black start</v>
      </c>
      <c r="L16" s="14">
        <f>'Asset Risk Calculation'!M15</f>
        <v>15249015</v>
      </c>
      <c r="M16" s="14">
        <f>'Asset Risk Calculation'!N15</f>
        <v>5600000</v>
      </c>
      <c r="N16" s="14" t="str">
        <f>'Asset Risk Calculation'!O15</f>
        <v>Tgrp1</v>
      </c>
      <c r="O16" s="12">
        <v>1</v>
      </c>
      <c r="P16" s="14" t="str">
        <f t="shared" si="0"/>
        <v>Tgrp11</v>
      </c>
      <c r="Q16" s="11">
        <f>IF(A16="Transformer",VLOOKUP(P16,'PoF Tx'!$C$4:$D$10,2,FALSE),IF(A16="Switchgear",VLOOKUP(P16,'PoF SWGR'!$J$1:$K$213,2,FALSE),IF(A16="Cable",VLOOKUP(P16,'PoF Cables'!$J$1:$K$20,2,FALSE),VLOOKUP(P16,'PoF OHL'!$J$1:$K$200,2,FALSE))))</f>
        <v>3.1243270923778104E-3</v>
      </c>
      <c r="R16" s="14">
        <f t="shared" si="1"/>
        <v>0</v>
      </c>
      <c r="S16" s="14">
        <f t="shared" si="2"/>
        <v>5600000</v>
      </c>
    </row>
    <row r="17" spans="1:19">
      <c r="A17" s="14" t="str">
        <f>'Asset Risk Calculation'!A16</f>
        <v>Transformer</v>
      </c>
      <c r="B17" s="14" t="str">
        <f>'Asset Risk Calculation'!B16</f>
        <v>Transformer16</v>
      </c>
      <c r="C17" s="14" t="str">
        <f>'Asset Risk Calculation'!C16</f>
        <v>site116</v>
      </c>
      <c r="D17" s="14">
        <f>'Asset Risk Calculation'!D16</f>
        <v>0</v>
      </c>
      <c r="E17" s="14">
        <f>'Asset Risk Calculation'!E16</f>
        <v>0</v>
      </c>
      <c r="F17" s="14">
        <f>'Asset Risk Calculation'!F16</f>
        <v>800000</v>
      </c>
      <c r="G17" s="14">
        <f>'Asset Risk Calculation'!G16</f>
        <v>241878</v>
      </c>
      <c r="H17" s="14">
        <f>'Asset Risk Calculation'!H16</f>
        <v>1041878</v>
      </c>
      <c r="I17" s="14">
        <f>'Asset Risk Calculation'!I16</f>
        <v>1000000</v>
      </c>
      <c r="J17" s="14">
        <f>'Asset Risk Calculation'!J16</f>
        <v>0</v>
      </c>
      <c r="K17" s="14" t="str">
        <f>'Asset Risk Calculation'!K16</f>
        <v>no</v>
      </c>
      <c r="L17" s="14">
        <f>'Asset Risk Calculation'!M16</f>
        <v>2041878</v>
      </c>
      <c r="M17" s="14">
        <f>'Asset Risk Calculation'!N16</f>
        <v>5600000</v>
      </c>
      <c r="N17" s="14" t="str">
        <f>'Asset Risk Calculation'!O16</f>
        <v>Tgrp1</v>
      </c>
      <c r="O17" s="12">
        <v>1</v>
      </c>
      <c r="P17" s="14" t="str">
        <f t="shared" si="0"/>
        <v>Tgrp11</v>
      </c>
      <c r="Q17" s="11">
        <f>IF(A17="Transformer",VLOOKUP(P17,'PoF Tx'!$C$4:$D$10,2,FALSE),IF(A17="Switchgear",VLOOKUP(P17,'PoF SWGR'!$J$1:$K$213,2,FALSE),IF(A17="Cable",VLOOKUP(P17,'PoF Cables'!$J$1:$K$20,2,FALSE),VLOOKUP(P17,'PoF OHL'!$J$1:$K$200,2,FALSE))))</f>
        <v>3.1243270923778104E-3</v>
      </c>
      <c r="R17" s="14">
        <f t="shared" si="1"/>
        <v>23875.726472045957</v>
      </c>
      <c r="S17" s="14">
        <f t="shared" si="2"/>
        <v>0</v>
      </c>
    </row>
    <row r="18" spans="1:19">
      <c r="A18" s="14" t="str">
        <f>'Asset Risk Calculation'!A17</f>
        <v>Transformer</v>
      </c>
      <c r="B18" s="14" t="str">
        <f>'Asset Risk Calculation'!B17</f>
        <v>Transformer17</v>
      </c>
      <c r="C18" s="14" t="str">
        <f>'Asset Risk Calculation'!C17</f>
        <v>site117</v>
      </c>
      <c r="D18" s="14">
        <f>'Asset Risk Calculation'!D17</f>
        <v>0</v>
      </c>
      <c r="E18" s="14">
        <f>'Asset Risk Calculation'!E17</f>
        <v>843500</v>
      </c>
      <c r="F18" s="14">
        <f>'Asset Risk Calculation'!F17</f>
        <v>800000</v>
      </c>
      <c r="G18" s="14">
        <f>'Asset Risk Calculation'!G17</f>
        <v>2265429</v>
      </c>
      <c r="H18" s="14">
        <f>'Asset Risk Calculation'!H17</f>
        <v>3908929</v>
      </c>
      <c r="I18" s="14">
        <f>'Asset Risk Calculation'!I17</f>
        <v>1000000</v>
      </c>
      <c r="J18" s="14">
        <f>'Asset Risk Calculation'!J17</f>
        <v>0</v>
      </c>
      <c r="K18" s="14" t="str">
        <f>'Asset Risk Calculation'!K17</f>
        <v>no</v>
      </c>
      <c r="L18" s="14">
        <f>'Asset Risk Calculation'!M17</f>
        <v>4908929</v>
      </c>
      <c r="M18" s="14">
        <f>'Asset Risk Calculation'!N17</f>
        <v>5600000</v>
      </c>
      <c r="N18" s="14" t="str">
        <f>'Asset Risk Calculation'!O17</f>
        <v>Tgrp1</v>
      </c>
      <c r="O18" s="12">
        <v>1</v>
      </c>
      <c r="P18" s="14" t="str">
        <f t="shared" si="0"/>
        <v>Tgrp11</v>
      </c>
      <c r="Q18" s="11">
        <f>IF(A18="Transformer",VLOOKUP(P18,'PoF Tx'!$C$4:$D$10,2,FALSE),IF(A18="Switchgear",VLOOKUP(P18,'PoF SWGR'!$J$1:$K$213,2,FALSE),IF(A18="Cable",VLOOKUP(P18,'PoF Cables'!$J$1:$K$20,2,FALSE),VLOOKUP(P18,'PoF OHL'!$J$1:$K$200,2,FALSE))))</f>
        <v>3.1243270923778104E-3</v>
      </c>
      <c r="R18" s="14">
        <f t="shared" si="1"/>
        <v>32833.331586574852</v>
      </c>
      <c r="S18" s="14">
        <f t="shared" si="2"/>
        <v>0</v>
      </c>
    </row>
    <row r="19" spans="1:19">
      <c r="A19" s="14" t="str">
        <f>'Asset Risk Calculation'!A18</f>
        <v>Transformer</v>
      </c>
      <c r="B19" s="14" t="str">
        <f>'Asset Risk Calculation'!B18</f>
        <v>Transformer18</v>
      </c>
      <c r="C19" s="14" t="str">
        <f>'Asset Risk Calculation'!C18</f>
        <v>site118</v>
      </c>
      <c r="D19" s="14">
        <f>'Asset Risk Calculation'!D18</f>
        <v>0</v>
      </c>
      <c r="E19" s="14">
        <f>'Asset Risk Calculation'!E18</f>
        <v>843500</v>
      </c>
      <c r="F19" s="14">
        <f>'Asset Risk Calculation'!F18</f>
        <v>800000</v>
      </c>
      <c r="G19" s="14">
        <f>'Asset Risk Calculation'!G18</f>
        <v>2265429</v>
      </c>
      <c r="H19" s="14">
        <f>'Asset Risk Calculation'!H18</f>
        <v>3908929</v>
      </c>
      <c r="I19" s="14">
        <f>'Asset Risk Calculation'!I18</f>
        <v>1000000</v>
      </c>
      <c r="J19" s="14">
        <f>'Asset Risk Calculation'!J18</f>
        <v>0</v>
      </c>
      <c r="K19" s="14" t="str">
        <f>'Asset Risk Calculation'!K18</f>
        <v>no</v>
      </c>
      <c r="L19" s="14">
        <f>'Asset Risk Calculation'!M18</f>
        <v>4908929</v>
      </c>
      <c r="M19" s="14">
        <f>'Asset Risk Calculation'!N18</f>
        <v>5600000</v>
      </c>
      <c r="N19" s="14" t="str">
        <f>'Asset Risk Calculation'!O18</f>
        <v>Tgrp1</v>
      </c>
      <c r="O19" s="12">
        <v>1</v>
      </c>
      <c r="P19" s="14" t="str">
        <f t="shared" si="0"/>
        <v>Tgrp11</v>
      </c>
      <c r="Q19" s="11">
        <f>IF(A19="Transformer",VLOOKUP(P19,'PoF Tx'!$C$4:$D$10,2,FALSE),IF(A19="Switchgear",VLOOKUP(P19,'PoF SWGR'!$J$1:$K$213,2,FALSE),IF(A19="Cable",VLOOKUP(P19,'PoF Cables'!$J$1:$K$20,2,FALSE),VLOOKUP(P19,'PoF OHL'!$J$1:$K$200,2,FALSE))))</f>
        <v>3.1243270923778104E-3</v>
      </c>
      <c r="R19" s="14">
        <f t="shared" si="1"/>
        <v>32833.331586574852</v>
      </c>
      <c r="S19" s="14">
        <f t="shared" si="2"/>
        <v>0</v>
      </c>
    </row>
    <row r="20" spans="1:19">
      <c r="A20" s="14" t="str">
        <f>'Asset Risk Calculation'!A19</f>
        <v>Transformer</v>
      </c>
      <c r="B20" s="14" t="str">
        <f>'Asset Risk Calculation'!B19</f>
        <v>Transformer19</v>
      </c>
      <c r="C20" s="14" t="str">
        <f>'Asset Risk Calculation'!C19</f>
        <v>site119</v>
      </c>
      <c r="D20" s="14">
        <f>'Asset Risk Calculation'!D19</f>
        <v>0</v>
      </c>
      <c r="E20" s="14">
        <f>'Asset Risk Calculation'!E19</f>
        <v>843500</v>
      </c>
      <c r="F20" s="14">
        <f>'Asset Risk Calculation'!F19</f>
        <v>800000</v>
      </c>
      <c r="G20" s="14">
        <f>'Asset Risk Calculation'!G19</f>
        <v>2265429</v>
      </c>
      <c r="H20" s="14">
        <f>'Asset Risk Calculation'!H19</f>
        <v>3908929</v>
      </c>
      <c r="I20" s="14">
        <f>'Asset Risk Calculation'!I19</f>
        <v>1000000</v>
      </c>
      <c r="J20" s="14">
        <f>'Asset Risk Calculation'!J19</f>
        <v>0</v>
      </c>
      <c r="K20" s="14" t="str">
        <f>'Asset Risk Calculation'!K19</f>
        <v>no</v>
      </c>
      <c r="L20" s="14">
        <f>'Asset Risk Calculation'!M19</f>
        <v>4908929</v>
      </c>
      <c r="M20" s="14">
        <f>'Asset Risk Calculation'!N19</f>
        <v>5600000</v>
      </c>
      <c r="N20" s="14" t="str">
        <f>'Asset Risk Calculation'!O19</f>
        <v>Tgrp1</v>
      </c>
      <c r="O20" s="12">
        <v>1</v>
      </c>
      <c r="P20" s="14" t="str">
        <f t="shared" si="0"/>
        <v>Tgrp11</v>
      </c>
      <c r="Q20" s="11">
        <f>IF(A20="Transformer",VLOOKUP(P20,'PoF Tx'!$C$4:$D$10,2,FALSE),IF(A20="Switchgear",VLOOKUP(P20,'PoF SWGR'!$J$1:$K$213,2,FALSE),IF(A20="Cable",VLOOKUP(P20,'PoF Cables'!$J$1:$K$20,2,FALSE),VLOOKUP(P20,'PoF OHL'!$J$1:$K$200,2,FALSE))))</f>
        <v>3.1243270923778104E-3</v>
      </c>
      <c r="R20" s="14">
        <f t="shared" si="1"/>
        <v>32833.331586574852</v>
      </c>
      <c r="S20" s="14">
        <f t="shared" si="2"/>
        <v>0</v>
      </c>
    </row>
    <row r="21" spans="1:19">
      <c r="A21" s="14" t="str">
        <f>'Asset Risk Calculation'!A20</f>
        <v>Transformer</v>
      </c>
      <c r="B21" s="14" t="str">
        <f>'Asset Risk Calculation'!B20</f>
        <v>Transformer20</v>
      </c>
      <c r="C21" s="14" t="str">
        <f>'Asset Risk Calculation'!C20</f>
        <v>site120</v>
      </c>
      <c r="D21" s="14">
        <f>'Asset Risk Calculation'!D20</f>
        <v>0</v>
      </c>
      <c r="E21" s="14">
        <f>'Asset Risk Calculation'!E20</f>
        <v>0</v>
      </c>
      <c r="F21" s="14">
        <f>'Asset Risk Calculation'!F20</f>
        <v>800000</v>
      </c>
      <c r="G21" s="14">
        <f>'Asset Risk Calculation'!G20</f>
        <v>4449015</v>
      </c>
      <c r="H21" s="14">
        <f>'Asset Risk Calculation'!H20</f>
        <v>5249015</v>
      </c>
      <c r="I21" s="14">
        <f>'Asset Risk Calculation'!I20</f>
        <v>50000</v>
      </c>
      <c r="J21" s="14">
        <f>'Asset Risk Calculation'!J20</f>
        <v>0</v>
      </c>
      <c r="K21" s="14" t="str">
        <f>'Asset Risk Calculation'!K20</f>
        <v>no</v>
      </c>
      <c r="L21" s="14">
        <f>'Asset Risk Calculation'!M20</f>
        <v>5299015</v>
      </c>
      <c r="M21" s="14">
        <f>'Asset Risk Calculation'!N20</f>
        <v>5600000</v>
      </c>
      <c r="N21" s="14" t="str">
        <f>'Asset Risk Calculation'!O20</f>
        <v>Tgrp1</v>
      </c>
      <c r="O21" s="12">
        <v>1</v>
      </c>
      <c r="P21" s="14" t="str">
        <f t="shared" si="0"/>
        <v>Tgrp11</v>
      </c>
      <c r="Q21" s="11">
        <f>IF(A21="Transformer",VLOOKUP(P21,'PoF Tx'!$C$4:$D$10,2,FALSE),IF(A21="Switchgear",VLOOKUP(P21,'PoF SWGR'!$J$1:$K$213,2,FALSE),IF(A21="Cable",VLOOKUP(P21,'PoF Cables'!$J$1:$K$20,2,FALSE),VLOOKUP(P21,'PoF OHL'!$J$1:$K$200,2,FALSE))))</f>
        <v>3.1243270923778104E-3</v>
      </c>
      <c r="R21" s="14">
        <f t="shared" si="1"/>
        <v>34052.087844732137</v>
      </c>
      <c r="S21" s="14">
        <f t="shared" si="2"/>
        <v>0</v>
      </c>
    </row>
    <row r="22" spans="1:19">
      <c r="A22" s="14" t="str">
        <f>'Asset Risk Calculation'!A21</f>
        <v>Transformer</v>
      </c>
      <c r="B22" s="14" t="str">
        <f>'Asset Risk Calculation'!B21</f>
        <v>Transformer21</v>
      </c>
      <c r="C22" s="14" t="str">
        <f>'Asset Risk Calculation'!C21</f>
        <v>site121</v>
      </c>
      <c r="D22" s="14">
        <f>'Asset Risk Calculation'!D21</f>
        <v>0</v>
      </c>
      <c r="E22" s="14">
        <f>'Asset Risk Calculation'!E21</f>
        <v>0</v>
      </c>
      <c r="F22" s="14">
        <f>'Asset Risk Calculation'!F21</f>
        <v>800000</v>
      </c>
      <c r="G22" s="14">
        <f>'Asset Risk Calculation'!G21</f>
        <v>4449015</v>
      </c>
      <c r="H22" s="14">
        <f>'Asset Risk Calculation'!H21</f>
        <v>5249015</v>
      </c>
      <c r="I22" s="14">
        <f>'Asset Risk Calculation'!I21</f>
        <v>1000000</v>
      </c>
      <c r="J22" s="14">
        <f>'Asset Risk Calculation'!J21</f>
        <v>0</v>
      </c>
      <c r="K22" s="14" t="str">
        <f>'Asset Risk Calculation'!K21</f>
        <v>no</v>
      </c>
      <c r="L22" s="14">
        <f>'Asset Risk Calculation'!M21</f>
        <v>6249015</v>
      </c>
      <c r="M22" s="14">
        <f>'Asset Risk Calculation'!N21</f>
        <v>5600000</v>
      </c>
      <c r="N22" s="14" t="str">
        <f>'Asset Risk Calculation'!O21</f>
        <v>Tgrp1</v>
      </c>
      <c r="O22" s="12">
        <v>1</v>
      </c>
      <c r="P22" s="14" t="str">
        <f t="shared" si="0"/>
        <v>Tgrp11</v>
      </c>
      <c r="Q22" s="11">
        <f>IF(A22="Transformer",VLOOKUP(P22,'PoF Tx'!$C$4:$D$10,2,FALSE),IF(A22="Switchgear",VLOOKUP(P22,'PoF SWGR'!$J$1:$K$213,2,FALSE),IF(A22="Cable",VLOOKUP(P22,'PoF Cables'!$J$1:$K$20,2,FALSE),VLOOKUP(P22,'PoF OHL'!$J$1:$K$200,2,FALSE))))</f>
        <v>3.1243270923778104E-3</v>
      </c>
      <c r="R22" s="14">
        <f t="shared" si="1"/>
        <v>37020.198582491059</v>
      </c>
      <c r="S22" s="14">
        <f t="shared" si="2"/>
        <v>0</v>
      </c>
    </row>
    <row r="23" spans="1:19" customFormat="1">
      <c r="A23" t="str">
        <f>'Asset Risk Calculation'!A22</f>
        <v>Switchgear</v>
      </c>
      <c r="B23" t="str">
        <f>'Asset Risk Calculation'!B22</f>
        <v>Switchgear22</v>
      </c>
      <c r="C23" t="str">
        <f>'Asset Risk Calculation'!C22</f>
        <v>site122</v>
      </c>
      <c r="D23" s="14">
        <f>'Asset Risk Calculation'!D22</f>
        <v>0</v>
      </c>
      <c r="E23" s="14">
        <f>'Asset Risk Calculation'!E22</f>
        <v>0</v>
      </c>
      <c r="F23" s="14">
        <f>'Asset Risk Calculation'!F22</f>
        <v>800000</v>
      </c>
      <c r="G23" s="14">
        <f>'Asset Risk Calculation'!G22</f>
        <v>241878</v>
      </c>
      <c r="H23" s="14">
        <f>'Asset Risk Calculation'!H22</f>
        <v>1041878</v>
      </c>
      <c r="I23" s="14">
        <f>'Asset Risk Calculation'!I22</f>
        <v>50000</v>
      </c>
      <c r="J23" s="14">
        <f>'Asset Risk Calculation'!J22</f>
        <v>0</v>
      </c>
      <c r="K23" s="14" t="str">
        <f>'Asset Risk Calculation'!K22</f>
        <v>no</v>
      </c>
      <c r="L23" s="14">
        <f>'Asset Risk Calculation'!M22</f>
        <v>1091878</v>
      </c>
      <c r="M23" s="14">
        <f>'Asset Risk Calculation'!N22</f>
        <v>1871000</v>
      </c>
      <c r="N23" t="str">
        <f>'Asset Risk Calculation'!O22</f>
        <v>Sgrp20</v>
      </c>
      <c r="O23" s="12">
        <f>'Asset Risk Calculation'!P22</f>
        <v>3</v>
      </c>
      <c r="P23" t="str">
        <f>'Asset Risk Calculation'!Q22</f>
        <v>Sgrp203</v>
      </c>
      <c r="Q23" s="11">
        <f>IF(A23="Transformer",VLOOKUP(P23,'PoF Tx'!$C$4:$D$10,2,FALSE),IF(A23="Switchgear",VLOOKUP(P23,'PoF SWGR'!$J$1:$K$213,2,FALSE),IF(A23="Cable",VLOOKUP(P23,'PoF Cables'!$J$1:$K$20,2,FALSE),VLOOKUP(P23,'PoF OHL'!$J$1:$K$200,2,FALSE))))</f>
        <v>1.0837806508269409E-4</v>
      </c>
      <c r="R23" s="14">
        <f t="shared" si="1"/>
        <v>321.1109847160825</v>
      </c>
      <c r="S23" s="14">
        <f t="shared" si="2"/>
        <v>0</v>
      </c>
    </row>
    <row r="24" spans="1:19" customFormat="1">
      <c r="A24" t="str">
        <f>'Asset Risk Calculation'!A23</f>
        <v>Switchgear</v>
      </c>
      <c r="B24" t="str">
        <f>'Asset Risk Calculation'!B23</f>
        <v>Switchgear23</v>
      </c>
      <c r="C24" t="str">
        <f>'Asset Risk Calculation'!C23</f>
        <v>site123</v>
      </c>
      <c r="D24" s="14">
        <f>'Asset Risk Calculation'!D23</f>
        <v>0</v>
      </c>
      <c r="E24" s="14">
        <f>'Asset Risk Calculation'!E23</f>
        <v>0</v>
      </c>
      <c r="F24" s="14">
        <f>'Asset Risk Calculation'!F23</f>
        <v>800000</v>
      </c>
      <c r="G24" s="14">
        <f>'Asset Risk Calculation'!G23</f>
        <v>241878</v>
      </c>
      <c r="H24" s="14">
        <f>'Asset Risk Calculation'!H23</f>
        <v>1041878</v>
      </c>
      <c r="I24" s="14">
        <f>'Asset Risk Calculation'!I23</f>
        <v>10000</v>
      </c>
      <c r="J24" s="14">
        <f>'Asset Risk Calculation'!J23</f>
        <v>0</v>
      </c>
      <c r="K24" s="14" t="str">
        <f>'Asset Risk Calculation'!K23</f>
        <v xml:space="preserve">Nuclear </v>
      </c>
      <c r="L24" s="14">
        <f>'Asset Risk Calculation'!M23</f>
        <v>1051878</v>
      </c>
      <c r="M24" s="14">
        <f>'Asset Risk Calculation'!N23</f>
        <v>1871000</v>
      </c>
      <c r="N24" t="str">
        <f>'Asset Risk Calculation'!O23</f>
        <v>Sgrp1</v>
      </c>
      <c r="O24" s="12" t="str">
        <f>'Asset Risk Calculation'!P23</f>
        <v>4b</v>
      </c>
      <c r="P24" t="str">
        <f>'Asset Risk Calculation'!Q23</f>
        <v>Sgrp14b</v>
      </c>
      <c r="Q24" s="11">
        <f>IF(A24="Transformer",VLOOKUP(P24,'PoF Tx'!$C$4:$D$10,2,FALSE),IF(A24="Switchgear",VLOOKUP(P24,'PoF SWGR'!$J$1:$K$213,2,FALSE),IF(A24="Cable",VLOOKUP(P24,'PoF Cables'!$J$1:$K$20,2,FALSE),VLOOKUP(P24,'PoF OHL'!$J$1:$K$200,2,FALSE))))</f>
        <v>2.9871381677183957E-2</v>
      </c>
      <c r="R24" s="14">
        <f t="shared" si="1"/>
        <v>0</v>
      </c>
      <c r="S24" s="14">
        <f t="shared" si="2"/>
        <v>1871000</v>
      </c>
    </row>
    <row r="25" spans="1:19" customFormat="1">
      <c r="A25" t="str">
        <f>'Asset Risk Calculation'!A24</f>
        <v>Switchgear</v>
      </c>
      <c r="B25" t="str">
        <f>'Asset Risk Calculation'!B24</f>
        <v>Switchgear24</v>
      </c>
      <c r="C25" t="str">
        <f>'Asset Risk Calculation'!C24</f>
        <v>site124</v>
      </c>
      <c r="D25" s="14">
        <f>'Asset Risk Calculation'!D24</f>
        <v>0</v>
      </c>
      <c r="E25" s="14">
        <f>'Asset Risk Calculation'!E24</f>
        <v>0</v>
      </c>
      <c r="F25" s="14">
        <f>'Asset Risk Calculation'!F24</f>
        <v>800000</v>
      </c>
      <c r="G25" s="14">
        <f>'Asset Risk Calculation'!G24</f>
        <v>241878</v>
      </c>
      <c r="H25" s="14">
        <f>'Asset Risk Calculation'!H24</f>
        <v>1041878</v>
      </c>
      <c r="I25" s="14">
        <f>'Asset Risk Calculation'!I24</f>
        <v>10000</v>
      </c>
      <c r="J25" s="14">
        <f>'Asset Risk Calculation'!J24</f>
        <v>0</v>
      </c>
      <c r="K25" s="14" t="str">
        <f>'Asset Risk Calculation'!K24</f>
        <v>no</v>
      </c>
      <c r="L25" s="14">
        <f>'Asset Risk Calculation'!M24</f>
        <v>1051878</v>
      </c>
      <c r="M25" s="14">
        <f>'Asset Risk Calculation'!N24</f>
        <v>1871000</v>
      </c>
      <c r="N25" t="str">
        <f>'Asset Risk Calculation'!O24</f>
        <v>Sgrp20</v>
      </c>
      <c r="O25" s="12">
        <f>'Asset Risk Calculation'!P24</f>
        <v>5</v>
      </c>
      <c r="P25" t="str">
        <f>'Asset Risk Calculation'!Q24</f>
        <v>Sgrp205</v>
      </c>
      <c r="Q25" s="11">
        <f>IF(A25="Transformer",VLOOKUP(P25,'PoF Tx'!$C$4:$D$10,2,FALSE),IF(A25="Switchgear",VLOOKUP(P25,'PoF SWGR'!$J$1:$K$213,2,FALSE),IF(A25="Cable",VLOOKUP(P25,'PoF Cables'!$J$1:$K$20,2,FALSE),VLOOKUP(P25,'PoF OHL'!$J$1:$K$200,2,FALSE))))</f>
        <v>0.15321359631603143</v>
      </c>
      <c r="R25" s="14">
        <f t="shared" si="1"/>
        <v>447824.64997300931</v>
      </c>
      <c r="S25" s="14">
        <f t="shared" si="2"/>
        <v>0</v>
      </c>
    </row>
    <row r="26" spans="1:19" customFormat="1">
      <c r="A26" t="str">
        <f>'Asset Risk Calculation'!A25</f>
        <v>Switchgear</v>
      </c>
      <c r="B26" t="str">
        <f>'Asset Risk Calculation'!B25</f>
        <v>Switchgear25</v>
      </c>
      <c r="C26" t="str">
        <f>'Asset Risk Calculation'!C25</f>
        <v>site125</v>
      </c>
      <c r="D26" s="14">
        <f>'Asset Risk Calculation'!D25</f>
        <v>0</v>
      </c>
      <c r="E26" s="14">
        <f>'Asset Risk Calculation'!E25</f>
        <v>0</v>
      </c>
      <c r="F26" s="14">
        <f>'Asset Risk Calculation'!F25</f>
        <v>800000</v>
      </c>
      <c r="G26" s="14">
        <f>'Asset Risk Calculation'!G25</f>
        <v>241878</v>
      </c>
      <c r="H26" s="14">
        <f>'Asset Risk Calculation'!H25</f>
        <v>1041878</v>
      </c>
      <c r="I26" s="14">
        <f>'Asset Risk Calculation'!I25</f>
        <v>10000</v>
      </c>
      <c r="J26" s="14">
        <f>'Asset Risk Calculation'!J25</f>
        <v>0</v>
      </c>
      <c r="K26" s="14" t="str">
        <f>'Asset Risk Calculation'!K25</f>
        <v>no</v>
      </c>
      <c r="L26" s="14">
        <f>'Asset Risk Calculation'!M25</f>
        <v>1051878</v>
      </c>
      <c r="M26" s="14">
        <f>'Asset Risk Calculation'!N25</f>
        <v>1871000</v>
      </c>
      <c r="N26" t="str">
        <f>'Asset Risk Calculation'!O25</f>
        <v>Sgrp20</v>
      </c>
      <c r="O26" s="12" t="str">
        <f>'Asset Risk Calculation'!P25</f>
        <v>4a</v>
      </c>
      <c r="P26" t="str">
        <f>'Asset Risk Calculation'!Q25</f>
        <v>Sgrp204a</v>
      </c>
      <c r="Q26" s="11">
        <f>IF(A26="Transformer",VLOOKUP(P26,'PoF Tx'!$C$4:$D$10,2,FALSE),IF(A26="Switchgear",VLOOKUP(P26,'PoF SWGR'!$J$1:$K$213,2,FALSE),IF(A26="Cable",VLOOKUP(P26,'PoF Cables'!$J$1:$K$20,2,FALSE),VLOOKUP(P26,'PoF OHL'!$J$1:$K$200,2,FALSE))))</f>
        <v>5.2644490774880776E-3</v>
      </c>
      <c r="R26" s="14">
        <f t="shared" si="1"/>
        <v>15387.342390710197</v>
      </c>
      <c r="S26" s="14">
        <f t="shared" si="2"/>
        <v>0</v>
      </c>
    </row>
    <row r="27" spans="1:19" customFormat="1">
      <c r="A27" t="str">
        <f>'Asset Risk Calculation'!A26</f>
        <v>Switchgear</v>
      </c>
      <c r="B27" t="str">
        <f>'Asset Risk Calculation'!B26</f>
        <v>Switchgear26</v>
      </c>
      <c r="C27" t="str">
        <f>'Asset Risk Calculation'!C26</f>
        <v>site126</v>
      </c>
      <c r="D27" s="14">
        <f>'Asset Risk Calculation'!D26</f>
        <v>0</v>
      </c>
      <c r="E27" s="14">
        <f>'Asset Risk Calculation'!E26</f>
        <v>0</v>
      </c>
      <c r="F27" s="14">
        <f>'Asset Risk Calculation'!F26</f>
        <v>800000</v>
      </c>
      <c r="G27" s="14">
        <f>'Asset Risk Calculation'!G26</f>
        <v>241878</v>
      </c>
      <c r="H27" s="14">
        <f>'Asset Risk Calculation'!H26</f>
        <v>1041878</v>
      </c>
      <c r="I27" s="14">
        <f>'Asset Risk Calculation'!I26</f>
        <v>10000</v>
      </c>
      <c r="J27" s="14">
        <f>'Asset Risk Calculation'!J26</f>
        <v>0</v>
      </c>
      <c r="K27" s="14" t="str">
        <f>'Asset Risk Calculation'!K26</f>
        <v>no</v>
      </c>
      <c r="L27" s="14">
        <f>'Asset Risk Calculation'!M26</f>
        <v>1051878</v>
      </c>
      <c r="M27" s="14">
        <f>'Asset Risk Calculation'!N26</f>
        <v>1871000</v>
      </c>
      <c r="N27" t="str">
        <f>'Asset Risk Calculation'!O26</f>
        <v>Sgrp20</v>
      </c>
      <c r="O27" s="12" t="str">
        <f>'Asset Risk Calculation'!P26</f>
        <v>4b</v>
      </c>
      <c r="P27" t="str">
        <f>'Asset Risk Calculation'!Q26</f>
        <v>Sgrp204b</v>
      </c>
      <c r="Q27" s="11">
        <f>IF(A27="Transformer",VLOOKUP(P27,'PoF Tx'!$C$4:$D$10,2,FALSE),IF(A27="Switchgear",VLOOKUP(P27,'PoF SWGR'!$J$1:$K$213,2,FALSE),IF(A27="Cable",VLOOKUP(P27,'PoF Cables'!$J$1:$K$20,2,FALSE),VLOOKUP(P27,'PoF OHL'!$J$1:$K$200,2,FALSE))))</f>
        <v>3.6223931090196664E-2</v>
      </c>
      <c r="R27" s="14">
        <f t="shared" si="1"/>
        <v>105878.13125705185</v>
      </c>
      <c r="S27" s="14">
        <f t="shared" si="2"/>
        <v>0</v>
      </c>
    </row>
    <row r="28" spans="1:19" customFormat="1">
      <c r="A28" t="str">
        <f>'Asset Risk Calculation'!A27</f>
        <v>Switchgear</v>
      </c>
      <c r="B28" t="str">
        <f>'Asset Risk Calculation'!B27</f>
        <v>Switchgear27</v>
      </c>
      <c r="C28" t="str">
        <f>'Asset Risk Calculation'!C27</f>
        <v>site127</v>
      </c>
      <c r="D28" s="14">
        <f>'Asset Risk Calculation'!D27</f>
        <v>0</v>
      </c>
      <c r="E28" s="14">
        <f>'Asset Risk Calculation'!E27</f>
        <v>0</v>
      </c>
      <c r="F28" s="14">
        <f>'Asset Risk Calculation'!F27</f>
        <v>800000</v>
      </c>
      <c r="G28" s="14">
        <f>'Asset Risk Calculation'!G27</f>
        <v>241878</v>
      </c>
      <c r="H28" s="14">
        <f>'Asset Risk Calculation'!H27</f>
        <v>1041878</v>
      </c>
      <c r="I28" s="14">
        <f>'Asset Risk Calculation'!I27</f>
        <v>10000</v>
      </c>
      <c r="J28" s="14">
        <f>'Asset Risk Calculation'!J27</f>
        <v>0</v>
      </c>
      <c r="K28" s="14" t="str">
        <f>'Asset Risk Calculation'!K27</f>
        <v>no</v>
      </c>
      <c r="L28" s="14">
        <f>'Asset Risk Calculation'!M27</f>
        <v>1051878</v>
      </c>
      <c r="M28" s="14">
        <f>'Asset Risk Calculation'!N27</f>
        <v>1871000</v>
      </c>
      <c r="N28" t="str">
        <f>'Asset Risk Calculation'!O27</f>
        <v>Sgrp1</v>
      </c>
      <c r="O28" s="12" t="str">
        <f>'Asset Risk Calculation'!P27</f>
        <v>4a</v>
      </c>
      <c r="P28" t="str">
        <f>'Asset Risk Calculation'!Q27</f>
        <v>Sgrp14a</v>
      </c>
      <c r="Q28" s="11">
        <f>IF(A28="Transformer",VLOOKUP(P28,'PoF Tx'!$C$4:$D$10,2,FALSE),IF(A28="Switchgear",VLOOKUP(P28,'PoF SWGR'!$J$1:$K$213,2,FALSE),IF(A28="Cable",VLOOKUP(P28,'PoF Cables'!$J$1:$K$20,2,FALSE),VLOOKUP(P28,'PoF OHL'!$J$1:$K$200,2,FALSE))))</f>
        <v>5.3507804657090016E-4</v>
      </c>
      <c r="R28" s="14">
        <f t="shared" si="1"/>
        <v>1563.9678506050595</v>
      </c>
      <c r="S28" s="14">
        <f t="shared" si="2"/>
        <v>0</v>
      </c>
    </row>
    <row r="29" spans="1:19" customFormat="1">
      <c r="A29" t="str">
        <f>'Asset Risk Calculation'!A28</f>
        <v>Switchgear</v>
      </c>
      <c r="B29" t="str">
        <f>'Asset Risk Calculation'!B28</f>
        <v>Switchgear28</v>
      </c>
      <c r="C29" t="str">
        <f>'Asset Risk Calculation'!C28</f>
        <v>site128</v>
      </c>
      <c r="D29" s="14">
        <f>'Asset Risk Calculation'!D28</f>
        <v>0</v>
      </c>
      <c r="E29" s="14">
        <f>'Asset Risk Calculation'!E28</f>
        <v>0</v>
      </c>
      <c r="F29" s="14">
        <f>'Asset Risk Calculation'!F28</f>
        <v>800000</v>
      </c>
      <c r="G29" s="14">
        <f>'Asset Risk Calculation'!G28</f>
        <v>2265429</v>
      </c>
      <c r="H29" s="14">
        <f>'Asset Risk Calculation'!H28</f>
        <v>3065429</v>
      </c>
      <c r="I29" s="14">
        <f>'Asset Risk Calculation'!I28</f>
        <v>50000</v>
      </c>
      <c r="J29" s="14">
        <f>'Asset Risk Calculation'!J28</f>
        <v>0</v>
      </c>
      <c r="K29" s="14" t="str">
        <f>'Asset Risk Calculation'!K28</f>
        <v>no</v>
      </c>
      <c r="L29" s="14">
        <f>'Asset Risk Calculation'!M28</f>
        <v>3115429</v>
      </c>
      <c r="M29" s="14">
        <f>'Asset Risk Calculation'!N28</f>
        <v>1871000</v>
      </c>
      <c r="N29" t="str">
        <f>'Asset Risk Calculation'!O28</f>
        <v>Sgrp20</v>
      </c>
      <c r="O29" s="12">
        <f>'Asset Risk Calculation'!P28</f>
        <v>1</v>
      </c>
      <c r="P29" t="str">
        <f>'Asset Risk Calculation'!Q28</f>
        <v>Sgrp201</v>
      </c>
      <c r="Q29" s="11">
        <f>IF(A29="Transformer",VLOOKUP(P29,'PoF Tx'!$C$4:$D$10,2,FALSE),IF(A29="Switchgear",VLOOKUP(P29,'PoF SWGR'!$J$1:$K$213,2,FALSE),IF(A29="Cable",VLOOKUP(P29,'PoF Cables'!$J$1:$K$20,2,FALSE),VLOOKUP(P29,'PoF OHL'!$J$1:$K$200,2,FALSE))))</f>
        <v>2.0793192470824297E-11</v>
      </c>
      <c r="R29" s="14">
        <f t="shared" si="1"/>
        <v>1.0368377793909993E-4</v>
      </c>
      <c r="S29" s="14">
        <f t="shared" si="2"/>
        <v>0</v>
      </c>
    </row>
    <row r="30" spans="1:19" customFormat="1">
      <c r="A30" t="str">
        <f>'Asset Risk Calculation'!A29</f>
        <v>Switchgear</v>
      </c>
      <c r="B30" t="str">
        <f>'Asset Risk Calculation'!B29</f>
        <v>Switchgear29</v>
      </c>
      <c r="C30" t="str">
        <f>'Asset Risk Calculation'!C29</f>
        <v>site129</v>
      </c>
      <c r="D30" s="14">
        <f>'Asset Risk Calculation'!D29</f>
        <v>0</v>
      </c>
      <c r="E30" s="14">
        <f>'Asset Risk Calculation'!E29</f>
        <v>0</v>
      </c>
      <c r="F30" s="14">
        <f>'Asset Risk Calculation'!F29</f>
        <v>800000</v>
      </c>
      <c r="G30" s="14">
        <f>'Asset Risk Calculation'!G29</f>
        <v>4449015</v>
      </c>
      <c r="H30" s="14">
        <f>'Asset Risk Calculation'!H29</f>
        <v>5249015</v>
      </c>
      <c r="I30" s="14">
        <f>'Asset Risk Calculation'!I29</f>
        <v>10000</v>
      </c>
      <c r="J30" s="14">
        <f>'Asset Risk Calculation'!J29</f>
        <v>0</v>
      </c>
      <c r="K30" s="14" t="str">
        <f>'Asset Risk Calculation'!K29</f>
        <v>COMAH</v>
      </c>
      <c r="L30" s="14">
        <f>'Asset Risk Calculation'!M29</f>
        <v>5259015</v>
      </c>
      <c r="M30" s="14">
        <f>'Asset Risk Calculation'!N29</f>
        <v>1871000</v>
      </c>
      <c r="N30" t="str">
        <f>'Asset Risk Calculation'!O29</f>
        <v>Sgrp1</v>
      </c>
      <c r="O30" s="12">
        <f>'Asset Risk Calculation'!P29</f>
        <v>2</v>
      </c>
      <c r="P30" t="str">
        <f>'Asset Risk Calculation'!Q29</f>
        <v>Sgrp12</v>
      </c>
      <c r="Q30" s="11">
        <f>IF(A30="Transformer",VLOOKUP(P30,'PoF Tx'!$C$4:$D$10,2,FALSE),IF(A30="Switchgear",VLOOKUP(P30,'PoF SWGR'!$J$1:$K$213,2,FALSE),IF(A30="Cable",VLOOKUP(P30,'PoF Cables'!$J$1:$K$20,2,FALSE),VLOOKUP(P30,'PoF OHL'!$J$1:$K$200,2,FALSE))))</f>
        <v>4.3954543401547601E-14</v>
      </c>
      <c r="R30" s="14">
        <f t="shared" si="1"/>
        <v>0</v>
      </c>
      <c r="S30" s="14">
        <f t="shared" si="2"/>
        <v>1871000</v>
      </c>
    </row>
    <row r="31" spans="1:19" customFormat="1">
      <c r="A31" t="str">
        <f>'Asset Risk Calculation'!A30</f>
        <v>Switchgear</v>
      </c>
      <c r="B31" t="str">
        <f>'Asset Risk Calculation'!B30</f>
        <v>Switchgear30</v>
      </c>
      <c r="C31" t="str">
        <f>'Asset Risk Calculation'!C30</f>
        <v>site130</v>
      </c>
      <c r="D31" s="14">
        <f>'Asset Risk Calculation'!D30</f>
        <v>0</v>
      </c>
      <c r="E31" s="14">
        <f>'Asset Risk Calculation'!E30</f>
        <v>0</v>
      </c>
      <c r="F31" s="14">
        <f>'Asset Risk Calculation'!F30</f>
        <v>800000</v>
      </c>
      <c r="G31" s="14">
        <f>'Asset Risk Calculation'!G30</f>
        <v>241878</v>
      </c>
      <c r="H31" s="14">
        <f>'Asset Risk Calculation'!H30</f>
        <v>1041878</v>
      </c>
      <c r="I31" s="14">
        <f>'Asset Risk Calculation'!I30</f>
        <v>50000</v>
      </c>
      <c r="J31" s="14">
        <f>'Asset Risk Calculation'!J30</f>
        <v>0</v>
      </c>
      <c r="K31" s="14" t="str">
        <f>'Asset Risk Calculation'!K30</f>
        <v>Black start</v>
      </c>
      <c r="L31" s="14">
        <f>'Asset Risk Calculation'!M30</f>
        <v>1091878</v>
      </c>
      <c r="M31" s="14">
        <f>'Asset Risk Calculation'!N30</f>
        <v>1871000</v>
      </c>
      <c r="N31" t="str">
        <f>'Asset Risk Calculation'!O30</f>
        <v>Sgrp1</v>
      </c>
      <c r="O31" s="12">
        <f>'Asset Risk Calculation'!P30</f>
        <v>3</v>
      </c>
      <c r="P31" t="str">
        <f>'Asset Risk Calculation'!Q30</f>
        <v>Sgrp13</v>
      </c>
      <c r="Q31" s="11">
        <f>IF(A31="Transformer",VLOOKUP(P31,'PoF Tx'!$C$4:$D$10,2,FALSE),IF(A31="Switchgear",VLOOKUP(P31,'PoF SWGR'!$J$1:$K$213,2,FALSE),IF(A31="Cable",VLOOKUP(P31,'PoF Cables'!$J$1:$K$20,2,FALSE),VLOOKUP(P31,'PoF OHL'!$J$1:$K$200,2,FALSE))))</f>
        <v>8.0171131319170031E-8</v>
      </c>
      <c r="R31" s="14">
        <f t="shared" si="1"/>
        <v>0</v>
      </c>
      <c r="S31" s="14">
        <f t="shared" si="2"/>
        <v>1871000</v>
      </c>
    </row>
    <row r="32" spans="1:19" customFormat="1">
      <c r="A32" t="str">
        <f>'Asset Risk Calculation'!A31</f>
        <v>Switchgear</v>
      </c>
      <c r="B32" t="str">
        <f>'Asset Risk Calculation'!B31</f>
        <v>Switchgear31</v>
      </c>
      <c r="C32" t="str">
        <f>'Asset Risk Calculation'!C31</f>
        <v>site131</v>
      </c>
      <c r="D32" s="14">
        <f>'Asset Risk Calculation'!D31</f>
        <v>1078000</v>
      </c>
      <c r="E32" s="14">
        <f>'Asset Risk Calculation'!E31</f>
        <v>843500</v>
      </c>
      <c r="F32" s="14">
        <f>'Asset Risk Calculation'!F31</f>
        <v>800000</v>
      </c>
      <c r="G32" s="14">
        <f>'Asset Risk Calculation'!G31</f>
        <v>2265429</v>
      </c>
      <c r="H32" s="14">
        <f>'Asset Risk Calculation'!H31</f>
        <v>4986929</v>
      </c>
      <c r="I32" s="14">
        <f>'Asset Risk Calculation'!I31</f>
        <v>50000</v>
      </c>
      <c r="J32" s="14">
        <f>'Asset Risk Calculation'!J31</f>
        <v>0</v>
      </c>
      <c r="K32" s="14" t="str">
        <f>'Asset Risk Calculation'!K31</f>
        <v xml:space="preserve">Nuclear </v>
      </c>
      <c r="L32" s="14">
        <f>'Asset Risk Calculation'!M31</f>
        <v>5036929</v>
      </c>
      <c r="M32" s="14">
        <f>'Asset Risk Calculation'!N31</f>
        <v>1871000</v>
      </c>
      <c r="N32" t="str">
        <f>'Asset Risk Calculation'!O31</f>
        <v>Sgrp20</v>
      </c>
      <c r="O32" s="12">
        <f>'Asset Risk Calculation'!P31</f>
        <v>3</v>
      </c>
      <c r="P32" t="str">
        <f>'Asset Risk Calculation'!Q31</f>
        <v>Sgrp203</v>
      </c>
      <c r="Q32" s="11">
        <f>IF(A32="Transformer",VLOOKUP(P32,'PoF Tx'!$C$4:$D$10,2,FALSE),IF(A32="Switchgear",VLOOKUP(P32,'PoF SWGR'!$J$1:$K$213,2,FALSE),IF(A32="Cable",VLOOKUP(P32,'PoF Cables'!$J$1:$K$20,2,FALSE),VLOOKUP(P32,'PoF OHL'!$J$1:$K$200,2,FALSE))))</f>
        <v>1.0837806508269409E-4</v>
      </c>
      <c r="R32" s="14">
        <f t="shared" si="1"/>
        <v>0</v>
      </c>
      <c r="S32" s="14">
        <f t="shared" si="2"/>
        <v>1871000</v>
      </c>
    </row>
    <row r="33" spans="1:19" customFormat="1">
      <c r="A33" t="str">
        <f>'Asset Risk Calculation'!A32</f>
        <v>Switchgear</v>
      </c>
      <c r="B33" t="str">
        <f>'Asset Risk Calculation'!B32</f>
        <v>Switchgear32</v>
      </c>
      <c r="C33" t="str">
        <f>'Asset Risk Calculation'!C32</f>
        <v>site132</v>
      </c>
      <c r="D33" s="14">
        <f>'Asset Risk Calculation'!D32</f>
        <v>0</v>
      </c>
      <c r="E33" s="14">
        <f>'Asset Risk Calculation'!E32</f>
        <v>0</v>
      </c>
      <c r="F33" s="14">
        <f>'Asset Risk Calculation'!F32</f>
        <v>800000</v>
      </c>
      <c r="G33" s="14">
        <f>'Asset Risk Calculation'!G32</f>
        <v>241878</v>
      </c>
      <c r="H33" s="14">
        <f>'Asset Risk Calculation'!H32</f>
        <v>1041878</v>
      </c>
      <c r="I33" s="14">
        <f>'Asset Risk Calculation'!I32</f>
        <v>10000000</v>
      </c>
      <c r="J33" s="14">
        <f>'Asset Risk Calculation'!J32</f>
        <v>0</v>
      </c>
      <c r="K33" s="14" t="str">
        <f>'Asset Risk Calculation'!K32</f>
        <v>no</v>
      </c>
      <c r="L33" s="14">
        <f>'Asset Risk Calculation'!M32</f>
        <v>11041878</v>
      </c>
      <c r="M33" s="14">
        <f>'Asset Risk Calculation'!N32</f>
        <v>1871000</v>
      </c>
      <c r="N33" t="str">
        <f>'Asset Risk Calculation'!O32</f>
        <v>Sgrp1</v>
      </c>
      <c r="O33" s="12">
        <f>'Asset Risk Calculation'!P32</f>
        <v>2</v>
      </c>
      <c r="P33" t="str">
        <f>'Asset Risk Calculation'!Q32</f>
        <v>Sgrp12</v>
      </c>
      <c r="Q33" s="11">
        <f>IF(A33="Transformer",VLOOKUP(P33,'PoF Tx'!$C$4:$D$10,2,FALSE),IF(A33="Switchgear",VLOOKUP(P33,'PoF SWGR'!$J$1:$K$213,2,FALSE),IF(A33="Cable",VLOOKUP(P33,'PoF Cables'!$J$1:$K$20,2,FALSE),VLOOKUP(P33,'PoF OHL'!$J$1:$K$200,2,FALSE))))</f>
        <v>4.3954543401547601E-14</v>
      </c>
      <c r="R33" s="14">
        <f t="shared" si="1"/>
        <v>5.6757965648988921E-7</v>
      </c>
      <c r="S33" s="14">
        <f t="shared" si="2"/>
        <v>0</v>
      </c>
    </row>
    <row r="34" spans="1:19" customFormat="1">
      <c r="A34" t="str">
        <f>'Asset Risk Calculation'!A33</f>
        <v>Switchgear</v>
      </c>
      <c r="B34" t="str">
        <f>'Asset Risk Calculation'!B33</f>
        <v>Switchgear33</v>
      </c>
      <c r="C34" t="str">
        <f>'Asset Risk Calculation'!C33</f>
        <v>site133</v>
      </c>
      <c r="D34" s="14">
        <f>'Asset Risk Calculation'!D33</f>
        <v>0</v>
      </c>
      <c r="E34" s="14">
        <f>'Asset Risk Calculation'!E33</f>
        <v>0</v>
      </c>
      <c r="F34" s="14">
        <f>'Asset Risk Calculation'!F33</f>
        <v>800000</v>
      </c>
      <c r="G34" s="14">
        <f>'Asset Risk Calculation'!G33</f>
        <v>2265429</v>
      </c>
      <c r="H34" s="14">
        <f>'Asset Risk Calculation'!H33</f>
        <v>3065429</v>
      </c>
      <c r="I34" s="14">
        <f>'Asset Risk Calculation'!I33</f>
        <v>50000</v>
      </c>
      <c r="J34" s="14">
        <f>'Asset Risk Calculation'!J33</f>
        <v>0</v>
      </c>
      <c r="K34" s="14" t="str">
        <f>'Asset Risk Calculation'!K33</f>
        <v>no</v>
      </c>
      <c r="L34" s="14">
        <f>'Asset Risk Calculation'!M33</f>
        <v>3115429</v>
      </c>
      <c r="M34" s="14">
        <f>'Asset Risk Calculation'!N33</f>
        <v>1871000</v>
      </c>
      <c r="N34" t="str">
        <f>'Asset Risk Calculation'!O33</f>
        <v>Sgrp20</v>
      </c>
      <c r="O34" s="12">
        <f>'Asset Risk Calculation'!P33</f>
        <v>3</v>
      </c>
      <c r="P34" t="str">
        <f>'Asset Risk Calculation'!Q33</f>
        <v>Sgrp203</v>
      </c>
      <c r="Q34" s="11">
        <f>IF(A34="Transformer",VLOOKUP(P34,'PoF Tx'!$C$4:$D$10,2,FALSE),IF(A34="Switchgear",VLOOKUP(P34,'PoF SWGR'!$J$1:$K$213,2,FALSE),IF(A34="Cable",VLOOKUP(P34,'PoF Cables'!$J$1:$K$20,2,FALSE),VLOOKUP(P34,'PoF OHL'!$J$1:$K$200,2,FALSE))))</f>
        <v>1.0837806508269409E-4</v>
      </c>
      <c r="R34" s="14">
        <f t="shared" si="1"/>
        <v>540.41952669223315</v>
      </c>
      <c r="S34" s="14">
        <f t="shared" si="2"/>
        <v>0</v>
      </c>
    </row>
    <row r="35" spans="1:19" customFormat="1">
      <c r="A35" t="str">
        <f>'Asset Risk Calculation'!A34</f>
        <v>Switchgear</v>
      </c>
      <c r="B35" t="str">
        <f>'Asset Risk Calculation'!B34</f>
        <v>Switchgear34</v>
      </c>
      <c r="C35" t="str">
        <f>'Asset Risk Calculation'!C34</f>
        <v>site134</v>
      </c>
      <c r="D35" s="14">
        <f>'Asset Risk Calculation'!D34</f>
        <v>0</v>
      </c>
      <c r="E35" s="14">
        <f>'Asset Risk Calculation'!E34</f>
        <v>0</v>
      </c>
      <c r="F35" s="14">
        <f>'Asset Risk Calculation'!F34</f>
        <v>800000</v>
      </c>
      <c r="G35" s="14">
        <f>'Asset Risk Calculation'!G34</f>
        <v>241878</v>
      </c>
      <c r="H35" s="14">
        <f>'Asset Risk Calculation'!H34</f>
        <v>1041878</v>
      </c>
      <c r="I35" s="14">
        <f>'Asset Risk Calculation'!I34</f>
        <v>10000</v>
      </c>
      <c r="J35" s="14">
        <f>'Asset Risk Calculation'!J34</f>
        <v>0</v>
      </c>
      <c r="K35" s="14" t="str">
        <f>'Asset Risk Calculation'!K34</f>
        <v>no</v>
      </c>
      <c r="L35" s="14">
        <f>'Asset Risk Calculation'!M34</f>
        <v>1051878</v>
      </c>
      <c r="M35" s="14">
        <f>'Asset Risk Calculation'!N34</f>
        <v>1871000</v>
      </c>
      <c r="N35" t="str">
        <f>'Asset Risk Calculation'!O34</f>
        <v>Sgrp1</v>
      </c>
      <c r="O35" s="12">
        <f>'Asset Risk Calculation'!P34</f>
        <v>2</v>
      </c>
      <c r="P35" t="str">
        <f>'Asset Risk Calculation'!Q34</f>
        <v>Sgrp12</v>
      </c>
      <c r="Q35" s="11">
        <f>IF(A35="Transformer",VLOOKUP(P35,'PoF Tx'!$C$4:$D$10,2,FALSE),IF(A35="Switchgear",VLOOKUP(P35,'PoF SWGR'!$J$1:$K$213,2,FALSE),IF(A35="Cable",VLOOKUP(P35,'PoF Cables'!$J$1:$K$20,2,FALSE),VLOOKUP(P35,'PoF OHL'!$J$1:$K$200,2,FALSE))))</f>
        <v>4.3954543401547601E-14</v>
      </c>
      <c r="R35" s="14">
        <f t="shared" si="1"/>
        <v>1.2847376790842864E-7</v>
      </c>
      <c r="S35" s="14">
        <f t="shared" si="2"/>
        <v>0</v>
      </c>
    </row>
    <row r="36" spans="1:19" customFormat="1">
      <c r="A36" t="str">
        <f>'Asset Risk Calculation'!A35</f>
        <v>Switchgear</v>
      </c>
      <c r="B36" t="str">
        <f>'Asset Risk Calculation'!B35</f>
        <v>Switchgear35</v>
      </c>
      <c r="C36" t="str">
        <f>'Asset Risk Calculation'!C35</f>
        <v>site135</v>
      </c>
      <c r="D36" s="14">
        <f>'Asset Risk Calculation'!D35</f>
        <v>0</v>
      </c>
      <c r="E36" s="14">
        <f>'Asset Risk Calculation'!E35</f>
        <v>843500</v>
      </c>
      <c r="F36" s="14">
        <f>'Asset Risk Calculation'!F35</f>
        <v>800000</v>
      </c>
      <c r="G36" s="14">
        <f>'Asset Risk Calculation'!G35</f>
        <v>241878</v>
      </c>
      <c r="H36" s="14">
        <f>'Asset Risk Calculation'!H35</f>
        <v>1885378</v>
      </c>
      <c r="I36" s="14">
        <f>'Asset Risk Calculation'!I35</f>
        <v>10000000</v>
      </c>
      <c r="J36" s="14">
        <f>'Asset Risk Calculation'!J35</f>
        <v>0</v>
      </c>
      <c r="K36" s="14" t="str">
        <f>'Asset Risk Calculation'!K35</f>
        <v>no</v>
      </c>
      <c r="L36" s="14">
        <f>'Asset Risk Calculation'!M35</f>
        <v>11885378</v>
      </c>
      <c r="M36" s="14">
        <f>'Asset Risk Calculation'!N35</f>
        <v>1871000</v>
      </c>
      <c r="N36" t="str">
        <f>'Asset Risk Calculation'!O35</f>
        <v>Sgrp20</v>
      </c>
      <c r="O36" s="12" t="str">
        <f>'Asset Risk Calculation'!P35</f>
        <v>4a</v>
      </c>
      <c r="P36" t="str">
        <f>'Asset Risk Calculation'!Q35</f>
        <v>Sgrp204a</v>
      </c>
      <c r="Q36" s="11">
        <f>IF(A36="Transformer",VLOOKUP(P36,'PoF Tx'!$C$4:$D$10,2,FALSE),IF(A36="Switchgear",VLOOKUP(P36,'PoF SWGR'!$J$1:$K$213,2,FALSE),IF(A36="Cable",VLOOKUP(P36,'PoF Cables'!$J$1:$K$20,2,FALSE),VLOOKUP(P36,'PoF OHL'!$J$1:$K$200,2,FALSE))))</f>
        <v>5.2644490774880776E-3</v>
      </c>
      <c r="R36" s="14">
        <f t="shared" si="1"/>
        <v>72419.751471677286</v>
      </c>
      <c r="S36" s="14">
        <f t="shared" si="2"/>
        <v>0</v>
      </c>
    </row>
    <row r="37" spans="1:19" customFormat="1">
      <c r="A37" t="str">
        <f>'Asset Risk Calculation'!A36</f>
        <v>Switchgear</v>
      </c>
      <c r="B37" t="str">
        <f>'Asset Risk Calculation'!B36</f>
        <v>Switchgear36</v>
      </c>
      <c r="C37" t="str">
        <f>'Asset Risk Calculation'!C36</f>
        <v>site136</v>
      </c>
      <c r="D37" s="14">
        <f>'Asset Risk Calculation'!D36</f>
        <v>0</v>
      </c>
      <c r="E37" s="14">
        <f>'Asset Risk Calculation'!E36</f>
        <v>843500</v>
      </c>
      <c r="F37" s="14">
        <f>'Asset Risk Calculation'!F36</f>
        <v>800000</v>
      </c>
      <c r="G37" s="14">
        <f>'Asset Risk Calculation'!G36</f>
        <v>241878</v>
      </c>
      <c r="H37" s="14">
        <f>'Asset Risk Calculation'!H36</f>
        <v>1885378</v>
      </c>
      <c r="I37" s="14">
        <f>'Asset Risk Calculation'!I36</f>
        <v>1000000</v>
      </c>
      <c r="J37" s="14">
        <f>'Asset Risk Calculation'!J36</f>
        <v>0</v>
      </c>
      <c r="K37" s="14" t="str">
        <f>'Asset Risk Calculation'!K36</f>
        <v>no</v>
      </c>
      <c r="L37" s="14">
        <f>'Asset Risk Calculation'!M36</f>
        <v>2885378</v>
      </c>
      <c r="M37" s="14">
        <f>'Asset Risk Calculation'!N36</f>
        <v>1871000</v>
      </c>
      <c r="N37" t="str">
        <f>'Asset Risk Calculation'!O36</f>
        <v>Sgrp1</v>
      </c>
      <c r="O37" s="12">
        <f>'Asset Risk Calculation'!P36</f>
        <v>1</v>
      </c>
      <c r="P37" t="str">
        <f>'Asset Risk Calculation'!Q36</f>
        <v>Sgrp11</v>
      </c>
      <c r="Q37" s="11">
        <f>IF(A37="Transformer",VLOOKUP(P37,'PoF Tx'!$C$4:$D$10,2,FALSE),IF(A37="Switchgear",VLOOKUP(P37,'PoF SWGR'!$J$1:$K$213,2,FALSE),IF(A37="Cable",VLOOKUP(P37,'PoF Cables'!$J$1:$K$20,2,FALSE),VLOOKUP(P37,'PoF OHL'!$J$1:$K$200,2,FALSE))))</f>
        <v>4.3954543401547601E-14</v>
      </c>
      <c r="R37" s="14">
        <f t="shared" si="1"/>
        <v>2.0906442323516618E-7</v>
      </c>
      <c r="S37" s="14">
        <f t="shared" si="2"/>
        <v>0</v>
      </c>
    </row>
    <row r="38" spans="1:19" customFormat="1">
      <c r="A38" t="str">
        <f>'Asset Risk Calculation'!A37</f>
        <v>Switchgear</v>
      </c>
      <c r="B38" t="str">
        <f>'Asset Risk Calculation'!B37</f>
        <v>Switchgear37</v>
      </c>
      <c r="C38" t="str">
        <f>'Asset Risk Calculation'!C37</f>
        <v>site137</v>
      </c>
      <c r="D38" s="14">
        <f>'Asset Risk Calculation'!D37</f>
        <v>0</v>
      </c>
      <c r="E38" s="14">
        <f>'Asset Risk Calculation'!E37</f>
        <v>0</v>
      </c>
      <c r="F38" s="14">
        <f>'Asset Risk Calculation'!F37</f>
        <v>800000</v>
      </c>
      <c r="G38" s="14">
        <f>'Asset Risk Calculation'!G37</f>
        <v>241878</v>
      </c>
      <c r="H38" s="14">
        <f>'Asset Risk Calculation'!H37</f>
        <v>1041878</v>
      </c>
      <c r="I38" s="14">
        <f>'Asset Risk Calculation'!I37</f>
        <v>10000</v>
      </c>
      <c r="J38" s="14">
        <f>'Asset Risk Calculation'!J37</f>
        <v>0</v>
      </c>
      <c r="K38" s="14" t="str">
        <f>'Asset Risk Calculation'!K37</f>
        <v>no</v>
      </c>
      <c r="L38" s="14">
        <f>'Asset Risk Calculation'!M37</f>
        <v>1051878</v>
      </c>
      <c r="M38" s="14">
        <f>'Asset Risk Calculation'!N37</f>
        <v>1871000</v>
      </c>
      <c r="N38" t="str">
        <f>'Asset Risk Calculation'!O37</f>
        <v>Sgrp20</v>
      </c>
      <c r="O38" s="12">
        <f>'Asset Risk Calculation'!P37</f>
        <v>5</v>
      </c>
      <c r="P38" t="str">
        <f>'Asset Risk Calculation'!Q37</f>
        <v>Sgrp205</v>
      </c>
      <c r="Q38" s="11">
        <f>IF(A38="Transformer",VLOOKUP(P38,'PoF Tx'!$C$4:$D$10,2,FALSE),IF(A38="Switchgear",VLOOKUP(P38,'PoF SWGR'!$J$1:$K$213,2,FALSE),IF(A38="Cable",VLOOKUP(P38,'PoF Cables'!$J$1:$K$20,2,FALSE),VLOOKUP(P38,'PoF OHL'!$J$1:$K$200,2,FALSE))))</f>
        <v>0.15321359631603143</v>
      </c>
      <c r="R38" s="14">
        <f t="shared" si="1"/>
        <v>447824.64997300931</v>
      </c>
      <c r="S38" s="14">
        <f t="shared" si="2"/>
        <v>0</v>
      </c>
    </row>
    <row r="39" spans="1:19" customFormat="1">
      <c r="A39" t="str">
        <f>'Asset Risk Calculation'!A38</f>
        <v>Switchgear</v>
      </c>
      <c r="B39" t="str">
        <f>'Asset Risk Calculation'!B38</f>
        <v>Switchgear38</v>
      </c>
      <c r="C39" t="str">
        <f>'Asset Risk Calculation'!C38</f>
        <v>site138</v>
      </c>
      <c r="D39" s="14">
        <f>'Asset Risk Calculation'!D38</f>
        <v>1078000</v>
      </c>
      <c r="E39" s="14">
        <f>'Asset Risk Calculation'!E38</f>
        <v>843500</v>
      </c>
      <c r="F39" s="14">
        <f>'Asset Risk Calculation'!F38</f>
        <v>800000</v>
      </c>
      <c r="G39" s="14">
        <f>'Asset Risk Calculation'!G38</f>
        <v>4449015</v>
      </c>
      <c r="H39" s="14">
        <f>'Asset Risk Calculation'!H38</f>
        <v>7170515</v>
      </c>
      <c r="I39" s="14">
        <f>'Asset Risk Calculation'!I38</f>
        <v>50000</v>
      </c>
      <c r="J39" s="14">
        <f>'Asset Risk Calculation'!J38</f>
        <v>0</v>
      </c>
      <c r="K39" s="14" t="str">
        <f>'Asset Risk Calculation'!K38</f>
        <v>no</v>
      </c>
      <c r="L39" s="14">
        <f>'Asset Risk Calculation'!M38</f>
        <v>7220515</v>
      </c>
      <c r="M39" s="14">
        <f>'Asset Risk Calculation'!N38</f>
        <v>1871000</v>
      </c>
      <c r="N39" t="str">
        <f>'Asset Risk Calculation'!O38</f>
        <v>Sgrp1</v>
      </c>
      <c r="O39" s="12">
        <f>'Asset Risk Calculation'!P38</f>
        <v>2</v>
      </c>
      <c r="P39" t="str">
        <f>'Asset Risk Calculation'!Q38</f>
        <v>Sgrp12</v>
      </c>
      <c r="Q39" s="11">
        <f>IF(A39="Transformer",VLOOKUP(P39,'PoF Tx'!$C$4:$D$10,2,FALSE),IF(A39="Switchgear",VLOOKUP(P39,'PoF SWGR'!$J$1:$K$213,2,FALSE),IF(A39="Cable",VLOOKUP(P39,'PoF Cables'!$J$1:$K$20,2,FALSE),VLOOKUP(P39,'PoF OHL'!$J$1:$K$200,2,FALSE))))</f>
        <v>4.3954543401547601E-14</v>
      </c>
      <c r="R39" s="14">
        <f t="shared" si="1"/>
        <v>3.9961339065332104E-7</v>
      </c>
      <c r="S39" s="14">
        <f t="shared" si="2"/>
        <v>0</v>
      </c>
    </row>
    <row r="40" spans="1:19" customFormat="1">
      <c r="A40" t="str">
        <f>'Asset Risk Calculation'!A39</f>
        <v>Switchgear</v>
      </c>
      <c r="B40" t="str">
        <f>'Asset Risk Calculation'!B39</f>
        <v>Switchgear39</v>
      </c>
      <c r="C40" t="str">
        <f>'Asset Risk Calculation'!C39</f>
        <v>site139</v>
      </c>
      <c r="D40" s="14">
        <f>'Asset Risk Calculation'!D39</f>
        <v>1078000</v>
      </c>
      <c r="E40" s="14">
        <f>'Asset Risk Calculation'!E39</f>
        <v>0</v>
      </c>
      <c r="F40" s="14">
        <f>'Asset Risk Calculation'!F39</f>
        <v>800000</v>
      </c>
      <c r="G40" s="14">
        <f>'Asset Risk Calculation'!G39</f>
        <v>241878</v>
      </c>
      <c r="H40" s="14">
        <f>'Asset Risk Calculation'!H39</f>
        <v>2119878</v>
      </c>
      <c r="I40" s="14">
        <f>'Asset Risk Calculation'!I39</f>
        <v>1000000</v>
      </c>
      <c r="J40" s="14">
        <f>'Asset Risk Calculation'!J39</f>
        <v>0</v>
      </c>
      <c r="K40" s="14" t="str">
        <f>'Asset Risk Calculation'!K39</f>
        <v>COMAH</v>
      </c>
      <c r="L40" s="14">
        <f>'Asset Risk Calculation'!M39</f>
        <v>3119878</v>
      </c>
      <c r="M40" s="14">
        <f>'Asset Risk Calculation'!N39</f>
        <v>1871000</v>
      </c>
      <c r="N40" t="str">
        <f>'Asset Risk Calculation'!O39</f>
        <v>Sgrp1</v>
      </c>
      <c r="O40" s="12">
        <f>'Asset Risk Calculation'!P39</f>
        <v>2</v>
      </c>
      <c r="P40" t="str">
        <f>'Asset Risk Calculation'!Q39</f>
        <v>Sgrp12</v>
      </c>
      <c r="Q40" s="11">
        <f>IF(A40="Transformer",VLOOKUP(P40,'PoF Tx'!$C$4:$D$10,2,FALSE),IF(A40="Switchgear",VLOOKUP(P40,'PoF SWGR'!$J$1:$K$213,2,FALSE),IF(A40="Cable",VLOOKUP(P40,'PoF Cables'!$J$1:$K$20,2,FALSE),VLOOKUP(P40,'PoF OHL'!$J$1:$K$200,2,FALSE))))</f>
        <v>4.3954543401547601E-14</v>
      </c>
      <c r="R40" s="14">
        <f t="shared" si="1"/>
        <v>0</v>
      </c>
      <c r="S40" s="14">
        <f t="shared" si="2"/>
        <v>1871000</v>
      </c>
    </row>
    <row r="41" spans="1:19" customFormat="1">
      <c r="A41" t="str">
        <f>'Asset Risk Calculation'!A40</f>
        <v>Switchgear</v>
      </c>
      <c r="B41" t="str">
        <f>'Asset Risk Calculation'!B40</f>
        <v>Switchgear40</v>
      </c>
      <c r="C41" t="str">
        <f>'Asset Risk Calculation'!C40</f>
        <v>site140</v>
      </c>
      <c r="D41" s="14">
        <f>'Asset Risk Calculation'!D40</f>
        <v>1078000</v>
      </c>
      <c r="E41" s="14">
        <f>'Asset Risk Calculation'!E40</f>
        <v>0</v>
      </c>
      <c r="F41" s="14">
        <f>'Asset Risk Calculation'!F40</f>
        <v>800000</v>
      </c>
      <c r="G41" s="14">
        <f>'Asset Risk Calculation'!G40</f>
        <v>2265429</v>
      </c>
      <c r="H41" s="14">
        <f>'Asset Risk Calculation'!H40</f>
        <v>4143429</v>
      </c>
      <c r="I41" s="14">
        <f>'Asset Risk Calculation'!I40</f>
        <v>50000</v>
      </c>
      <c r="J41" s="14">
        <f>'Asset Risk Calculation'!J40</f>
        <v>0</v>
      </c>
      <c r="K41" s="14" t="str">
        <f>'Asset Risk Calculation'!K40</f>
        <v>no</v>
      </c>
      <c r="L41" s="14">
        <f>'Asset Risk Calculation'!M40</f>
        <v>4193429</v>
      </c>
      <c r="M41" s="14">
        <f>'Asset Risk Calculation'!N40</f>
        <v>1871000</v>
      </c>
      <c r="N41" t="str">
        <f>'Asset Risk Calculation'!O40</f>
        <v>Sgrp1</v>
      </c>
      <c r="O41" s="12">
        <f>'Asset Risk Calculation'!P40</f>
        <v>2</v>
      </c>
      <c r="P41" t="str">
        <f>'Asset Risk Calculation'!Q40</f>
        <v>Sgrp12</v>
      </c>
      <c r="Q41" s="11">
        <f>IF(A41="Transformer",VLOOKUP(P41,'PoF Tx'!$C$4:$D$10,2,FALSE),IF(A41="Switchgear",VLOOKUP(P41,'PoF SWGR'!$J$1:$K$213,2,FALSE),IF(A41="Cable",VLOOKUP(P41,'PoF Cables'!$J$1:$K$20,2,FALSE),VLOOKUP(P41,'PoF OHL'!$J$1:$K$200,2,FALSE))))</f>
        <v>4.3954543401547601E-14</v>
      </c>
      <c r="R41" s="14">
        <f t="shared" si="1"/>
        <v>2.6655920768610389E-7</v>
      </c>
      <c r="S41" s="14">
        <f t="shared" si="2"/>
        <v>0</v>
      </c>
    </row>
    <row r="42" spans="1:19" customFormat="1">
      <c r="A42" t="str">
        <f>'Asset Risk Calculation'!A41</f>
        <v>Switchgear</v>
      </c>
      <c r="B42" t="str">
        <f>'Asset Risk Calculation'!B41</f>
        <v>Switchgear41</v>
      </c>
      <c r="C42" t="str">
        <f>'Asset Risk Calculation'!C41</f>
        <v>site141</v>
      </c>
      <c r="D42" s="14">
        <f>'Asset Risk Calculation'!D41</f>
        <v>0</v>
      </c>
      <c r="E42" s="14">
        <f>'Asset Risk Calculation'!E41</f>
        <v>0</v>
      </c>
      <c r="F42" s="14">
        <f>'Asset Risk Calculation'!F41</f>
        <v>800000</v>
      </c>
      <c r="G42" s="14">
        <f>'Asset Risk Calculation'!G41</f>
        <v>241878</v>
      </c>
      <c r="H42" s="14">
        <f>'Asset Risk Calculation'!H41</f>
        <v>1041878</v>
      </c>
      <c r="I42" s="14">
        <f>'Asset Risk Calculation'!I41</f>
        <v>50000</v>
      </c>
      <c r="J42" s="14">
        <f>'Asset Risk Calculation'!J41</f>
        <v>0</v>
      </c>
      <c r="K42" s="14" t="str">
        <f>'Asset Risk Calculation'!K41</f>
        <v>no</v>
      </c>
      <c r="L42" s="14">
        <f>'Asset Risk Calculation'!M41</f>
        <v>1091878</v>
      </c>
      <c r="M42" s="14">
        <f>'Asset Risk Calculation'!N41</f>
        <v>1871000</v>
      </c>
      <c r="N42" t="str">
        <f>'Asset Risk Calculation'!O41</f>
        <v>Sgrp1</v>
      </c>
      <c r="O42" s="12">
        <f>'Asset Risk Calculation'!P41</f>
        <v>3</v>
      </c>
      <c r="P42" t="str">
        <f>'Asset Risk Calculation'!Q41</f>
        <v>Sgrp13</v>
      </c>
      <c r="Q42" s="11">
        <f>IF(A42="Transformer",VLOOKUP(P42,'PoF Tx'!$C$4:$D$10,2,FALSE),IF(A42="Switchgear",VLOOKUP(P42,'PoF SWGR'!$J$1:$K$213,2,FALSE),IF(A42="Cable",VLOOKUP(P42,'PoF Cables'!$J$1:$K$20,2,FALSE),VLOOKUP(P42,'PoF OHL'!$J$1:$K$200,2,FALSE))))</f>
        <v>8.0171131319170031E-8</v>
      </c>
      <c r="R42" s="14">
        <f t="shared" si="1"/>
        <v>0.23753728122067985</v>
      </c>
      <c r="S42" s="14">
        <f t="shared" si="2"/>
        <v>0</v>
      </c>
    </row>
    <row r="43" spans="1:19" customFormat="1">
      <c r="A43" t="str">
        <f>'Asset Risk Calculation'!A42</f>
        <v>Cable</v>
      </c>
      <c r="B43" t="str">
        <f>'Asset Risk Calculation'!B42</f>
        <v>Cable42</v>
      </c>
      <c r="C43" t="str">
        <f>'Asset Risk Calculation'!C42</f>
        <v>nasap142</v>
      </c>
      <c r="D43" s="14">
        <f>'Asset Risk Calculation'!D42</f>
        <v>0</v>
      </c>
      <c r="E43" s="14">
        <f>'Asset Risk Calculation'!E42</f>
        <v>0</v>
      </c>
      <c r="F43" s="14">
        <f>'Asset Risk Calculation'!F42</f>
        <v>0</v>
      </c>
      <c r="G43" s="14">
        <f>'Asset Risk Calculation'!G42</f>
        <v>2265429</v>
      </c>
      <c r="H43" s="14">
        <f>'Asset Risk Calculation'!H42</f>
        <v>2265429</v>
      </c>
      <c r="I43" s="14">
        <f>'Asset Risk Calculation'!I42</f>
        <v>10000</v>
      </c>
      <c r="J43" s="14">
        <f>'Asset Risk Calculation'!J42</f>
        <v>25000</v>
      </c>
      <c r="K43" s="14" t="str">
        <f>'Asset Risk Calculation'!K42</f>
        <v>no</v>
      </c>
      <c r="L43" s="14">
        <f>'Asset Risk Calculation'!M42</f>
        <v>2300429</v>
      </c>
      <c r="M43" s="14">
        <f>'Asset Risk Calculation'!N42</f>
        <v>2824000</v>
      </c>
      <c r="N43" t="str">
        <f>'Asset Risk Calculation'!O42</f>
        <v>Cgrp1</v>
      </c>
      <c r="O43" s="12">
        <f>'Asset Risk Calculation'!P42</f>
        <v>2</v>
      </c>
      <c r="P43" t="str">
        <f>'Asset Risk Calculation'!Q42</f>
        <v>Cgrp12</v>
      </c>
      <c r="Q43" s="11">
        <f>IF(A43="Transformer",VLOOKUP(P43,'PoF Tx'!$C$4:$D$10,2,FALSE),IF(A43="Switchgear",VLOOKUP(P43,'PoF SWGR'!$J$1:$K$213,2,FALSE),IF(A43="Cable",VLOOKUP(P43,'PoF Cables'!$J$1:$K$20,2,FALSE),VLOOKUP(P43,'PoF OHL'!$J$1:$K$200,2,FALSE))))</f>
        <v>7.0922606039634318E-4</v>
      </c>
      <c r="R43" s="14">
        <f t="shared" si="1"/>
        <v>3634.3785914507725</v>
      </c>
      <c r="S43" s="14">
        <f t="shared" si="2"/>
        <v>0</v>
      </c>
    </row>
    <row r="44" spans="1:19" customFormat="1">
      <c r="A44" t="str">
        <f>'Asset Risk Calculation'!A43</f>
        <v>Cable</v>
      </c>
      <c r="B44" t="str">
        <f>'Asset Risk Calculation'!B43</f>
        <v>Cable43</v>
      </c>
      <c r="C44" t="str">
        <f>'Asset Risk Calculation'!C43</f>
        <v>nasap143</v>
      </c>
      <c r="D44" s="14">
        <f>'Asset Risk Calculation'!D43</f>
        <v>0</v>
      </c>
      <c r="E44" s="14">
        <f>'Asset Risk Calculation'!E43</f>
        <v>0</v>
      </c>
      <c r="F44" s="14">
        <f>'Asset Risk Calculation'!F43</f>
        <v>0</v>
      </c>
      <c r="G44" s="14">
        <f>'Asset Risk Calculation'!G43</f>
        <v>2265429</v>
      </c>
      <c r="H44" s="14">
        <f>'Asset Risk Calculation'!H43</f>
        <v>2265429</v>
      </c>
      <c r="I44" s="14">
        <f>'Asset Risk Calculation'!I43</f>
        <v>10000</v>
      </c>
      <c r="J44" s="14">
        <f>'Asset Risk Calculation'!J43</f>
        <v>25000</v>
      </c>
      <c r="K44" s="14" t="str">
        <f>'Asset Risk Calculation'!K43</f>
        <v>no</v>
      </c>
      <c r="L44" s="14">
        <f>'Asset Risk Calculation'!M43</f>
        <v>2300429</v>
      </c>
      <c r="M44" s="14">
        <f>'Asset Risk Calculation'!N43</f>
        <v>5648000</v>
      </c>
      <c r="N44" t="str">
        <f>'Asset Risk Calculation'!O43</f>
        <v>Cgrp3</v>
      </c>
      <c r="O44" s="12">
        <f>'Asset Risk Calculation'!P43</f>
        <v>3</v>
      </c>
      <c r="P44" t="str">
        <f>'Asset Risk Calculation'!Q43</f>
        <v>Cgrp33</v>
      </c>
      <c r="Q44" s="11">
        <f>IF(A44="Transformer",VLOOKUP(P44,'PoF Tx'!$C$4:$D$10,2,FALSE),IF(A44="Switchgear",VLOOKUP(P44,'PoF SWGR'!$J$1:$K$213,2,FALSE),IF(A44="Cable",VLOOKUP(P44,'PoF Cables'!$J$1:$K$20,2,FALSE),VLOOKUP(P44,'PoF OHL'!$J$1:$K$200,2,FALSE))))</f>
        <v>1.5907212602487005E-2</v>
      </c>
      <c r="R44" s="14">
        <f t="shared" si="1"/>
        <v>126437.34995877318</v>
      </c>
      <c r="S44" s="14">
        <f t="shared" si="2"/>
        <v>0</v>
      </c>
    </row>
    <row r="45" spans="1:19" customFormat="1">
      <c r="A45" t="str">
        <f>'Asset Risk Calculation'!A44</f>
        <v>Cable</v>
      </c>
      <c r="B45" t="str">
        <f>'Asset Risk Calculation'!B44</f>
        <v>Cable44</v>
      </c>
      <c r="C45" t="str">
        <f>'Asset Risk Calculation'!C44</f>
        <v>nasap144</v>
      </c>
      <c r="D45" s="14">
        <f>'Asset Risk Calculation'!D44</f>
        <v>0</v>
      </c>
      <c r="E45" s="14">
        <f>'Asset Risk Calculation'!E44</f>
        <v>0</v>
      </c>
      <c r="F45" s="14">
        <f>'Asset Risk Calculation'!F44</f>
        <v>0</v>
      </c>
      <c r="G45" s="14">
        <f>'Asset Risk Calculation'!G44</f>
        <v>2265429</v>
      </c>
      <c r="H45" s="14">
        <f>'Asset Risk Calculation'!H44</f>
        <v>2265429</v>
      </c>
      <c r="I45" s="14">
        <f>'Asset Risk Calculation'!I44</f>
        <v>10000</v>
      </c>
      <c r="J45" s="14">
        <f>'Asset Risk Calculation'!J44</f>
        <v>500000</v>
      </c>
      <c r="K45" s="14" t="str">
        <f>'Asset Risk Calculation'!K44</f>
        <v>no</v>
      </c>
      <c r="L45" s="14">
        <f>'Asset Risk Calculation'!M44</f>
        <v>2775429</v>
      </c>
      <c r="M45" s="14">
        <f>'Asset Risk Calculation'!N44</f>
        <v>14120000</v>
      </c>
      <c r="N45" t="str">
        <f>'Asset Risk Calculation'!O44</f>
        <v>Cgrp1</v>
      </c>
      <c r="O45" s="12">
        <f>'Asset Risk Calculation'!P44</f>
        <v>1</v>
      </c>
      <c r="P45" t="str">
        <f>'Asset Risk Calculation'!Q44</f>
        <v>Cgrp11</v>
      </c>
      <c r="Q45" s="11">
        <f>IF(A45="Transformer",VLOOKUP(P45,'PoF Tx'!$C$4:$D$10,2,FALSE),IF(A45="Switchgear",VLOOKUP(P45,'PoF SWGR'!$J$1:$K$213,2,FALSE),IF(A45="Cable",VLOOKUP(P45,'PoF Cables'!$J$1:$K$20,2,FALSE),VLOOKUP(P45,'PoF OHL'!$J$1:$K$200,2,FALSE))))</f>
        <v>7.0922606039634318E-4</v>
      </c>
      <c r="R45" s="14">
        <f t="shared" si="1"/>
        <v>11982.678548376129</v>
      </c>
      <c r="S45" s="14">
        <f t="shared" si="2"/>
        <v>0</v>
      </c>
    </row>
    <row r="46" spans="1:19" customFormat="1">
      <c r="A46" t="str">
        <f>'Asset Risk Calculation'!A45</f>
        <v>Cable</v>
      </c>
      <c r="B46" t="str">
        <f>'Asset Risk Calculation'!B45</f>
        <v>Cable45</v>
      </c>
      <c r="C46" t="str">
        <f>'Asset Risk Calculation'!C45</f>
        <v>nasap145</v>
      </c>
      <c r="D46" s="14">
        <f>'Asset Risk Calculation'!D45</f>
        <v>0</v>
      </c>
      <c r="E46" s="14">
        <f>'Asset Risk Calculation'!E45</f>
        <v>0</v>
      </c>
      <c r="F46" s="14">
        <f>'Asset Risk Calculation'!F45</f>
        <v>0</v>
      </c>
      <c r="G46" s="14">
        <f>'Asset Risk Calculation'!G45</f>
        <v>2265429</v>
      </c>
      <c r="H46" s="14">
        <f>'Asset Risk Calculation'!H45</f>
        <v>2265429</v>
      </c>
      <c r="I46" s="14">
        <f>'Asset Risk Calculation'!I45</f>
        <v>10000</v>
      </c>
      <c r="J46" s="14">
        <f>'Asset Risk Calculation'!J45</f>
        <v>500000</v>
      </c>
      <c r="K46" s="14" t="str">
        <f>'Asset Risk Calculation'!K45</f>
        <v>no</v>
      </c>
      <c r="L46" s="14">
        <f>'Asset Risk Calculation'!M45</f>
        <v>2775429</v>
      </c>
      <c r="M46" s="14">
        <f>'Asset Risk Calculation'!N45</f>
        <v>28240000</v>
      </c>
      <c r="N46" t="str">
        <f>'Asset Risk Calculation'!O45</f>
        <v>Cgrp3</v>
      </c>
      <c r="O46" s="12" t="str">
        <f>'Asset Risk Calculation'!P45</f>
        <v>4a</v>
      </c>
      <c r="P46" t="str">
        <f>'Asset Risk Calculation'!Q45</f>
        <v>Cgrp34a</v>
      </c>
      <c r="Q46" s="11">
        <f>IF(A46="Transformer",VLOOKUP(P46,'PoF Tx'!$C$4:$D$10,2,FALSE),IF(A46="Switchgear",VLOOKUP(P46,'PoF SWGR'!$J$1:$K$213,2,FALSE),IF(A46="Cable",VLOOKUP(P46,'PoF Cables'!$J$1:$K$20,2,FALSE),VLOOKUP(P46,'PoF OHL'!$J$1:$K$200,2,FALSE))))</f>
        <v>3.469597615619828E-2</v>
      </c>
      <c r="R46" s="14">
        <f t="shared" si="1"/>
        <v>1076110.5850582607</v>
      </c>
      <c r="S46" s="14">
        <f t="shared" si="2"/>
        <v>0</v>
      </c>
    </row>
    <row r="47" spans="1:19" customFormat="1">
      <c r="A47" t="str">
        <f>'Asset Risk Calculation'!A46</f>
        <v>Cable</v>
      </c>
      <c r="B47" t="str">
        <f>'Asset Risk Calculation'!B46</f>
        <v>Cable46</v>
      </c>
      <c r="C47" t="str">
        <f>'Asset Risk Calculation'!C46</f>
        <v>nasap146</v>
      </c>
      <c r="D47" s="14">
        <f>'Asset Risk Calculation'!D46</f>
        <v>0</v>
      </c>
      <c r="E47" s="14">
        <f>'Asset Risk Calculation'!E46</f>
        <v>0</v>
      </c>
      <c r="F47" s="14">
        <f>'Asset Risk Calculation'!F46</f>
        <v>0</v>
      </c>
      <c r="G47" s="14">
        <f>'Asset Risk Calculation'!G46</f>
        <v>2265429</v>
      </c>
      <c r="H47" s="14">
        <f>'Asset Risk Calculation'!H46</f>
        <v>2265429</v>
      </c>
      <c r="I47" s="14">
        <f>'Asset Risk Calculation'!I46</f>
        <v>10000</v>
      </c>
      <c r="J47" s="14">
        <f>'Asset Risk Calculation'!J46</f>
        <v>25000</v>
      </c>
      <c r="K47" s="14" t="str">
        <f>'Asset Risk Calculation'!K46</f>
        <v>no</v>
      </c>
      <c r="L47" s="14">
        <f>'Asset Risk Calculation'!M46</f>
        <v>2300429</v>
      </c>
      <c r="M47" s="14">
        <f>'Asset Risk Calculation'!N46</f>
        <v>31064000</v>
      </c>
      <c r="N47" t="str">
        <f>'Asset Risk Calculation'!O46</f>
        <v>Cgrp3</v>
      </c>
      <c r="O47" s="12">
        <f>'Asset Risk Calculation'!P46</f>
        <v>3</v>
      </c>
      <c r="P47" t="str">
        <f>'Asset Risk Calculation'!Q46</f>
        <v>Cgrp33</v>
      </c>
      <c r="Q47" s="11">
        <f>IF(A47="Transformer",VLOOKUP(P47,'PoF Tx'!$C$4:$D$10,2,FALSE),IF(A47="Switchgear",VLOOKUP(P47,'PoF SWGR'!$J$1:$K$213,2,FALSE),IF(A47="Cable",VLOOKUP(P47,'PoF Cables'!$J$1:$K$20,2,FALSE),VLOOKUP(P47,'PoF OHL'!$J$1:$K$200,2,FALSE))))</f>
        <v>1.5907212602487005E-2</v>
      </c>
      <c r="R47" s="14">
        <f t="shared" si="1"/>
        <v>530735.06546358287</v>
      </c>
      <c r="S47" s="14">
        <f t="shared" si="2"/>
        <v>0</v>
      </c>
    </row>
    <row r="48" spans="1:19" customFormat="1">
      <c r="A48" t="str">
        <f>'Asset Risk Calculation'!A47</f>
        <v>Cable</v>
      </c>
      <c r="B48" t="str">
        <f>'Asset Risk Calculation'!B47</f>
        <v>Cable47</v>
      </c>
      <c r="C48" t="str">
        <f>'Asset Risk Calculation'!C47</f>
        <v>nasap147</v>
      </c>
      <c r="D48" s="14">
        <f>'Asset Risk Calculation'!D47</f>
        <v>0</v>
      </c>
      <c r="E48" s="14">
        <f>'Asset Risk Calculation'!E47</f>
        <v>0</v>
      </c>
      <c r="F48" s="14">
        <f>'Asset Risk Calculation'!F47</f>
        <v>0</v>
      </c>
      <c r="G48" s="14">
        <f>'Asset Risk Calculation'!G47</f>
        <v>2265429</v>
      </c>
      <c r="H48" s="14">
        <f>'Asset Risk Calculation'!H47</f>
        <v>2265429</v>
      </c>
      <c r="I48" s="14">
        <f>'Asset Risk Calculation'!I47</f>
        <v>10000</v>
      </c>
      <c r="J48" s="14">
        <f>'Asset Risk Calculation'!J47</f>
        <v>500000</v>
      </c>
      <c r="K48" s="14" t="str">
        <f>'Asset Risk Calculation'!K47</f>
        <v>no</v>
      </c>
      <c r="L48" s="14">
        <f>'Asset Risk Calculation'!M47</f>
        <v>2775429</v>
      </c>
      <c r="M48" s="14">
        <f>'Asset Risk Calculation'!N47</f>
        <v>33888000</v>
      </c>
      <c r="N48" t="str">
        <f>'Asset Risk Calculation'!O47</f>
        <v>Cgrp1</v>
      </c>
      <c r="O48" s="12">
        <f>'Asset Risk Calculation'!P47</f>
        <v>2</v>
      </c>
      <c r="P48" t="str">
        <f>'Asset Risk Calculation'!Q47</f>
        <v>Cgrp12</v>
      </c>
      <c r="Q48" s="11">
        <f>IF(A48="Transformer",VLOOKUP(P48,'PoF Tx'!$C$4:$D$10,2,FALSE),IF(A48="Switchgear",VLOOKUP(P48,'PoF SWGR'!$J$1:$K$213,2,FALSE),IF(A48="Cable",VLOOKUP(P48,'PoF Cables'!$J$1:$K$20,2,FALSE),VLOOKUP(P48,'PoF OHL'!$J$1:$K$200,2,FALSE))))</f>
        <v>7.0922606039634318E-4</v>
      </c>
      <c r="R48" s="14">
        <f t="shared" si="1"/>
        <v>26002.659310291041</v>
      </c>
      <c r="S48" s="14">
        <f t="shared" si="2"/>
        <v>0</v>
      </c>
    </row>
    <row r="49" spans="1:19" customFormat="1">
      <c r="A49" t="str">
        <f>'Asset Risk Calculation'!A48</f>
        <v>Cable</v>
      </c>
      <c r="B49" t="str">
        <f>'Asset Risk Calculation'!B48</f>
        <v>Cable48</v>
      </c>
      <c r="C49" t="str">
        <f>'Asset Risk Calculation'!C48</f>
        <v>nasap148</v>
      </c>
      <c r="D49" s="14">
        <f>'Asset Risk Calculation'!D48</f>
        <v>0</v>
      </c>
      <c r="E49" s="14">
        <f>'Asset Risk Calculation'!E48</f>
        <v>0</v>
      </c>
      <c r="F49" s="14">
        <f>'Asset Risk Calculation'!F48</f>
        <v>0</v>
      </c>
      <c r="G49" s="14">
        <f>'Asset Risk Calculation'!G48</f>
        <v>2265429</v>
      </c>
      <c r="H49" s="14">
        <f>'Asset Risk Calculation'!H48</f>
        <v>2265429</v>
      </c>
      <c r="I49" s="14">
        <f>'Asset Risk Calculation'!I48</f>
        <v>10000</v>
      </c>
      <c r="J49" s="14">
        <f>'Asset Risk Calculation'!J48</f>
        <v>500000</v>
      </c>
      <c r="K49" s="14" t="str">
        <f>'Asset Risk Calculation'!K48</f>
        <v>no</v>
      </c>
      <c r="L49" s="14">
        <f>'Asset Risk Calculation'!M48</f>
        <v>2775429</v>
      </c>
      <c r="M49" s="14">
        <f>'Asset Risk Calculation'!N48</f>
        <v>42360000</v>
      </c>
      <c r="N49" t="str">
        <f>'Asset Risk Calculation'!O48</f>
        <v>Cgrp3</v>
      </c>
      <c r="O49" s="12">
        <f>'Asset Risk Calculation'!P48</f>
        <v>3</v>
      </c>
      <c r="P49" t="str">
        <f>'Asset Risk Calculation'!Q48</f>
        <v>Cgrp33</v>
      </c>
      <c r="Q49" s="11">
        <f>IF(A49="Transformer",VLOOKUP(P49,'PoF Tx'!$C$4:$D$10,2,FALSE),IF(A49="Switchgear",VLOOKUP(P49,'PoF SWGR'!$J$1:$K$213,2,FALSE),IF(A49="Cable",VLOOKUP(P49,'PoF Cables'!$J$1:$K$20,2,FALSE),VLOOKUP(P49,'PoF OHL'!$J$1:$K$200,2,FALSE))))</f>
        <v>1.5907212602487005E-2</v>
      </c>
      <c r="R49" s="14">
        <f t="shared" si="1"/>
        <v>717978.86500745744</v>
      </c>
      <c r="S49" s="14">
        <f t="shared" si="2"/>
        <v>0</v>
      </c>
    </row>
    <row r="50" spans="1:19" customFormat="1">
      <c r="A50" t="str">
        <f>'Asset Risk Calculation'!A49</f>
        <v>Cable</v>
      </c>
      <c r="B50" t="str">
        <f>'Asset Risk Calculation'!B49</f>
        <v>Cable49</v>
      </c>
      <c r="C50" t="str">
        <f>'Asset Risk Calculation'!C49</f>
        <v>nasap149</v>
      </c>
      <c r="D50" s="14">
        <f>'Asset Risk Calculation'!D49</f>
        <v>0</v>
      </c>
      <c r="E50" s="14">
        <f>'Asset Risk Calculation'!E49</f>
        <v>0</v>
      </c>
      <c r="F50" s="14">
        <f>'Asset Risk Calculation'!F49</f>
        <v>0</v>
      </c>
      <c r="G50" s="14">
        <f>'Asset Risk Calculation'!G49</f>
        <v>241878</v>
      </c>
      <c r="H50" s="14">
        <f>'Asset Risk Calculation'!H49</f>
        <v>241878</v>
      </c>
      <c r="I50" s="14">
        <f>'Asset Risk Calculation'!I49</f>
        <v>10000</v>
      </c>
      <c r="J50" s="14">
        <f>'Asset Risk Calculation'!J49</f>
        <v>500000</v>
      </c>
      <c r="K50" s="14" t="str">
        <f>'Asset Risk Calculation'!K49</f>
        <v>no</v>
      </c>
      <c r="L50" s="14">
        <f>'Asset Risk Calculation'!M49</f>
        <v>751878</v>
      </c>
      <c r="M50" s="14">
        <f>'Asset Risk Calculation'!N49</f>
        <v>56480000</v>
      </c>
      <c r="N50" t="str">
        <f>'Asset Risk Calculation'!O49</f>
        <v>Cgrp3</v>
      </c>
      <c r="O50" s="12">
        <f>'Asset Risk Calculation'!P49</f>
        <v>3</v>
      </c>
      <c r="P50" t="str">
        <f>'Asset Risk Calculation'!Q49</f>
        <v>Cgrp33</v>
      </c>
      <c r="Q50" s="11">
        <f>IF(A50="Transformer",VLOOKUP(P50,'PoF Tx'!$C$4:$D$10,2,FALSE),IF(A50="Switchgear",VLOOKUP(P50,'PoF SWGR'!$J$1:$K$213,2,FALSE),IF(A50="Cable",VLOOKUP(P50,'PoF Cables'!$J$1:$K$20,2,FALSE),VLOOKUP(P50,'PoF OHL'!$J$1:$K$200,2,FALSE))))</f>
        <v>1.5907212602487005E-2</v>
      </c>
      <c r="R50" s="14">
        <f t="shared" si="1"/>
        <v>910399.6509855988</v>
      </c>
      <c r="S50" s="14">
        <f t="shared" si="2"/>
        <v>0</v>
      </c>
    </row>
    <row r="51" spans="1:19" customFormat="1">
      <c r="A51" t="str">
        <f>'Asset Risk Calculation'!A50</f>
        <v>Cable</v>
      </c>
      <c r="B51" t="str">
        <f>'Asset Risk Calculation'!B50</f>
        <v>Cable50</v>
      </c>
      <c r="C51" t="str">
        <f>'Asset Risk Calculation'!C50</f>
        <v>nasap150</v>
      </c>
      <c r="D51" s="14">
        <f>'Asset Risk Calculation'!D50</f>
        <v>0</v>
      </c>
      <c r="E51" s="14">
        <f>'Asset Risk Calculation'!E50</f>
        <v>0</v>
      </c>
      <c r="F51" s="14">
        <f>'Asset Risk Calculation'!F50</f>
        <v>0</v>
      </c>
      <c r="G51" s="14">
        <f>'Asset Risk Calculation'!G50</f>
        <v>2265429</v>
      </c>
      <c r="H51" s="14">
        <f>'Asset Risk Calculation'!H50</f>
        <v>2265429</v>
      </c>
      <c r="I51" s="14">
        <f>'Asset Risk Calculation'!I50</f>
        <v>10000000</v>
      </c>
      <c r="J51" s="14">
        <f>'Asset Risk Calculation'!J50</f>
        <v>500000</v>
      </c>
      <c r="K51" s="14" t="str">
        <f>'Asset Risk Calculation'!K50</f>
        <v>no</v>
      </c>
      <c r="L51" s="14">
        <f>'Asset Risk Calculation'!M50</f>
        <v>12765429</v>
      </c>
      <c r="M51" s="14">
        <f>'Asset Risk Calculation'!N50</f>
        <v>59304000</v>
      </c>
      <c r="N51" t="str">
        <f>'Asset Risk Calculation'!O50</f>
        <v>Cgrp1</v>
      </c>
      <c r="O51" s="12">
        <f>'Asset Risk Calculation'!P50</f>
        <v>2</v>
      </c>
      <c r="P51" t="str">
        <f>'Asset Risk Calculation'!Q50</f>
        <v>Cgrp12</v>
      </c>
      <c r="Q51" s="11">
        <f>IF(A51="Transformer",VLOOKUP(P51,'PoF Tx'!$C$4:$D$10,2,FALSE),IF(A51="Switchgear",VLOOKUP(P51,'PoF SWGR'!$J$1:$K$213,2,FALSE),IF(A51="Cable",VLOOKUP(P51,'PoF Cables'!$J$1:$K$20,2,FALSE),VLOOKUP(P51,'PoF OHL'!$J$1:$K$200,2,FALSE))))</f>
        <v>7.0922606039634318E-4</v>
      </c>
      <c r="R51" s="14">
        <f t="shared" si="1"/>
        <v>51113.517204683965</v>
      </c>
      <c r="S51" s="14">
        <f t="shared" si="2"/>
        <v>0</v>
      </c>
    </row>
    <row r="52" spans="1:19" customFormat="1">
      <c r="A52" t="str">
        <f>'Asset Risk Calculation'!A51</f>
        <v>Cable</v>
      </c>
      <c r="B52" t="str">
        <f>'Asset Risk Calculation'!B51</f>
        <v>Cable51</v>
      </c>
      <c r="C52" t="str">
        <f>'Asset Risk Calculation'!C51</f>
        <v>nasap151</v>
      </c>
      <c r="D52" s="14">
        <f>'Asset Risk Calculation'!D51</f>
        <v>0</v>
      </c>
      <c r="E52" s="14">
        <f>'Asset Risk Calculation'!E51</f>
        <v>0</v>
      </c>
      <c r="F52" s="14">
        <f>'Asset Risk Calculation'!F51</f>
        <v>0</v>
      </c>
      <c r="G52" s="14">
        <f>'Asset Risk Calculation'!G51</f>
        <v>4449015</v>
      </c>
      <c r="H52" s="14">
        <f>'Asset Risk Calculation'!H51</f>
        <v>4449015</v>
      </c>
      <c r="I52" s="14">
        <f>'Asset Risk Calculation'!I51</f>
        <v>10000</v>
      </c>
      <c r="J52" s="14">
        <f>'Asset Risk Calculation'!J51</f>
        <v>500000</v>
      </c>
      <c r="K52" s="14" t="str">
        <f>'Asset Risk Calculation'!K51</f>
        <v>no</v>
      </c>
      <c r="L52" s="14">
        <f>'Asset Risk Calculation'!M51</f>
        <v>4959015</v>
      </c>
      <c r="M52" s="14">
        <f>'Asset Risk Calculation'!N51</f>
        <v>62128000</v>
      </c>
      <c r="N52" t="str">
        <f>'Asset Risk Calculation'!O51</f>
        <v>Cgrp3</v>
      </c>
      <c r="O52" s="12">
        <f>'Asset Risk Calculation'!P51</f>
        <v>3</v>
      </c>
      <c r="P52" t="str">
        <f>'Asset Risk Calculation'!Q51</f>
        <v>Cgrp33</v>
      </c>
      <c r="Q52" s="11">
        <f>IF(A52="Transformer",VLOOKUP(P52,'PoF Tx'!$C$4:$D$10,2,FALSE),IF(A52="Switchgear",VLOOKUP(P52,'PoF SWGR'!$J$1:$K$213,2,FALSE),IF(A52="Cable",VLOOKUP(P52,'PoF Cables'!$J$1:$K$20,2,FALSE),VLOOKUP(P52,'PoF OHL'!$J$1:$K$200,2,FALSE))))</f>
        <v>1.5907212602487005E-2</v>
      </c>
      <c r="R52" s="14">
        <f t="shared" si="1"/>
        <v>1067167.4104712347</v>
      </c>
      <c r="S52" s="14">
        <f t="shared" si="2"/>
        <v>0</v>
      </c>
    </row>
    <row r="53" spans="1:19" customFormat="1">
      <c r="A53" t="str">
        <f>'Asset Risk Calculation'!A52</f>
        <v>Cable</v>
      </c>
      <c r="B53" t="str">
        <f>'Asset Risk Calculation'!B52</f>
        <v>Cable52</v>
      </c>
      <c r="C53" t="str">
        <f>'Asset Risk Calculation'!C52</f>
        <v>nasap152</v>
      </c>
      <c r="D53" s="14">
        <f>'Asset Risk Calculation'!D52</f>
        <v>0</v>
      </c>
      <c r="E53" s="14">
        <f>'Asset Risk Calculation'!E52</f>
        <v>0</v>
      </c>
      <c r="F53" s="14">
        <f>'Asset Risk Calculation'!F52</f>
        <v>0</v>
      </c>
      <c r="G53" s="14">
        <f>'Asset Risk Calculation'!G52</f>
        <v>2265429</v>
      </c>
      <c r="H53" s="14">
        <f>'Asset Risk Calculation'!H52</f>
        <v>2265429</v>
      </c>
      <c r="I53" s="14">
        <f>'Asset Risk Calculation'!I52</f>
        <v>10000</v>
      </c>
      <c r="J53" s="14">
        <f>'Asset Risk Calculation'!J52</f>
        <v>500000</v>
      </c>
      <c r="K53" s="14" t="str">
        <f>'Asset Risk Calculation'!K52</f>
        <v>no</v>
      </c>
      <c r="L53" s="14">
        <f>'Asset Risk Calculation'!M52</f>
        <v>2775429</v>
      </c>
      <c r="M53" s="14">
        <f>'Asset Risk Calculation'!N52</f>
        <v>2824000</v>
      </c>
      <c r="N53" t="str">
        <f>'Asset Risk Calculation'!O52</f>
        <v>Cgrp1</v>
      </c>
      <c r="O53" s="12">
        <f>'Asset Risk Calculation'!P52</f>
        <v>2</v>
      </c>
      <c r="P53" t="str">
        <f>'Asset Risk Calculation'!Q52</f>
        <v>Cgrp12</v>
      </c>
      <c r="Q53" s="11">
        <f>IF(A53="Transformer",VLOOKUP(P53,'PoF Tx'!$C$4:$D$10,2,FALSE),IF(A53="Switchgear",VLOOKUP(P53,'PoF SWGR'!$J$1:$K$213,2,FALSE),IF(A53="Cable",VLOOKUP(P53,'PoF Cables'!$J$1:$K$20,2,FALSE),VLOOKUP(P53,'PoF OHL'!$J$1:$K$200,2,FALSE))))</f>
        <v>7.0922606039634318E-4</v>
      </c>
      <c r="R53" s="14">
        <f t="shared" si="1"/>
        <v>3971.2609701390356</v>
      </c>
      <c r="S53" s="14">
        <f t="shared" si="2"/>
        <v>0</v>
      </c>
    </row>
    <row r="54" spans="1:19" customFormat="1">
      <c r="A54" t="str">
        <f>'Asset Risk Calculation'!A53</f>
        <v>Cable</v>
      </c>
      <c r="B54" t="str">
        <f>'Asset Risk Calculation'!B53</f>
        <v>Cable53</v>
      </c>
      <c r="C54" t="str">
        <f>'Asset Risk Calculation'!C53</f>
        <v>nasap153</v>
      </c>
      <c r="D54" s="14">
        <f>'Asset Risk Calculation'!D53</f>
        <v>0</v>
      </c>
      <c r="E54" s="14">
        <f>'Asset Risk Calculation'!E53</f>
        <v>0</v>
      </c>
      <c r="F54" s="14">
        <f>'Asset Risk Calculation'!F53</f>
        <v>0</v>
      </c>
      <c r="G54" s="14">
        <f>'Asset Risk Calculation'!G53</f>
        <v>2265429</v>
      </c>
      <c r="H54" s="14">
        <f>'Asset Risk Calculation'!H53</f>
        <v>2265429</v>
      </c>
      <c r="I54" s="14">
        <f>'Asset Risk Calculation'!I53</f>
        <v>10000</v>
      </c>
      <c r="J54" s="14">
        <f>'Asset Risk Calculation'!J53</f>
        <v>500000</v>
      </c>
      <c r="K54" s="14" t="str">
        <f>'Asset Risk Calculation'!K53</f>
        <v>no</v>
      </c>
      <c r="L54" s="14">
        <f>'Asset Risk Calculation'!M53</f>
        <v>2775429</v>
      </c>
      <c r="M54" s="14">
        <f>'Asset Risk Calculation'!N53</f>
        <v>5648000</v>
      </c>
      <c r="N54" t="str">
        <f>'Asset Risk Calculation'!O53</f>
        <v>Cgrp3</v>
      </c>
      <c r="O54" s="12" t="str">
        <f>'Asset Risk Calculation'!P53</f>
        <v>4a</v>
      </c>
      <c r="P54" t="str">
        <f>'Asset Risk Calculation'!Q53</f>
        <v>Cgrp34a</v>
      </c>
      <c r="Q54" s="11">
        <f>IF(A54="Transformer",VLOOKUP(P54,'PoF Tx'!$C$4:$D$10,2,FALSE),IF(A54="Switchgear",VLOOKUP(P54,'PoF SWGR'!$J$1:$K$213,2,FALSE),IF(A54="Cable",VLOOKUP(P54,'PoF Cables'!$J$1:$K$20,2,FALSE),VLOOKUP(P54,'PoF OHL'!$J$1:$K$200,2,FALSE))))</f>
        <v>3.469597615619828E-2</v>
      </c>
      <c r="R54" s="14">
        <f t="shared" si="1"/>
        <v>292259.09173742915</v>
      </c>
      <c r="S54" s="14">
        <f t="shared" si="2"/>
        <v>0</v>
      </c>
    </row>
    <row r="55" spans="1:19" customFormat="1">
      <c r="A55" t="str">
        <f>'Asset Risk Calculation'!A54</f>
        <v>Cable</v>
      </c>
      <c r="B55" t="str">
        <f>'Asset Risk Calculation'!B54</f>
        <v>Cable54</v>
      </c>
      <c r="C55" t="str">
        <f>'Asset Risk Calculation'!C54</f>
        <v>nasap154</v>
      </c>
      <c r="D55" s="14">
        <f>'Asset Risk Calculation'!D54</f>
        <v>0</v>
      </c>
      <c r="E55" s="14">
        <f>'Asset Risk Calculation'!E54</f>
        <v>0</v>
      </c>
      <c r="F55" s="14">
        <f>'Asset Risk Calculation'!F54</f>
        <v>0</v>
      </c>
      <c r="G55" s="14">
        <f>'Asset Risk Calculation'!G54</f>
        <v>2265429</v>
      </c>
      <c r="H55" s="14">
        <f>'Asset Risk Calculation'!H54</f>
        <v>2265429</v>
      </c>
      <c r="I55" s="14">
        <f>'Asset Risk Calculation'!I54</f>
        <v>10000</v>
      </c>
      <c r="J55" s="14">
        <f>'Asset Risk Calculation'!J54</f>
        <v>25000</v>
      </c>
      <c r="K55" s="14" t="str">
        <f>'Asset Risk Calculation'!K54</f>
        <v>no</v>
      </c>
      <c r="L55" s="14">
        <f>'Asset Risk Calculation'!M54</f>
        <v>2300429</v>
      </c>
      <c r="M55" s="14">
        <f>'Asset Risk Calculation'!N54</f>
        <v>14120000</v>
      </c>
      <c r="N55" t="str">
        <f>'Asset Risk Calculation'!O54</f>
        <v>Cgrp3</v>
      </c>
      <c r="O55" s="12">
        <f>'Asset Risk Calculation'!P54</f>
        <v>3</v>
      </c>
      <c r="P55" t="str">
        <f>'Asset Risk Calculation'!Q54</f>
        <v>Cgrp33</v>
      </c>
      <c r="Q55" s="11">
        <f>IF(A55="Transformer",VLOOKUP(P55,'PoF Tx'!$C$4:$D$10,2,FALSE),IF(A55="Switchgear",VLOOKUP(P55,'PoF SWGR'!$J$1:$K$213,2,FALSE),IF(A55="Cable",VLOOKUP(P55,'PoF Cables'!$J$1:$K$20,2,FALSE),VLOOKUP(P55,'PoF OHL'!$J$1:$K$200,2,FALSE))))</f>
        <v>1.5907212602487005E-2</v>
      </c>
      <c r="R55" s="14">
        <f t="shared" si="1"/>
        <v>261203.25512704308</v>
      </c>
      <c r="S55" s="14">
        <f t="shared" si="2"/>
        <v>0</v>
      </c>
    </row>
    <row r="56" spans="1:19" customFormat="1">
      <c r="A56" t="str">
        <f>'Asset Risk Calculation'!A55</f>
        <v>Cable</v>
      </c>
      <c r="B56" t="str">
        <f>'Asset Risk Calculation'!B55</f>
        <v>Cable55</v>
      </c>
      <c r="C56" t="str">
        <f>'Asset Risk Calculation'!C55</f>
        <v>nasap155</v>
      </c>
      <c r="D56" s="14">
        <f>'Asset Risk Calculation'!D55</f>
        <v>0</v>
      </c>
      <c r="E56" s="14">
        <f>'Asset Risk Calculation'!E55</f>
        <v>0</v>
      </c>
      <c r="F56" s="14">
        <f>'Asset Risk Calculation'!F55</f>
        <v>0</v>
      </c>
      <c r="G56" s="14">
        <f>'Asset Risk Calculation'!G55</f>
        <v>4449015</v>
      </c>
      <c r="H56" s="14">
        <f>'Asset Risk Calculation'!H55</f>
        <v>4449015</v>
      </c>
      <c r="I56" s="14">
        <f>'Asset Risk Calculation'!I55</f>
        <v>10000</v>
      </c>
      <c r="J56" s="14">
        <f>'Asset Risk Calculation'!J55</f>
        <v>500000</v>
      </c>
      <c r="K56" s="14" t="str">
        <f>'Asset Risk Calculation'!K55</f>
        <v>no</v>
      </c>
      <c r="L56" s="14">
        <f>'Asset Risk Calculation'!M55</f>
        <v>4959015</v>
      </c>
      <c r="M56" s="14">
        <f>'Asset Risk Calculation'!N55</f>
        <v>28240000</v>
      </c>
      <c r="N56" t="str">
        <f>'Asset Risk Calculation'!O55</f>
        <v>Cgrp3</v>
      </c>
      <c r="O56" s="12" t="str">
        <f>'Asset Risk Calculation'!P55</f>
        <v>4a</v>
      </c>
      <c r="P56" t="str">
        <f>'Asset Risk Calculation'!Q55</f>
        <v>Cgrp34a</v>
      </c>
      <c r="Q56" s="11">
        <f>IF(A56="Transformer",VLOOKUP(P56,'PoF Tx'!$C$4:$D$10,2,FALSE),IF(A56="Switchgear",VLOOKUP(P56,'PoF SWGR'!$J$1:$K$213,2,FALSE),IF(A56="Cable",VLOOKUP(P56,'PoF Cables'!$J$1:$K$20,2,FALSE),VLOOKUP(P56,'PoF OHL'!$J$1:$K$200,2,FALSE))))</f>
        <v>3.469597615619828E-2</v>
      </c>
      <c r="R56" s="14">
        <f t="shared" si="1"/>
        <v>1151872.2328492689</v>
      </c>
      <c r="S56" s="14">
        <f t="shared" si="2"/>
        <v>0</v>
      </c>
    </row>
    <row r="57" spans="1:19" customFormat="1">
      <c r="A57" t="str">
        <f>'Asset Risk Calculation'!A56</f>
        <v>Cable</v>
      </c>
      <c r="B57" t="str">
        <f>'Asset Risk Calculation'!B56</f>
        <v>Cable56</v>
      </c>
      <c r="C57" t="str">
        <f>'Asset Risk Calculation'!C56</f>
        <v>nasap156</v>
      </c>
      <c r="D57" s="14">
        <f>'Asset Risk Calculation'!D56</f>
        <v>0</v>
      </c>
      <c r="E57" s="14">
        <f>'Asset Risk Calculation'!E56</f>
        <v>0</v>
      </c>
      <c r="F57" s="14">
        <f>'Asset Risk Calculation'!F56</f>
        <v>0</v>
      </c>
      <c r="G57" s="14">
        <f>'Asset Risk Calculation'!G56</f>
        <v>2265429</v>
      </c>
      <c r="H57" s="14">
        <f>'Asset Risk Calculation'!H56</f>
        <v>2265429</v>
      </c>
      <c r="I57" s="14">
        <f>'Asset Risk Calculation'!I56</f>
        <v>10000</v>
      </c>
      <c r="J57" s="14">
        <f>'Asset Risk Calculation'!J56</f>
        <v>500000</v>
      </c>
      <c r="K57" s="14" t="str">
        <f>'Asset Risk Calculation'!K56</f>
        <v>no</v>
      </c>
      <c r="L57" s="14">
        <f>'Asset Risk Calculation'!M56</f>
        <v>2775429</v>
      </c>
      <c r="M57" s="14">
        <f>'Asset Risk Calculation'!N56</f>
        <v>31064000</v>
      </c>
      <c r="N57" t="str">
        <f>'Asset Risk Calculation'!O56</f>
        <v>Cgrp1</v>
      </c>
      <c r="O57" s="12">
        <f>'Asset Risk Calculation'!P56</f>
        <v>1</v>
      </c>
      <c r="P57" t="str">
        <f>'Asset Risk Calculation'!Q56</f>
        <v>Cgrp11</v>
      </c>
      <c r="Q57" s="11">
        <f>IF(A57="Transformer",VLOOKUP(P57,'PoF Tx'!$C$4:$D$10,2,FALSE),IF(A57="Switchgear",VLOOKUP(P57,'PoF SWGR'!$J$1:$K$213,2,FALSE),IF(A57="Cable",VLOOKUP(P57,'PoF Cables'!$J$1:$K$20,2,FALSE),VLOOKUP(P57,'PoF OHL'!$J$1:$K$200,2,FALSE))))</f>
        <v>7.0922606039634318E-4</v>
      </c>
      <c r="R57" s="14">
        <f t="shared" si="1"/>
        <v>23999.804915731766</v>
      </c>
      <c r="S57" s="14">
        <f t="shared" si="2"/>
        <v>0</v>
      </c>
    </row>
    <row r="58" spans="1:19" customFormat="1">
      <c r="A58" t="str">
        <f>'Asset Risk Calculation'!A57</f>
        <v>Cable</v>
      </c>
      <c r="B58" t="str">
        <f>'Asset Risk Calculation'!B57</f>
        <v>Cable57</v>
      </c>
      <c r="C58" t="str">
        <f>'Asset Risk Calculation'!C57</f>
        <v>nasap157</v>
      </c>
      <c r="D58" s="14">
        <f>'Asset Risk Calculation'!D57</f>
        <v>0</v>
      </c>
      <c r="E58" s="14">
        <f>'Asset Risk Calculation'!E57</f>
        <v>0</v>
      </c>
      <c r="F58" s="14">
        <f>'Asset Risk Calculation'!F57</f>
        <v>0</v>
      </c>
      <c r="G58" s="14">
        <f>'Asset Risk Calculation'!G57</f>
        <v>241878</v>
      </c>
      <c r="H58" s="14">
        <f>'Asset Risk Calculation'!H57</f>
        <v>241878</v>
      </c>
      <c r="I58" s="14">
        <f>'Asset Risk Calculation'!I57</f>
        <v>10000</v>
      </c>
      <c r="J58" s="14">
        <f>'Asset Risk Calculation'!J57</f>
        <v>25000</v>
      </c>
      <c r="K58" s="14" t="str">
        <f>'Asset Risk Calculation'!K57</f>
        <v>no</v>
      </c>
      <c r="L58" s="14">
        <f>'Asset Risk Calculation'!M57</f>
        <v>276878</v>
      </c>
      <c r="M58" s="14">
        <f>'Asset Risk Calculation'!N57</f>
        <v>33888000</v>
      </c>
      <c r="N58" t="str">
        <f>'Asset Risk Calculation'!O57</f>
        <v>Cgrp3</v>
      </c>
      <c r="O58" s="12">
        <f>'Asset Risk Calculation'!P57</f>
        <v>3</v>
      </c>
      <c r="P58" t="str">
        <f>'Asset Risk Calculation'!Q57</f>
        <v>Cgrp33</v>
      </c>
      <c r="Q58" s="11">
        <f>IF(A58="Transformer",VLOOKUP(P58,'PoF Tx'!$C$4:$D$10,2,FALSE),IF(A58="Switchgear",VLOOKUP(P58,'PoF SWGR'!$J$1:$K$213,2,FALSE),IF(A58="Cable",VLOOKUP(P58,'PoF Cables'!$J$1:$K$20,2,FALSE),VLOOKUP(P58,'PoF OHL'!$J$1:$K$200,2,FALSE))))</f>
        <v>1.5907212602487005E-2</v>
      </c>
      <c r="R58" s="14">
        <f t="shared" si="1"/>
        <v>543467.97788403102</v>
      </c>
      <c r="S58" s="14">
        <f t="shared" si="2"/>
        <v>0</v>
      </c>
    </row>
    <row r="59" spans="1:19" customFormat="1">
      <c r="A59" t="str">
        <f>'Asset Risk Calculation'!A58</f>
        <v>Cable</v>
      </c>
      <c r="B59" t="str">
        <f>'Asset Risk Calculation'!B58</f>
        <v>Cable58</v>
      </c>
      <c r="C59" t="str">
        <f>'Asset Risk Calculation'!C58</f>
        <v>nasap158</v>
      </c>
      <c r="D59" s="14">
        <f>'Asset Risk Calculation'!D58</f>
        <v>0</v>
      </c>
      <c r="E59" s="14">
        <f>'Asset Risk Calculation'!E58</f>
        <v>0</v>
      </c>
      <c r="F59" s="14">
        <f>'Asset Risk Calculation'!F58</f>
        <v>0</v>
      </c>
      <c r="G59" s="14">
        <f>'Asset Risk Calculation'!G58</f>
        <v>2265429</v>
      </c>
      <c r="H59" s="14">
        <f>'Asset Risk Calculation'!H58</f>
        <v>2265429</v>
      </c>
      <c r="I59" s="14">
        <f>'Asset Risk Calculation'!I58</f>
        <v>10000000</v>
      </c>
      <c r="J59" s="14">
        <f>'Asset Risk Calculation'!J58</f>
        <v>500000</v>
      </c>
      <c r="K59" s="14" t="str">
        <f>'Asset Risk Calculation'!K58</f>
        <v>no</v>
      </c>
      <c r="L59" s="14">
        <f>'Asset Risk Calculation'!M58</f>
        <v>12765429</v>
      </c>
      <c r="M59" s="14">
        <f>'Asset Risk Calculation'!N58</f>
        <v>42360000</v>
      </c>
      <c r="N59" t="str">
        <f>'Asset Risk Calculation'!O58</f>
        <v>Cgrp3</v>
      </c>
      <c r="O59" s="12">
        <f>'Asset Risk Calculation'!P58</f>
        <v>5</v>
      </c>
      <c r="P59" t="str">
        <f>'Asset Risk Calculation'!Q58</f>
        <v>Cgrp35</v>
      </c>
      <c r="Q59" s="11">
        <f>IF(A59="Transformer",VLOOKUP(P59,'PoF Tx'!$C$4:$D$10,2,FALSE),IF(A59="Switchgear",VLOOKUP(P59,'PoF SWGR'!$J$1:$K$213,2,FALSE),IF(A59="Cable",VLOOKUP(P59,'PoF Cables'!$J$1:$K$20,2,FALSE),VLOOKUP(P59,'PoF OHL'!$J$1:$K$200,2,FALSE))))</f>
        <v>6.7643701782984525E-2</v>
      </c>
      <c r="R59" s="14">
        <f t="shared" si="1"/>
        <v>3728888.0799350869</v>
      </c>
      <c r="S59" s="14">
        <f t="shared" si="2"/>
        <v>0</v>
      </c>
    </row>
    <row r="60" spans="1:19" customFormat="1">
      <c r="A60" t="str">
        <f>'Asset Risk Calculation'!A59</f>
        <v>Cable</v>
      </c>
      <c r="B60" t="str">
        <f>'Asset Risk Calculation'!B59</f>
        <v>Cable59</v>
      </c>
      <c r="C60" t="str">
        <f>'Asset Risk Calculation'!C59</f>
        <v>nasap159</v>
      </c>
      <c r="D60" s="14">
        <f>'Asset Risk Calculation'!D59</f>
        <v>0</v>
      </c>
      <c r="E60" s="14">
        <f>'Asset Risk Calculation'!E59</f>
        <v>0</v>
      </c>
      <c r="F60" s="14">
        <f>'Asset Risk Calculation'!F59</f>
        <v>0</v>
      </c>
      <c r="G60" s="14">
        <f>'Asset Risk Calculation'!G59</f>
        <v>4449015</v>
      </c>
      <c r="H60" s="14">
        <f>'Asset Risk Calculation'!H59</f>
        <v>4449015</v>
      </c>
      <c r="I60" s="14">
        <f>'Asset Risk Calculation'!I59</f>
        <v>10000000</v>
      </c>
      <c r="J60" s="14">
        <f>'Asset Risk Calculation'!J59</f>
        <v>500000</v>
      </c>
      <c r="K60" s="14" t="str">
        <f>'Asset Risk Calculation'!K59</f>
        <v>no</v>
      </c>
      <c r="L60" s="14">
        <f>'Asset Risk Calculation'!M59</f>
        <v>14949015</v>
      </c>
      <c r="M60" s="14">
        <f>'Asset Risk Calculation'!N59</f>
        <v>56480000</v>
      </c>
      <c r="N60" t="str">
        <f>'Asset Risk Calculation'!O59</f>
        <v>Cgrp1</v>
      </c>
      <c r="O60" s="12">
        <f>'Asset Risk Calculation'!P59</f>
        <v>3</v>
      </c>
      <c r="P60" t="str">
        <f>'Asset Risk Calculation'!Q59</f>
        <v>Cgrp13</v>
      </c>
      <c r="Q60" s="11">
        <f>IF(A60="Transformer",VLOOKUP(P60,'PoF Tx'!$C$4:$D$10,2,FALSE),IF(A60="Switchgear",VLOOKUP(P60,'PoF SWGR'!$J$1:$K$213,2,FALSE),IF(A60="Cable",VLOOKUP(P60,'PoF Cables'!$J$1:$K$20,2,FALSE),VLOOKUP(P60,'PoF OHL'!$J$1:$K$200,2,FALSE))))</f>
        <v>1.632604623887321E-2</v>
      </c>
      <c r="R60" s="14">
        <f t="shared" si="1"/>
        <v>1166153.4016871681</v>
      </c>
      <c r="S60" s="14">
        <f t="shared" si="2"/>
        <v>0</v>
      </c>
    </row>
    <row r="61" spans="1:19" customFormat="1">
      <c r="A61" t="str">
        <f>'Asset Risk Calculation'!A60</f>
        <v>Cable</v>
      </c>
      <c r="B61" t="str">
        <f>'Asset Risk Calculation'!B60</f>
        <v>Cable60</v>
      </c>
      <c r="C61" t="str">
        <f>'Asset Risk Calculation'!C60</f>
        <v>nasap160</v>
      </c>
      <c r="D61" s="14">
        <f>'Asset Risk Calculation'!D60</f>
        <v>0</v>
      </c>
      <c r="E61" s="14">
        <f>'Asset Risk Calculation'!E60</f>
        <v>0</v>
      </c>
      <c r="F61" s="14">
        <f>'Asset Risk Calculation'!F60</f>
        <v>0</v>
      </c>
      <c r="G61" s="14">
        <f>'Asset Risk Calculation'!G60</f>
        <v>2265429</v>
      </c>
      <c r="H61" s="14">
        <f>'Asset Risk Calculation'!H60</f>
        <v>2265429</v>
      </c>
      <c r="I61" s="14">
        <f>'Asset Risk Calculation'!I60</f>
        <v>10000000</v>
      </c>
      <c r="J61" s="14">
        <f>'Asset Risk Calculation'!J60</f>
        <v>500000</v>
      </c>
      <c r="K61" s="14" t="str">
        <f>'Asset Risk Calculation'!K60</f>
        <v>no</v>
      </c>
      <c r="L61" s="14">
        <f>'Asset Risk Calculation'!M60</f>
        <v>12765429</v>
      </c>
      <c r="M61" s="14">
        <f>'Asset Risk Calculation'!N60</f>
        <v>59304000</v>
      </c>
      <c r="N61" t="str">
        <f>'Asset Risk Calculation'!O60</f>
        <v>Cgrp1</v>
      </c>
      <c r="O61" s="12" t="str">
        <f>'Asset Risk Calculation'!P60</f>
        <v>4a</v>
      </c>
      <c r="P61" t="str">
        <f>'Asset Risk Calculation'!Q60</f>
        <v>Cgrp14a</v>
      </c>
      <c r="Q61" s="11">
        <f>IF(A61="Transformer",VLOOKUP(P61,'PoF Tx'!$C$4:$D$10,2,FALSE),IF(A61="Switchgear",VLOOKUP(P61,'PoF SWGR'!$J$1:$K$213,2,FALSE),IF(A61="Cable",VLOOKUP(P61,'PoF Cables'!$J$1:$K$20,2,FALSE),VLOOKUP(P61,'PoF OHL'!$J$1:$K$200,2,FALSE))))</f>
        <v>3.2874271984301609E-2</v>
      </c>
      <c r="R61" s="14">
        <f t="shared" si="1"/>
        <v>2369230.0106993141</v>
      </c>
      <c r="S61" s="14">
        <f t="shared" si="2"/>
        <v>0</v>
      </c>
    </row>
    <row r="62" spans="1:19" customFormat="1">
      <c r="A62" t="str">
        <f>'Asset Risk Calculation'!A61</f>
        <v>Cable</v>
      </c>
      <c r="B62" t="str">
        <f>'Asset Risk Calculation'!B61</f>
        <v>Cable61</v>
      </c>
      <c r="C62" t="str">
        <f>'Asset Risk Calculation'!C61</f>
        <v>nasap161</v>
      </c>
      <c r="D62" s="14">
        <f>'Asset Risk Calculation'!D61</f>
        <v>0</v>
      </c>
      <c r="E62" s="14">
        <f>'Asset Risk Calculation'!E61</f>
        <v>0</v>
      </c>
      <c r="F62" s="14">
        <f>'Asset Risk Calculation'!F61</f>
        <v>0</v>
      </c>
      <c r="G62" s="14">
        <f>'Asset Risk Calculation'!G61</f>
        <v>4449015</v>
      </c>
      <c r="H62" s="14">
        <f>'Asset Risk Calculation'!H61</f>
        <v>4449015</v>
      </c>
      <c r="I62" s="14">
        <f>'Asset Risk Calculation'!I61</f>
        <v>10000</v>
      </c>
      <c r="J62" s="14">
        <f>'Asset Risk Calculation'!J61</f>
        <v>500000</v>
      </c>
      <c r="K62" s="14" t="str">
        <f>'Asset Risk Calculation'!K61</f>
        <v>no</v>
      </c>
      <c r="L62" s="14">
        <f>'Asset Risk Calculation'!M61</f>
        <v>4959015</v>
      </c>
      <c r="M62" s="14">
        <f>'Asset Risk Calculation'!N61</f>
        <v>62128000</v>
      </c>
      <c r="N62" t="str">
        <f>'Asset Risk Calculation'!O61</f>
        <v>Cgrp3</v>
      </c>
      <c r="O62" s="12">
        <f>'Asset Risk Calculation'!P61</f>
        <v>3</v>
      </c>
      <c r="P62" t="str">
        <f>'Asset Risk Calculation'!Q61</f>
        <v>Cgrp33</v>
      </c>
      <c r="Q62" s="11">
        <f>IF(A62="Transformer",VLOOKUP(P62,'PoF Tx'!$C$4:$D$10,2,FALSE),IF(A62="Switchgear",VLOOKUP(P62,'PoF SWGR'!$J$1:$K$213,2,FALSE),IF(A62="Cable",VLOOKUP(P62,'PoF Cables'!$J$1:$K$20,2,FALSE),VLOOKUP(P62,'PoF OHL'!$J$1:$K$200,2,FALSE))))</f>
        <v>1.5907212602487005E-2</v>
      </c>
      <c r="R62" s="14">
        <f t="shared" si="1"/>
        <v>1067167.4104712347</v>
      </c>
      <c r="S62" s="14">
        <f t="shared" si="2"/>
        <v>0</v>
      </c>
    </row>
    <row r="63" spans="1:19">
      <c r="A63" s="14" t="str">
        <f>'Asset Risk Calculation'!A62</f>
        <v>OHL conductor</v>
      </c>
      <c r="B63" s="14" t="str">
        <f>'Asset Risk Calculation'!B62</f>
        <v>OHL conductor62</v>
      </c>
      <c r="C63" s="14" t="str">
        <f>'Asset Risk Calculation'!C62</f>
        <v>nasap162</v>
      </c>
      <c r="D63" s="14">
        <f>'Asset Risk Calculation'!D62</f>
        <v>0</v>
      </c>
      <c r="E63" s="14">
        <f>'Asset Risk Calculation'!E62</f>
        <v>0</v>
      </c>
      <c r="F63" s="14">
        <f>'Asset Risk Calculation'!F62</f>
        <v>0</v>
      </c>
      <c r="G63" s="14">
        <f>'Asset Risk Calculation'!G62</f>
        <v>241878</v>
      </c>
      <c r="H63" s="14">
        <f>'Asset Risk Calculation'!H62</f>
        <v>241878</v>
      </c>
      <c r="I63" s="14">
        <f>'Asset Risk Calculation'!I62</f>
        <v>50000</v>
      </c>
      <c r="J63" s="14">
        <f>'Asset Risk Calculation'!J62</f>
        <v>5000</v>
      </c>
      <c r="K63" s="14" t="str">
        <f>'Asset Risk Calculation'!K62</f>
        <v>no</v>
      </c>
      <c r="L63" s="14">
        <f>'Asset Risk Calculation'!M62</f>
        <v>296878</v>
      </c>
      <c r="M63" s="14">
        <f>'Asset Risk Calculation'!N62</f>
        <v>4760000</v>
      </c>
      <c r="N63" s="14" t="str">
        <f>'Asset Risk Calculation'!O62</f>
        <v>Lgrp1</v>
      </c>
      <c r="O63" s="12">
        <v>1</v>
      </c>
      <c r="P63" s="14" t="str">
        <f t="shared" ref="P63:P100" si="3">CONCATENATE(N63,O63)</f>
        <v>Lgrp11</v>
      </c>
      <c r="Q63" s="11">
        <f>IF(A63="Transformer",VLOOKUP(P63,'PoF Tx'!$C$4:$D$10,2,FALSE),IF(A63="Switchgear",VLOOKUP(P63,'PoF SWGR'!$J$1:$K$213,2,FALSE),IF(A63="Cable",VLOOKUP(P63,'PoF Cables'!$J$1:$K$20,2,FALSE),VLOOKUP(P63,'PoF OHL'!$J$1:$K$200,2,FALSE))))</f>
        <v>5.1698528385688801E-35</v>
      </c>
      <c r="R63" s="14">
        <f t="shared" si="1"/>
        <v>2.6143315082596522E-28</v>
      </c>
      <c r="S63" s="14">
        <f t="shared" si="2"/>
        <v>0</v>
      </c>
    </row>
    <row r="64" spans="1:19">
      <c r="A64" s="14" t="str">
        <f>'Asset Risk Calculation'!A63</f>
        <v>OHL conductor</v>
      </c>
      <c r="B64" s="14" t="str">
        <f>'Asset Risk Calculation'!B63</f>
        <v>OHL conductor63</v>
      </c>
      <c r="C64" s="14" t="str">
        <f>'Asset Risk Calculation'!C63</f>
        <v>nasap163</v>
      </c>
      <c r="D64" s="14">
        <f>'Asset Risk Calculation'!D63</f>
        <v>0</v>
      </c>
      <c r="E64" s="14">
        <f>'Asset Risk Calculation'!E63</f>
        <v>0</v>
      </c>
      <c r="F64" s="14">
        <f>'Asset Risk Calculation'!F63</f>
        <v>0</v>
      </c>
      <c r="G64" s="14">
        <f>'Asset Risk Calculation'!G63</f>
        <v>2265429</v>
      </c>
      <c r="H64" s="14">
        <f>'Asset Risk Calculation'!H63</f>
        <v>2265429</v>
      </c>
      <c r="I64" s="14">
        <f>'Asset Risk Calculation'!I63</f>
        <v>10000000</v>
      </c>
      <c r="J64" s="14">
        <f>'Asset Risk Calculation'!J63</f>
        <v>5000</v>
      </c>
      <c r="K64" s="14" t="str">
        <f>'Asset Risk Calculation'!K63</f>
        <v>Nuclear</v>
      </c>
      <c r="L64" s="14">
        <f>'Asset Risk Calculation'!M63</f>
        <v>12270429</v>
      </c>
      <c r="M64" s="14">
        <f>'Asset Risk Calculation'!N63</f>
        <v>9520000</v>
      </c>
      <c r="N64" s="14" t="str">
        <f>'Asset Risk Calculation'!O63</f>
        <v>Lgrp1</v>
      </c>
      <c r="O64" s="12">
        <v>1</v>
      </c>
      <c r="P64" s="14" t="str">
        <f t="shared" si="3"/>
        <v>Lgrp11</v>
      </c>
      <c r="Q64" s="11">
        <f>IF(A64="Transformer",VLOOKUP(P64,'PoF Tx'!$C$4:$D$10,2,FALSE),IF(A64="Switchgear",VLOOKUP(P64,'PoF SWGR'!$J$1:$K$213,2,FALSE),IF(A64="Cable",VLOOKUP(P64,'PoF Cables'!$J$1:$K$20,2,FALSE),VLOOKUP(P64,'PoF OHL'!$J$1:$K$200,2,FALSE))))</f>
        <v>5.1698528385688801E-35</v>
      </c>
      <c r="R64" s="14">
        <f t="shared" si="1"/>
        <v>0</v>
      </c>
      <c r="S64" s="14">
        <f t="shared" si="2"/>
        <v>9520000</v>
      </c>
    </row>
    <row r="65" spans="1:19">
      <c r="A65" s="14" t="str">
        <f>'Asset Risk Calculation'!A64</f>
        <v>OHL conductor</v>
      </c>
      <c r="B65" s="14" t="str">
        <f>'Asset Risk Calculation'!B64</f>
        <v>OHL conductor64</v>
      </c>
      <c r="C65" s="14" t="str">
        <f>'Asset Risk Calculation'!C64</f>
        <v>nasap164</v>
      </c>
      <c r="D65" s="14">
        <f>'Asset Risk Calculation'!D64</f>
        <v>0</v>
      </c>
      <c r="E65" s="14">
        <f>'Asset Risk Calculation'!E64</f>
        <v>0</v>
      </c>
      <c r="F65" s="14">
        <f>'Asset Risk Calculation'!F64</f>
        <v>0</v>
      </c>
      <c r="G65" s="14">
        <f>'Asset Risk Calculation'!G64</f>
        <v>2265429</v>
      </c>
      <c r="H65" s="14">
        <f>'Asset Risk Calculation'!H64</f>
        <v>2265429</v>
      </c>
      <c r="I65" s="14">
        <f>'Asset Risk Calculation'!I64</f>
        <v>50000</v>
      </c>
      <c r="J65" s="14">
        <f>'Asset Risk Calculation'!J64</f>
        <v>5000</v>
      </c>
      <c r="K65" s="14" t="str">
        <f>'Asset Risk Calculation'!K64</f>
        <v>Nuclear</v>
      </c>
      <c r="L65" s="14">
        <f>'Asset Risk Calculation'!M64</f>
        <v>2320429</v>
      </c>
      <c r="M65" s="14">
        <f>'Asset Risk Calculation'!N64</f>
        <v>23800000</v>
      </c>
      <c r="N65" s="14" t="str">
        <f>'Asset Risk Calculation'!O64</f>
        <v>Lgrp1</v>
      </c>
      <c r="O65" s="12">
        <v>1</v>
      </c>
      <c r="P65" s="14" t="str">
        <f t="shared" si="3"/>
        <v>Lgrp11</v>
      </c>
      <c r="Q65" s="11">
        <f>IF(A65="Transformer",VLOOKUP(P65,'PoF Tx'!$C$4:$D$10,2,FALSE),IF(A65="Switchgear",VLOOKUP(P65,'PoF SWGR'!$J$1:$K$213,2,FALSE),IF(A65="Cable",VLOOKUP(P65,'PoF Cables'!$J$1:$K$20,2,FALSE),VLOOKUP(P65,'PoF OHL'!$J$1:$K$200,2,FALSE))))</f>
        <v>5.1698528385688801E-35</v>
      </c>
      <c r="R65" s="14">
        <f t="shared" si="1"/>
        <v>0</v>
      </c>
      <c r="S65" s="14">
        <f t="shared" si="2"/>
        <v>23800000</v>
      </c>
    </row>
    <row r="66" spans="1:19">
      <c r="A66" s="14" t="str">
        <f>'Asset Risk Calculation'!A65</f>
        <v>OHL conductor</v>
      </c>
      <c r="B66" s="14" t="str">
        <f>'Asset Risk Calculation'!B65</f>
        <v>OHL conductor65</v>
      </c>
      <c r="C66" s="14" t="str">
        <f>'Asset Risk Calculation'!C65</f>
        <v>nasap165</v>
      </c>
      <c r="D66" s="14">
        <f>'Asset Risk Calculation'!D65</f>
        <v>0</v>
      </c>
      <c r="E66" s="14">
        <f>'Asset Risk Calculation'!E65</f>
        <v>0</v>
      </c>
      <c r="F66" s="14">
        <f>'Asset Risk Calculation'!F65</f>
        <v>0</v>
      </c>
      <c r="G66" s="14">
        <f>'Asset Risk Calculation'!G65</f>
        <v>2265429</v>
      </c>
      <c r="H66" s="14">
        <f>'Asset Risk Calculation'!H65</f>
        <v>2265429</v>
      </c>
      <c r="I66" s="14">
        <f>'Asset Risk Calculation'!I65</f>
        <v>50000</v>
      </c>
      <c r="J66" s="14">
        <f>'Asset Risk Calculation'!J65</f>
        <v>5000</v>
      </c>
      <c r="K66" s="14" t="str">
        <f>'Asset Risk Calculation'!K65</f>
        <v>no</v>
      </c>
      <c r="L66" s="14">
        <f>'Asset Risk Calculation'!M65</f>
        <v>2320429</v>
      </c>
      <c r="M66" s="14">
        <f>'Asset Risk Calculation'!N65</f>
        <v>47600000</v>
      </c>
      <c r="N66" s="14" t="str">
        <f>'Asset Risk Calculation'!O65</f>
        <v>Lgrp1</v>
      </c>
      <c r="O66" s="12">
        <v>1</v>
      </c>
      <c r="P66" s="14" t="str">
        <f t="shared" si="3"/>
        <v>Lgrp11</v>
      </c>
      <c r="Q66" s="11">
        <f>IF(A66="Transformer",VLOOKUP(P66,'PoF Tx'!$C$4:$D$10,2,FALSE),IF(A66="Switchgear",VLOOKUP(P66,'PoF SWGR'!$J$1:$K$213,2,FALSE),IF(A66="Cable",VLOOKUP(P66,'PoF Cables'!$J$1:$K$20,2,FALSE),VLOOKUP(P66,'PoF OHL'!$J$1:$K$200,2,FALSE))))</f>
        <v>5.1698528385688801E-35</v>
      </c>
      <c r="R66" s="14">
        <f t="shared" si="1"/>
        <v>2.5808127156822624E-27</v>
      </c>
      <c r="S66" s="14">
        <f t="shared" si="2"/>
        <v>0</v>
      </c>
    </row>
    <row r="67" spans="1:19">
      <c r="A67" s="14" t="str">
        <f>'Asset Risk Calculation'!A66</f>
        <v>OHL conductor</v>
      </c>
      <c r="B67" s="14" t="str">
        <f>'Asset Risk Calculation'!B66</f>
        <v>OHL conductor66</v>
      </c>
      <c r="C67" s="14" t="str">
        <f>'Asset Risk Calculation'!C66</f>
        <v>nasap166</v>
      </c>
      <c r="D67" s="14">
        <f>'Asset Risk Calculation'!D66</f>
        <v>0</v>
      </c>
      <c r="E67" s="14">
        <f>'Asset Risk Calculation'!E66</f>
        <v>0</v>
      </c>
      <c r="F67" s="14">
        <f>'Asset Risk Calculation'!F66</f>
        <v>0</v>
      </c>
      <c r="G67" s="14">
        <f>'Asset Risk Calculation'!G66</f>
        <v>2265429</v>
      </c>
      <c r="H67" s="14">
        <f>'Asset Risk Calculation'!H66</f>
        <v>2265429</v>
      </c>
      <c r="I67" s="14">
        <f>'Asset Risk Calculation'!I66</f>
        <v>50000</v>
      </c>
      <c r="J67" s="14">
        <f>'Asset Risk Calculation'!J66</f>
        <v>5000</v>
      </c>
      <c r="K67" s="14" t="str">
        <f>'Asset Risk Calculation'!K66</f>
        <v>no</v>
      </c>
      <c r="L67" s="14">
        <f>'Asset Risk Calculation'!M66</f>
        <v>2320429</v>
      </c>
      <c r="M67" s="14">
        <f>'Asset Risk Calculation'!N66</f>
        <v>71400000</v>
      </c>
      <c r="N67" s="14" t="str">
        <f>'Asset Risk Calculation'!O66</f>
        <v>Lgrp1</v>
      </c>
      <c r="O67" s="12">
        <v>1</v>
      </c>
      <c r="P67" s="14" t="str">
        <f t="shared" si="3"/>
        <v>Lgrp11</v>
      </c>
      <c r="Q67" s="11">
        <f>IF(A67="Transformer",VLOOKUP(P67,'PoF Tx'!$C$4:$D$10,2,FALSE),IF(A67="Switchgear",VLOOKUP(P67,'PoF SWGR'!$J$1:$K$213,2,FALSE),IF(A67="Cable",VLOOKUP(P67,'PoF Cables'!$J$1:$K$20,2,FALSE),VLOOKUP(P67,'PoF OHL'!$J$1:$K$200,2,FALSE))))</f>
        <v>5.1698528385688801E-35</v>
      </c>
      <c r="R67" s="14">
        <f t="shared" si="1"/>
        <v>3.8112376912616556E-27</v>
      </c>
      <c r="S67" s="14">
        <f t="shared" si="2"/>
        <v>0</v>
      </c>
    </row>
    <row r="68" spans="1:19">
      <c r="A68" s="14" t="str">
        <f>'Asset Risk Calculation'!A67</f>
        <v>OHL conductor</v>
      </c>
      <c r="B68" s="14" t="str">
        <f>'Asset Risk Calculation'!B67</f>
        <v>OHL conductor67</v>
      </c>
      <c r="C68" s="14" t="str">
        <f>'Asset Risk Calculation'!C67</f>
        <v>nasap167</v>
      </c>
      <c r="D68" s="14">
        <f>'Asset Risk Calculation'!D67</f>
        <v>0</v>
      </c>
      <c r="E68" s="14">
        <f>'Asset Risk Calculation'!E67</f>
        <v>0</v>
      </c>
      <c r="F68" s="14">
        <f>'Asset Risk Calculation'!F67</f>
        <v>0</v>
      </c>
      <c r="G68" s="14">
        <f>'Asset Risk Calculation'!G67</f>
        <v>2265429</v>
      </c>
      <c r="H68" s="14">
        <f>'Asset Risk Calculation'!H67</f>
        <v>2265429</v>
      </c>
      <c r="I68" s="14">
        <f>'Asset Risk Calculation'!I67</f>
        <v>10000</v>
      </c>
      <c r="J68" s="14">
        <f>'Asset Risk Calculation'!J67</f>
        <v>5000</v>
      </c>
      <c r="K68" s="14" t="str">
        <f>'Asset Risk Calculation'!K67</f>
        <v>no</v>
      </c>
      <c r="L68" s="14">
        <f>'Asset Risk Calculation'!M67</f>
        <v>2280429</v>
      </c>
      <c r="M68" s="14">
        <f>'Asset Risk Calculation'!N67</f>
        <v>4760000</v>
      </c>
      <c r="N68" s="14" t="str">
        <f>'Asset Risk Calculation'!O67</f>
        <v>Lgrp1</v>
      </c>
      <c r="O68" s="12">
        <v>1</v>
      </c>
      <c r="P68" s="14" t="str">
        <f t="shared" si="3"/>
        <v>Lgrp11</v>
      </c>
      <c r="Q68" s="11">
        <f>IF(A68="Transformer",VLOOKUP(P68,'PoF Tx'!$C$4:$D$10,2,FALSE),IF(A68="Switchgear",VLOOKUP(P68,'PoF SWGR'!$J$1:$K$213,2,FALSE),IF(A68="Cable",VLOOKUP(P68,'PoF Cables'!$J$1:$K$20,2,FALSE),VLOOKUP(P68,'PoF OHL'!$J$1:$K$200,2,FALSE))))</f>
        <v>5.1698528385688801E-35</v>
      </c>
      <c r="R68" s="14">
        <f t="shared" ref="R68:R101" si="4">IF(K68="no",Q68*(L68+M68),0)</f>
        <v>3.6397981850392661E-28</v>
      </c>
      <c r="S68" s="14">
        <f t="shared" ref="S68:S101" si="5">IF(K68="no",0,M68)</f>
        <v>0</v>
      </c>
    </row>
    <row r="69" spans="1:19">
      <c r="A69" s="14" t="str">
        <f>'Asset Risk Calculation'!A68</f>
        <v>OHL conductor</v>
      </c>
      <c r="B69" s="14" t="str">
        <f>'Asset Risk Calculation'!B68</f>
        <v>OHL conductor68</v>
      </c>
      <c r="C69" s="14" t="str">
        <f>'Asset Risk Calculation'!C68</f>
        <v>nasap168</v>
      </c>
      <c r="D69" s="14">
        <f>'Asset Risk Calculation'!D68</f>
        <v>0</v>
      </c>
      <c r="E69" s="14">
        <f>'Asset Risk Calculation'!E68</f>
        <v>0</v>
      </c>
      <c r="F69" s="14">
        <f>'Asset Risk Calculation'!F68</f>
        <v>0</v>
      </c>
      <c r="G69" s="14">
        <f>'Asset Risk Calculation'!G68</f>
        <v>4449015</v>
      </c>
      <c r="H69" s="14">
        <f>'Asset Risk Calculation'!H68</f>
        <v>4449015</v>
      </c>
      <c r="I69" s="14">
        <f>'Asset Risk Calculation'!I68</f>
        <v>10000</v>
      </c>
      <c r="J69" s="14">
        <f>'Asset Risk Calculation'!J68</f>
        <v>5000</v>
      </c>
      <c r="K69" s="14" t="str">
        <f>'Asset Risk Calculation'!K68</f>
        <v>no</v>
      </c>
      <c r="L69" s="14">
        <f>'Asset Risk Calculation'!M68</f>
        <v>4464015</v>
      </c>
      <c r="M69" s="14">
        <f>'Asset Risk Calculation'!N68</f>
        <v>9520000</v>
      </c>
      <c r="N69" s="14" t="str">
        <f>'Asset Risk Calculation'!O68</f>
        <v>Lgrp1</v>
      </c>
      <c r="O69" s="12">
        <v>1</v>
      </c>
      <c r="P69" s="14" t="str">
        <f t="shared" si="3"/>
        <v>Lgrp11</v>
      </c>
      <c r="Q69" s="11">
        <f>IF(A69="Transformer",VLOOKUP(P69,'PoF Tx'!$C$4:$D$10,2,FALSE),IF(A69="Switchgear",VLOOKUP(P69,'PoF SWGR'!$J$1:$K$213,2,FALSE),IF(A69="Cable",VLOOKUP(P69,'PoF Cables'!$J$1:$K$20,2,FALSE),VLOOKUP(P69,'PoF OHL'!$J$1:$K$200,2,FALSE))))</f>
        <v>5.1698528385688801E-35</v>
      </c>
      <c r="R69" s="14">
        <f t="shared" si="4"/>
        <v>7.2295299642339801E-28</v>
      </c>
      <c r="S69" s="14">
        <f t="shared" si="5"/>
        <v>0</v>
      </c>
    </row>
    <row r="70" spans="1:19">
      <c r="A70" s="14" t="str">
        <f>'Asset Risk Calculation'!A69</f>
        <v>OHL conductor</v>
      </c>
      <c r="B70" s="14" t="str">
        <f>'Asset Risk Calculation'!B69</f>
        <v>OHL conductor69</v>
      </c>
      <c r="C70" s="14" t="str">
        <f>'Asset Risk Calculation'!C69</f>
        <v>nasap169</v>
      </c>
      <c r="D70" s="14">
        <f>'Asset Risk Calculation'!D69</f>
        <v>0</v>
      </c>
      <c r="E70" s="14">
        <f>'Asset Risk Calculation'!E69</f>
        <v>0</v>
      </c>
      <c r="F70" s="14">
        <f>'Asset Risk Calculation'!F69</f>
        <v>0</v>
      </c>
      <c r="G70" s="14">
        <f>'Asset Risk Calculation'!G69</f>
        <v>241878</v>
      </c>
      <c r="H70" s="14">
        <f>'Asset Risk Calculation'!H69</f>
        <v>241878</v>
      </c>
      <c r="I70" s="14">
        <f>'Asset Risk Calculation'!I69</f>
        <v>50000</v>
      </c>
      <c r="J70" s="14">
        <f>'Asset Risk Calculation'!J69</f>
        <v>5000</v>
      </c>
      <c r="K70" s="14" t="str">
        <f>'Asset Risk Calculation'!K69</f>
        <v>no</v>
      </c>
      <c r="L70" s="14">
        <f>'Asset Risk Calculation'!M69</f>
        <v>296878</v>
      </c>
      <c r="M70" s="14">
        <f>'Asset Risk Calculation'!N69</f>
        <v>23800000</v>
      </c>
      <c r="N70" s="14" t="str">
        <f>'Asset Risk Calculation'!O69</f>
        <v>Lgrp1</v>
      </c>
      <c r="O70" s="12">
        <v>1</v>
      </c>
      <c r="P70" s="14" t="str">
        <f t="shared" si="3"/>
        <v>Lgrp11</v>
      </c>
      <c r="Q70" s="11">
        <f>IF(A70="Transformer",VLOOKUP(P70,'PoF Tx'!$C$4:$D$10,2,FALSE),IF(A70="Switchgear",VLOOKUP(P70,'PoF SWGR'!$J$1:$K$213,2,FALSE),IF(A70="Cable",VLOOKUP(P70,'PoF Cables'!$J$1:$K$20,2,FALSE),VLOOKUP(P70,'PoF OHL'!$J$1:$K$200,2,FALSE))))</f>
        <v>5.1698528385688801E-35</v>
      </c>
      <c r="R70" s="14">
        <f t="shared" si="4"/>
        <v>1.2457731312894801E-27</v>
      </c>
      <c r="S70" s="14">
        <f t="shared" si="5"/>
        <v>0</v>
      </c>
    </row>
    <row r="71" spans="1:19">
      <c r="A71" s="14" t="str">
        <f>'Asset Risk Calculation'!A70</f>
        <v>OHL conductor</v>
      </c>
      <c r="B71" s="14" t="str">
        <f>'Asset Risk Calculation'!B70</f>
        <v>OHL conductor70</v>
      </c>
      <c r="C71" s="14" t="str">
        <f>'Asset Risk Calculation'!C70</f>
        <v>nasap170</v>
      </c>
      <c r="D71" s="14">
        <f>'Asset Risk Calculation'!D70</f>
        <v>0</v>
      </c>
      <c r="E71" s="14">
        <f>'Asset Risk Calculation'!E70</f>
        <v>0</v>
      </c>
      <c r="F71" s="14">
        <f>'Asset Risk Calculation'!F70</f>
        <v>0</v>
      </c>
      <c r="G71" s="14">
        <f>'Asset Risk Calculation'!G70</f>
        <v>2265429</v>
      </c>
      <c r="H71" s="14">
        <f>'Asset Risk Calculation'!H70</f>
        <v>2265429</v>
      </c>
      <c r="I71" s="14">
        <f>'Asset Risk Calculation'!I70</f>
        <v>50000</v>
      </c>
      <c r="J71" s="14">
        <f>'Asset Risk Calculation'!J70</f>
        <v>5000</v>
      </c>
      <c r="K71" s="14" t="str">
        <f>'Asset Risk Calculation'!K70</f>
        <v>no</v>
      </c>
      <c r="L71" s="14">
        <f>'Asset Risk Calculation'!M70</f>
        <v>2320429</v>
      </c>
      <c r="M71" s="14">
        <f>'Asset Risk Calculation'!N70</f>
        <v>47600000</v>
      </c>
      <c r="N71" s="14" t="str">
        <f>'Asset Risk Calculation'!O70</f>
        <v>Lgrp1</v>
      </c>
      <c r="O71" s="12">
        <v>1</v>
      </c>
      <c r="P71" s="14" t="str">
        <f t="shared" si="3"/>
        <v>Lgrp11</v>
      </c>
      <c r="Q71" s="11">
        <f>IF(A71="Transformer",VLOOKUP(P71,'PoF Tx'!$C$4:$D$10,2,FALSE),IF(A71="Switchgear",VLOOKUP(P71,'PoF SWGR'!$J$1:$K$213,2,FALSE),IF(A71="Cable",VLOOKUP(P71,'PoF Cables'!$J$1:$K$20,2,FALSE),VLOOKUP(P71,'PoF OHL'!$J$1:$K$200,2,FALSE))))</f>
        <v>5.1698528385688801E-35</v>
      </c>
      <c r="R71" s="14">
        <f t="shared" si="4"/>
        <v>2.5808127156822624E-27</v>
      </c>
      <c r="S71" s="14">
        <f t="shared" si="5"/>
        <v>0</v>
      </c>
    </row>
    <row r="72" spans="1:19">
      <c r="A72" s="14" t="str">
        <f>'Asset Risk Calculation'!A71</f>
        <v>OHL conductor</v>
      </c>
      <c r="B72" s="14" t="str">
        <f>'Asset Risk Calculation'!B71</f>
        <v>OHL conductor71</v>
      </c>
      <c r="C72" s="14" t="str">
        <f>'Asset Risk Calculation'!C71</f>
        <v>nasap171</v>
      </c>
      <c r="D72" s="14">
        <f>'Asset Risk Calculation'!D71</f>
        <v>0</v>
      </c>
      <c r="E72" s="14">
        <f>'Asset Risk Calculation'!E71</f>
        <v>0</v>
      </c>
      <c r="F72" s="14">
        <f>'Asset Risk Calculation'!F71</f>
        <v>0</v>
      </c>
      <c r="G72" s="14">
        <f>'Asset Risk Calculation'!G71</f>
        <v>2265429</v>
      </c>
      <c r="H72" s="14">
        <f>'Asset Risk Calculation'!H71</f>
        <v>2265429</v>
      </c>
      <c r="I72" s="14">
        <f>'Asset Risk Calculation'!I71</f>
        <v>50000</v>
      </c>
      <c r="J72" s="14">
        <f>'Asset Risk Calculation'!J71</f>
        <v>5000</v>
      </c>
      <c r="K72" s="14" t="str">
        <f>'Asset Risk Calculation'!K71</f>
        <v>no</v>
      </c>
      <c r="L72" s="14">
        <f>'Asset Risk Calculation'!M71</f>
        <v>2320429</v>
      </c>
      <c r="M72" s="14">
        <f>'Asset Risk Calculation'!N71</f>
        <v>71400000</v>
      </c>
      <c r="N72" s="14" t="str">
        <f>'Asset Risk Calculation'!O71</f>
        <v>Lgrp1</v>
      </c>
      <c r="O72" s="12">
        <v>1</v>
      </c>
      <c r="P72" s="14" t="str">
        <f t="shared" si="3"/>
        <v>Lgrp11</v>
      </c>
      <c r="Q72" s="11">
        <f>IF(A72="Transformer",VLOOKUP(P72,'PoF Tx'!$C$4:$D$10,2,FALSE),IF(A72="Switchgear",VLOOKUP(P72,'PoF SWGR'!$J$1:$K$213,2,FALSE),IF(A72="Cable",VLOOKUP(P72,'PoF Cables'!$J$1:$K$20,2,FALSE),VLOOKUP(P72,'PoF OHL'!$J$1:$K$200,2,FALSE))))</f>
        <v>5.1698528385688801E-35</v>
      </c>
      <c r="R72" s="14">
        <f t="shared" si="4"/>
        <v>3.8112376912616556E-27</v>
      </c>
      <c r="S72" s="14">
        <f t="shared" si="5"/>
        <v>0</v>
      </c>
    </row>
    <row r="73" spans="1:19">
      <c r="A73" s="14" t="str">
        <f>'Asset Risk Calculation'!A72</f>
        <v>OHL conductor</v>
      </c>
      <c r="B73" s="14" t="str">
        <f>'Asset Risk Calculation'!B72</f>
        <v>OHL conductor72</v>
      </c>
      <c r="C73" s="14" t="str">
        <f>'Asset Risk Calculation'!C72</f>
        <v>nasap172</v>
      </c>
      <c r="D73" s="14">
        <f>'Asset Risk Calculation'!D72</f>
        <v>0</v>
      </c>
      <c r="E73" s="14">
        <f>'Asset Risk Calculation'!E72</f>
        <v>0</v>
      </c>
      <c r="F73" s="14">
        <f>'Asset Risk Calculation'!F72</f>
        <v>0</v>
      </c>
      <c r="G73" s="14">
        <f>'Asset Risk Calculation'!G72</f>
        <v>2265429</v>
      </c>
      <c r="H73" s="14">
        <f>'Asset Risk Calculation'!H72</f>
        <v>2265429</v>
      </c>
      <c r="I73" s="14">
        <f>'Asset Risk Calculation'!I72</f>
        <v>50000</v>
      </c>
      <c r="J73" s="14">
        <f>'Asset Risk Calculation'!J72</f>
        <v>5000</v>
      </c>
      <c r="K73" s="14" t="str">
        <f>'Asset Risk Calculation'!K72</f>
        <v>no</v>
      </c>
      <c r="L73" s="14">
        <f>'Asset Risk Calculation'!M72</f>
        <v>2320429</v>
      </c>
      <c r="M73" s="14">
        <f>'Asset Risk Calculation'!N72</f>
        <v>4760000</v>
      </c>
      <c r="N73" s="14" t="str">
        <f>'Asset Risk Calculation'!O72</f>
        <v>Lgrp1</v>
      </c>
      <c r="O73" s="12">
        <v>1</v>
      </c>
      <c r="P73" s="14" t="str">
        <f t="shared" si="3"/>
        <v>Lgrp11</v>
      </c>
      <c r="Q73" s="11">
        <f>IF(A73="Transformer",VLOOKUP(P73,'PoF Tx'!$C$4:$D$10,2,FALSE),IF(A73="Switchgear",VLOOKUP(P73,'PoF SWGR'!$J$1:$K$213,2,FALSE),IF(A73="Cable",VLOOKUP(P73,'PoF Cables'!$J$1:$K$20,2,FALSE),VLOOKUP(P73,'PoF OHL'!$J$1:$K$200,2,FALSE))))</f>
        <v>5.1698528385688801E-35</v>
      </c>
      <c r="R73" s="14">
        <f t="shared" si="4"/>
        <v>3.6604775963935416E-28</v>
      </c>
      <c r="S73" s="14">
        <f t="shared" si="5"/>
        <v>0</v>
      </c>
    </row>
    <row r="74" spans="1:19">
      <c r="A74" s="14" t="str">
        <f>'Asset Risk Calculation'!A73</f>
        <v>OHL conductor</v>
      </c>
      <c r="B74" s="14" t="str">
        <f>'Asset Risk Calculation'!B73</f>
        <v>OHL conductor73</v>
      </c>
      <c r="C74" s="14" t="str">
        <f>'Asset Risk Calculation'!C73</f>
        <v>nasap173</v>
      </c>
      <c r="D74" s="14">
        <f>'Asset Risk Calculation'!D73</f>
        <v>0</v>
      </c>
      <c r="E74" s="14">
        <f>'Asset Risk Calculation'!E73</f>
        <v>0</v>
      </c>
      <c r="F74" s="14">
        <f>'Asset Risk Calculation'!F73</f>
        <v>0</v>
      </c>
      <c r="G74" s="14">
        <f>'Asset Risk Calculation'!G73</f>
        <v>2265429</v>
      </c>
      <c r="H74" s="14">
        <f>'Asset Risk Calculation'!H73</f>
        <v>2265429</v>
      </c>
      <c r="I74" s="14">
        <f>'Asset Risk Calculation'!I73</f>
        <v>10000</v>
      </c>
      <c r="J74" s="14">
        <f>'Asset Risk Calculation'!J73</f>
        <v>5000</v>
      </c>
      <c r="K74" s="14" t="str">
        <f>'Asset Risk Calculation'!K73</f>
        <v>no</v>
      </c>
      <c r="L74" s="14">
        <f>'Asset Risk Calculation'!M73</f>
        <v>2280429</v>
      </c>
      <c r="M74" s="14">
        <f>'Asset Risk Calculation'!N73</f>
        <v>9520000</v>
      </c>
      <c r="N74" s="14" t="str">
        <f>'Asset Risk Calculation'!O73</f>
        <v>Lgrp1</v>
      </c>
      <c r="O74" s="12">
        <v>1</v>
      </c>
      <c r="P74" s="14" t="str">
        <f t="shared" si="3"/>
        <v>Lgrp11</v>
      </c>
      <c r="Q74" s="11">
        <f>IF(A74="Transformer",VLOOKUP(P74,'PoF Tx'!$C$4:$D$10,2,FALSE),IF(A74="Switchgear",VLOOKUP(P74,'PoF SWGR'!$J$1:$K$213,2,FALSE),IF(A74="Cable",VLOOKUP(P74,'PoF Cables'!$J$1:$K$20,2,FALSE),VLOOKUP(P74,'PoF OHL'!$J$1:$K$200,2,FALSE))))</f>
        <v>5.1698528385688801E-35</v>
      </c>
      <c r="R74" s="14">
        <f t="shared" si="4"/>
        <v>6.1006481361980528E-28</v>
      </c>
      <c r="S74" s="14">
        <f t="shared" si="5"/>
        <v>0</v>
      </c>
    </row>
    <row r="75" spans="1:19">
      <c r="A75" s="14" t="str">
        <f>'Asset Risk Calculation'!A74</f>
        <v>OHL conductor</v>
      </c>
      <c r="B75" s="14" t="str">
        <f>'Asset Risk Calculation'!B74</f>
        <v>OHL conductor74</v>
      </c>
      <c r="C75" s="14" t="str">
        <f>'Asset Risk Calculation'!C74</f>
        <v>nasap174</v>
      </c>
      <c r="D75" s="14">
        <f>'Asset Risk Calculation'!D74</f>
        <v>0</v>
      </c>
      <c r="E75" s="14">
        <f>'Asset Risk Calculation'!E74</f>
        <v>0</v>
      </c>
      <c r="F75" s="14">
        <f>'Asset Risk Calculation'!F74</f>
        <v>0</v>
      </c>
      <c r="G75" s="14">
        <f>'Asset Risk Calculation'!G74</f>
        <v>4449015</v>
      </c>
      <c r="H75" s="14">
        <f>'Asset Risk Calculation'!H74</f>
        <v>4449015</v>
      </c>
      <c r="I75" s="14">
        <f>'Asset Risk Calculation'!I74</f>
        <v>10000</v>
      </c>
      <c r="J75" s="14">
        <f>'Asset Risk Calculation'!J74</f>
        <v>5000</v>
      </c>
      <c r="K75" s="14" t="str">
        <f>'Asset Risk Calculation'!K74</f>
        <v>no</v>
      </c>
      <c r="L75" s="14">
        <f>'Asset Risk Calculation'!M74</f>
        <v>4464015</v>
      </c>
      <c r="M75" s="14">
        <f>'Asset Risk Calculation'!N74</f>
        <v>23800000</v>
      </c>
      <c r="N75" s="14" t="str">
        <f>'Asset Risk Calculation'!O74</f>
        <v>Lgrp1</v>
      </c>
      <c r="O75" s="12">
        <v>1</v>
      </c>
      <c r="P75" s="14" t="str">
        <f t="shared" si="3"/>
        <v>Lgrp11</v>
      </c>
      <c r="Q75" s="11">
        <f>IF(A75="Transformer",VLOOKUP(P75,'PoF Tx'!$C$4:$D$10,2,FALSE),IF(A75="Switchgear",VLOOKUP(P75,'PoF SWGR'!$J$1:$K$213,2,FALSE),IF(A75="Cable",VLOOKUP(P75,'PoF Cables'!$J$1:$K$20,2,FALSE),VLOOKUP(P75,'PoF OHL'!$J$1:$K$200,2,FALSE))))</f>
        <v>5.1698528385688801E-35</v>
      </c>
      <c r="R75" s="14">
        <f t="shared" si="4"/>
        <v>1.461207981771034E-27</v>
      </c>
      <c r="S75" s="14">
        <f t="shared" si="5"/>
        <v>0</v>
      </c>
    </row>
    <row r="76" spans="1:19">
      <c r="A76" s="14" t="str">
        <f>'Asset Risk Calculation'!A75</f>
        <v>OHL conductor</v>
      </c>
      <c r="B76" s="14" t="str">
        <f>'Asset Risk Calculation'!B75</f>
        <v>OHL conductor75</v>
      </c>
      <c r="C76" s="14" t="str">
        <f>'Asset Risk Calculation'!C75</f>
        <v>nasap175</v>
      </c>
      <c r="D76" s="14">
        <f>'Asset Risk Calculation'!D75</f>
        <v>0</v>
      </c>
      <c r="E76" s="14">
        <f>'Asset Risk Calculation'!E75</f>
        <v>0</v>
      </c>
      <c r="F76" s="14">
        <f>'Asset Risk Calculation'!F75</f>
        <v>0</v>
      </c>
      <c r="G76" s="14">
        <f>'Asset Risk Calculation'!G75</f>
        <v>2265429</v>
      </c>
      <c r="H76" s="14">
        <f>'Asset Risk Calculation'!H75</f>
        <v>2265429</v>
      </c>
      <c r="I76" s="14">
        <f>'Asset Risk Calculation'!I75</f>
        <v>10000000</v>
      </c>
      <c r="J76" s="14">
        <f>'Asset Risk Calculation'!J75</f>
        <v>5000</v>
      </c>
      <c r="K76" s="14" t="str">
        <f>'Asset Risk Calculation'!K75</f>
        <v>no</v>
      </c>
      <c r="L76" s="14">
        <f>'Asset Risk Calculation'!M75</f>
        <v>12270429</v>
      </c>
      <c r="M76" s="14">
        <f>'Asset Risk Calculation'!N75</f>
        <v>47600000</v>
      </c>
      <c r="N76" s="14" t="str">
        <f>'Asset Risk Calculation'!O75</f>
        <v>Lgrp1</v>
      </c>
      <c r="O76" s="12">
        <v>1</v>
      </c>
      <c r="P76" s="14" t="str">
        <f t="shared" si="3"/>
        <v>Lgrp11</v>
      </c>
      <c r="Q76" s="11">
        <f>IF(A76="Transformer",VLOOKUP(P76,'PoF Tx'!$C$4:$D$10,2,FALSE),IF(A76="Switchgear",VLOOKUP(P76,'PoF SWGR'!$J$1:$K$213,2,FALSE),IF(A76="Cable",VLOOKUP(P76,'PoF Cables'!$J$1:$K$20,2,FALSE),VLOOKUP(P76,'PoF OHL'!$J$1:$K$200,2,FALSE))))</f>
        <v>5.1698528385688801E-35</v>
      </c>
      <c r="R76" s="14">
        <f t="shared" si="4"/>
        <v>3.0952130731198659E-27</v>
      </c>
      <c r="S76" s="14">
        <f t="shared" si="5"/>
        <v>0</v>
      </c>
    </row>
    <row r="77" spans="1:19">
      <c r="A77" s="14" t="str">
        <f>'Asset Risk Calculation'!A76</f>
        <v>OHL conductor</v>
      </c>
      <c r="B77" s="14" t="str">
        <f>'Asset Risk Calculation'!B76</f>
        <v>OHL conductor76</v>
      </c>
      <c r="C77" s="14" t="str">
        <f>'Asset Risk Calculation'!C76</f>
        <v>nasap176</v>
      </c>
      <c r="D77" s="14">
        <f>'Asset Risk Calculation'!D76</f>
        <v>0</v>
      </c>
      <c r="E77" s="14">
        <f>'Asset Risk Calculation'!E76</f>
        <v>0</v>
      </c>
      <c r="F77" s="14">
        <f>'Asset Risk Calculation'!F76</f>
        <v>0</v>
      </c>
      <c r="G77" s="14">
        <f>'Asset Risk Calculation'!G76</f>
        <v>241878</v>
      </c>
      <c r="H77" s="14">
        <f>'Asset Risk Calculation'!H76</f>
        <v>241878</v>
      </c>
      <c r="I77" s="14">
        <f>'Asset Risk Calculation'!I76</f>
        <v>50000</v>
      </c>
      <c r="J77" s="14">
        <f>'Asset Risk Calculation'!J76</f>
        <v>5000</v>
      </c>
      <c r="K77" s="14" t="str">
        <f>'Asset Risk Calculation'!K76</f>
        <v>no</v>
      </c>
      <c r="L77" s="14">
        <f>'Asset Risk Calculation'!M76</f>
        <v>296878</v>
      </c>
      <c r="M77" s="14">
        <f>'Asset Risk Calculation'!N76</f>
        <v>71400000</v>
      </c>
      <c r="N77" s="14" t="str">
        <f>'Asset Risk Calculation'!O76</f>
        <v>Lgrp1</v>
      </c>
      <c r="O77" s="12">
        <v>1</v>
      </c>
      <c r="P77" s="14" t="str">
        <f t="shared" si="3"/>
        <v>Lgrp11</v>
      </c>
      <c r="Q77" s="11">
        <f>IF(A77="Transformer",VLOOKUP(P77,'PoF Tx'!$C$4:$D$10,2,FALSE),IF(A77="Switchgear",VLOOKUP(P77,'PoF SWGR'!$J$1:$K$213,2,FALSE),IF(A77="Cable",VLOOKUP(P77,'PoF Cables'!$J$1:$K$20,2,FALSE),VLOOKUP(P77,'PoF OHL'!$J$1:$K$200,2,FALSE))))</f>
        <v>5.1698528385688801E-35</v>
      </c>
      <c r="R77" s="14">
        <f t="shared" si="4"/>
        <v>3.7066230824482666E-27</v>
      </c>
      <c r="S77" s="14">
        <f t="shared" si="5"/>
        <v>0</v>
      </c>
    </row>
    <row r="78" spans="1:19">
      <c r="A78" s="14" t="str">
        <f>'Asset Risk Calculation'!A77</f>
        <v>OHL conductor</v>
      </c>
      <c r="B78" s="14" t="str">
        <f>'Asset Risk Calculation'!B77</f>
        <v>OHL conductor77</v>
      </c>
      <c r="C78" s="14" t="str">
        <f>'Asset Risk Calculation'!C77</f>
        <v>nasap177</v>
      </c>
      <c r="D78" s="14">
        <f>'Asset Risk Calculation'!D77</f>
        <v>0</v>
      </c>
      <c r="E78" s="14">
        <f>'Asset Risk Calculation'!E77</f>
        <v>0</v>
      </c>
      <c r="F78" s="14">
        <f>'Asset Risk Calculation'!F77</f>
        <v>0</v>
      </c>
      <c r="G78" s="14">
        <f>'Asset Risk Calculation'!G77</f>
        <v>2265429</v>
      </c>
      <c r="H78" s="14">
        <f>'Asset Risk Calculation'!H77</f>
        <v>2265429</v>
      </c>
      <c r="I78" s="14">
        <f>'Asset Risk Calculation'!I77</f>
        <v>10000</v>
      </c>
      <c r="J78" s="14">
        <f>'Asset Risk Calculation'!J77</f>
        <v>5000</v>
      </c>
      <c r="K78" s="14" t="str">
        <f>'Asset Risk Calculation'!K77</f>
        <v>no</v>
      </c>
      <c r="L78" s="14">
        <f>'Asset Risk Calculation'!M77</f>
        <v>2280429</v>
      </c>
      <c r="M78" s="14">
        <f>'Asset Risk Calculation'!N77</f>
        <v>4760000</v>
      </c>
      <c r="N78" s="14" t="str">
        <f>'Asset Risk Calculation'!O77</f>
        <v>Lgrp1</v>
      </c>
      <c r="O78" s="12">
        <v>1</v>
      </c>
      <c r="P78" s="14" t="str">
        <f t="shared" si="3"/>
        <v>Lgrp11</v>
      </c>
      <c r="Q78" s="11">
        <f>IF(A78="Transformer",VLOOKUP(P78,'PoF Tx'!$C$4:$D$10,2,FALSE),IF(A78="Switchgear",VLOOKUP(P78,'PoF SWGR'!$J$1:$K$213,2,FALSE),IF(A78="Cable",VLOOKUP(P78,'PoF Cables'!$J$1:$K$20,2,FALSE),VLOOKUP(P78,'PoF OHL'!$J$1:$K$200,2,FALSE))))</f>
        <v>5.1698528385688801E-35</v>
      </c>
      <c r="R78" s="14">
        <f t="shared" si="4"/>
        <v>3.6397981850392661E-28</v>
      </c>
      <c r="S78" s="14">
        <f t="shared" si="5"/>
        <v>0</v>
      </c>
    </row>
    <row r="79" spans="1:19">
      <c r="A79" s="14" t="str">
        <f>'Asset Risk Calculation'!A78</f>
        <v>OHL conductor</v>
      </c>
      <c r="B79" s="14" t="str">
        <f>'Asset Risk Calculation'!B78</f>
        <v>OHL conductor78</v>
      </c>
      <c r="C79" s="14" t="str">
        <f>'Asset Risk Calculation'!C78</f>
        <v>nasap178</v>
      </c>
      <c r="D79" s="14">
        <f>'Asset Risk Calculation'!D78</f>
        <v>0</v>
      </c>
      <c r="E79" s="14">
        <f>'Asset Risk Calculation'!E78</f>
        <v>0</v>
      </c>
      <c r="F79" s="14">
        <f>'Asset Risk Calculation'!F78</f>
        <v>0</v>
      </c>
      <c r="G79" s="14">
        <f>'Asset Risk Calculation'!G78</f>
        <v>2265429</v>
      </c>
      <c r="H79" s="14">
        <f>'Asset Risk Calculation'!H78</f>
        <v>2265429</v>
      </c>
      <c r="I79" s="14">
        <f>'Asset Risk Calculation'!I78</f>
        <v>50000</v>
      </c>
      <c r="J79" s="14">
        <f>'Asset Risk Calculation'!J78</f>
        <v>5000</v>
      </c>
      <c r="K79" s="14" t="str">
        <f>'Asset Risk Calculation'!K78</f>
        <v>no</v>
      </c>
      <c r="L79" s="14">
        <f>'Asset Risk Calculation'!M78</f>
        <v>2320429</v>
      </c>
      <c r="M79" s="14">
        <f>'Asset Risk Calculation'!N78</f>
        <v>9520000</v>
      </c>
      <c r="N79" s="14" t="str">
        <f>'Asset Risk Calculation'!O78</f>
        <v>Lgrp1</v>
      </c>
      <c r="O79" s="12">
        <v>1</v>
      </c>
      <c r="P79" s="14" t="str">
        <f t="shared" si="3"/>
        <v>Lgrp11</v>
      </c>
      <c r="Q79" s="11">
        <f>IF(A79="Transformer",VLOOKUP(P79,'PoF Tx'!$C$4:$D$10,2,FALSE),IF(A79="Switchgear",VLOOKUP(P79,'PoF SWGR'!$J$1:$K$213,2,FALSE),IF(A79="Cable",VLOOKUP(P79,'PoF Cables'!$J$1:$K$20,2,FALSE),VLOOKUP(P79,'PoF OHL'!$J$1:$K$200,2,FALSE))))</f>
        <v>5.1698528385688801E-35</v>
      </c>
      <c r="R79" s="14">
        <f t="shared" si="4"/>
        <v>6.1213275475523283E-28</v>
      </c>
      <c r="S79" s="14">
        <f t="shared" si="5"/>
        <v>0</v>
      </c>
    </row>
    <row r="80" spans="1:19">
      <c r="A80" s="14" t="str">
        <f>'Asset Risk Calculation'!A79</f>
        <v>OHL conductor</v>
      </c>
      <c r="B80" s="14" t="str">
        <f>'Asset Risk Calculation'!B79</f>
        <v>OHL conductor79</v>
      </c>
      <c r="C80" s="14" t="str">
        <f>'Asset Risk Calculation'!C79</f>
        <v>nasap179</v>
      </c>
      <c r="D80" s="14">
        <f>'Asset Risk Calculation'!D79</f>
        <v>0</v>
      </c>
      <c r="E80" s="14">
        <f>'Asset Risk Calculation'!E79</f>
        <v>0</v>
      </c>
      <c r="F80" s="14">
        <f>'Asset Risk Calculation'!F79</f>
        <v>0</v>
      </c>
      <c r="G80" s="14">
        <f>'Asset Risk Calculation'!G79</f>
        <v>2265429</v>
      </c>
      <c r="H80" s="14">
        <f>'Asset Risk Calculation'!H79</f>
        <v>2265429</v>
      </c>
      <c r="I80" s="14">
        <f>'Asset Risk Calculation'!I79</f>
        <v>50000</v>
      </c>
      <c r="J80" s="14">
        <f>'Asset Risk Calculation'!J79</f>
        <v>5000</v>
      </c>
      <c r="K80" s="14" t="str">
        <f>'Asset Risk Calculation'!K79</f>
        <v>no</v>
      </c>
      <c r="L80" s="14">
        <f>'Asset Risk Calculation'!M79</f>
        <v>2320429</v>
      </c>
      <c r="M80" s="14">
        <f>'Asset Risk Calculation'!N79</f>
        <v>23800000</v>
      </c>
      <c r="N80" s="14" t="str">
        <f>'Asset Risk Calculation'!O79</f>
        <v>Lgrp1</v>
      </c>
      <c r="O80" s="12">
        <v>1</v>
      </c>
      <c r="P80" s="14" t="str">
        <f t="shared" si="3"/>
        <v>Lgrp11</v>
      </c>
      <c r="Q80" s="11">
        <f>IF(A80="Transformer",VLOOKUP(P80,'PoF Tx'!$C$4:$D$10,2,FALSE),IF(A80="Switchgear",VLOOKUP(P80,'PoF SWGR'!$J$1:$K$213,2,FALSE),IF(A80="Cable",VLOOKUP(P80,'PoF Cables'!$J$1:$K$20,2,FALSE),VLOOKUP(P80,'PoF OHL'!$J$1:$K$200,2,FALSE))))</f>
        <v>5.1698528385688801E-35</v>
      </c>
      <c r="R80" s="14">
        <f t="shared" si="4"/>
        <v>1.3503877401028689E-27</v>
      </c>
      <c r="S80" s="14">
        <f t="shared" si="5"/>
        <v>0</v>
      </c>
    </row>
    <row r="81" spans="1:19">
      <c r="A81" s="14" t="str">
        <f>'Asset Risk Calculation'!A80</f>
        <v>OHL conductor</v>
      </c>
      <c r="B81" s="14" t="str">
        <f>'Asset Risk Calculation'!B80</f>
        <v>OHL conductor80</v>
      </c>
      <c r="C81" s="14" t="str">
        <f>'Asset Risk Calculation'!C80</f>
        <v>nasap180</v>
      </c>
      <c r="D81" s="14">
        <f>'Asset Risk Calculation'!D80</f>
        <v>0</v>
      </c>
      <c r="E81" s="14">
        <f>'Asset Risk Calculation'!E80</f>
        <v>0</v>
      </c>
      <c r="F81" s="14">
        <f>'Asset Risk Calculation'!F80</f>
        <v>0</v>
      </c>
      <c r="G81" s="14">
        <f>'Asset Risk Calculation'!G80</f>
        <v>2265429</v>
      </c>
      <c r="H81" s="14">
        <f>'Asset Risk Calculation'!H80</f>
        <v>2265429</v>
      </c>
      <c r="I81" s="14">
        <f>'Asset Risk Calculation'!I80</f>
        <v>50000</v>
      </c>
      <c r="J81" s="14">
        <f>'Asset Risk Calculation'!J80</f>
        <v>5000</v>
      </c>
      <c r="K81" s="14" t="str">
        <f>'Asset Risk Calculation'!K80</f>
        <v>no</v>
      </c>
      <c r="L81" s="14">
        <f>'Asset Risk Calculation'!M80</f>
        <v>2320429</v>
      </c>
      <c r="M81" s="14">
        <f>'Asset Risk Calculation'!N80</f>
        <v>47600000</v>
      </c>
      <c r="N81" s="14" t="str">
        <f>'Asset Risk Calculation'!O80</f>
        <v>Lgrp1</v>
      </c>
      <c r="O81" s="12">
        <v>1</v>
      </c>
      <c r="P81" s="14" t="str">
        <f t="shared" si="3"/>
        <v>Lgrp11</v>
      </c>
      <c r="Q81" s="11">
        <f>IF(A81="Transformer",VLOOKUP(P81,'PoF Tx'!$C$4:$D$10,2,FALSE),IF(A81="Switchgear",VLOOKUP(P81,'PoF SWGR'!$J$1:$K$213,2,FALSE),IF(A81="Cable",VLOOKUP(P81,'PoF Cables'!$J$1:$K$20,2,FALSE),VLOOKUP(P81,'PoF OHL'!$J$1:$K$200,2,FALSE))))</f>
        <v>5.1698528385688801E-35</v>
      </c>
      <c r="R81" s="14">
        <f t="shared" si="4"/>
        <v>2.5808127156822624E-27</v>
      </c>
      <c r="S81" s="14">
        <f t="shared" si="5"/>
        <v>0</v>
      </c>
    </row>
    <row r="82" spans="1:19">
      <c r="A82" s="14" t="str">
        <f>'Asset Risk Calculation'!A81</f>
        <v>OHL fittings</v>
      </c>
      <c r="B82" s="14" t="str">
        <f>'Asset Risk Calculation'!B81</f>
        <v>OHL fittings81</v>
      </c>
      <c r="C82" s="14" t="str">
        <f>'Asset Risk Calculation'!C81</f>
        <v>nasap181</v>
      </c>
      <c r="D82" s="14">
        <f>'Asset Risk Calculation'!D81</f>
        <v>0</v>
      </c>
      <c r="E82" s="14">
        <f>'Asset Risk Calculation'!E81</f>
        <v>0</v>
      </c>
      <c r="F82" s="14">
        <f>'Asset Risk Calculation'!F81</f>
        <v>0</v>
      </c>
      <c r="G82" s="14">
        <f>'Asset Risk Calculation'!G81</f>
        <v>2265429</v>
      </c>
      <c r="H82" s="14">
        <f>'Asset Risk Calculation'!H81</f>
        <v>2265429</v>
      </c>
      <c r="I82" s="14">
        <f>'Asset Risk Calculation'!I81</f>
        <v>1000000</v>
      </c>
      <c r="J82" s="14">
        <f>'Asset Risk Calculation'!J81</f>
        <v>5000</v>
      </c>
      <c r="K82" s="14" t="str">
        <f>'Asset Risk Calculation'!K81</f>
        <v>no</v>
      </c>
      <c r="L82" s="14">
        <f>'Asset Risk Calculation'!M81</f>
        <v>3270429</v>
      </c>
      <c r="M82" s="14">
        <f>'Asset Risk Calculation'!N81</f>
        <v>71400000</v>
      </c>
      <c r="N82" s="14" t="str">
        <f>'Asset Risk Calculation'!O81</f>
        <v>Igrp9</v>
      </c>
      <c r="O82" s="12">
        <v>1</v>
      </c>
      <c r="P82" s="14" t="str">
        <f t="shared" si="3"/>
        <v>Igrp91</v>
      </c>
      <c r="Q82" s="11">
        <f>IF(A82="Transformer",VLOOKUP(P82,'PoF Tx'!$C$4:$D$10,2,FALSE),IF(A82="Switchgear",VLOOKUP(P82,'PoF SWGR'!$J$1:$K$213,2,FALSE),IF(A82="Cable",VLOOKUP(P82,'PoF Cables'!$J$1:$K$20,2,FALSE),VLOOKUP(P82,'PoF OHL'!$J$1:$K$200,2,FALSE))))</f>
        <v>2.0174399108415731E-6</v>
      </c>
      <c r="R82" s="14">
        <f t="shared" si="4"/>
        <v>150.64310362426201</v>
      </c>
      <c r="S82" s="14">
        <f t="shared" si="5"/>
        <v>0</v>
      </c>
    </row>
    <row r="83" spans="1:19">
      <c r="A83" s="14" t="str">
        <f>'Asset Risk Calculation'!A82</f>
        <v>OHL fittings</v>
      </c>
      <c r="B83" s="14" t="str">
        <f>'Asset Risk Calculation'!B82</f>
        <v>OHL fittings82</v>
      </c>
      <c r="C83" s="14" t="str">
        <f>'Asset Risk Calculation'!C82</f>
        <v>nasap182</v>
      </c>
      <c r="D83" s="14">
        <f>'Asset Risk Calculation'!D82</f>
        <v>0</v>
      </c>
      <c r="E83" s="14">
        <f>'Asset Risk Calculation'!E82</f>
        <v>0</v>
      </c>
      <c r="F83" s="14">
        <f>'Asset Risk Calculation'!F82</f>
        <v>0</v>
      </c>
      <c r="G83" s="14">
        <f>'Asset Risk Calculation'!G82</f>
        <v>2265429</v>
      </c>
      <c r="H83" s="14">
        <f>'Asset Risk Calculation'!H82</f>
        <v>2265429</v>
      </c>
      <c r="I83" s="14">
        <f>'Asset Risk Calculation'!I82</f>
        <v>10000000</v>
      </c>
      <c r="J83" s="14">
        <f>'Asset Risk Calculation'!J82</f>
        <v>5000</v>
      </c>
      <c r="K83" s="14" t="str">
        <f>'Asset Risk Calculation'!K82</f>
        <v>no</v>
      </c>
      <c r="L83" s="14">
        <f>'Asset Risk Calculation'!M82</f>
        <v>12270429</v>
      </c>
      <c r="M83" s="14">
        <f>'Asset Risk Calculation'!N82</f>
        <v>4760000</v>
      </c>
      <c r="N83" s="14" t="str">
        <f>'Asset Risk Calculation'!O82</f>
        <v>Igrp9</v>
      </c>
      <c r="O83" s="12">
        <v>1</v>
      </c>
      <c r="P83" s="14" t="str">
        <f t="shared" si="3"/>
        <v>Igrp91</v>
      </c>
      <c r="Q83" s="11">
        <f>IF(A83="Transformer",VLOOKUP(P83,'PoF Tx'!$C$4:$D$10,2,FALSE),IF(A83="Switchgear",VLOOKUP(P83,'PoF SWGR'!$J$1:$K$213,2,FALSE),IF(A83="Cable",VLOOKUP(P83,'PoF Cables'!$J$1:$K$20,2,FALSE),VLOOKUP(P83,'PoF OHL'!$J$1:$K$200,2,FALSE))))</f>
        <v>2.0174399108415731E-6</v>
      </c>
      <c r="R83" s="14">
        <f t="shared" si="4"/>
        <v>34.357867163353738</v>
      </c>
      <c r="S83" s="14">
        <f t="shared" si="5"/>
        <v>0</v>
      </c>
    </row>
    <row r="84" spans="1:19">
      <c r="A84" s="14" t="str">
        <f>'Asset Risk Calculation'!A83</f>
        <v>OHL fittings</v>
      </c>
      <c r="B84" s="14" t="str">
        <f>'Asset Risk Calculation'!B83</f>
        <v>OHL fittings83</v>
      </c>
      <c r="C84" s="14" t="str">
        <f>'Asset Risk Calculation'!C83</f>
        <v>nasap183</v>
      </c>
      <c r="D84" s="14">
        <f>'Asset Risk Calculation'!D83</f>
        <v>0</v>
      </c>
      <c r="E84" s="14">
        <f>'Asset Risk Calculation'!E83</f>
        <v>0</v>
      </c>
      <c r="F84" s="14">
        <f>'Asset Risk Calculation'!F83</f>
        <v>0</v>
      </c>
      <c r="G84" s="14">
        <f>'Asset Risk Calculation'!G83</f>
        <v>2265429</v>
      </c>
      <c r="H84" s="14">
        <f>'Asset Risk Calculation'!H83</f>
        <v>2265429</v>
      </c>
      <c r="I84" s="14">
        <f>'Asset Risk Calculation'!I83</f>
        <v>1000000</v>
      </c>
      <c r="J84" s="14">
        <f>'Asset Risk Calculation'!J83</f>
        <v>5000</v>
      </c>
      <c r="K84" s="14" t="str">
        <f>'Asset Risk Calculation'!K83</f>
        <v>no</v>
      </c>
      <c r="L84" s="14">
        <f>'Asset Risk Calculation'!M83</f>
        <v>3270429</v>
      </c>
      <c r="M84" s="14">
        <f>'Asset Risk Calculation'!N83</f>
        <v>9520000</v>
      </c>
      <c r="N84" s="14" t="str">
        <f>'Asset Risk Calculation'!O83</f>
        <v>Igrp9</v>
      </c>
      <c r="O84" s="12">
        <v>1</v>
      </c>
      <c r="P84" s="14" t="str">
        <f t="shared" si="3"/>
        <v>Igrp91</v>
      </c>
      <c r="Q84" s="11">
        <f>IF(A84="Transformer",VLOOKUP(P84,'PoF Tx'!$C$4:$D$10,2,FALSE),IF(A84="Switchgear",VLOOKUP(P84,'PoF SWGR'!$J$1:$K$213,2,FALSE),IF(A84="Cable",VLOOKUP(P84,'PoF Cables'!$J$1:$K$20,2,FALSE),VLOOKUP(P84,'PoF OHL'!$J$1:$K$200,2,FALSE))))</f>
        <v>2.0174399108415731E-6</v>
      </c>
      <c r="R84" s="14">
        <f t="shared" si="4"/>
        <v>25.803921941385472</v>
      </c>
      <c r="S84" s="14">
        <f t="shared" si="5"/>
        <v>0</v>
      </c>
    </row>
    <row r="85" spans="1:19">
      <c r="A85" s="14" t="str">
        <f>'Asset Risk Calculation'!A84</f>
        <v>OHL fittings</v>
      </c>
      <c r="B85" s="14" t="str">
        <f>'Asset Risk Calculation'!B84</f>
        <v>OHL fittings84</v>
      </c>
      <c r="C85" s="14" t="str">
        <f>'Asset Risk Calculation'!C84</f>
        <v>nasap184</v>
      </c>
      <c r="D85" s="14">
        <f>'Asset Risk Calculation'!D84</f>
        <v>0</v>
      </c>
      <c r="E85" s="14">
        <f>'Asset Risk Calculation'!E84</f>
        <v>0</v>
      </c>
      <c r="F85" s="14">
        <f>'Asset Risk Calculation'!F84</f>
        <v>0</v>
      </c>
      <c r="G85" s="14">
        <f>'Asset Risk Calculation'!G84</f>
        <v>2265429</v>
      </c>
      <c r="H85" s="14">
        <f>'Asset Risk Calculation'!H84</f>
        <v>2265429</v>
      </c>
      <c r="I85" s="14">
        <f>'Asset Risk Calculation'!I84</f>
        <v>10000</v>
      </c>
      <c r="J85" s="14">
        <f>'Asset Risk Calculation'!J84</f>
        <v>5000</v>
      </c>
      <c r="K85" s="14" t="str">
        <f>'Asset Risk Calculation'!K84</f>
        <v>no</v>
      </c>
      <c r="L85" s="14">
        <f>'Asset Risk Calculation'!M84</f>
        <v>2280429</v>
      </c>
      <c r="M85" s="14">
        <f>'Asset Risk Calculation'!N84</f>
        <v>23800000</v>
      </c>
      <c r="N85" s="14" t="str">
        <f>'Asset Risk Calculation'!O84</f>
        <v>Igrp9</v>
      </c>
      <c r="O85" s="12">
        <v>1</v>
      </c>
      <c r="P85" s="14" t="str">
        <f t="shared" si="3"/>
        <v>Igrp91</v>
      </c>
      <c r="Q85" s="11">
        <f>IF(A85="Transformer",VLOOKUP(P85,'PoF Tx'!$C$4:$D$10,2,FALSE),IF(A85="Switchgear",VLOOKUP(P85,'PoF SWGR'!$J$1:$K$213,2,FALSE),IF(A85="Cable",VLOOKUP(P85,'PoF Cables'!$J$1:$K$20,2,FALSE),VLOOKUP(P85,'PoF OHL'!$J$1:$K$200,2,FALSE))))</f>
        <v>2.0174399108415731E-6</v>
      </c>
      <c r="R85" s="14">
        <f t="shared" si="4"/>
        <v>52.615698356469977</v>
      </c>
      <c r="S85" s="14">
        <f t="shared" si="5"/>
        <v>0</v>
      </c>
    </row>
    <row r="86" spans="1:19">
      <c r="A86" s="14" t="str">
        <f>'Asset Risk Calculation'!A85</f>
        <v>OHL fittings</v>
      </c>
      <c r="B86" s="14" t="str">
        <f>'Asset Risk Calculation'!B85</f>
        <v>OHL fittings85</v>
      </c>
      <c r="C86" s="14" t="str">
        <f>'Asset Risk Calculation'!C85</f>
        <v>nasap185</v>
      </c>
      <c r="D86" s="14">
        <f>'Asset Risk Calculation'!D85</f>
        <v>0</v>
      </c>
      <c r="E86" s="14">
        <f>'Asset Risk Calculation'!E85</f>
        <v>0</v>
      </c>
      <c r="F86" s="14">
        <f>'Asset Risk Calculation'!F85</f>
        <v>0</v>
      </c>
      <c r="G86" s="14">
        <f>'Asset Risk Calculation'!G85</f>
        <v>241878</v>
      </c>
      <c r="H86" s="14">
        <f>'Asset Risk Calculation'!H85</f>
        <v>241878</v>
      </c>
      <c r="I86" s="14">
        <f>'Asset Risk Calculation'!I85</f>
        <v>50000</v>
      </c>
      <c r="J86" s="14">
        <f>'Asset Risk Calculation'!J85</f>
        <v>5000</v>
      </c>
      <c r="K86" s="14" t="str">
        <f>'Asset Risk Calculation'!K85</f>
        <v>no</v>
      </c>
      <c r="L86" s="14">
        <f>'Asset Risk Calculation'!M85</f>
        <v>296878</v>
      </c>
      <c r="M86" s="14">
        <f>'Asset Risk Calculation'!N85</f>
        <v>47600000</v>
      </c>
      <c r="N86" s="14" t="str">
        <f>'Asset Risk Calculation'!O85</f>
        <v>Igrp9</v>
      </c>
      <c r="O86" s="12">
        <v>1</v>
      </c>
      <c r="P86" s="14" t="str">
        <f t="shared" si="3"/>
        <v>Igrp91</v>
      </c>
      <c r="Q86" s="11">
        <f>IF(A86="Transformer",VLOOKUP(P86,'PoF Tx'!$C$4:$D$10,2,FALSE),IF(A86="Switchgear",VLOOKUP(P86,'PoF SWGR'!$J$1:$K$213,2,FALSE),IF(A86="Cable",VLOOKUP(P86,'PoF Cables'!$J$1:$K$20,2,FALSE),VLOOKUP(P86,'PoF OHL'!$J$1:$K$200,2,FALSE))))</f>
        <v>2.0174399108415731E-6</v>
      </c>
      <c r="R86" s="14">
        <f t="shared" si="4"/>
        <v>96.629073281909697</v>
      </c>
      <c r="S86" s="14">
        <f t="shared" si="5"/>
        <v>0</v>
      </c>
    </row>
    <row r="87" spans="1:19">
      <c r="A87" s="14" t="str">
        <f>'Asset Risk Calculation'!A86</f>
        <v>OHL fittings</v>
      </c>
      <c r="B87" s="14" t="str">
        <f>'Asset Risk Calculation'!B86</f>
        <v>OHL fittings86</v>
      </c>
      <c r="C87" s="14" t="str">
        <f>'Asset Risk Calculation'!C86</f>
        <v>nasap186</v>
      </c>
      <c r="D87" s="14">
        <f>'Asset Risk Calculation'!D86</f>
        <v>0</v>
      </c>
      <c r="E87" s="14">
        <f>'Asset Risk Calculation'!E86</f>
        <v>0</v>
      </c>
      <c r="F87" s="14">
        <f>'Asset Risk Calculation'!F86</f>
        <v>0</v>
      </c>
      <c r="G87" s="14">
        <f>'Asset Risk Calculation'!G86</f>
        <v>4449015</v>
      </c>
      <c r="H87" s="14">
        <f>'Asset Risk Calculation'!H86</f>
        <v>4449015</v>
      </c>
      <c r="I87" s="14">
        <f>'Asset Risk Calculation'!I86</f>
        <v>50000</v>
      </c>
      <c r="J87" s="14">
        <f>'Asset Risk Calculation'!J86</f>
        <v>5000</v>
      </c>
      <c r="K87" s="14" t="str">
        <f>'Asset Risk Calculation'!K86</f>
        <v>no</v>
      </c>
      <c r="L87" s="14">
        <f>'Asset Risk Calculation'!M86</f>
        <v>4504015</v>
      </c>
      <c r="M87" s="14">
        <f>'Asset Risk Calculation'!N86</f>
        <v>71400000</v>
      </c>
      <c r="N87" s="14" t="str">
        <f>'Asset Risk Calculation'!O86</f>
        <v>Igrp9</v>
      </c>
      <c r="O87" s="12">
        <v>1</v>
      </c>
      <c r="P87" s="14" t="str">
        <f t="shared" si="3"/>
        <v>Igrp91</v>
      </c>
      <c r="Q87" s="11">
        <f>IF(A87="Transformer",VLOOKUP(P87,'PoF Tx'!$C$4:$D$10,2,FALSE),IF(A87="Switchgear",VLOOKUP(P87,'PoF SWGR'!$J$1:$K$213,2,FALSE),IF(A87="Cable",VLOOKUP(P87,'PoF Cables'!$J$1:$K$20,2,FALSE),VLOOKUP(P87,'PoF OHL'!$J$1:$K$200,2,FALSE))))</f>
        <v>2.0174399108415731E-6</v>
      </c>
      <c r="R87" s="14">
        <f t="shared" si="4"/>
        <v>153.13178925411742</v>
      </c>
      <c r="S87" s="14">
        <f t="shared" si="5"/>
        <v>0</v>
      </c>
    </row>
    <row r="88" spans="1:19">
      <c r="A88" s="14" t="str">
        <f>'Asset Risk Calculation'!A87</f>
        <v>OHL fittings</v>
      </c>
      <c r="B88" s="14" t="str">
        <f>'Asset Risk Calculation'!B87</f>
        <v>OHL fittings87</v>
      </c>
      <c r="C88" s="14" t="str">
        <f>'Asset Risk Calculation'!C87</f>
        <v>nasap187</v>
      </c>
      <c r="D88" s="14">
        <f>'Asset Risk Calculation'!D87</f>
        <v>0</v>
      </c>
      <c r="E88" s="14">
        <f>'Asset Risk Calculation'!E87</f>
        <v>0</v>
      </c>
      <c r="F88" s="14">
        <f>'Asset Risk Calculation'!F87</f>
        <v>0</v>
      </c>
      <c r="G88" s="14">
        <f>'Asset Risk Calculation'!G87</f>
        <v>4449015</v>
      </c>
      <c r="H88" s="14">
        <f>'Asset Risk Calculation'!H87</f>
        <v>4449015</v>
      </c>
      <c r="I88" s="14">
        <f>'Asset Risk Calculation'!I87</f>
        <v>10000000</v>
      </c>
      <c r="J88" s="14">
        <f>'Asset Risk Calculation'!J87</f>
        <v>5000</v>
      </c>
      <c r="K88" s="14" t="str">
        <f>'Asset Risk Calculation'!K87</f>
        <v>no</v>
      </c>
      <c r="L88" s="14">
        <f>'Asset Risk Calculation'!M87</f>
        <v>14454015</v>
      </c>
      <c r="M88" s="14">
        <f>'Asset Risk Calculation'!N87</f>
        <v>4760000</v>
      </c>
      <c r="N88" s="14" t="str">
        <f>'Asset Risk Calculation'!O87</f>
        <v>Igrp9</v>
      </c>
      <c r="O88" s="12">
        <v>1</v>
      </c>
      <c r="P88" s="14" t="str">
        <f t="shared" si="3"/>
        <v>Igrp91</v>
      </c>
      <c r="Q88" s="11">
        <f>IF(A88="Transformer",VLOOKUP(P88,'PoF Tx'!$C$4:$D$10,2,FALSE),IF(A88="Switchgear",VLOOKUP(P88,'PoF SWGR'!$J$1:$K$213,2,FALSE),IF(A88="Cable",VLOOKUP(P88,'PoF Cables'!$J$1:$K$20,2,FALSE),VLOOKUP(P88,'PoF OHL'!$J$1:$K$200,2,FALSE))))</f>
        <v>2.0174399108415731E-6</v>
      </c>
      <c r="R88" s="14">
        <f t="shared" si="4"/>
        <v>38.763120708508644</v>
      </c>
      <c r="S88" s="14">
        <f t="shared" si="5"/>
        <v>0</v>
      </c>
    </row>
    <row r="89" spans="1:19">
      <c r="A89" s="14" t="str">
        <f>'Asset Risk Calculation'!A88</f>
        <v>OHL fittings</v>
      </c>
      <c r="B89" s="14" t="str">
        <f>'Asset Risk Calculation'!B88</f>
        <v>OHL fittings88</v>
      </c>
      <c r="C89" s="14" t="str">
        <f>'Asset Risk Calculation'!C88</f>
        <v>nasap188</v>
      </c>
      <c r="D89" s="14">
        <f>'Asset Risk Calculation'!D88</f>
        <v>0</v>
      </c>
      <c r="E89" s="14">
        <f>'Asset Risk Calculation'!E88</f>
        <v>0</v>
      </c>
      <c r="F89" s="14">
        <f>'Asset Risk Calculation'!F88</f>
        <v>0</v>
      </c>
      <c r="G89" s="14">
        <f>'Asset Risk Calculation'!G88</f>
        <v>4449015</v>
      </c>
      <c r="H89" s="14">
        <f>'Asset Risk Calculation'!H88</f>
        <v>4449015</v>
      </c>
      <c r="I89" s="14">
        <f>'Asset Risk Calculation'!I88</f>
        <v>10000000</v>
      </c>
      <c r="J89" s="14">
        <f>'Asset Risk Calculation'!J88</f>
        <v>5000</v>
      </c>
      <c r="K89" s="14" t="str">
        <f>'Asset Risk Calculation'!K88</f>
        <v>no</v>
      </c>
      <c r="L89" s="14">
        <f>'Asset Risk Calculation'!M88</f>
        <v>14454015</v>
      </c>
      <c r="M89" s="14">
        <f>'Asset Risk Calculation'!N88</f>
        <v>9520000</v>
      </c>
      <c r="N89" s="14" t="str">
        <f>'Asset Risk Calculation'!O88</f>
        <v>Igrp9</v>
      </c>
      <c r="O89" s="12">
        <v>1</v>
      </c>
      <c r="P89" s="14" t="str">
        <f t="shared" si="3"/>
        <v>Igrp91</v>
      </c>
      <c r="Q89" s="11">
        <f>IF(A89="Transformer",VLOOKUP(P89,'PoF Tx'!$C$4:$D$10,2,FALSE),IF(A89="Switchgear",VLOOKUP(P89,'PoF SWGR'!$J$1:$K$213,2,FALSE),IF(A89="Cable",VLOOKUP(P89,'PoF Cables'!$J$1:$K$20,2,FALSE),VLOOKUP(P89,'PoF OHL'!$J$1:$K$200,2,FALSE))))</f>
        <v>2.0174399108415731E-6</v>
      </c>
      <c r="R89" s="14">
        <f t="shared" si="4"/>
        <v>48.366134684114535</v>
      </c>
      <c r="S89" s="14">
        <f t="shared" si="5"/>
        <v>0</v>
      </c>
    </row>
    <row r="90" spans="1:19">
      <c r="A90" s="14" t="str">
        <f>'Asset Risk Calculation'!A89</f>
        <v>OHL fittings</v>
      </c>
      <c r="B90" s="14" t="str">
        <f>'Asset Risk Calculation'!B89</f>
        <v>OHL fittings89</v>
      </c>
      <c r="C90" s="14" t="str">
        <f>'Asset Risk Calculation'!C89</f>
        <v>nasap189</v>
      </c>
      <c r="D90" s="14">
        <f>'Asset Risk Calculation'!D89</f>
        <v>0</v>
      </c>
      <c r="E90" s="14">
        <f>'Asset Risk Calculation'!E89</f>
        <v>0</v>
      </c>
      <c r="F90" s="14">
        <f>'Asset Risk Calculation'!F89</f>
        <v>0</v>
      </c>
      <c r="G90" s="14">
        <f>'Asset Risk Calculation'!G89</f>
        <v>4449015</v>
      </c>
      <c r="H90" s="14">
        <f>'Asset Risk Calculation'!H89</f>
        <v>4449015</v>
      </c>
      <c r="I90" s="14">
        <f>'Asset Risk Calculation'!I89</f>
        <v>10000000</v>
      </c>
      <c r="J90" s="14">
        <f>'Asset Risk Calculation'!J89</f>
        <v>5000</v>
      </c>
      <c r="K90" s="14" t="str">
        <f>'Asset Risk Calculation'!K89</f>
        <v>no</v>
      </c>
      <c r="L90" s="14">
        <f>'Asset Risk Calculation'!M89</f>
        <v>14454015</v>
      </c>
      <c r="M90" s="14">
        <f>'Asset Risk Calculation'!N89</f>
        <v>23800000</v>
      </c>
      <c r="N90" s="14" t="str">
        <f>'Asset Risk Calculation'!O89</f>
        <v>Igrp9</v>
      </c>
      <c r="O90" s="12">
        <v>1</v>
      </c>
      <c r="P90" s="14" t="str">
        <f t="shared" si="3"/>
        <v>Igrp91</v>
      </c>
      <c r="Q90" s="11">
        <f>IF(A90="Transformer",VLOOKUP(P90,'PoF Tx'!$C$4:$D$10,2,FALSE),IF(A90="Switchgear",VLOOKUP(P90,'PoF SWGR'!$J$1:$K$213,2,FALSE),IF(A90="Cable",VLOOKUP(P90,'PoF Cables'!$J$1:$K$20,2,FALSE),VLOOKUP(P90,'PoF OHL'!$J$1:$K$200,2,FALSE))))</f>
        <v>2.0174399108415731E-6</v>
      </c>
      <c r="R90" s="14">
        <f t="shared" si="4"/>
        <v>77.175176610932198</v>
      </c>
      <c r="S90" s="14">
        <f t="shared" si="5"/>
        <v>0</v>
      </c>
    </row>
    <row r="91" spans="1:19">
      <c r="A91" s="14" t="str">
        <f>'Asset Risk Calculation'!A90</f>
        <v>OHL fittings</v>
      </c>
      <c r="B91" s="14" t="str">
        <f>'Asset Risk Calculation'!B90</f>
        <v>OHL fittings90</v>
      </c>
      <c r="C91" s="14" t="str">
        <f>'Asset Risk Calculation'!C90</f>
        <v>nasap190</v>
      </c>
      <c r="D91" s="14">
        <f>'Asset Risk Calculation'!D90</f>
        <v>0</v>
      </c>
      <c r="E91" s="14">
        <f>'Asset Risk Calculation'!E90</f>
        <v>0</v>
      </c>
      <c r="F91" s="14">
        <f>'Asset Risk Calculation'!F90</f>
        <v>0</v>
      </c>
      <c r="G91" s="14">
        <f>'Asset Risk Calculation'!G90</f>
        <v>4449015</v>
      </c>
      <c r="H91" s="14">
        <f>'Asset Risk Calculation'!H90</f>
        <v>4449015</v>
      </c>
      <c r="I91" s="14">
        <f>'Asset Risk Calculation'!I90</f>
        <v>50000</v>
      </c>
      <c r="J91" s="14">
        <f>'Asset Risk Calculation'!J90</f>
        <v>5000</v>
      </c>
      <c r="K91" s="14" t="str">
        <f>'Asset Risk Calculation'!K90</f>
        <v>no</v>
      </c>
      <c r="L91" s="14">
        <f>'Asset Risk Calculation'!M90</f>
        <v>4504015</v>
      </c>
      <c r="M91" s="14">
        <f>'Asset Risk Calculation'!N90</f>
        <v>47600000</v>
      </c>
      <c r="N91" s="14" t="str">
        <f>'Asset Risk Calculation'!O90</f>
        <v>Igrp8</v>
      </c>
      <c r="O91" s="12">
        <v>1</v>
      </c>
      <c r="P91" s="14" t="str">
        <f t="shared" si="3"/>
        <v>Igrp81</v>
      </c>
      <c r="Q91" s="11">
        <f>IF(A91="Transformer",VLOOKUP(P91,'PoF Tx'!$C$4:$D$10,2,FALSE),IF(A91="Switchgear",VLOOKUP(P91,'PoF SWGR'!$J$1:$K$213,2,FALSE),IF(A91="Cable",VLOOKUP(P91,'PoF Cables'!$J$1:$K$20,2,FALSE),VLOOKUP(P91,'PoF OHL'!$J$1:$K$200,2,FALSE))))</f>
        <v>1.5644500995999555E-3</v>
      </c>
      <c r="R91" s="14">
        <f t="shared" si="4"/>
        <v>81514.131456307572</v>
      </c>
      <c r="S91" s="14">
        <f t="shared" si="5"/>
        <v>0</v>
      </c>
    </row>
    <row r="92" spans="1:19">
      <c r="A92" s="14" t="str">
        <f>'Asset Risk Calculation'!A91</f>
        <v>OHL fittings</v>
      </c>
      <c r="B92" s="14" t="str">
        <f>'Asset Risk Calculation'!B91</f>
        <v>OHL fittings91</v>
      </c>
      <c r="C92" s="14" t="str">
        <f>'Asset Risk Calculation'!C91</f>
        <v>nasap191</v>
      </c>
      <c r="D92" s="14">
        <f>'Asset Risk Calculation'!D91</f>
        <v>0</v>
      </c>
      <c r="E92" s="14">
        <f>'Asset Risk Calculation'!E91</f>
        <v>0</v>
      </c>
      <c r="F92" s="14">
        <f>'Asset Risk Calculation'!F91</f>
        <v>0</v>
      </c>
      <c r="G92" s="14">
        <f>'Asset Risk Calculation'!G91</f>
        <v>4449015</v>
      </c>
      <c r="H92" s="14">
        <f>'Asset Risk Calculation'!H91</f>
        <v>4449015</v>
      </c>
      <c r="I92" s="14">
        <f>'Asset Risk Calculation'!I91</f>
        <v>50000</v>
      </c>
      <c r="J92" s="14">
        <f>'Asset Risk Calculation'!J91</f>
        <v>5000</v>
      </c>
      <c r="K92" s="14" t="str">
        <f>'Asset Risk Calculation'!K91</f>
        <v>no</v>
      </c>
      <c r="L92" s="14">
        <f>'Asset Risk Calculation'!M91</f>
        <v>4504015</v>
      </c>
      <c r="M92" s="14">
        <f>'Asset Risk Calculation'!N91</f>
        <v>71400000</v>
      </c>
      <c r="N92" s="14" t="str">
        <f>'Asset Risk Calculation'!O91</f>
        <v>Igrp9</v>
      </c>
      <c r="O92" s="12">
        <v>1</v>
      </c>
      <c r="P92" s="14" t="str">
        <f t="shared" si="3"/>
        <v>Igrp91</v>
      </c>
      <c r="Q92" s="11">
        <f>IF(A92="Transformer",VLOOKUP(P92,'PoF Tx'!$C$4:$D$10,2,FALSE),IF(A92="Switchgear",VLOOKUP(P92,'PoF SWGR'!$J$1:$K$213,2,FALSE),IF(A92="Cable",VLOOKUP(P92,'PoF Cables'!$J$1:$K$20,2,FALSE),VLOOKUP(P92,'PoF OHL'!$J$1:$K$200,2,FALSE))))</f>
        <v>2.0174399108415731E-6</v>
      </c>
      <c r="R92" s="14">
        <f t="shared" si="4"/>
        <v>153.13178925411742</v>
      </c>
      <c r="S92" s="14">
        <f t="shared" si="5"/>
        <v>0</v>
      </c>
    </row>
    <row r="93" spans="1:19">
      <c r="A93" s="14" t="str">
        <f>'Asset Risk Calculation'!A92</f>
        <v>OHL fittings</v>
      </c>
      <c r="B93" s="14" t="str">
        <f>'Asset Risk Calculation'!B92</f>
        <v>OHL fittings92</v>
      </c>
      <c r="C93" s="14" t="str">
        <f>'Asset Risk Calculation'!C92</f>
        <v>nasap192</v>
      </c>
      <c r="D93" s="14">
        <f>'Asset Risk Calculation'!D92</f>
        <v>0</v>
      </c>
      <c r="E93" s="14">
        <f>'Asset Risk Calculation'!E92</f>
        <v>0</v>
      </c>
      <c r="F93" s="14">
        <f>'Asset Risk Calculation'!F92</f>
        <v>0</v>
      </c>
      <c r="G93" s="14">
        <f>'Asset Risk Calculation'!G92</f>
        <v>4449015</v>
      </c>
      <c r="H93" s="14">
        <f>'Asset Risk Calculation'!H92</f>
        <v>4449015</v>
      </c>
      <c r="I93" s="14">
        <f>'Asset Risk Calculation'!I92</f>
        <v>50000</v>
      </c>
      <c r="J93" s="14">
        <f>'Asset Risk Calculation'!J92</f>
        <v>5000</v>
      </c>
      <c r="K93" s="14" t="str">
        <f>'Asset Risk Calculation'!K92</f>
        <v>no</v>
      </c>
      <c r="L93" s="14">
        <f>'Asset Risk Calculation'!M92</f>
        <v>4504015</v>
      </c>
      <c r="M93" s="14">
        <f>'Asset Risk Calculation'!N92</f>
        <v>4760000</v>
      </c>
      <c r="N93" s="14" t="str">
        <f>'Asset Risk Calculation'!O92</f>
        <v>Igrp9</v>
      </c>
      <c r="O93" s="12">
        <v>1</v>
      </c>
      <c r="P93" s="14" t="str">
        <f t="shared" si="3"/>
        <v>Igrp91</v>
      </c>
      <c r="Q93" s="11">
        <f>IF(A93="Transformer",VLOOKUP(P93,'PoF Tx'!$C$4:$D$10,2,FALSE),IF(A93="Switchgear",VLOOKUP(P93,'PoF SWGR'!$J$1:$K$213,2,FALSE),IF(A93="Cable",VLOOKUP(P93,'PoF Cables'!$J$1:$K$20,2,FALSE),VLOOKUP(P93,'PoF OHL'!$J$1:$K$200,2,FALSE))))</f>
        <v>2.0174399108415731E-6</v>
      </c>
      <c r="R93" s="14">
        <f t="shared" si="4"/>
        <v>18.689593595634996</v>
      </c>
      <c r="S93" s="14">
        <f t="shared" si="5"/>
        <v>0</v>
      </c>
    </row>
    <row r="94" spans="1:19">
      <c r="A94" s="14" t="str">
        <f>'Asset Risk Calculation'!A93</f>
        <v>OHL fittings</v>
      </c>
      <c r="B94" s="14" t="str">
        <f>'Asset Risk Calculation'!B93</f>
        <v>OHL fittings93</v>
      </c>
      <c r="C94" s="14" t="str">
        <f>'Asset Risk Calculation'!C93</f>
        <v>nasap193</v>
      </c>
      <c r="D94" s="14">
        <f>'Asset Risk Calculation'!D93</f>
        <v>0</v>
      </c>
      <c r="E94" s="14">
        <f>'Asset Risk Calculation'!E93</f>
        <v>0</v>
      </c>
      <c r="F94" s="14">
        <f>'Asset Risk Calculation'!F93</f>
        <v>0</v>
      </c>
      <c r="G94" s="14">
        <f>'Asset Risk Calculation'!G93</f>
        <v>2265429</v>
      </c>
      <c r="H94" s="14">
        <f>'Asset Risk Calculation'!H93</f>
        <v>2265429</v>
      </c>
      <c r="I94" s="14">
        <f>'Asset Risk Calculation'!I93</f>
        <v>50000</v>
      </c>
      <c r="J94" s="14">
        <f>'Asset Risk Calculation'!J93</f>
        <v>5000</v>
      </c>
      <c r="K94" s="14" t="str">
        <f>'Asset Risk Calculation'!K93</f>
        <v>no</v>
      </c>
      <c r="L94" s="14">
        <f>'Asset Risk Calculation'!M93</f>
        <v>2320429</v>
      </c>
      <c r="M94" s="14">
        <f>'Asset Risk Calculation'!N93</f>
        <v>9520000</v>
      </c>
      <c r="N94" s="14" t="str">
        <f>'Asset Risk Calculation'!O93</f>
        <v>Igrp8</v>
      </c>
      <c r="O94" s="12">
        <v>1</v>
      </c>
      <c r="P94" s="14" t="str">
        <f t="shared" si="3"/>
        <v>Igrp81</v>
      </c>
      <c r="Q94" s="11">
        <f>IF(A94="Transformer",VLOOKUP(P94,'PoF Tx'!$C$4:$D$10,2,FALSE),IF(A94="Switchgear",VLOOKUP(P94,'PoF SWGR'!$J$1:$K$213,2,FALSE),IF(A94="Cable",VLOOKUP(P94,'PoF Cables'!$J$1:$K$20,2,FALSE),VLOOKUP(P94,'PoF OHL'!$J$1:$K$200,2,FALSE))))</f>
        <v>1.5644500995999555E-3</v>
      </c>
      <c r="R94" s="14">
        <f t="shared" si="4"/>
        <v>18523.760328356202</v>
      </c>
      <c r="S94" s="14">
        <f t="shared" si="5"/>
        <v>0</v>
      </c>
    </row>
    <row r="95" spans="1:19">
      <c r="A95" s="14" t="str">
        <f>'Asset Risk Calculation'!A94</f>
        <v>OHL fittings</v>
      </c>
      <c r="B95" s="14" t="str">
        <f>'Asset Risk Calculation'!B94</f>
        <v>OHL fittings94</v>
      </c>
      <c r="C95" s="14" t="str">
        <f>'Asset Risk Calculation'!C94</f>
        <v>nasap194</v>
      </c>
      <c r="D95" s="14">
        <f>'Asset Risk Calculation'!D94</f>
        <v>0</v>
      </c>
      <c r="E95" s="14">
        <f>'Asset Risk Calculation'!E94</f>
        <v>0</v>
      </c>
      <c r="F95" s="14">
        <f>'Asset Risk Calculation'!F94</f>
        <v>0</v>
      </c>
      <c r="G95" s="14">
        <f>'Asset Risk Calculation'!G94</f>
        <v>4449015</v>
      </c>
      <c r="H95" s="14">
        <f>'Asset Risk Calculation'!H94</f>
        <v>4449015</v>
      </c>
      <c r="I95" s="14">
        <f>'Asset Risk Calculation'!I94</f>
        <v>1000000</v>
      </c>
      <c r="J95" s="14">
        <f>'Asset Risk Calculation'!J94</f>
        <v>5000</v>
      </c>
      <c r="K95" s="14" t="str">
        <f>'Asset Risk Calculation'!K94</f>
        <v>no</v>
      </c>
      <c r="L95" s="14">
        <f>'Asset Risk Calculation'!M94</f>
        <v>5454015</v>
      </c>
      <c r="M95" s="14">
        <f>'Asset Risk Calculation'!N94</f>
        <v>23800000</v>
      </c>
      <c r="N95" s="14" t="str">
        <f>'Asset Risk Calculation'!O94</f>
        <v>Igrp9</v>
      </c>
      <c r="O95" s="12">
        <v>1</v>
      </c>
      <c r="P95" s="14" t="str">
        <f t="shared" si="3"/>
        <v>Igrp91</v>
      </c>
      <c r="Q95" s="11">
        <f>IF(A95="Transformer",VLOOKUP(P95,'PoF Tx'!$C$4:$D$10,2,FALSE),IF(A95="Switchgear",VLOOKUP(P95,'PoF SWGR'!$J$1:$K$213,2,FALSE),IF(A95="Cable",VLOOKUP(P95,'PoF Cables'!$J$1:$K$20,2,FALSE),VLOOKUP(P95,'PoF OHL'!$J$1:$K$200,2,FALSE))))</f>
        <v>2.0174399108415731E-6</v>
      </c>
      <c r="R95" s="14">
        <f t="shared" si="4"/>
        <v>59.018217413358038</v>
      </c>
      <c r="S95" s="14">
        <f t="shared" si="5"/>
        <v>0</v>
      </c>
    </row>
    <row r="96" spans="1:19">
      <c r="A96" s="14" t="str">
        <f>'Asset Risk Calculation'!A95</f>
        <v>OHL fittings</v>
      </c>
      <c r="B96" s="14" t="str">
        <f>'Asset Risk Calculation'!B95</f>
        <v>OHL fittings95</v>
      </c>
      <c r="C96" s="14" t="str">
        <f>'Asset Risk Calculation'!C95</f>
        <v>nasap195</v>
      </c>
      <c r="D96" s="14">
        <f>'Asset Risk Calculation'!D95</f>
        <v>0</v>
      </c>
      <c r="E96" s="14">
        <f>'Asset Risk Calculation'!E95</f>
        <v>0</v>
      </c>
      <c r="F96" s="14">
        <f>'Asset Risk Calculation'!F95</f>
        <v>0</v>
      </c>
      <c r="G96" s="14">
        <f>'Asset Risk Calculation'!G95</f>
        <v>4449015</v>
      </c>
      <c r="H96" s="14">
        <f>'Asset Risk Calculation'!H95</f>
        <v>4449015</v>
      </c>
      <c r="I96" s="14">
        <f>'Asset Risk Calculation'!I95</f>
        <v>10000000</v>
      </c>
      <c r="J96" s="14">
        <f>'Asset Risk Calculation'!J95</f>
        <v>5000</v>
      </c>
      <c r="K96" s="14" t="str">
        <f>'Asset Risk Calculation'!K95</f>
        <v>no</v>
      </c>
      <c r="L96" s="14">
        <f>'Asset Risk Calculation'!M95</f>
        <v>14454015</v>
      </c>
      <c r="M96" s="14">
        <f>'Asset Risk Calculation'!N95</f>
        <v>47600000</v>
      </c>
      <c r="N96" s="14" t="str">
        <f>'Asset Risk Calculation'!O95</f>
        <v>Igrp9</v>
      </c>
      <c r="O96" s="12">
        <v>1</v>
      </c>
      <c r="P96" s="14" t="str">
        <f t="shared" si="3"/>
        <v>Igrp91</v>
      </c>
      <c r="Q96" s="11">
        <f>IF(A96="Transformer",VLOOKUP(P96,'PoF Tx'!$C$4:$D$10,2,FALSE),IF(A96="Switchgear",VLOOKUP(P96,'PoF SWGR'!$J$1:$K$213,2,FALSE),IF(A96="Cable",VLOOKUP(P96,'PoF Cables'!$J$1:$K$20,2,FALSE),VLOOKUP(P96,'PoF OHL'!$J$1:$K$200,2,FALSE))))</f>
        <v>2.0174399108415731E-6</v>
      </c>
      <c r="R96" s="14">
        <f t="shared" si="4"/>
        <v>125.19024648896163</v>
      </c>
      <c r="S96" s="14">
        <f t="shared" si="5"/>
        <v>0</v>
      </c>
    </row>
    <row r="97" spans="1:19">
      <c r="A97" s="14" t="str">
        <f>'Asset Risk Calculation'!A96</f>
        <v>OHL fittings</v>
      </c>
      <c r="B97" s="14" t="str">
        <f>'Asset Risk Calculation'!B96</f>
        <v>OHL fittings96</v>
      </c>
      <c r="C97" s="14" t="str">
        <f>'Asset Risk Calculation'!C96</f>
        <v>nasap196</v>
      </c>
      <c r="D97" s="14">
        <f>'Asset Risk Calculation'!D96</f>
        <v>0</v>
      </c>
      <c r="E97" s="14">
        <f>'Asset Risk Calculation'!E96</f>
        <v>0</v>
      </c>
      <c r="F97" s="14">
        <f>'Asset Risk Calculation'!F96</f>
        <v>0</v>
      </c>
      <c r="G97" s="14">
        <f>'Asset Risk Calculation'!G96</f>
        <v>241878</v>
      </c>
      <c r="H97" s="14">
        <f>'Asset Risk Calculation'!H96</f>
        <v>241878</v>
      </c>
      <c r="I97" s="14">
        <f>'Asset Risk Calculation'!I96</f>
        <v>50000</v>
      </c>
      <c r="J97" s="14">
        <f>'Asset Risk Calculation'!J96</f>
        <v>5000</v>
      </c>
      <c r="K97" s="14" t="str">
        <f>'Asset Risk Calculation'!K96</f>
        <v>no</v>
      </c>
      <c r="L97" s="14">
        <f>'Asset Risk Calculation'!M96</f>
        <v>296878</v>
      </c>
      <c r="M97" s="14">
        <f>'Asset Risk Calculation'!N96</f>
        <v>71400000</v>
      </c>
      <c r="N97" s="14" t="str">
        <f>'Asset Risk Calculation'!O96</f>
        <v>Igrp9</v>
      </c>
      <c r="O97" s="12">
        <v>1</v>
      </c>
      <c r="P97" s="14" t="str">
        <f t="shared" si="3"/>
        <v>Igrp91</v>
      </c>
      <c r="Q97" s="11">
        <f>IF(A97="Transformer",VLOOKUP(P97,'PoF Tx'!$C$4:$D$10,2,FALSE),IF(A97="Switchgear",VLOOKUP(P97,'PoF SWGR'!$J$1:$K$213,2,FALSE),IF(A97="Cable",VLOOKUP(P97,'PoF Cables'!$J$1:$K$20,2,FALSE),VLOOKUP(P97,'PoF OHL'!$J$1:$K$200,2,FALSE))))</f>
        <v>2.0174399108415731E-6</v>
      </c>
      <c r="R97" s="14">
        <f t="shared" si="4"/>
        <v>144.64414315993915</v>
      </c>
      <c r="S97" s="14">
        <f t="shared" si="5"/>
        <v>0</v>
      </c>
    </row>
    <row r="98" spans="1:19">
      <c r="A98" s="14" t="str">
        <f>'Asset Risk Calculation'!A97</f>
        <v>OHL fittings</v>
      </c>
      <c r="B98" s="14" t="str">
        <f>'Asset Risk Calculation'!B97</f>
        <v>OHL fittings97</v>
      </c>
      <c r="C98" s="14" t="str">
        <f>'Asset Risk Calculation'!C97</f>
        <v>nasap197</v>
      </c>
      <c r="D98" s="14">
        <f>'Asset Risk Calculation'!D97</f>
        <v>0</v>
      </c>
      <c r="E98" s="14">
        <f>'Asset Risk Calculation'!E97</f>
        <v>0</v>
      </c>
      <c r="F98" s="14">
        <f>'Asset Risk Calculation'!F97</f>
        <v>0</v>
      </c>
      <c r="G98" s="14">
        <f>'Asset Risk Calculation'!G97</f>
        <v>241878</v>
      </c>
      <c r="H98" s="14">
        <f>'Asset Risk Calculation'!H97</f>
        <v>241878</v>
      </c>
      <c r="I98" s="14">
        <f>'Asset Risk Calculation'!I97</f>
        <v>50000</v>
      </c>
      <c r="J98" s="14">
        <f>'Asset Risk Calculation'!J97</f>
        <v>5000</v>
      </c>
      <c r="K98" s="14" t="str">
        <f>'Asset Risk Calculation'!K97</f>
        <v>no</v>
      </c>
      <c r="L98" s="14">
        <f>'Asset Risk Calculation'!M97</f>
        <v>296878</v>
      </c>
      <c r="M98" s="14">
        <f>'Asset Risk Calculation'!N97</f>
        <v>4760000</v>
      </c>
      <c r="N98" s="14" t="str">
        <f>'Asset Risk Calculation'!O97</f>
        <v>Igrp9</v>
      </c>
      <c r="O98" s="12">
        <v>1</v>
      </c>
      <c r="P98" s="14" t="str">
        <f t="shared" si="3"/>
        <v>Igrp91</v>
      </c>
      <c r="Q98" s="11">
        <f>IF(A98="Transformer",VLOOKUP(P98,'PoF Tx'!$C$4:$D$10,2,FALSE),IF(A98="Switchgear",VLOOKUP(P98,'PoF SWGR'!$J$1:$K$213,2,FALSE),IF(A98="Cable",VLOOKUP(P98,'PoF Cables'!$J$1:$K$20,2,FALSE),VLOOKUP(P98,'PoF OHL'!$J$1:$K$200,2,FALSE))))</f>
        <v>2.0174399108415731E-6</v>
      </c>
      <c r="R98" s="14">
        <f t="shared" si="4"/>
        <v>10.201947501456713</v>
      </c>
      <c r="S98" s="14">
        <f t="shared" si="5"/>
        <v>0</v>
      </c>
    </row>
    <row r="99" spans="1:19">
      <c r="A99" s="14" t="str">
        <f>'Asset Risk Calculation'!A98</f>
        <v>OHL fittings</v>
      </c>
      <c r="B99" s="14" t="str">
        <f>'Asset Risk Calculation'!B98</f>
        <v>OHL fittings98</v>
      </c>
      <c r="C99" s="14" t="str">
        <f>'Asset Risk Calculation'!C98</f>
        <v>nasap198</v>
      </c>
      <c r="D99" s="14">
        <f>'Asset Risk Calculation'!D98</f>
        <v>0</v>
      </c>
      <c r="E99" s="14">
        <f>'Asset Risk Calculation'!E98</f>
        <v>0</v>
      </c>
      <c r="F99" s="14">
        <f>'Asset Risk Calculation'!F98</f>
        <v>0</v>
      </c>
      <c r="G99" s="14">
        <f>'Asset Risk Calculation'!G98</f>
        <v>2265429</v>
      </c>
      <c r="H99" s="14">
        <f>'Asset Risk Calculation'!H98</f>
        <v>2265429</v>
      </c>
      <c r="I99" s="14">
        <f>'Asset Risk Calculation'!I98</f>
        <v>50000</v>
      </c>
      <c r="J99" s="14">
        <f>'Asset Risk Calculation'!J98</f>
        <v>5000</v>
      </c>
      <c r="K99" s="14" t="str">
        <f>'Asset Risk Calculation'!K98</f>
        <v>no</v>
      </c>
      <c r="L99" s="14">
        <f>'Asset Risk Calculation'!M98</f>
        <v>2320429</v>
      </c>
      <c r="M99" s="14">
        <f>'Asset Risk Calculation'!N98</f>
        <v>9520000</v>
      </c>
      <c r="N99" s="14" t="str">
        <f>'Asset Risk Calculation'!O98</f>
        <v>Igrp9</v>
      </c>
      <c r="O99" s="12">
        <v>1</v>
      </c>
      <c r="P99" s="14" t="str">
        <f t="shared" si="3"/>
        <v>Igrp91</v>
      </c>
      <c r="Q99" s="11">
        <f>IF(A99="Transformer",VLOOKUP(P99,'PoF Tx'!$C$4:$D$10,2,FALSE),IF(A99="Switchgear",VLOOKUP(P99,'PoF SWGR'!$J$1:$K$213,2,FALSE),IF(A99="Cable",VLOOKUP(P99,'PoF Cables'!$J$1:$K$20,2,FALSE),VLOOKUP(P99,'PoF OHL'!$J$1:$K$200,2,FALSE))))</f>
        <v>2.0174399108415731E-6</v>
      </c>
      <c r="R99" s="14">
        <f t="shared" si="4"/>
        <v>23.887354026085976</v>
      </c>
      <c r="S99" s="14">
        <f t="shared" si="5"/>
        <v>0</v>
      </c>
    </row>
    <row r="100" spans="1:19">
      <c r="A100" s="14" t="str">
        <f>'Asset Risk Calculation'!A99</f>
        <v>OHL fittings</v>
      </c>
      <c r="B100" s="14" t="str">
        <f>'Asset Risk Calculation'!B99</f>
        <v>OHL fittings99</v>
      </c>
      <c r="C100" s="14" t="str">
        <f>'Asset Risk Calculation'!C99</f>
        <v>nasap199</v>
      </c>
      <c r="D100" s="14">
        <f>'Asset Risk Calculation'!D99</f>
        <v>0</v>
      </c>
      <c r="E100" s="14">
        <f>'Asset Risk Calculation'!E99</f>
        <v>0</v>
      </c>
      <c r="F100" s="14">
        <f>'Asset Risk Calculation'!F99</f>
        <v>0</v>
      </c>
      <c r="G100" s="14">
        <f>'Asset Risk Calculation'!G99</f>
        <v>2265429</v>
      </c>
      <c r="H100" s="14">
        <f>'Asset Risk Calculation'!H99</f>
        <v>2265429</v>
      </c>
      <c r="I100" s="14">
        <f>'Asset Risk Calculation'!I99</f>
        <v>10000000</v>
      </c>
      <c r="J100" s="14">
        <f>'Asset Risk Calculation'!J99</f>
        <v>5000</v>
      </c>
      <c r="K100" s="14" t="str">
        <f>'Asset Risk Calculation'!K99</f>
        <v>no</v>
      </c>
      <c r="L100" s="14">
        <f>'Asset Risk Calculation'!M99</f>
        <v>12270429</v>
      </c>
      <c r="M100" s="14">
        <f>'Asset Risk Calculation'!N99</f>
        <v>23800000</v>
      </c>
      <c r="N100" s="14" t="str">
        <f>'Asset Risk Calculation'!O99</f>
        <v>Igrp9</v>
      </c>
      <c r="O100" s="12">
        <v>1</v>
      </c>
      <c r="P100" s="14" t="str">
        <f t="shared" si="3"/>
        <v>Igrp91</v>
      </c>
      <c r="Q100" s="11">
        <f>IF(A100="Transformer",VLOOKUP(P100,'PoF Tx'!$C$4:$D$10,2,FALSE),IF(A100="Switchgear",VLOOKUP(P100,'PoF SWGR'!$J$1:$K$213,2,FALSE),IF(A100="Cable",VLOOKUP(P100,'PoF Cables'!$J$1:$K$20,2,FALSE),VLOOKUP(P100,'PoF OHL'!$J$1:$K$200,2,FALSE))))</f>
        <v>2.0174399108415731E-6</v>
      </c>
      <c r="R100" s="14">
        <f t="shared" si="4"/>
        <v>72.769923065777292</v>
      </c>
      <c r="S100" s="14">
        <f t="shared" si="5"/>
        <v>0</v>
      </c>
    </row>
    <row r="101" spans="1:19">
      <c r="A101" s="14" t="str">
        <f>'Asset Risk Calculation'!A100</f>
        <v>OHL fittings</v>
      </c>
      <c r="B101" s="14" t="str">
        <f>'Asset Risk Calculation'!B100</f>
        <v>OHL fittings100</v>
      </c>
      <c r="C101" s="14" t="str">
        <f>'Asset Risk Calculation'!C100</f>
        <v>nasap200</v>
      </c>
      <c r="D101" s="14">
        <f>'Asset Risk Calculation'!D100</f>
        <v>0</v>
      </c>
      <c r="E101" s="14">
        <f>'Asset Risk Calculation'!E100</f>
        <v>0</v>
      </c>
      <c r="F101" s="14">
        <f>'Asset Risk Calculation'!F100</f>
        <v>0</v>
      </c>
      <c r="G101" s="14">
        <f>'Asset Risk Calculation'!G100</f>
        <v>2265429</v>
      </c>
      <c r="H101" s="14">
        <f>'Asset Risk Calculation'!H100</f>
        <v>2265429</v>
      </c>
      <c r="I101" s="14">
        <f>'Asset Risk Calculation'!I100</f>
        <v>10000000</v>
      </c>
      <c r="J101" s="14">
        <f>'Asset Risk Calculation'!J100</f>
        <v>5000</v>
      </c>
      <c r="K101" s="14" t="str">
        <f>'Asset Risk Calculation'!K100</f>
        <v>no</v>
      </c>
      <c r="L101" s="14">
        <f>'Asset Risk Calculation'!M100</f>
        <v>12270429</v>
      </c>
      <c r="M101" s="14">
        <f>'Asset Risk Calculation'!N100</f>
        <v>47600000</v>
      </c>
      <c r="N101" s="14" t="str">
        <f>'Asset Risk Calculation'!O100</f>
        <v>Igrp9</v>
      </c>
      <c r="O101" s="12">
        <v>1</v>
      </c>
      <c r="P101" s="14" t="str">
        <f t="shared" ref="P101" si="6">CONCATENATE(N101,O101)</f>
        <v>Igrp91</v>
      </c>
      <c r="Q101" s="11">
        <f>IF(A101="Transformer",VLOOKUP(P101,'PoF Tx'!$C$4:$D$10,2,FALSE),IF(A101="Switchgear",VLOOKUP(P101,'PoF SWGR'!$J$1:$K$213,2,FALSE),IF(A101="Cable",VLOOKUP(P101,'PoF Cables'!$J$1:$K$20,2,FALSE),VLOOKUP(P101,'PoF OHL'!$J$1:$K$200,2,FALSE))))</f>
        <v>2.0174399108415731E-6</v>
      </c>
      <c r="R101" s="14">
        <f t="shared" si="4"/>
        <v>120.78499294380673</v>
      </c>
      <c r="S101" s="14">
        <f t="shared" si="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workbookViewId="0">
      <selection activeCell="I113" sqref="I113"/>
    </sheetView>
  </sheetViews>
  <sheetFormatPr defaultRowHeight="15"/>
  <cols>
    <col min="1" max="1" width="13.85546875" customWidth="1"/>
    <col min="2" max="2" width="16.85546875" customWidth="1"/>
    <col min="4" max="4" width="10.140625" style="14" bestFit="1" customWidth="1"/>
    <col min="5" max="5" width="9.42578125" style="14" bestFit="1" customWidth="1"/>
    <col min="6" max="6" width="12.42578125" style="14" customWidth="1"/>
    <col min="7" max="7" width="12.7109375" style="14" customWidth="1"/>
    <col min="8" max="8" width="10.140625" style="14" bestFit="1" customWidth="1"/>
    <col min="9" max="9" width="11.140625" style="14" bestFit="1" customWidth="1"/>
    <col min="10" max="10" width="9.42578125" style="14" bestFit="1" customWidth="1"/>
    <col min="11" max="11" width="9.140625" style="14"/>
    <col min="12" max="12" width="13.42578125" style="14" customWidth="1"/>
    <col min="13" max="13" width="13.7109375" style="14" customWidth="1"/>
    <col min="17" max="17" width="12" bestFit="1" customWidth="1"/>
    <col min="18" max="18" width="11.140625" style="14" customWidth="1"/>
    <col min="19" max="19" width="14.85546875" customWidth="1"/>
    <col min="20" max="20" width="15.42578125" customWidth="1"/>
    <col min="21" max="22" width="14.5703125" customWidth="1"/>
  </cols>
  <sheetData>
    <row r="1" spans="1:22" ht="15.75" thickBot="1">
      <c r="A1" s="25" t="s">
        <v>217</v>
      </c>
    </row>
    <row r="2" spans="1:22" ht="75.75" thickBot="1">
      <c r="A2" s="5" t="s">
        <v>35</v>
      </c>
      <c r="B2" s="5" t="s">
        <v>43</v>
      </c>
      <c r="C2" s="7" t="s">
        <v>104</v>
      </c>
      <c r="D2" s="16" t="s">
        <v>206</v>
      </c>
      <c r="E2" s="16" t="s">
        <v>207</v>
      </c>
      <c r="F2" s="16" t="s">
        <v>208</v>
      </c>
      <c r="G2" s="16" t="s">
        <v>209</v>
      </c>
      <c r="H2" s="16" t="s">
        <v>210</v>
      </c>
      <c r="I2" s="15" t="s">
        <v>211</v>
      </c>
      <c r="J2" s="15" t="s">
        <v>212</v>
      </c>
      <c r="K2" s="15" t="s">
        <v>57</v>
      </c>
      <c r="L2" s="15" t="s">
        <v>38</v>
      </c>
      <c r="M2" s="15" t="s">
        <v>39</v>
      </c>
      <c r="N2" s="5" t="s">
        <v>40</v>
      </c>
      <c r="O2" s="5" t="s">
        <v>100</v>
      </c>
      <c r="P2" s="5" t="s">
        <v>66</v>
      </c>
      <c r="Q2" s="5" t="s">
        <v>99</v>
      </c>
      <c r="R2" s="5" t="s">
        <v>195</v>
      </c>
      <c r="S2" s="5" t="s">
        <v>194</v>
      </c>
      <c r="T2" s="6" t="s">
        <v>203</v>
      </c>
      <c r="U2" s="6" t="s">
        <v>200</v>
      </c>
      <c r="V2" s="6"/>
    </row>
    <row r="3" spans="1:22" s="14" customFormat="1">
      <c r="A3" s="14" t="str">
        <f>'Asset Risk Calculation'!A2</f>
        <v>Transformer</v>
      </c>
      <c r="B3" s="14" t="str">
        <f>'Asset Risk Calculation'!B2</f>
        <v>Transformer2</v>
      </c>
      <c r="C3" s="14" t="str">
        <f>'Asset Risk Calculation'!C2</f>
        <v>site102</v>
      </c>
      <c r="D3" s="14">
        <f>'Asset Risk Calculation'!D2</f>
        <v>0</v>
      </c>
      <c r="E3" s="14">
        <f>'Asset Risk Calculation'!E2</f>
        <v>0</v>
      </c>
      <c r="F3" s="14">
        <f>'Asset Risk Calculation'!F2</f>
        <v>800000</v>
      </c>
      <c r="G3" s="14">
        <f>'Asset Risk Calculation'!G2</f>
        <v>241878</v>
      </c>
      <c r="H3" s="14">
        <f>'Asset Risk Calculation'!H2</f>
        <v>1041878</v>
      </c>
      <c r="I3" s="14">
        <f>'Asset Risk Calculation'!I2</f>
        <v>10000000</v>
      </c>
      <c r="J3" s="14">
        <f>'Asset Risk Calculation'!J2</f>
        <v>0</v>
      </c>
      <c r="K3" s="14" t="str">
        <f>'Asset Risk Calculation'!K2</f>
        <v xml:space="preserve">Nuclear </v>
      </c>
      <c r="L3" s="14">
        <f>'Asset Risk Calculation'!M2</f>
        <v>11041878</v>
      </c>
      <c r="M3" s="14">
        <f>'Asset Risk Calculation'!N2</f>
        <v>5600000</v>
      </c>
      <c r="N3" s="14" t="str">
        <f>'Asset Risk Calculation'!O2</f>
        <v>Tgrp1</v>
      </c>
      <c r="O3" s="12">
        <f>'Asset Risk Calculation'!P2</f>
        <v>3</v>
      </c>
      <c r="P3" s="14" t="str">
        <f>CONCATENATE(N3,O3)</f>
        <v>Tgrp13</v>
      </c>
      <c r="Q3" s="11">
        <f>IF(A3="Transformer",VLOOKUP(P3,'PoF Tx'!$C$4:$D$10,2,FALSE),IF(A3="Switchgear",VLOOKUP(P3,'PoF SWGR'!$J$1:$K$213,2,FALSE),IF(A3="Cable",VLOOKUP(P3,'PoF Cables'!$J$1:$K$19,2,FALSE),VLOOKUP(P3,'PoF OHL'!$J$1:$K$200,2,FALSE))))</f>
        <v>8.0603792160508468E-3</v>
      </c>
      <c r="R3" s="14">
        <f>IF(K3="no",Q3*(L3+M3),0)</f>
        <v>0</v>
      </c>
      <c r="S3" s="14">
        <f>IF(K3="no",0,M3)</f>
        <v>5600000</v>
      </c>
      <c r="T3" s="13">
        <f>SUM(R3:R101)</f>
        <v>25163801.578607194</v>
      </c>
      <c r="U3" s="13">
        <f>SUM(S3:S101)+T3</f>
        <v>101438801.5786072</v>
      </c>
    </row>
    <row r="4" spans="1:22" s="14" customFormat="1">
      <c r="A4" s="14" t="str">
        <f>'Asset Risk Calculation'!A3</f>
        <v>Transformer</v>
      </c>
      <c r="B4" s="14" t="str">
        <f>'Asset Risk Calculation'!B3</f>
        <v>Transformer3</v>
      </c>
      <c r="C4" s="14" t="str">
        <f>'Asset Risk Calculation'!C3</f>
        <v>site103</v>
      </c>
      <c r="D4" s="14">
        <f>'Asset Risk Calculation'!D3</f>
        <v>0</v>
      </c>
      <c r="E4" s="14">
        <f>'Asset Risk Calculation'!E3</f>
        <v>0</v>
      </c>
      <c r="F4" s="14">
        <f>'Asset Risk Calculation'!F3</f>
        <v>1600000</v>
      </c>
      <c r="G4" s="14">
        <f>'Asset Risk Calculation'!G3</f>
        <v>241878</v>
      </c>
      <c r="H4" s="14">
        <f>'Asset Risk Calculation'!H3</f>
        <v>1841878</v>
      </c>
      <c r="I4" s="14">
        <f>'Asset Risk Calculation'!I3</f>
        <v>50000</v>
      </c>
      <c r="J4" s="14">
        <f>'Asset Risk Calculation'!J3</f>
        <v>0</v>
      </c>
      <c r="K4" s="14" t="str">
        <f>'Asset Risk Calculation'!K3</f>
        <v>no</v>
      </c>
      <c r="L4" s="14">
        <f>'Asset Risk Calculation'!M3</f>
        <v>1891878</v>
      </c>
      <c r="M4" s="14">
        <f>'Asset Risk Calculation'!N3</f>
        <v>5600000</v>
      </c>
      <c r="N4" s="14" t="str">
        <f>'Asset Risk Calculation'!O3</f>
        <v>Tgrp1</v>
      </c>
      <c r="O4" s="12">
        <f>'Asset Risk Calculation'!P3</f>
        <v>1</v>
      </c>
      <c r="P4" s="14" t="str">
        <f t="shared" ref="P4:P67" si="0">CONCATENATE(N4,O4)</f>
        <v>Tgrp11</v>
      </c>
      <c r="Q4" s="11">
        <f>IF(A4="Transformer",VLOOKUP(P4,'PoF Tx'!$C$4:$D$10,2,FALSE),IF(A4="Switchgear",VLOOKUP(P4,'PoF SWGR'!$J$1:$K$213,2,FALSE),IF(A4="Cable",VLOOKUP(P4,'PoF Cables'!$J$1:$K$19,2,FALSE),VLOOKUP(P4,'PoF OHL'!$J$1:$K$200,2,FALSE))))</f>
        <v>3.1243270923778104E-3</v>
      </c>
      <c r="R4" s="14">
        <f t="shared" ref="R4:R67" si="1">IF(K4="no",Q4*(L4+M4),0)</f>
        <v>23407.077408189285</v>
      </c>
      <c r="S4" s="14">
        <f t="shared" ref="S4:S67" si="2">IF(K4="no",0,M4)</f>
        <v>0</v>
      </c>
    </row>
    <row r="5" spans="1:22" s="14" customFormat="1">
      <c r="A5" s="14" t="str">
        <f>'Asset Risk Calculation'!A4</f>
        <v>Transformer</v>
      </c>
      <c r="B5" s="14" t="str">
        <f>'Asset Risk Calculation'!B4</f>
        <v>Transformer4</v>
      </c>
      <c r="C5" s="14" t="str">
        <f>'Asset Risk Calculation'!C4</f>
        <v>site104</v>
      </c>
      <c r="D5" s="14">
        <f>'Asset Risk Calculation'!D4</f>
        <v>0</v>
      </c>
      <c r="E5" s="14">
        <f>'Asset Risk Calculation'!E4</f>
        <v>0</v>
      </c>
      <c r="F5" s="14">
        <f>'Asset Risk Calculation'!F4</f>
        <v>2400000</v>
      </c>
      <c r="G5" s="14">
        <f>'Asset Risk Calculation'!G4</f>
        <v>241878</v>
      </c>
      <c r="H5" s="14">
        <f>'Asset Risk Calculation'!H4</f>
        <v>2641878</v>
      </c>
      <c r="I5" s="14">
        <f>'Asset Risk Calculation'!I4</f>
        <v>10000</v>
      </c>
      <c r="J5" s="14">
        <f>'Asset Risk Calculation'!J4</f>
        <v>0</v>
      </c>
      <c r="K5" s="14" t="str">
        <f>'Asset Risk Calculation'!K4</f>
        <v>no</v>
      </c>
      <c r="L5" s="14">
        <f>'Asset Risk Calculation'!M4</f>
        <v>2651878</v>
      </c>
      <c r="M5" s="14">
        <f>'Asset Risk Calculation'!N4</f>
        <v>5600000</v>
      </c>
      <c r="N5" s="14" t="str">
        <f>'Asset Risk Calculation'!O4</f>
        <v>Tgrp1</v>
      </c>
      <c r="O5" s="12" t="str">
        <f>'Asset Risk Calculation'!P4</f>
        <v>4a(2b)</v>
      </c>
      <c r="P5" s="14" t="str">
        <f t="shared" si="0"/>
        <v>Tgrp14a(2b)</v>
      </c>
      <c r="Q5" s="11">
        <f>IF(A5="Transformer",VLOOKUP(P5,'PoF Tx'!$C$4:$D$10,2,FALSE),IF(A5="Switchgear",VLOOKUP(P5,'PoF SWGR'!$J$1:$K$213,2,FALSE),IF(A5="Cable",VLOOKUP(P5,'PoF Cables'!$J$1:$K$19,2,FALSE),VLOOKUP(P5,'PoF OHL'!$J$1:$K$200,2,FALSE))))</f>
        <v>2.9257832302832708E-2</v>
      </c>
      <c r="R5" s="14">
        <f t="shared" si="1"/>
        <v>241432.06270743455</v>
      </c>
      <c r="S5" s="14">
        <f t="shared" si="2"/>
        <v>0</v>
      </c>
      <c r="U5" s="21" t="s">
        <v>215</v>
      </c>
    </row>
    <row r="6" spans="1:22" s="14" customFormat="1">
      <c r="A6" s="14" t="str">
        <f>'Asset Risk Calculation'!A5</f>
        <v>Transformer</v>
      </c>
      <c r="B6" s="14" t="str">
        <f>'Asset Risk Calculation'!B5</f>
        <v>Transformer5</v>
      </c>
      <c r="C6" s="14" t="str">
        <f>'Asset Risk Calculation'!C5</f>
        <v>site105</v>
      </c>
      <c r="D6" s="14">
        <f>'Asset Risk Calculation'!D5</f>
        <v>0</v>
      </c>
      <c r="E6" s="14">
        <f>'Asset Risk Calculation'!E5</f>
        <v>0</v>
      </c>
      <c r="F6" s="14">
        <f>'Asset Risk Calculation'!F5</f>
        <v>2400000</v>
      </c>
      <c r="G6" s="14">
        <f>'Asset Risk Calculation'!G5</f>
        <v>241878</v>
      </c>
      <c r="H6" s="14">
        <f>'Asset Risk Calculation'!H5</f>
        <v>2641878</v>
      </c>
      <c r="I6" s="14">
        <f>'Asset Risk Calculation'!I5</f>
        <v>10000000</v>
      </c>
      <c r="J6" s="14">
        <f>'Asset Risk Calculation'!J5</f>
        <v>0</v>
      </c>
      <c r="K6" s="14" t="str">
        <f>'Asset Risk Calculation'!K5</f>
        <v>no</v>
      </c>
      <c r="L6" s="14">
        <f>'Asset Risk Calculation'!M5</f>
        <v>12641878</v>
      </c>
      <c r="M6" s="14">
        <f>'Asset Risk Calculation'!N5</f>
        <v>5600000</v>
      </c>
      <c r="N6" s="14" t="str">
        <f>'Asset Risk Calculation'!O5</f>
        <v>Tgrp1</v>
      </c>
      <c r="O6" s="12">
        <f>'Asset Risk Calculation'!P5</f>
        <v>1</v>
      </c>
      <c r="P6" s="14" t="str">
        <f t="shared" si="0"/>
        <v>Tgrp11</v>
      </c>
      <c r="Q6" s="11">
        <f>IF(A6="Transformer",VLOOKUP(P6,'PoF Tx'!$C$4:$D$10,2,FALSE),IF(A6="Switchgear",VLOOKUP(P6,'PoF SWGR'!$J$1:$K$213,2,FALSE),IF(A6="Cable",VLOOKUP(P6,'PoF Cables'!$J$1:$K$19,2,FALSE),VLOOKUP(P6,'PoF OHL'!$J$1:$K$200,2,FALSE))))</f>
        <v>3.1243270923778104E-3</v>
      </c>
      <c r="R6" s="14">
        <f t="shared" si="1"/>
        <v>56993.593651250747</v>
      </c>
      <c r="S6" s="14">
        <f t="shared" si="2"/>
        <v>0</v>
      </c>
      <c r="U6" s="21" t="s">
        <v>202</v>
      </c>
    </row>
    <row r="7" spans="1:22" s="14" customFormat="1">
      <c r="A7" s="14" t="str">
        <f>'Asset Risk Calculation'!A6</f>
        <v>Transformer</v>
      </c>
      <c r="B7" s="14" t="str">
        <f>'Asset Risk Calculation'!B6</f>
        <v>Transformer6</v>
      </c>
      <c r="C7" s="14" t="str">
        <f>'Asset Risk Calculation'!C6</f>
        <v>site106</v>
      </c>
      <c r="D7" s="14">
        <f>'Asset Risk Calculation'!D6</f>
        <v>0</v>
      </c>
      <c r="E7" s="14">
        <f>'Asset Risk Calculation'!E6</f>
        <v>0</v>
      </c>
      <c r="F7" s="14">
        <f>'Asset Risk Calculation'!F6</f>
        <v>2400000</v>
      </c>
      <c r="G7" s="14">
        <f>'Asset Risk Calculation'!G6</f>
        <v>241878</v>
      </c>
      <c r="H7" s="14">
        <f>'Asset Risk Calculation'!H6</f>
        <v>2641878</v>
      </c>
      <c r="I7" s="14">
        <f>'Asset Risk Calculation'!I6</f>
        <v>50000</v>
      </c>
      <c r="J7" s="14">
        <f>'Asset Risk Calculation'!J6</f>
        <v>0</v>
      </c>
      <c r="K7" s="14" t="str">
        <f>'Asset Risk Calculation'!K6</f>
        <v>no</v>
      </c>
      <c r="L7" s="14">
        <f>'Asset Risk Calculation'!M6</f>
        <v>2691878</v>
      </c>
      <c r="M7" s="14">
        <f>'Asset Risk Calculation'!N6</f>
        <v>5600000</v>
      </c>
      <c r="N7" s="14" t="str">
        <f>'Asset Risk Calculation'!O6</f>
        <v>Tgrp1</v>
      </c>
      <c r="O7" s="12">
        <f>'Asset Risk Calculation'!P6</f>
        <v>1</v>
      </c>
      <c r="P7" s="14" t="str">
        <f t="shared" si="0"/>
        <v>Tgrp11</v>
      </c>
      <c r="Q7" s="11">
        <f>IF(A7="Transformer",VLOOKUP(P7,'PoF Tx'!$C$4:$D$10,2,FALSE),IF(A7="Switchgear",VLOOKUP(P7,'PoF SWGR'!$J$1:$K$213,2,FALSE),IF(A7="Cable",VLOOKUP(P7,'PoF Cables'!$J$1:$K$19,2,FALSE),VLOOKUP(P7,'PoF OHL'!$J$1:$K$200,2,FALSE))))</f>
        <v>3.1243270923778104E-3</v>
      </c>
      <c r="R7" s="14">
        <f t="shared" si="1"/>
        <v>25906.539082091535</v>
      </c>
      <c r="S7" s="14">
        <f t="shared" si="2"/>
        <v>0</v>
      </c>
    </row>
    <row r="8" spans="1:22" s="14" customFormat="1">
      <c r="A8" s="14" t="str">
        <f>'Asset Risk Calculation'!A7</f>
        <v>Transformer</v>
      </c>
      <c r="B8" s="14" t="str">
        <f>'Asset Risk Calculation'!B7</f>
        <v>Transformer7</v>
      </c>
      <c r="C8" s="14" t="str">
        <f>'Asset Risk Calculation'!C7</f>
        <v>site107</v>
      </c>
      <c r="D8" s="14">
        <f>'Asset Risk Calculation'!D7</f>
        <v>0</v>
      </c>
      <c r="E8" s="14">
        <f>'Asset Risk Calculation'!E7</f>
        <v>0</v>
      </c>
      <c r="F8" s="14">
        <f>'Asset Risk Calculation'!F7</f>
        <v>800000</v>
      </c>
      <c r="G8" s="14">
        <f>'Asset Risk Calculation'!G7</f>
        <v>2265429</v>
      </c>
      <c r="H8" s="14">
        <f>'Asset Risk Calculation'!H7</f>
        <v>3065429</v>
      </c>
      <c r="I8" s="14">
        <f>'Asset Risk Calculation'!I7</f>
        <v>50000</v>
      </c>
      <c r="J8" s="14">
        <f>'Asset Risk Calculation'!J7</f>
        <v>0</v>
      </c>
      <c r="K8" s="14" t="str">
        <f>'Asset Risk Calculation'!K7</f>
        <v>no</v>
      </c>
      <c r="L8" s="14">
        <f>'Asset Risk Calculation'!M7</f>
        <v>3115429</v>
      </c>
      <c r="M8" s="14">
        <f>'Asset Risk Calculation'!N7</f>
        <v>5600000</v>
      </c>
      <c r="N8" s="14" t="str">
        <f>'Asset Risk Calculation'!O7</f>
        <v>Tgrp1</v>
      </c>
      <c r="O8" s="12">
        <f>'Asset Risk Calculation'!P7</f>
        <v>1</v>
      </c>
      <c r="P8" s="14" t="str">
        <f t="shared" si="0"/>
        <v>Tgrp11</v>
      </c>
      <c r="Q8" s="11">
        <f>IF(A8="Transformer",VLOOKUP(P8,'PoF Tx'!$C$4:$D$10,2,FALSE),IF(A8="Switchgear",VLOOKUP(P8,'PoF SWGR'!$J$1:$K$213,2,FALSE),IF(A8="Cable",VLOOKUP(P8,'PoF Cables'!$J$1:$K$19,2,FALSE),VLOOKUP(P8,'PoF OHL'!$J$1:$K$200,2,FALSE))))</f>
        <v>3.1243270923778104E-3</v>
      </c>
      <c r="R8" s="14">
        <f t="shared" si="1"/>
        <v>27229.850946395247</v>
      </c>
      <c r="S8" s="14">
        <f t="shared" si="2"/>
        <v>0</v>
      </c>
    </row>
    <row r="9" spans="1:22" s="14" customFormat="1">
      <c r="A9" s="14" t="str">
        <f>'Asset Risk Calculation'!A8</f>
        <v>Transformer</v>
      </c>
      <c r="B9" s="14" t="str">
        <f>'Asset Risk Calculation'!B8</f>
        <v>Transformer8</v>
      </c>
      <c r="C9" s="14" t="str">
        <f>'Asset Risk Calculation'!C8</f>
        <v>site108</v>
      </c>
      <c r="D9" s="14">
        <f>'Asset Risk Calculation'!D8</f>
        <v>0</v>
      </c>
      <c r="E9" s="14">
        <f>'Asset Risk Calculation'!E8</f>
        <v>0</v>
      </c>
      <c r="F9" s="14">
        <f>'Asset Risk Calculation'!F8</f>
        <v>800000</v>
      </c>
      <c r="G9" s="14">
        <f>'Asset Risk Calculation'!G8</f>
        <v>4449015</v>
      </c>
      <c r="H9" s="14">
        <f>'Asset Risk Calculation'!H8</f>
        <v>5249015</v>
      </c>
      <c r="I9" s="14">
        <f>'Asset Risk Calculation'!I8</f>
        <v>50000</v>
      </c>
      <c r="J9" s="14">
        <f>'Asset Risk Calculation'!J8</f>
        <v>0</v>
      </c>
      <c r="K9" s="14" t="str">
        <f>'Asset Risk Calculation'!K8</f>
        <v>COMAH</v>
      </c>
      <c r="L9" s="14">
        <f>'Asset Risk Calculation'!M8</f>
        <v>5299015</v>
      </c>
      <c r="M9" s="14">
        <f>'Asset Risk Calculation'!N8</f>
        <v>5600000</v>
      </c>
      <c r="N9" s="14" t="str">
        <f>'Asset Risk Calculation'!O8</f>
        <v>Tgrp1</v>
      </c>
      <c r="O9" s="12">
        <f>'Asset Risk Calculation'!P8</f>
        <v>2</v>
      </c>
      <c r="P9" s="14" t="str">
        <f t="shared" si="0"/>
        <v>Tgrp12</v>
      </c>
      <c r="Q9" s="11">
        <f>IF(A9="Transformer",VLOOKUP(P9,'PoF Tx'!$C$4:$D$10,2,FALSE),IF(A9="Switchgear",VLOOKUP(P9,'PoF SWGR'!$J$1:$K$213,2,FALSE),IF(A9="Cable",VLOOKUP(P9,'PoF Cables'!$J$1:$K$19,2,FALSE),VLOOKUP(P9,'PoF OHL'!$J$1:$K$200,2,FALSE))))</f>
        <v>3.1243270923778104E-3</v>
      </c>
      <c r="R9" s="14">
        <f t="shared" si="1"/>
        <v>0</v>
      </c>
      <c r="S9" s="14">
        <f t="shared" si="2"/>
        <v>5600000</v>
      </c>
    </row>
    <row r="10" spans="1:22" s="14" customFormat="1">
      <c r="A10" s="14" t="str">
        <f>'Asset Risk Calculation'!A9</f>
        <v>Transformer</v>
      </c>
      <c r="B10" s="14" t="str">
        <f>'Asset Risk Calculation'!B9</f>
        <v>Transformer9</v>
      </c>
      <c r="C10" s="14" t="str">
        <f>'Asset Risk Calculation'!C9</f>
        <v>site109</v>
      </c>
      <c r="D10" s="14">
        <f>'Asset Risk Calculation'!D9</f>
        <v>1078000</v>
      </c>
      <c r="E10" s="14">
        <f>'Asset Risk Calculation'!E9</f>
        <v>843500</v>
      </c>
      <c r="F10" s="14">
        <f>'Asset Risk Calculation'!F9</f>
        <v>800000</v>
      </c>
      <c r="G10" s="14">
        <f>'Asset Risk Calculation'!G9</f>
        <v>2265429</v>
      </c>
      <c r="H10" s="14">
        <f>'Asset Risk Calculation'!H9</f>
        <v>4986929</v>
      </c>
      <c r="I10" s="14">
        <f>'Asset Risk Calculation'!I9</f>
        <v>50000</v>
      </c>
      <c r="J10" s="14">
        <f>'Asset Risk Calculation'!J9</f>
        <v>0</v>
      </c>
      <c r="K10" s="14" t="str">
        <f>'Asset Risk Calculation'!K9</f>
        <v>Black start</v>
      </c>
      <c r="L10" s="14">
        <f>'Asset Risk Calculation'!M9</f>
        <v>5036929</v>
      </c>
      <c r="M10" s="14">
        <f>'Asset Risk Calculation'!N9</f>
        <v>5600000</v>
      </c>
      <c r="N10" s="14" t="str">
        <f>'Asset Risk Calculation'!O9</f>
        <v>Tgrp1</v>
      </c>
      <c r="O10" s="12">
        <f>'Asset Risk Calculation'!P9</f>
        <v>2</v>
      </c>
      <c r="P10" s="14" t="str">
        <f t="shared" si="0"/>
        <v>Tgrp12</v>
      </c>
      <c r="Q10" s="11">
        <f>IF(A10="Transformer",VLOOKUP(P10,'PoF Tx'!$C$4:$D$10,2,FALSE),IF(A10="Switchgear",VLOOKUP(P10,'PoF SWGR'!$J$1:$K$213,2,FALSE),IF(A10="Cable",VLOOKUP(P10,'PoF Cables'!$J$1:$K$19,2,FALSE),VLOOKUP(P10,'PoF OHL'!$J$1:$K$200,2,FALSE))))</f>
        <v>3.1243270923778104E-3</v>
      </c>
      <c r="R10" s="14">
        <f t="shared" si="1"/>
        <v>0</v>
      </c>
      <c r="S10" s="14">
        <f t="shared" si="2"/>
        <v>5600000</v>
      </c>
    </row>
    <row r="11" spans="1:22" s="14" customFormat="1">
      <c r="A11" s="14" t="str">
        <f>'Asset Risk Calculation'!A10</f>
        <v>Transformer</v>
      </c>
      <c r="B11" s="14" t="str">
        <f>'Asset Risk Calculation'!B10</f>
        <v>Transformer10</v>
      </c>
      <c r="C11" s="14" t="str">
        <f>'Asset Risk Calculation'!C10</f>
        <v>site110</v>
      </c>
      <c r="D11" s="14">
        <f>'Asset Risk Calculation'!D10</f>
        <v>1078000</v>
      </c>
      <c r="E11" s="14">
        <f>'Asset Risk Calculation'!E10</f>
        <v>843500</v>
      </c>
      <c r="F11" s="14">
        <f>'Asset Risk Calculation'!F10</f>
        <v>800000</v>
      </c>
      <c r="G11" s="14">
        <f>'Asset Risk Calculation'!G10</f>
        <v>2265429</v>
      </c>
      <c r="H11" s="14">
        <f>'Asset Risk Calculation'!H10</f>
        <v>4986929</v>
      </c>
      <c r="I11" s="14">
        <f>'Asset Risk Calculation'!I10</f>
        <v>10000000</v>
      </c>
      <c r="J11" s="14">
        <f>'Asset Risk Calculation'!J10</f>
        <v>0</v>
      </c>
      <c r="K11" s="14" t="str">
        <f>'Asset Risk Calculation'!K10</f>
        <v xml:space="preserve">Nuclear </v>
      </c>
      <c r="L11" s="14">
        <f>'Asset Risk Calculation'!M10</f>
        <v>14986929</v>
      </c>
      <c r="M11" s="14">
        <f>'Asset Risk Calculation'!N10</f>
        <v>5600000</v>
      </c>
      <c r="N11" s="14" t="str">
        <f>'Asset Risk Calculation'!O10</f>
        <v>Tgrp1</v>
      </c>
      <c r="O11" s="12">
        <f>'Asset Risk Calculation'!P10</f>
        <v>2</v>
      </c>
      <c r="P11" s="14" t="str">
        <f t="shared" si="0"/>
        <v>Tgrp12</v>
      </c>
      <c r="Q11" s="11">
        <f>IF(A11="Transformer",VLOOKUP(P11,'PoF Tx'!$C$4:$D$10,2,FALSE),IF(A11="Switchgear",VLOOKUP(P11,'PoF SWGR'!$J$1:$K$213,2,FALSE),IF(A11="Cable",VLOOKUP(P11,'PoF Cables'!$J$1:$K$19,2,FALSE),VLOOKUP(P11,'PoF OHL'!$J$1:$K$200,2,FALSE))))</f>
        <v>3.1243270923778104E-3</v>
      </c>
      <c r="R11" s="14">
        <f t="shared" si="1"/>
        <v>0</v>
      </c>
      <c r="S11" s="14">
        <f t="shared" si="2"/>
        <v>5600000</v>
      </c>
    </row>
    <row r="12" spans="1:22" s="14" customFormat="1">
      <c r="A12" s="14" t="str">
        <f>'Asset Risk Calculation'!A11</f>
        <v>Transformer</v>
      </c>
      <c r="B12" s="14" t="str">
        <f>'Asset Risk Calculation'!B11</f>
        <v>Transformer11</v>
      </c>
      <c r="C12" s="14" t="str">
        <f>'Asset Risk Calculation'!C11</f>
        <v>site111</v>
      </c>
      <c r="D12" s="14">
        <f>'Asset Risk Calculation'!D11</f>
        <v>1078000</v>
      </c>
      <c r="E12" s="14">
        <f>'Asset Risk Calculation'!E11</f>
        <v>843500</v>
      </c>
      <c r="F12" s="14">
        <f>'Asset Risk Calculation'!F11</f>
        <v>800000</v>
      </c>
      <c r="G12" s="14">
        <f>'Asset Risk Calculation'!G11</f>
        <v>2265429</v>
      </c>
      <c r="H12" s="14">
        <f>'Asset Risk Calculation'!H11</f>
        <v>4986929</v>
      </c>
      <c r="I12" s="14">
        <f>'Asset Risk Calculation'!I11</f>
        <v>10000000</v>
      </c>
      <c r="J12" s="14">
        <f>'Asset Risk Calculation'!J11</f>
        <v>0</v>
      </c>
      <c r="K12" s="14" t="str">
        <f>'Asset Risk Calculation'!K11</f>
        <v>COMAH</v>
      </c>
      <c r="L12" s="14">
        <f>'Asset Risk Calculation'!M11</f>
        <v>14986929</v>
      </c>
      <c r="M12" s="14">
        <f>'Asset Risk Calculation'!N11</f>
        <v>5600000</v>
      </c>
      <c r="N12" s="14" t="str">
        <f>'Asset Risk Calculation'!O11</f>
        <v>Tgrp1</v>
      </c>
      <c r="O12" s="12">
        <f>'Asset Risk Calculation'!P11</f>
        <v>2</v>
      </c>
      <c r="P12" s="14" t="str">
        <f t="shared" si="0"/>
        <v>Tgrp12</v>
      </c>
      <c r="Q12" s="11">
        <f>IF(A12="Transformer",VLOOKUP(P12,'PoF Tx'!$C$4:$D$10,2,FALSE),IF(A12="Switchgear",VLOOKUP(P12,'PoF SWGR'!$J$1:$K$213,2,FALSE),IF(A12="Cable",VLOOKUP(P12,'PoF Cables'!$J$1:$K$19,2,FALSE),VLOOKUP(P12,'PoF OHL'!$J$1:$K$200,2,FALSE))))</f>
        <v>3.1243270923778104E-3</v>
      </c>
      <c r="R12" s="14">
        <f t="shared" si="1"/>
        <v>0</v>
      </c>
      <c r="S12" s="14">
        <f t="shared" si="2"/>
        <v>5600000</v>
      </c>
    </row>
    <row r="13" spans="1:22" s="14" customFormat="1">
      <c r="A13" s="14" t="str">
        <f>'Asset Risk Calculation'!A12</f>
        <v>Transformer</v>
      </c>
      <c r="B13" s="14" t="str">
        <f>'Asset Risk Calculation'!B12</f>
        <v>Transformer12</v>
      </c>
      <c r="C13" s="14" t="str">
        <f>'Asset Risk Calculation'!C12</f>
        <v>site112</v>
      </c>
      <c r="D13" s="14">
        <f>'Asset Risk Calculation'!D12</f>
        <v>0</v>
      </c>
      <c r="E13" s="14">
        <f>'Asset Risk Calculation'!E12</f>
        <v>0</v>
      </c>
      <c r="F13" s="14">
        <f>'Asset Risk Calculation'!F12</f>
        <v>800000</v>
      </c>
      <c r="G13" s="14">
        <f>'Asset Risk Calculation'!G12</f>
        <v>241878</v>
      </c>
      <c r="H13" s="14">
        <f>'Asset Risk Calculation'!H12</f>
        <v>1041878</v>
      </c>
      <c r="I13" s="14">
        <f>'Asset Risk Calculation'!I12</f>
        <v>10000000</v>
      </c>
      <c r="J13" s="14">
        <f>'Asset Risk Calculation'!J12</f>
        <v>0</v>
      </c>
      <c r="K13" s="14" t="str">
        <f>'Asset Risk Calculation'!K12</f>
        <v>no</v>
      </c>
      <c r="L13" s="14">
        <f>'Asset Risk Calculation'!M12</f>
        <v>11041878</v>
      </c>
      <c r="M13" s="14">
        <f>'Asset Risk Calculation'!N12</f>
        <v>5600000</v>
      </c>
      <c r="N13" s="14" t="str">
        <f>'Asset Risk Calculation'!O12</f>
        <v>Tgrp1</v>
      </c>
      <c r="O13" s="12">
        <f>'Asset Risk Calculation'!P12</f>
        <v>5</v>
      </c>
      <c r="P13" s="14" t="str">
        <f t="shared" si="0"/>
        <v>Tgrp15</v>
      </c>
      <c r="Q13" s="11">
        <f>IF(A13="Transformer",VLOOKUP(P13,'PoF Tx'!$C$4:$D$10,2,FALSE),IF(A13="Switchgear",VLOOKUP(P13,'PoF SWGR'!$J$1:$K$213,2,FALSE),IF(A13="Cable",VLOOKUP(P13,'PoF Cables'!$J$1:$K$19,2,FALSE),VLOOKUP(P13,'PoF OHL'!$J$1:$K$200,2,FALSE))))</f>
        <v>0.10951504328871182</v>
      </c>
      <c r="R13" s="14">
        <f t="shared" si="1"/>
        <v>1822535.989575461</v>
      </c>
      <c r="S13" s="14">
        <f t="shared" si="2"/>
        <v>0</v>
      </c>
    </row>
    <row r="14" spans="1:22" s="14" customFormat="1">
      <c r="A14" s="14" t="str">
        <f>'Asset Risk Calculation'!A13</f>
        <v>Transformer</v>
      </c>
      <c r="B14" s="14" t="str">
        <f>'Asset Risk Calculation'!B13</f>
        <v>Transformer13</v>
      </c>
      <c r="C14" s="14" t="str">
        <f>'Asset Risk Calculation'!C13</f>
        <v>site113</v>
      </c>
      <c r="D14" s="14">
        <f>'Asset Risk Calculation'!D13</f>
        <v>0</v>
      </c>
      <c r="E14" s="14">
        <f>'Asset Risk Calculation'!E13</f>
        <v>0</v>
      </c>
      <c r="F14" s="14">
        <f>'Asset Risk Calculation'!F13</f>
        <v>800000</v>
      </c>
      <c r="G14" s="14">
        <f>'Asset Risk Calculation'!G13</f>
        <v>2265429</v>
      </c>
      <c r="H14" s="14">
        <f>'Asset Risk Calculation'!H13</f>
        <v>3065429</v>
      </c>
      <c r="I14" s="14">
        <f>'Asset Risk Calculation'!I13</f>
        <v>50000</v>
      </c>
      <c r="J14" s="14">
        <f>'Asset Risk Calculation'!J13</f>
        <v>0</v>
      </c>
      <c r="K14" s="14" t="str">
        <f>'Asset Risk Calculation'!K13</f>
        <v>no</v>
      </c>
      <c r="L14" s="14">
        <f>'Asset Risk Calculation'!M13</f>
        <v>3115429</v>
      </c>
      <c r="M14" s="14">
        <f>'Asset Risk Calculation'!N13</f>
        <v>5600000</v>
      </c>
      <c r="N14" s="14" t="str">
        <f>'Asset Risk Calculation'!O13</f>
        <v>Tgrp1</v>
      </c>
      <c r="O14" s="12">
        <f>'Asset Risk Calculation'!P13</f>
        <v>3</v>
      </c>
      <c r="P14" s="14" t="str">
        <f t="shared" si="0"/>
        <v>Tgrp13</v>
      </c>
      <c r="Q14" s="11">
        <f>IF(A14="Transformer",VLOOKUP(P14,'PoF Tx'!$C$4:$D$10,2,FALSE),IF(A14="Switchgear",VLOOKUP(P14,'PoF SWGR'!$J$1:$K$213,2,FALSE),IF(A14="Cable",VLOOKUP(P14,'PoF Cables'!$J$1:$K$19,2,FALSE),VLOOKUP(P14,'PoF OHL'!$J$1:$K$200,2,FALSE))))</f>
        <v>8.0603792160508468E-3</v>
      </c>
      <c r="R14" s="14">
        <f t="shared" si="1"/>
        <v>70249.662770566822</v>
      </c>
      <c r="S14" s="14">
        <f t="shared" si="2"/>
        <v>0</v>
      </c>
    </row>
    <row r="15" spans="1:22" s="14" customFormat="1">
      <c r="A15" s="14" t="str">
        <f>'Asset Risk Calculation'!A14</f>
        <v>Transformer</v>
      </c>
      <c r="B15" s="14" t="str">
        <f>'Asset Risk Calculation'!B14</f>
        <v>Transformer14</v>
      </c>
      <c r="C15" s="14" t="str">
        <f>'Asset Risk Calculation'!C14</f>
        <v>site114</v>
      </c>
      <c r="D15" s="14">
        <f>'Asset Risk Calculation'!D14</f>
        <v>0</v>
      </c>
      <c r="E15" s="14">
        <f>'Asset Risk Calculation'!E14</f>
        <v>843500</v>
      </c>
      <c r="F15" s="14">
        <f>'Asset Risk Calculation'!F14</f>
        <v>800000</v>
      </c>
      <c r="G15" s="14">
        <f>'Asset Risk Calculation'!G14</f>
        <v>241878</v>
      </c>
      <c r="H15" s="14">
        <f>'Asset Risk Calculation'!H14</f>
        <v>1885378</v>
      </c>
      <c r="I15" s="14">
        <f>'Asset Risk Calculation'!I14</f>
        <v>1000000</v>
      </c>
      <c r="J15" s="14">
        <f>'Asset Risk Calculation'!J14</f>
        <v>0</v>
      </c>
      <c r="K15" s="14" t="str">
        <f>'Asset Risk Calculation'!K14</f>
        <v>no</v>
      </c>
      <c r="L15" s="14">
        <f>'Asset Risk Calculation'!M14</f>
        <v>2885378</v>
      </c>
      <c r="M15" s="14">
        <f>'Asset Risk Calculation'!N14</f>
        <v>5600000</v>
      </c>
      <c r="N15" s="14" t="str">
        <f>'Asset Risk Calculation'!O14</f>
        <v>Tgrp1</v>
      </c>
      <c r="O15" s="12">
        <f>'Asset Risk Calculation'!P14</f>
        <v>2</v>
      </c>
      <c r="P15" s="14" t="str">
        <f t="shared" si="0"/>
        <v>Tgrp12</v>
      </c>
      <c r="Q15" s="11">
        <f>IF(A15="Transformer",VLOOKUP(P15,'PoF Tx'!$C$4:$D$10,2,FALSE),IF(A15="Switchgear",VLOOKUP(P15,'PoF SWGR'!$J$1:$K$213,2,FALSE),IF(A15="Cable",VLOOKUP(P15,'PoF Cables'!$J$1:$K$19,2,FALSE),VLOOKUP(P15,'PoF OHL'!$J$1:$K$200,2,FALSE))))</f>
        <v>3.1243270923778104E-3</v>
      </c>
      <c r="R15" s="14">
        <f t="shared" si="1"/>
        <v>26511.096374466641</v>
      </c>
      <c r="S15" s="14">
        <f t="shared" si="2"/>
        <v>0</v>
      </c>
    </row>
    <row r="16" spans="1:22" s="14" customFormat="1">
      <c r="A16" s="14" t="str">
        <f>'Asset Risk Calculation'!A15</f>
        <v>Transformer</v>
      </c>
      <c r="B16" s="14" t="str">
        <f>'Asset Risk Calculation'!B15</f>
        <v>Transformer15</v>
      </c>
      <c r="C16" s="14" t="str">
        <f>'Asset Risk Calculation'!C15</f>
        <v>site115</v>
      </c>
      <c r="D16" s="14">
        <f>'Asset Risk Calculation'!D15</f>
        <v>0</v>
      </c>
      <c r="E16" s="14">
        <f>'Asset Risk Calculation'!E15</f>
        <v>0</v>
      </c>
      <c r="F16" s="14">
        <f>'Asset Risk Calculation'!F15</f>
        <v>800000</v>
      </c>
      <c r="G16" s="14">
        <f>'Asset Risk Calculation'!G15</f>
        <v>4449015</v>
      </c>
      <c r="H16" s="14">
        <f>'Asset Risk Calculation'!H15</f>
        <v>5249015</v>
      </c>
      <c r="I16" s="14">
        <f>'Asset Risk Calculation'!I15</f>
        <v>10000000</v>
      </c>
      <c r="J16" s="14">
        <f>'Asset Risk Calculation'!J15</f>
        <v>0</v>
      </c>
      <c r="K16" s="14" t="str">
        <f>'Asset Risk Calculation'!K15</f>
        <v>Black start</v>
      </c>
      <c r="L16" s="14">
        <f>'Asset Risk Calculation'!M15</f>
        <v>15249015</v>
      </c>
      <c r="M16" s="14">
        <f>'Asset Risk Calculation'!N15</f>
        <v>5600000</v>
      </c>
      <c r="N16" s="14" t="str">
        <f>'Asset Risk Calculation'!O15</f>
        <v>Tgrp1</v>
      </c>
      <c r="O16" s="12" t="str">
        <f>'Asset Risk Calculation'!P15</f>
        <v>4a(2c)</v>
      </c>
      <c r="P16" s="14" t="str">
        <f t="shared" si="0"/>
        <v>Tgrp14a(2c)</v>
      </c>
      <c r="Q16" s="11">
        <f>IF(A16="Transformer",VLOOKUP(P16,'PoF Tx'!$C$4:$D$10,2,FALSE),IF(A16="Switchgear",VLOOKUP(P16,'PoF SWGR'!$J$1:$K$213,2,FALSE),IF(A16="Cable",VLOOKUP(P16,'PoF Cables'!$J$1:$K$19,2,FALSE),VLOOKUP(P16,'PoF OHL'!$J$1:$K$200,2,FALSE))))</f>
        <v>8.1177039538333617E-3</v>
      </c>
      <c r="R16" s="14">
        <f t="shared" si="1"/>
        <v>0</v>
      </c>
      <c r="S16" s="14">
        <f t="shared" si="2"/>
        <v>5600000</v>
      </c>
    </row>
    <row r="17" spans="1:19" s="14" customFormat="1">
      <c r="A17" s="14" t="str">
        <f>'Asset Risk Calculation'!A16</f>
        <v>Transformer</v>
      </c>
      <c r="B17" s="14" t="str">
        <f>'Asset Risk Calculation'!B16</f>
        <v>Transformer16</v>
      </c>
      <c r="C17" s="14" t="str">
        <f>'Asset Risk Calculation'!C16</f>
        <v>site116</v>
      </c>
      <c r="D17" s="14">
        <f>'Asset Risk Calculation'!D16</f>
        <v>0</v>
      </c>
      <c r="E17" s="14">
        <f>'Asset Risk Calculation'!E16</f>
        <v>0</v>
      </c>
      <c r="F17" s="14">
        <f>'Asset Risk Calculation'!F16</f>
        <v>800000</v>
      </c>
      <c r="G17" s="14">
        <f>'Asset Risk Calculation'!G16</f>
        <v>241878</v>
      </c>
      <c r="H17" s="14">
        <f>'Asset Risk Calculation'!H16</f>
        <v>1041878</v>
      </c>
      <c r="I17" s="14">
        <f>'Asset Risk Calculation'!I16</f>
        <v>1000000</v>
      </c>
      <c r="J17" s="14">
        <f>'Asset Risk Calculation'!J16</f>
        <v>0</v>
      </c>
      <c r="K17" s="14" t="str">
        <f>'Asset Risk Calculation'!K16</f>
        <v>no</v>
      </c>
      <c r="L17" s="14">
        <f>'Asset Risk Calculation'!M16</f>
        <v>2041878</v>
      </c>
      <c r="M17" s="14">
        <f>'Asset Risk Calculation'!N16</f>
        <v>5600000</v>
      </c>
      <c r="N17" s="14" t="str">
        <f>'Asset Risk Calculation'!O16</f>
        <v>Tgrp1</v>
      </c>
      <c r="O17" s="12" t="str">
        <f>'Asset Risk Calculation'!P16</f>
        <v>4b</v>
      </c>
      <c r="P17" s="14" t="str">
        <f t="shared" si="0"/>
        <v>Tgrp14b</v>
      </c>
      <c r="Q17" s="11">
        <f>IF(A17="Transformer",VLOOKUP(P17,'PoF Tx'!$C$4:$D$10,2,FALSE),IF(A17="Switchgear",VLOOKUP(P17,'PoF SWGR'!$J$1:$K$213,2,FALSE),IF(A17="Cable",VLOOKUP(P17,'PoF Cables'!$J$1:$K$19,2,FALSE),VLOOKUP(P17,'PoF OHL'!$J$1:$K$200,2,FALSE))))</f>
        <v>6.1032005426304839E-2</v>
      </c>
      <c r="R17" s="14">
        <f t="shared" si="1"/>
        <v>466399.13956315955</v>
      </c>
      <c r="S17" s="14">
        <f t="shared" si="2"/>
        <v>0</v>
      </c>
    </row>
    <row r="18" spans="1:19" s="14" customFormat="1">
      <c r="A18" s="14" t="str">
        <f>'Asset Risk Calculation'!A17</f>
        <v>Transformer</v>
      </c>
      <c r="B18" s="14" t="str">
        <f>'Asset Risk Calculation'!B17</f>
        <v>Transformer17</v>
      </c>
      <c r="C18" s="14" t="str">
        <f>'Asset Risk Calculation'!C17</f>
        <v>site117</v>
      </c>
      <c r="D18" s="14">
        <f>'Asset Risk Calculation'!D17</f>
        <v>0</v>
      </c>
      <c r="E18" s="14">
        <f>'Asset Risk Calculation'!E17</f>
        <v>843500</v>
      </c>
      <c r="F18" s="14">
        <f>'Asset Risk Calculation'!F17</f>
        <v>800000</v>
      </c>
      <c r="G18" s="14">
        <f>'Asset Risk Calculation'!G17</f>
        <v>2265429</v>
      </c>
      <c r="H18" s="14">
        <f>'Asset Risk Calculation'!H17</f>
        <v>3908929</v>
      </c>
      <c r="I18" s="14">
        <f>'Asset Risk Calculation'!I17</f>
        <v>1000000</v>
      </c>
      <c r="J18" s="14">
        <f>'Asset Risk Calculation'!J17</f>
        <v>0</v>
      </c>
      <c r="K18" s="14" t="str">
        <f>'Asset Risk Calculation'!K17</f>
        <v>no</v>
      </c>
      <c r="L18" s="14">
        <f>'Asset Risk Calculation'!M17</f>
        <v>4908929</v>
      </c>
      <c r="M18" s="14">
        <f>'Asset Risk Calculation'!N17</f>
        <v>5600000</v>
      </c>
      <c r="N18" s="14" t="str">
        <f>'Asset Risk Calculation'!O17</f>
        <v>Tgrp1</v>
      </c>
      <c r="O18" s="12">
        <f>'Asset Risk Calculation'!P17</f>
        <v>3</v>
      </c>
      <c r="P18" s="14" t="str">
        <f t="shared" si="0"/>
        <v>Tgrp13</v>
      </c>
      <c r="Q18" s="11">
        <f>IF(A18="Transformer",VLOOKUP(P18,'PoF Tx'!$C$4:$D$10,2,FALSE),IF(A18="Switchgear",VLOOKUP(P18,'PoF SWGR'!$J$1:$K$213,2,FALSE),IF(A18="Cable",VLOOKUP(P18,'PoF Cables'!$J$1:$K$19,2,FALSE),VLOOKUP(P18,'PoF OHL'!$J$1:$K$200,2,FALSE))))</f>
        <v>8.0603792160508468E-3</v>
      </c>
      <c r="R18" s="14">
        <f t="shared" si="1"/>
        <v>84705.952894554008</v>
      </c>
      <c r="S18" s="14">
        <f t="shared" si="2"/>
        <v>0</v>
      </c>
    </row>
    <row r="19" spans="1:19" s="14" customFormat="1">
      <c r="A19" s="14" t="str">
        <f>'Asset Risk Calculation'!A18</f>
        <v>Transformer</v>
      </c>
      <c r="B19" s="14" t="str">
        <f>'Asset Risk Calculation'!B18</f>
        <v>Transformer18</v>
      </c>
      <c r="C19" s="14" t="str">
        <f>'Asset Risk Calculation'!C18</f>
        <v>site118</v>
      </c>
      <c r="D19" s="14">
        <f>'Asset Risk Calculation'!D18</f>
        <v>0</v>
      </c>
      <c r="E19" s="14">
        <f>'Asset Risk Calculation'!E18</f>
        <v>843500</v>
      </c>
      <c r="F19" s="14">
        <f>'Asset Risk Calculation'!F18</f>
        <v>800000</v>
      </c>
      <c r="G19" s="14">
        <f>'Asset Risk Calculation'!G18</f>
        <v>2265429</v>
      </c>
      <c r="H19" s="14">
        <f>'Asset Risk Calculation'!H18</f>
        <v>3908929</v>
      </c>
      <c r="I19" s="14">
        <f>'Asset Risk Calculation'!I18</f>
        <v>1000000</v>
      </c>
      <c r="J19" s="14">
        <f>'Asset Risk Calculation'!J18</f>
        <v>0</v>
      </c>
      <c r="K19" s="14" t="str">
        <f>'Asset Risk Calculation'!K18</f>
        <v>no</v>
      </c>
      <c r="L19" s="14">
        <f>'Asset Risk Calculation'!M18</f>
        <v>4908929</v>
      </c>
      <c r="M19" s="14">
        <f>'Asset Risk Calculation'!N18</f>
        <v>5600000</v>
      </c>
      <c r="N19" s="14" t="str">
        <f>'Asset Risk Calculation'!O18</f>
        <v>Tgrp1</v>
      </c>
      <c r="O19" s="12">
        <f>'Asset Risk Calculation'!P18</f>
        <v>2</v>
      </c>
      <c r="P19" s="14" t="str">
        <f t="shared" si="0"/>
        <v>Tgrp12</v>
      </c>
      <c r="Q19" s="11">
        <f>IF(A19="Transformer",VLOOKUP(P19,'PoF Tx'!$C$4:$D$10,2,FALSE),IF(A19="Switchgear",VLOOKUP(P19,'PoF SWGR'!$J$1:$K$213,2,FALSE),IF(A19="Cable",VLOOKUP(P19,'PoF Cables'!$J$1:$K$19,2,FALSE),VLOOKUP(P19,'PoF OHL'!$J$1:$K$200,2,FALSE))))</f>
        <v>3.1243270923778104E-3</v>
      </c>
      <c r="R19" s="14">
        <f t="shared" si="1"/>
        <v>32833.331586574852</v>
      </c>
      <c r="S19" s="14">
        <f t="shared" si="2"/>
        <v>0</v>
      </c>
    </row>
    <row r="20" spans="1:19" s="14" customFormat="1">
      <c r="A20" s="14" t="str">
        <f>'Asset Risk Calculation'!A19</f>
        <v>Transformer</v>
      </c>
      <c r="B20" s="14" t="str">
        <f>'Asset Risk Calculation'!B19</f>
        <v>Transformer19</v>
      </c>
      <c r="C20" s="14" t="str">
        <f>'Asset Risk Calculation'!C19</f>
        <v>site119</v>
      </c>
      <c r="D20" s="14">
        <f>'Asset Risk Calculation'!D19</f>
        <v>0</v>
      </c>
      <c r="E20" s="14">
        <f>'Asset Risk Calculation'!E19</f>
        <v>843500</v>
      </c>
      <c r="F20" s="14">
        <f>'Asset Risk Calculation'!F19</f>
        <v>800000</v>
      </c>
      <c r="G20" s="14">
        <f>'Asset Risk Calculation'!G19</f>
        <v>2265429</v>
      </c>
      <c r="H20" s="14">
        <f>'Asset Risk Calculation'!H19</f>
        <v>3908929</v>
      </c>
      <c r="I20" s="14">
        <f>'Asset Risk Calculation'!I19</f>
        <v>1000000</v>
      </c>
      <c r="J20" s="14">
        <f>'Asset Risk Calculation'!J19</f>
        <v>0</v>
      </c>
      <c r="K20" s="14" t="str">
        <f>'Asset Risk Calculation'!K19</f>
        <v>no</v>
      </c>
      <c r="L20" s="14">
        <f>'Asset Risk Calculation'!M19</f>
        <v>4908929</v>
      </c>
      <c r="M20" s="14">
        <f>'Asset Risk Calculation'!N19</f>
        <v>5600000</v>
      </c>
      <c r="N20" s="14" t="str">
        <f>'Asset Risk Calculation'!O19</f>
        <v>Tgrp1</v>
      </c>
      <c r="O20" s="12" t="str">
        <f>'Asset Risk Calculation'!P19</f>
        <v>4a(2c)</v>
      </c>
      <c r="P20" s="14" t="str">
        <f t="shared" si="0"/>
        <v>Tgrp14a(2c)</v>
      </c>
      <c r="Q20" s="11">
        <f>IF(A20="Transformer",VLOOKUP(P20,'PoF Tx'!$C$4:$D$10,2,FALSE),IF(A20="Switchgear",VLOOKUP(P20,'PoF SWGR'!$J$1:$K$213,2,FALSE),IF(A20="Cable",VLOOKUP(P20,'PoF Cables'!$J$1:$K$19,2,FALSE),VLOOKUP(P20,'PoF OHL'!$J$1:$K$200,2,FALSE))))</f>
        <v>8.1177039538333617E-3</v>
      </c>
      <c r="R20" s="14">
        <f t="shared" si="1"/>
        <v>85308.374493854077</v>
      </c>
      <c r="S20" s="14">
        <f t="shared" si="2"/>
        <v>0</v>
      </c>
    </row>
    <row r="21" spans="1:19" s="14" customFormat="1">
      <c r="A21" s="14" t="str">
        <f>'Asset Risk Calculation'!A20</f>
        <v>Transformer</v>
      </c>
      <c r="B21" s="14" t="str">
        <f>'Asset Risk Calculation'!B20</f>
        <v>Transformer20</v>
      </c>
      <c r="C21" s="14" t="str">
        <f>'Asset Risk Calculation'!C20</f>
        <v>site120</v>
      </c>
      <c r="D21" s="14">
        <f>'Asset Risk Calculation'!D20</f>
        <v>0</v>
      </c>
      <c r="E21" s="14">
        <f>'Asset Risk Calculation'!E20</f>
        <v>0</v>
      </c>
      <c r="F21" s="14">
        <f>'Asset Risk Calculation'!F20</f>
        <v>800000</v>
      </c>
      <c r="G21" s="14">
        <f>'Asset Risk Calculation'!G20</f>
        <v>4449015</v>
      </c>
      <c r="H21" s="14">
        <f>'Asset Risk Calculation'!H20</f>
        <v>5249015</v>
      </c>
      <c r="I21" s="14">
        <f>'Asset Risk Calculation'!I20</f>
        <v>50000</v>
      </c>
      <c r="J21" s="14">
        <f>'Asset Risk Calculation'!J20</f>
        <v>0</v>
      </c>
      <c r="K21" s="14" t="str">
        <f>'Asset Risk Calculation'!K20</f>
        <v>no</v>
      </c>
      <c r="L21" s="14">
        <f>'Asset Risk Calculation'!M20</f>
        <v>5299015</v>
      </c>
      <c r="M21" s="14">
        <f>'Asset Risk Calculation'!N20</f>
        <v>5600000</v>
      </c>
      <c r="N21" s="14" t="str">
        <f>'Asset Risk Calculation'!O20</f>
        <v>Tgrp1</v>
      </c>
      <c r="O21" s="12" t="str">
        <f>'Asset Risk Calculation'!P20</f>
        <v>4b</v>
      </c>
      <c r="P21" s="14" t="str">
        <f t="shared" si="0"/>
        <v>Tgrp14b</v>
      </c>
      <c r="Q21" s="11">
        <f>IF(A21="Transformer",VLOOKUP(P21,'PoF Tx'!$C$4:$D$10,2,FALSE),IF(A21="Switchgear",VLOOKUP(P21,'PoF SWGR'!$J$1:$K$213,2,FALSE),IF(A21="Cable",VLOOKUP(P21,'PoF Cables'!$J$1:$K$19,2,FALSE),VLOOKUP(P21,'PoF OHL'!$J$1:$K$200,2,FALSE))))</f>
        <v>6.1032005426304839E-2</v>
      </c>
      <c r="R21" s="14">
        <f t="shared" si="1"/>
        <v>665188.74262137781</v>
      </c>
      <c r="S21" s="14">
        <f t="shared" si="2"/>
        <v>0</v>
      </c>
    </row>
    <row r="22" spans="1:19" s="14" customFormat="1">
      <c r="A22" s="14" t="str">
        <f>'Asset Risk Calculation'!A21</f>
        <v>Transformer</v>
      </c>
      <c r="B22" s="14" t="str">
        <f>'Asset Risk Calculation'!B21</f>
        <v>Transformer21</v>
      </c>
      <c r="C22" s="14" t="str">
        <f>'Asset Risk Calculation'!C21</f>
        <v>site121</v>
      </c>
      <c r="D22" s="14">
        <f>'Asset Risk Calculation'!D21</f>
        <v>0</v>
      </c>
      <c r="E22" s="14">
        <f>'Asset Risk Calculation'!E21</f>
        <v>0</v>
      </c>
      <c r="F22" s="14">
        <f>'Asset Risk Calculation'!F21</f>
        <v>800000</v>
      </c>
      <c r="G22" s="14">
        <f>'Asset Risk Calculation'!G21</f>
        <v>4449015</v>
      </c>
      <c r="H22" s="14">
        <f>'Asset Risk Calculation'!H21</f>
        <v>5249015</v>
      </c>
      <c r="I22" s="14">
        <f>'Asset Risk Calculation'!I21</f>
        <v>1000000</v>
      </c>
      <c r="J22" s="14">
        <f>'Asset Risk Calculation'!J21</f>
        <v>0</v>
      </c>
      <c r="K22" s="14" t="str">
        <f>'Asset Risk Calculation'!K21</f>
        <v>no</v>
      </c>
      <c r="L22" s="14">
        <f>'Asset Risk Calculation'!M21</f>
        <v>6249015</v>
      </c>
      <c r="M22" s="14">
        <f>'Asset Risk Calculation'!N21</f>
        <v>5600000</v>
      </c>
      <c r="N22" s="14" t="str">
        <f>'Asset Risk Calculation'!O21</f>
        <v>Tgrp1</v>
      </c>
      <c r="O22" s="12">
        <f>'Asset Risk Calculation'!P21</f>
        <v>5</v>
      </c>
      <c r="P22" s="14" t="str">
        <f t="shared" si="0"/>
        <v>Tgrp15</v>
      </c>
      <c r="Q22" s="11">
        <f>IF(A22="Transformer",VLOOKUP(P22,'PoF Tx'!$C$4:$D$10,2,FALSE),IF(A22="Switchgear",VLOOKUP(P22,'PoF SWGR'!$J$1:$K$213,2,FALSE),IF(A22="Cable",VLOOKUP(P22,'PoF Cables'!$J$1:$K$19,2,FALSE),VLOOKUP(P22,'PoF OHL'!$J$1:$K$200,2,FALSE))))</f>
        <v>0.10951504328871182</v>
      </c>
      <c r="R22" s="14">
        <f t="shared" si="1"/>
        <v>1297645.3906535958</v>
      </c>
      <c r="S22" s="14">
        <f t="shared" si="2"/>
        <v>0</v>
      </c>
    </row>
    <row r="23" spans="1:19">
      <c r="A23" t="str">
        <f>'Asset Risk Calculation'!A22</f>
        <v>Switchgear</v>
      </c>
      <c r="B23" t="str">
        <f>'Asset Risk Calculation'!B22</f>
        <v>Switchgear22</v>
      </c>
      <c r="C23" t="str">
        <f>'Asset Risk Calculation'!C22</f>
        <v>site122</v>
      </c>
      <c r="D23" s="14">
        <f>'Asset Risk Calculation'!D22</f>
        <v>0</v>
      </c>
      <c r="E23" s="14">
        <f>'Asset Risk Calculation'!E22</f>
        <v>0</v>
      </c>
      <c r="F23" s="14">
        <f>'Asset Risk Calculation'!F22</f>
        <v>800000</v>
      </c>
      <c r="G23" s="14">
        <f>'Asset Risk Calculation'!G22</f>
        <v>241878</v>
      </c>
      <c r="H23" s="14">
        <f>'Asset Risk Calculation'!H22</f>
        <v>1041878</v>
      </c>
      <c r="I23" s="14">
        <f>'Asset Risk Calculation'!I22</f>
        <v>50000</v>
      </c>
      <c r="J23" s="14">
        <f>'Asset Risk Calculation'!J22</f>
        <v>0</v>
      </c>
      <c r="K23" s="14" t="str">
        <f>'Asset Risk Calculation'!K22</f>
        <v>no</v>
      </c>
      <c r="L23" s="14">
        <f>'Asset Risk Calculation'!M22</f>
        <v>1091878</v>
      </c>
      <c r="M23" s="14">
        <f>'Asset Risk Calculation'!N22</f>
        <v>1871000</v>
      </c>
      <c r="N23" t="str">
        <f>'Asset Risk Calculation'!O22</f>
        <v>Sgrp20</v>
      </c>
      <c r="O23" s="12">
        <v>1</v>
      </c>
      <c r="P23" s="14" t="str">
        <f t="shared" si="0"/>
        <v>Sgrp201</v>
      </c>
      <c r="Q23" s="11">
        <f>IF(A23="Transformer",VLOOKUP(P23,'PoF Tx'!$C$4:$D$10,2,FALSE),IF(A23="Switchgear",VLOOKUP(P23,'PoF SWGR'!$J$1:$K$213,2,FALSE),IF(A23="Cable",VLOOKUP(P23,'PoF Cables'!$J$1:$K$19,2,FALSE),VLOOKUP(P23,'PoF OHL'!$J$1:$K$200,2,FALSE))))</f>
        <v>2.0793192470824297E-11</v>
      </c>
      <c r="R23" s="14">
        <f t="shared" si="1"/>
        <v>6.1607692521570954E-5</v>
      </c>
      <c r="S23" s="14">
        <f t="shared" si="2"/>
        <v>0</v>
      </c>
    </row>
    <row r="24" spans="1:19">
      <c r="A24" t="str">
        <f>'Asset Risk Calculation'!A23</f>
        <v>Switchgear</v>
      </c>
      <c r="B24" t="str">
        <f>'Asset Risk Calculation'!B23</f>
        <v>Switchgear23</v>
      </c>
      <c r="C24" t="str">
        <f>'Asset Risk Calculation'!C23</f>
        <v>site123</v>
      </c>
      <c r="D24" s="14">
        <f>'Asset Risk Calculation'!D23</f>
        <v>0</v>
      </c>
      <c r="E24" s="14">
        <f>'Asset Risk Calculation'!E23</f>
        <v>0</v>
      </c>
      <c r="F24" s="14">
        <f>'Asset Risk Calculation'!F23</f>
        <v>800000</v>
      </c>
      <c r="G24" s="14">
        <f>'Asset Risk Calculation'!G23</f>
        <v>241878</v>
      </c>
      <c r="H24" s="14">
        <f>'Asset Risk Calculation'!H23</f>
        <v>1041878</v>
      </c>
      <c r="I24" s="14">
        <f>'Asset Risk Calculation'!I23</f>
        <v>10000</v>
      </c>
      <c r="J24" s="14">
        <f>'Asset Risk Calculation'!J23</f>
        <v>0</v>
      </c>
      <c r="K24" s="14" t="str">
        <f>'Asset Risk Calculation'!K23</f>
        <v xml:space="preserve">Nuclear </v>
      </c>
      <c r="L24" s="14">
        <f>'Asset Risk Calculation'!M23</f>
        <v>1051878</v>
      </c>
      <c r="M24" s="14">
        <f>'Asset Risk Calculation'!N23</f>
        <v>1871000</v>
      </c>
      <c r="N24" t="str">
        <f>'Asset Risk Calculation'!O23</f>
        <v>Sgrp1</v>
      </c>
      <c r="O24" s="12">
        <v>1</v>
      </c>
      <c r="P24" s="14" t="str">
        <f t="shared" si="0"/>
        <v>Sgrp11</v>
      </c>
      <c r="Q24" s="11">
        <f>IF(A24="Transformer",VLOOKUP(P24,'PoF Tx'!$C$4:$D$10,2,FALSE),IF(A24="Switchgear",VLOOKUP(P24,'PoF SWGR'!$J$1:$K$213,2,FALSE),IF(A24="Cable",VLOOKUP(P24,'PoF Cables'!$J$1:$K$19,2,FALSE),VLOOKUP(P24,'PoF OHL'!$J$1:$K$200,2,FALSE))))</f>
        <v>4.3954543401547601E-14</v>
      </c>
      <c r="R24" s="14">
        <f t="shared" si="1"/>
        <v>0</v>
      </c>
      <c r="S24" s="14">
        <f t="shared" si="2"/>
        <v>1871000</v>
      </c>
    </row>
    <row r="25" spans="1:19">
      <c r="A25" t="str">
        <f>'Asset Risk Calculation'!A24</f>
        <v>Switchgear</v>
      </c>
      <c r="B25" t="str">
        <f>'Asset Risk Calculation'!B24</f>
        <v>Switchgear24</v>
      </c>
      <c r="C25" t="str">
        <f>'Asset Risk Calculation'!C24</f>
        <v>site124</v>
      </c>
      <c r="D25" s="14">
        <f>'Asset Risk Calculation'!D24</f>
        <v>0</v>
      </c>
      <c r="E25" s="14">
        <f>'Asset Risk Calculation'!E24</f>
        <v>0</v>
      </c>
      <c r="F25" s="14">
        <f>'Asset Risk Calculation'!F24</f>
        <v>800000</v>
      </c>
      <c r="G25" s="14">
        <f>'Asset Risk Calculation'!G24</f>
        <v>241878</v>
      </c>
      <c r="H25" s="14">
        <f>'Asset Risk Calculation'!H24</f>
        <v>1041878</v>
      </c>
      <c r="I25" s="14">
        <f>'Asset Risk Calculation'!I24</f>
        <v>10000</v>
      </c>
      <c r="J25" s="14">
        <f>'Asset Risk Calculation'!J24</f>
        <v>0</v>
      </c>
      <c r="K25" s="14" t="str">
        <f>'Asset Risk Calculation'!K24</f>
        <v>no</v>
      </c>
      <c r="L25" s="14">
        <f>'Asset Risk Calculation'!M24</f>
        <v>1051878</v>
      </c>
      <c r="M25" s="14">
        <f>'Asset Risk Calculation'!N24</f>
        <v>1871000</v>
      </c>
      <c r="N25" t="str">
        <f>'Asset Risk Calculation'!O24</f>
        <v>Sgrp20</v>
      </c>
      <c r="O25" s="12">
        <v>1</v>
      </c>
      <c r="P25" s="14" t="str">
        <f t="shared" si="0"/>
        <v>Sgrp201</v>
      </c>
      <c r="Q25" s="11">
        <f>IF(A25="Transformer",VLOOKUP(P25,'PoF Tx'!$C$4:$D$10,2,FALSE),IF(A25="Switchgear",VLOOKUP(P25,'PoF SWGR'!$J$1:$K$213,2,FALSE),IF(A25="Cable",VLOOKUP(P25,'PoF Cables'!$J$1:$K$19,2,FALSE),VLOOKUP(P25,'PoF OHL'!$J$1:$K$200,2,FALSE))))</f>
        <v>2.0793192470824297E-11</v>
      </c>
      <c r="R25" s="14">
        <f t="shared" si="1"/>
        <v>6.0775964822737979E-5</v>
      </c>
      <c r="S25" s="14">
        <f t="shared" si="2"/>
        <v>0</v>
      </c>
    </row>
    <row r="26" spans="1:19">
      <c r="A26" t="str">
        <f>'Asset Risk Calculation'!A25</f>
        <v>Switchgear</v>
      </c>
      <c r="B26" t="str">
        <f>'Asset Risk Calculation'!B25</f>
        <v>Switchgear25</v>
      </c>
      <c r="C26" t="str">
        <f>'Asset Risk Calculation'!C25</f>
        <v>site125</v>
      </c>
      <c r="D26" s="14">
        <f>'Asset Risk Calculation'!D25</f>
        <v>0</v>
      </c>
      <c r="E26" s="14">
        <f>'Asset Risk Calculation'!E25</f>
        <v>0</v>
      </c>
      <c r="F26" s="14">
        <f>'Asset Risk Calculation'!F25</f>
        <v>800000</v>
      </c>
      <c r="G26" s="14">
        <f>'Asset Risk Calculation'!G25</f>
        <v>241878</v>
      </c>
      <c r="H26" s="14">
        <f>'Asset Risk Calculation'!H25</f>
        <v>1041878</v>
      </c>
      <c r="I26" s="14">
        <f>'Asset Risk Calculation'!I25</f>
        <v>10000</v>
      </c>
      <c r="J26" s="14">
        <f>'Asset Risk Calculation'!J25</f>
        <v>0</v>
      </c>
      <c r="K26" s="14" t="str">
        <f>'Asset Risk Calculation'!K25</f>
        <v>no</v>
      </c>
      <c r="L26" s="14">
        <f>'Asset Risk Calculation'!M25</f>
        <v>1051878</v>
      </c>
      <c r="M26" s="14">
        <f>'Asset Risk Calculation'!N25</f>
        <v>1871000</v>
      </c>
      <c r="N26" t="str">
        <f>'Asset Risk Calculation'!O25</f>
        <v>Sgrp20</v>
      </c>
      <c r="O26" s="12">
        <v>1</v>
      </c>
      <c r="P26" s="14" t="str">
        <f t="shared" si="0"/>
        <v>Sgrp201</v>
      </c>
      <c r="Q26" s="11">
        <f>IF(A26="Transformer",VLOOKUP(P26,'PoF Tx'!$C$4:$D$10,2,FALSE),IF(A26="Switchgear",VLOOKUP(P26,'PoF SWGR'!$J$1:$K$213,2,FALSE),IF(A26="Cable",VLOOKUP(P26,'PoF Cables'!$J$1:$K$19,2,FALSE),VLOOKUP(P26,'PoF OHL'!$J$1:$K$200,2,FALSE))))</f>
        <v>2.0793192470824297E-11</v>
      </c>
      <c r="R26" s="14">
        <f t="shared" si="1"/>
        <v>6.0775964822737979E-5</v>
      </c>
      <c r="S26" s="14">
        <f t="shared" si="2"/>
        <v>0</v>
      </c>
    </row>
    <row r="27" spans="1:19">
      <c r="A27" t="str">
        <f>'Asset Risk Calculation'!A26</f>
        <v>Switchgear</v>
      </c>
      <c r="B27" t="str">
        <f>'Asset Risk Calculation'!B26</f>
        <v>Switchgear26</v>
      </c>
      <c r="C27" t="str">
        <f>'Asset Risk Calculation'!C26</f>
        <v>site126</v>
      </c>
      <c r="D27" s="14">
        <f>'Asset Risk Calculation'!D26</f>
        <v>0</v>
      </c>
      <c r="E27" s="14">
        <f>'Asset Risk Calculation'!E26</f>
        <v>0</v>
      </c>
      <c r="F27" s="14">
        <f>'Asset Risk Calculation'!F26</f>
        <v>800000</v>
      </c>
      <c r="G27" s="14">
        <f>'Asset Risk Calculation'!G26</f>
        <v>241878</v>
      </c>
      <c r="H27" s="14">
        <f>'Asset Risk Calculation'!H26</f>
        <v>1041878</v>
      </c>
      <c r="I27" s="14">
        <f>'Asset Risk Calculation'!I26</f>
        <v>10000</v>
      </c>
      <c r="J27" s="14">
        <f>'Asset Risk Calculation'!J26</f>
        <v>0</v>
      </c>
      <c r="K27" s="14" t="str">
        <f>'Asset Risk Calculation'!K26</f>
        <v>no</v>
      </c>
      <c r="L27" s="14">
        <f>'Asset Risk Calculation'!M26</f>
        <v>1051878</v>
      </c>
      <c r="M27" s="14">
        <f>'Asset Risk Calculation'!N26</f>
        <v>1871000</v>
      </c>
      <c r="N27" t="str">
        <f>'Asset Risk Calculation'!O26</f>
        <v>Sgrp20</v>
      </c>
      <c r="O27" s="12">
        <v>1</v>
      </c>
      <c r="P27" s="14" t="str">
        <f t="shared" si="0"/>
        <v>Sgrp201</v>
      </c>
      <c r="Q27" s="11">
        <f>IF(A27="Transformer",VLOOKUP(P27,'PoF Tx'!$C$4:$D$10,2,FALSE),IF(A27="Switchgear",VLOOKUP(P27,'PoF SWGR'!$J$1:$K$213,2,FALSE),IF(A27="Cable",VLOOKUP(P27,'PoF Cables'!$J$1:$K$19,2,FALSE),VLOOKUP(P27,'PoF OHL'!$J$1:$K$200,2,FALSE))))</f>
        <v>2.0793192470824297E-11</v>
      </c>
      <c r="R27" s="14">
        <f t="shared" si="1"/>
        <v>6.0775964822737979E-5</v>
      </c>
      <c r="S27" s="14">
        <f t="shared" si="2"/>
        <v>0</v>
      </c>
    </row>
    <row r="28" spans="1:19">
      <c r="A28" t="str">
        <f>'Asset Risk Calculation'!A27</f>
        <v>Switchgear</v>
      </c>
      <c r="B28" t="str">
        <f>'Asset Risk Calculation'!B27</f>
        <v>Switchgear27</v>
      </c>
      <c r="C28" t="str">
        <f>'Asset Risk Calculation'!C27</f>
        <v>site127</v>
      </c>
      <c r="D28" s="14">
        <f>'Asset Risk Calculation'!D27</f>
        <v>0</v>
      </c>
      <c r="E28" s="14">
        <f>'Asset Risk Calculation'!E27</f>
        <v>0</v>
      </c>
      <c r="F28" s="14">
        <f>'Asset Risk Calculation'!F27</f>
        <v>800000</v>
      </c>
      <c r="G28" s="14">
        <f>'Asset Risk Calculation'!G27</f>
        <v>241878</v>
      </c>
      <c r="H28" s="14">
        <f>'Asset Risk Calculation'!H27</f>
        <v>1041878</v>
      </c>
      <c r="I28" s="14">
        <f>'Asset Risk Calculation'!I27</f>
        <v>10000</v>
      </c>
      <c r="J28" s="14">
        <f>'Asset Risk Calculation'!J27</f>
        <v>0</v>
      </c>
      <c r="K28" s="14" t="str">
        <f>'Asset Risk Calculation'!K27</f>
        <v>no</v>
      </c>
      <c r="L28" s="14">
        <f>'Asset Risk Calculation'!M27</f>
        <v>1051878</v>
      </c>
      <c r="M28" s="14">
        <f>'Asset Risk Calculation'!N27</f>
        <v>1871000</v>
      </c>
      <c r="N28" t="str">
        <f>'Asset Risk Calculation'!O27</f>
        <v>Sgrp1</v>
      </c>
      <c r="O28" s="12">
        <v>1</v>
      </c>
      <c r="P28" s="14" t="str">
        <f t="shared" si="0"/>
        <v>Sgrp11</v>
      </c>
      <c r="Q28" s="11">
        <f>IF(A28="Transformer",VLOOKUP(P28,'PoF Tx'!$C$4:$D$10,2,FALSE),IF(A28="Switchgear",VLOOKUP(P28,'PoF SWGR'!$J$1:$K$213,2,FALSE),IF(A28="Cable",VLOOKUP(P28,'PoF Cables'!$J$1:$K$19,2,FALSE),VLOOKUP(P28,'PoF OHL'!$J$1:$K$200,2,FALSE))))</f>
        <v>4.3954543401547601E-14</v>
      </c>
      <c r="R28" s="14">
        <f t="shared" si="1"/>
        <v>1.2847376790842864E-7</v>
      </c>
      <c r="S28" s="14">
        <f t="shared" si="2"/>
        <v>0</v>
      </c>
    </row>
    <row r="29" spans="1:19">
      <c r="A29" t="str">
        <f>'Asset Risk Calculation'!A28</f>
        <v>Switchgear</v>
      </c>
      <c r="B29" t="str">
        <f>'Asset Risk Calculation'!B28</f>
        <v>Switchgear28</v>
      </c>
      <c r="C29" t="str">
        <f>'Asset Risk Calculation'!C28</f>
        <v>site128</v>
      </c>
      <c r="D29" s="14">
        <f>'Asset Risk Calculation'!D28</f>
        <v>0</v>
      </c>
      <c r="E29" s="14">
        <f>'Asset Risk Calculation'!E28</f>
        <v>0</v>
      </c>
      <c r="F29" s="14">
        <f>'Asset Risk Calculation'!F28</f>
        <v>800000</v>
      </c>
      <c r="G29" s="14">
        <f>'Asset Risk Calculation'!G28</f>
        <v>2265429</v>
      </c>
      <c r="H29" s="14">
        <f>'Asset Risk Calculation'!H28</f>
        <v>3065429</v>
      </c>
      <c r="I29" s="14">
        <f>'Asset Risk Calculation'!I28</f>
        <v>50000</v>
      </c>
      <c r="J29" s="14">
        <f>'Asset Risk Calculation'!J28</f>
        <v>0</v>
      </c>
      <c r="K29" s="14" t="str">
        <f>'Asset Risk Calculation'!K28</f>
        <v>no</v>
      </c>
      <c r="L29" s="14">
        <f>'Asset Risk Calculation'!M28</f>
        <v>3115429</v>
      </c>
      <c r="M29" s="14">
        <f>'Asset Risk Calculation'!N28</f>
        <v>1871000</v>
      </c>
      <c r="N29" t="str">
        <f>'Asset Risk Calculation'!O28</f>
        <v>Sgrp20</v>
      </c>
      <c r="O29" s="12">
        <v>1</v>
      </c>
      <c r="P29" s="14" t="str">
        <f t="shared" si="0"/>
        <v>Sgrp201</v>
      </c>
      <c r="Q29" s="11">
        <f>IF(A29="Transformer",VLOOKUP(P29,'PoF Tx'!$C$4:$D$10,2,FALSE),IF(A29="Switchgear",VLOOKUP(P29,'PoF SWGR'!$J$1:$K$213,2,FALSE),IF(A29="Cable",VLOOKUP(P29,'PoF Cables'!$J$1:$K$19,2,FALSE),VLOOKUP(P29,'PoF OHL'!$J$1:$K$200,2,FALSE))))</f>
        <v>2.0793192470824297E-11</v>
      </c>
      <c r="R29" s="14">
        <f t="shared" si="1"/>
        <v>1.0368377793909993E-4</v>
      </c>
      <c r="S29" s="14">
        <f t="shared" si="2"/>
        <v>0</v>
      </c>
    </row>
    <row r="30" spans="1:19">
      <c r="A30" t="str">
        <f>'Asset Risk Calculation'!A29</f>
        <v>Switchgear</v>
      </c>
      <c r="B30" t="str">
        <f>'Asset Risk Calculation'!B29</f>
        <v>Switchgear29</v>
      </c>
      <c r="C30" t="str">
        <f>'Asset Risk Calculation'!C29</f>
        <v>site129</v>
      </c>
      <c r="D30" s="14">
        <f>'Asset Risk Calculation'!D29</f>
        <v>0</v>
      </c>
      <c r="E30" s="14">
        <f>'Asset Risk Calculation'!E29</f>
        <v>0</v>
      </c>
      <c r="F30" s="14">
        <f>'Asset Risk Calculation'!F29</f>
        <v>800000</v>
      </c>
      <c r="G30" s="14">
        <f>'Asset Risk Calculation'!G29</f>
        <v>4449015</v>
      </c>
      <c r="H30" s="14">
        <f>'Asset Risk Calculation'!H29</f>
        <v>5249015</v>
      </c>
      <c r="I30" s="14">
        <f>'Asset Risk Calculation'!I29</f>
        <v>10000</v>
      </c>
      <c r="J30" s="14">
        <f>'Asset Risk Calculation'!J29</f>
        <v>0</v>
      </c>
      <c r="K30" s="14" t="str">
        <f>'Asset Risk Calculation'!K29</f>
        <v>COMAH</v>
      </c>
      <c r="L30" s="14">
        <f>'Asset Risk Calculation'!M29</f>
        <v>5259015</v>
      </c>
      <c r="M30" s="14">
        <f>'Asset Risk Calculation'!N29</f>
        <v>1871000</v>
      </c>
      <c r="N30" t="str">
        <f>'Asset Risk Calculation'!O29</f>
        <v>Sgrp1</v>
      </c>
      <c r="O30" s="12">
        <v>1</v>
      </c>
      <c r="P30" s="14" t="str">
        <f t="shared" si="0"/>
        <v>Sgrp11</v>
      </c>
      <c r="Q30" s="11">
        <f>IF(A30="Transformer",VLOOKUP(P30,'PoF Tx'!$C$4:$D$10,2,FALSE),IF(A30="Switchgear",VLOOKUP(P30,'PoF SWGR'!$J$1:$K$213,2,FALSE),IF(A30="Cable",VLOOKUP(P30,'PoF Cables'!$J$1:$K$19,2,FALSE),VLOOKUP(P30,'PoF OHL'!$J$1:$K$200,2,FALSE))))</f>
        <v>4.3954543401547601E-14</v>
      </c>
      <c r="R30" s="14">
        <f t="shared" si="1"/>
        <v>0</v>
      </c>
      <c r="S30" s="14">
        <f t="shared" si="2"/>
        <v>1871000</v>
      </c>
    </row>
    <row r="31" spans="1:19">
      <c r="A31" t="str">
        <f>'Asset Risk Calculation'!A30</f>
        <v>Switchgear</v>
      </c>
      <c r="B31" t="str">
        <f>'Asset Risk Calculation'!B30</f>
        <v>Switchgear30</v>
      </c>
      <c r="C31" t="str">
        <f>'Asset Risk Calculation'!C30</f>
        <v>site130</v>
      </c>
      <c r="D31" s="14">
        <f>'Asset Risk Calculation'!D30</f>
        <v>0</v>
      </c>
      <c r="E31" s="14">
        <f>'Asset Risk Calculation'!E30</f>
        <v>0</v>
      </c>
      <c r="F31" s="14">
        <f>'Asset Risk Calculation'!F30</f>
        <v>800000</v>
      </c>
      <c r="G31" s="14">
        <f>'Asset Risk Calculation'!G30</f>
        <v>241878</v>
      </c>
      <c r="H31" s="14">
        <f>'Asset Risk Calculation'!H30</f>
        <v>1041878</v>
      </c>
      <c r="I31" s="14">
        <f>'Asset Risk Calculation'!I30</f>
        <v>50000</v>
      </c>
      <c r="J31" s="14">
        <f>'Asset Risk Calculation'!J30</f>
        <v>0</v>
      </c>
      <c r="K31" s="14" t="str">
        <f>'Asset Risk Calculation'!K30</f>
        <v>Black start</v>
      </c>
      <c r="L31" s="14">
        <f>'Asset Risk Calculation'!M30</f>
        <v>1091878</v>
      </c>
      <c r="M31" s="14">
        <f>'Asset Risk Calculation'!N30</f>
        <v>1871000</v>
      </c>
      <c r="N31" t="str">
        <f>'Asset Risk Calculation'!O30</f>
        <v>Sgrp1</v>
      </c>
      <c r="O31" s="12">
        <v>1</v>
      </c>
      <c r="P31" s="14" t="str">
        <f t="shared" si="0"/>
        <v>Sgrp11</v>
      </c>
      <c r="Q31" s="11">
        <f>IF(A31="Transformer",VLOOKUP(P31,'PoF Tx'!$C$4:$D$10,2,FALSE),IF(A31="Switchgear",VLOOKUP(P31,'PoF SWGR'!$J$1:$K$213,2,FALSE),IF(A31="Cable",VLOOKUP(P31,'PoF Cables'!$J$1:$K$19,2,FALSE),VLOOKUP(P31,'PoF OHL'!$J$1:$K$200,2,FALSE))))</f>
        <v>4.3954543401547601E-14</v>
      </c>
      <c r="R31" s="14">
        <f t="shared" si="1"/>
        <v>0</v>
      </c>
      <c r="S31" s="14">
        <f t="shared" si="2"/>
        <v>1871000</v>
      </c>
    </row>
    <row r="32" spans="1:19">
      <c r="A32" t="str">
        <f>'Asset Risk Calculation'!A31</f>
        <v>Switchgear</v>
      </c>
      <c r="B32" t="str">
        <f>'Asset Risk Calculation'!B31</f>
        <v>Switchgear31</v>
      </c>
      <c r="C32" t="str">
        <f>'Asset Risk Calculation'!C31</f>
        <v>site131</v>
      </c>
      <c r="D32" s="14">
        <f>'Asset Risk Calculation'!D31</f>
        <v>1078000</v>
      </c>
      <c r="E32" s="14">
        <f>'Asset Risk Calculation'!E31</f>
        <v>843500</v>
      </c>
      <c r="F32" s="14">
        <f>'Asset Risk Calculation'!F31</f>
        <v>800000</v>
      </c>
      <c r="G32" s="14">
        <f>'Asset Risk Calculation'!G31</f>
        <v>2265429</v>
      </c>
      <c r="H32" s="14">
        <f>'Asset Risk Calculation'!H31</f>
        <v>4986929</v>
      </c>
      <c r="I32" s="14">
        <f>'Asset Risk Calculation'!I31</f>
        <v>50000</v>
      </c>
      <c r="J32" s="14">
        <f>'Asset Risk Calculation'!J31</f>
        <v>0</v>
      </c>
      <c r="K32" s="14" t="str">
        <f>'Asset Risk Calculation'!K31</f>
        <v xml:space="preserve">Nuclear </v>
      </c>
      <c r="L32" s="14">
        <f>'Asset Risk Calculation'!M31</f>
        <v>5036929</v>
      </c>
      <c r="M32" s="14">
        <f>'Asset Risk Calculation'!N31</f>
        <v>1871000</v>
      </c>
      <c r="N32" t="str">
        <f>'Asset Risk Calculation'!O31</f>
        <v>Sgrp20</v>
      </c>
      <c r="O32" s="12">
        <v>1</v>
      </c>
      <c r="P32" s="14" t="str">
        <f t="shared" si="0"/>
        <v>Sgrp201</v>
      </c>
      <c r="Q32" s="11">
        <f>IF(A32="Transformer",VLOOKUP(P32,'PoF Tx'!$C$4:$D$10,2,FALSE),IF(A32="Switchgear",VLOOKUP(P32,'PoF SWGR'!$J$1:$K$213,2,FALSE),IF(A32="Cable",VLOOKUP(P32,'PoF Cables'!$J$1:$K$19,2,FALSE),VLOOKUP(P32,'PoF OHL'!$J$1:$K$200,2,FALSE))))</f>
        <v>2.0793192470824297E-11</v>
      </c>
      <c r="R32" s="14">
        <f t="shared" si="1"/>
        <v>0</v>
      </c>
      <c r="S32" s="14">
        <f t="shared" si="2"/>
        <v>1871000</v>
      </c>
    </row>
    <row r="33" spans="1:19">
      <c r="A33" t="str">
        <f>'Asset Risk Calculation'!A32</f>
        <v>Switchgear</v>
      </c>
      <c r="B33" t="str">
        <f>'Asset Risk Calculation'!B32</f>
        <v>Switchgear32</v>
      </c>
      <c r="C33" t="str">
        <f>'Asset Risk Calculation'!C32</f>
        <v>site132</v>
      </c>
      <c r="D33" s="14">
        <f>'Asset Risk Calculation'!D32</f>
        <v>0</v>
      </c>
      <c r="E33" s="14">
        <f>'Asset Risk Calculation'!E32</f>
        <v>0</v>
      </c>
      <c r="F33" s="14">
        <f>'Asset Risk Calculation'!F32</f>
        <v>800000</v>
      </c>
      <c r="G33" s="14">
        <f>'Asset Risk Calculation'!G32</f>
        <v>241878</v>
      </c>
      <c r="H33" s="14">
        <f>'Asset Risk Calculation'!H32</f>
        <v>1041878</v>
      </c>
      <c r="I33" s="14">
        <f>'Asset Risk Calculation'!I32</f>
        <v>10000000</v>
      </c>
      <c r="J33" s="14">
        <f>'Asset Risk Calculation'!J32</f>
        <v>0</v>
      </c>
      <c r="K33" s="14" t="str">
        <f>'Asset Risk Calculation'!K32</f>
        <v>no</v>
      </c>
      <c r="L33" s="14">
        <f>'Asset Risk Calculation'!M32</f>
        <v>11041878</v>
      </c>
      <c r="M33" s="14">
        <f>'Asset Risk Calculation'!N32</f>
        <v>1871000</v>
      </c>
      <c r="N33" t="str">
        <f>'Asset Risk Calculation'!O32</f>
        <v>Sgrp1</v>
      </c>
      <c r="O33" s="12">
        <v>1</v>
      </c>
      <c r="P33" s="14" t="str">
        <f t="shared" si="0"/>
        <v>Sgrp11</v>
      </c>
      <c r="Q33" s="11">
        <f>IF(A33="Transformer",VLOOKUP(P33,'PoF Tx'!$C$4:$D$10,2,FALSE),IF(A33="Switchgear",VLOOKUP(P33,'PoF SWGR'!$J$1:$K$213,2,FALSE),IF(A33="Cable",VLOOKUP(P33,'PoF Cables'!$J$1:$K$19,2,FALSE),VLOOKUP(P33,'PoF OHL'!$J$1:$K$200,2,FALSE))))</f>
        <v>4.3954543401547601E-14</v>
      </c>
      <c r="R33" s="14">
        <f t="shared" si="1"/>
        <v>5.6757965648988921E-7</v>
      </c>
      <c r="S33" s="14">
        <f t="shared" si="2"/>
        <v>0</v>
      </c>
    </row>
    <row r="34" spans="1:19">
      <c r="A34" t="str">
        <f>'Asset Risk Calculation'!A33</f>
        <v>Switchgear</v>
      </c>
      <c r="B34" t="str">
        <f>'Asset Risk Calculation'!B33</f>
        <v>Switchgear33</v>
      </c>
      <c r="C34" t="str">
        <f>'Asset Risk Calculation'!C33</f>
        <v>site133</v>
      </c>
      <c r="D34" s="14">
        <f>'Asset Risk Calculation'!D33</f>
        <v>0</v>
      </c>
      <c r="E34" s="14">
        <f>'Asset Risk Calculation'!E33</f>
        <v>0</v>
      </c>
      <c r="F34" s="14">
        <f>'Asset Risk Calculation'!F33</f>
        <v>800000</v>
      </c>
      <c r="G34" s="14">
        <f>'Asset Risk Calculation'!G33</f>
        <v>2265429</v>
      </c>
      <c r="H34" s="14">
        <f>'Asset Risk Calculation'!H33</f>
        <v>3065429</v>
      </c>
      <c r="I34" s="14">
        <f>'Asset Risk Calculation'!I33</f>
        <v>50000</v>
      </c>
      <c r="J34" s="14">
        <f>'Asset Risk Calculation'!J33</f>
        <v>0</v>
      </c>
      <c r="K34" s="14" t="str">
        <f>'Asset Risk Calculation'!K33</f>
        <v>no</v>
      </c>
      <c r="L34" s="14">
        <f>'Asset Risk Calculation'!M33</f>
        <v>3115429</v>
      </c>
      <c r="M34" s="14">
        <f>'Asset Risk Calculation'!N33</f>
        <v>1871000</v>
      </c>
      <c r="N34" t="str">
        <f>'Asset Risk Calculation'!O33</f>
        <v>Sgrp20</v>
      </c>
      <c r="O34" s="12">
        <v>1</v>
      </c>
      <c r="P34" s="14" t="str">
        <f t="shared" si="0"/>
        <v>Sgrp201</v>
      </c>
      <c r="Q34" s="11">
        <f>IF(A34="Transformer",VLOOKUP(P34,'PoF Tx'!$C$4:$D$10,2,FALSE),IF(A34="Switchgear",VLOOKUP(P34,'PoF SWGR'!$J$1:$K$213,2,FALSE),IF(A34="Cable",VLOOKUP(P34,'PoF Cables'!$J$1:$K$19,2,FALSE),VLOOKUP(P34,'PoF OHL'!$J$1:$K$200,2,FALSE))))</f>
        <v>2.0793192470824297E-11</v>
      </c>
      <c r="R34" s="14">
        <f t="shared" si="1"/>
        <v>1.0368377793909993E-4</v>
      </c>
      <c r="S34" s="14">
        <f t="shared" si="2"/>
        <v>0</v>
      </c>
    </row>
    <row r="35" spans="1:19">
      <c r="A35" t="str">
        <f>'Asset Risk Calculation'!A34</f>
        <v>Switchgear</v>
      </c>
      <c r="B35" t="str">
        <f>'Asset Risk Calculation'!B34</f>
        <v>Switchgear34</v>
      </c>
      <c r="C35" t="str">
        <f>'Asset Risk Calculation'!C34</f>
        <v>site134</v>
      </c>
      <c r="D35" s="14">
        <f>'Asset Risk Calculation'!D34</f>
        <v>0</v>
      </c>
      <c r="E35" s="14">
        <f>'Asset Risk Calculation'!E34</f>
        <v>0</v>
      </c>
      <c r="F35" s="14">
        <f>'Asset Risk Calculation'!F34</f>
        <v>800000</v>
      </c>
      <c r="G35" s="14">
        <f>'Asset Risk Calculation'!G34</f>
        <v>241878</v>
      </c>
      <c r="H35" s="14">
        <f>'Asset Risk Calculation'!H34</f>
        <v>1041878</v>
      </c>
      <c r="I35" s="14">
        <f>'Asset Risk Calculation'!I34</f>
        <v>10000</v>
      </c>
      <c r="J35" s="14">
        <f>'Asset Risk Calculation'!J34</f>
        <v>0</v>
      </c>
      <c r="K35" s="14" t="str">
        <f>'Asset Risk Calculation'!K34</f>
        <v>no</v>
      </c>
      <c r="L35" s="14">
        <f>'Asset Risk Calculation'!M34</f>
        <v>1051878</v>
      </c>
      <c r="M35" s="14">
        <f>'Asset Risk Calculation'!N34</f>
        <v>1871000</v>
      </c>
      <c r="N35" t="str">
        <f>'Asset Risk Calculation'!O34</f>
        <v>Sgrp1</v>
      </c>
      <c r="O35" s="12">
        <v>1</v>
      </c>
      <c r="P35" s="14" t="str">
        <f t="shared" si="0"/>
        <v>Sgrp11</v>
      </c>
      <c r="Q35" s="11">
        <f>IF(A35="Transformer",VLOOKUP(P35,'PoF Tx'!$C$4:$D$10,2,FALSE),IF(A35="Switchgear",VLOOKUP(P35,'PoF SWGR'!$J$1:$K$213,2,FALSE),IF(A35="Cable",VLOOKUP(P35,'PoF Cables'!$J$1:$K$19,2,FALSE),VLOOKUP(P35,'PoF OHL'!$J$1:$K$200,2,FALSE))))</f>
        <v>4.3954543401547601E-14</v>
      </c>
      <c r="R35" s="14">
        <f t="shared" si="1"/>
        <v>1.2847376790842864E-7</v>
      </c>
      <c r="S35" s="14">
        <f t="shared" si="2"/>
        <v>0</v>
      </c>
    </row>
    <row r="36" spans="1:19">
      <c r="A36" t="str">
        <f>'Asset Risk Calculation'!A35</f>
        <v>Switchgear</v>
      </c>
      <c r="B36" t="str">
        <f>'Asset Risk Calculation'!B35</f>
        <v>Switchgear35</v>
      </c>
      <c r="C36" t="str">
        <f>'Asset Risk Calculation'!C35</f>
        <v>site135</v>
      </c>
      <c r="D36" s="14">
        <f>'Asset Risk Calculation'!D35</f>
        <v>0</v>
      </c>
      <c r="E36" s="14">
        <f>'Asset Risk Calculation'!E35</f>
        <v>843500</v>
      </c>
      <c r="F36" s="14">
        <f>'Asset Risk Calculation'!F35</f>
        <v>800000</v>
      </c>
      <c r="G36" s="14">
        <f>'Asset Risk Calculation'!G35</f>
        <v>241878</v>
      </c>
      <c r="H36" s="14">
        <f>'Asset Risk Calculation'!H35</f>
        <v>1885378</v>
      </c>
      <c r="I36" s="14">
        <f>'Asset Risk Calculation'!I35</f>
        <v>10000000</v>
      </c>
      <c r="J36" s="14">
        <f>'Asset Risk Calculation'!J35</f>
        <v>0</v>
      </c>
      <c r="K36" s="14" t="str">
        <f>'Asset Risk Calculation'!K35</f>
        <v>no</v>
      </c>
      <c r="L36" s="14">
        <f>'Asset Risk Calculation'!M35</f>
        <v>11885378</v>
      </c>
      <c r="M36" s="14">
        <f>'Asset Risk Calculation'!N35</f>
        <v>1871000</v>
      </c>
      <c r="N36" t="str">
        <f>'Asset Risk Calculation'!O35</f>
        <v>Sgrp20</v>
      </c>
      <c r="O36" s="12">
        <v>1</v>
      </c>
      <c r="P36" s="14" t="str">
        <f t="shared" si="0"/>
        <v>Sgrp201</v>
      </c>
      <c r="Q36" s="11">
        <f>IF(A36="Transformer",VLOOKUP(P36,'PoF Tx'!$C$4:$D$10,2,FALSE),IF(A36="Switchgear",VLOOKUP(P36,'PoF SWGR'!$J$1:$K$213,2,FALSE),IF(A36="Cable",VLOOKUP(P36,'PoF Cables'!$J$1:$K$19,2,FALSE),VLOOKUP(P36,'PoF OHL'!$J$1:$K$200,2,FALSE))))</f>
        <v>2.0793192470824297E-11</v>
      </c>
      <c r="R36" s="14">
        <f t="shared" si="1"/>
        <v>2.8603901545541302E-4</v>
      </c>
      <c r="S36" s="14">
        <f t="shared" si="2"/>
        <v>0</v>
      </c>
    </row>
    <row r="37" spans="1:19">
      <c r="A37" t="str">
        <f>'Asset Risk Calculation'!A36</f>
        <v>Switchgear</v>
      </c>
      <c r="B37" t="str">
        <f>'Asset Risk Calculation'!B36</f>
        <v>Switchgear36</v>
      </c>
      <c r="C37" t="str">
        <f>'Asset Risk Calculation'!C36</f>
        <v>site136</v>
      </c>
      <c r="D37" s="14">
        <f>'Asset Risk Calculation'!D36</f>
        <v>0</v>
      </c>
      <c r="E37" s="14">
        <f>'Asset Risk Calculation'!E36</f>
        <v>843500</v>
      </c>
      <c r="F37" s="14">
        <f>'Asset Risk Calculation'!F36</f>
        <v>800000</v>
      </c>
      <c r="G37" s="14">
        <f>'Asset Risk Calculation'!G36</f>
        <v>241878</v>
      </c>
      <c r="H37" s="14">
        <f>'Asset Risk Calculation'!H36</f>
        <v>1885378</v>
      </c>
      <c r="I37" s="14">
        <f>'Asset Risk Calculation'!I36</f>
        <v>1000000</v>
      </c>
      <c r="J37" s="14">
        <f>'Asset Risk Calculation'!J36</f>
        <v>0</v>
      </c>
      <c r="K37" s="14" t="str">
        <f>'Asset Risk Calculation'!K36</f>
        <v>no</v>
      </c>
      <c r="L37" s="14">
        <f>'Asset Risk Calculation'!M36</f>
        <v>2885378</v>
      </c>
      <c r="M37" s="14">
        <f>'Asset Risk Calculation'!N36</f>
        <v>1871000</v>
      </c>
      <c r="N37" t="str">
        <f>'Asset Risk Calculation'!O36</f>
        <v>Sgrp1</v>
      </c>
      <c r="O37" s="12">
        <v>1</v>
      </c>
      <c r="P37" s="14" t="str">
        <f t="shared" si="0"/>
        <v>Sgrp11</v>
      </c>
      <c r="Q37" s="11">
        <f>IF(A37="Transformer",VLOOKUP(P37,'PoF Tx'!$C$4:$D$10,2,FALSE),IF(A37="Switchgear",VLOOKUP(P37,'PoF SWGR'!$J$1:$K$213,2,FALSE),IF(A37="Cable",VLOOKUP(P37,'PoF Cables'!$J$1:$K$19,2,FALSE),VLOOKUP(P37,'PoF OHL'!$J$1:$K$200,2,FALSE))))</f>
        <v>4.3954543401547601E-14</v>
      </c>
      <c r="R37" s="14">
        <f t="shared" si="1"/>
        <v>2.0906442323516618E-7</v>
      </c>
      <c r="S37" s="14">
        <f t="shared" si="2"/>
        <v>0</v>
      </c>
    </row>
    <row r="38" spans="1:19">
      <c r="A38" t="str">
        <f>'Asset Risk Calculation'!A37</f>
        <v>Switchgear</v>
      </c>
      <c r="B38" t="str">
        <f>'Asset Risk Calculation'!B37</f>
        <v>Switchgear37</v>
      </c>
      <c r="C38" t="str">
        <f>'Asset Risk Calculation'!C37</f>
        <v>site137</v>
      </c>
      <c r="D38" s="14">
        <f>'Asset Risk Calculation'!D37</f>
        <v>0</v>
      </c>
      <c r="E38" s="14">
        <f>'Asset Risk Calculation'!E37</f>
        <v>0</v>
      </c>
      <c r="F38" s="14">
        <f>'Asset Risk Calculation'!F37</f>
        <v>800000</v>
      </c>
      <c r="G38" s="14">
        <f>'Asset Risk Calculation'!G37</f>
        <v>241878</v>
      </c>
      <c r="H38" s="14">
        <f>'Asset Risk Calculation'!H37</f>
        <v>1041878</v>
      </c>
      <c r="I38" s="14">
        <f>'Asset Risk Calculation'!I37</f>
        <v>10000</v>
      </c>
      <c r="J38" s="14">
        <f>'Asset Risk Calculation'!J37</f>
        <v>0</v>
      </c>
      <c r="K38" s="14" t="str">
        <f>'Asset Risk Calculation'!K37</f>
        <v>no</v>
      </c>
      <c r="L38" s="14">
        <f>'Asset Risk Calculation'!M37</f>
        <v>1051878</v>
      </c>
      <c r="M38" s="14">
        <f>'Asset Risk Calculation'!N37</f>
        <v>1871000</v>
      </c>
      <c r="N38" t="str">
        <f>'Asset Risk Calculation'!O37</f>
        <v>Sgrp20</v>
      </c>
      <c r="O38" s="12">
        <v>1</v>
      </c>
      <c r="P38" s="14" t="str">
        <f t="shared" si="0"/>
        <v>Sgrp201</v>
      </c>
      <c r="Q38" s="11">
        <f>IF(A38="Transformer",VLOOKUP(P38,'PoF Tx'!$C$4:$D$10,2,FALSE),IF(A38="Switchgear",VLOOKUP(P38,'PoF SWGR'!$J$1:$K$213,2,FALSE),IF(A38="Cable",VLOOKUP(P38,'PoF Cables'!$J$1:$K$19,2,FALSE),VLOOKUP(P38,'PoF OHL'!$J$1:$K$200,2,FALSE))))</f>
        <v>2.0793192470824297E-11</v>
      </c>
      <c r="R38" s="14">
        <f t="shared" si="1"/>
        <v>6.0775964822737979E-5</v>
      </c>
      <c r="S38" s="14">
        <f t="shared" si="2"/>
        <v>0</v>
      </c>
    </row>
    <row r="39" spans="1:19">
      <c r="A39" t="str">
        <f>'Asset Risk Calculation'!A38</f>
        <v>Switchgear</v>
      </c>
      <c r="B39" t="str">
        <f>'Asset Risk Calculation'!B38</f>
        <v>Switchgear38</v>
      </c>
      <c r="C39" t="str">
        <f>'Asset Risk Calculation'!C38</f>
        <v>site138</v>
      </c>
      <c r="D39" s="14">
        <f>'Asset Risk Calculation'!D38</f>
        <v>1078000</v>
      </c>
      <c r="E39" s="14">
        <f>'Asset Risk Calculation'!E38</f>
        <v>843500</v>
      </c>
      <c r="F39" s="14">
        <f>'Asset Risk Calculation'!F38</f>
        <v>800000</v>
      </c>
      <c r="G39" s="14">
        <f>'Asset Risk Calculation'!G38</f>
        <v>4449015</v>
      </c>
      <c r="H39" s="14">
        <f>'Asset Risk Calculation'!H38</f>
        <v>7170515</v>
      </c>
      <c r="I39" s="14">
        <f>'Asset Risk Calculation'!I38</f>
        <v>50000</v>
      </c>
      <c r="J39" s="14">
        <f>'Asset Risk Calculation'!J38</f>
        <v>0</v>
      </c>
      <c r="K39" s="14" t="str">
        <f>'Asset Risk Calculation'!K38</f>
        <v>no</v>
      </c>
      <c r="L39" s="14">
        <f>'Asset Risk Calculation'!M38</f>
        <v>7220515</v>
      </c>
      <c r="M39" s="14">
        <f>'Asset Risk Calculation'!N38</f>
        <v>1871000</v>
      </c>
      <c r="N39" t="str">
        <f>'Asset Risk Calculation'!O38</f>
        <v>Sgrp1</v>
      </c>
      <c r="O39" s="12">
        <v>1</v>
      </c>
      <c r="P39" s="14" t="str">
        <f t="shared" si="0"/>
        <v>Sgrp11</v>
      </c>
      <c r="Q39" s="11">
        <f>IF(A39="Transformer",VLOOKUP(P39,'PoF Tx'!$C$4:$D$10,2,FALSE),IF(A39="Switchgear",VLOOKUP(P39,'PoF SWGR'!$J$1:$K$213,2,FALSE),IF(A39="Cable",VLOOKUP(P39,'PoF Cables'!$J$1:$K$19,2,FALSE),VLOOKUP(P39,'PoF OHL'!$J$1:$K$200,2,FALSE))))</f>
        <v>4.3954543401547601E-14</v>
      </c>
      <c r="R39" s="14">
        <f t="shared" si="1"/>
        <v>3.9961339065332104E-7</v>
      </c>
      <c r="S39" s="14">
        <f t="shared" si="2"/>
        <v>0</v>
      </c>
    </row>
    <row r="40" spans="1:19">
      <c r="A40" t="str">
        <f>'Asset Risk Calculation'!A39</f>
        <v>Switchgear</v>
      </c>
      <c r="B40" t="str">
        <f>'Asset Risk Calculation'!B39</f>
        <v>Switchgear39</v>
      </c>
      <c r="C40" t="str">
        <f>'Asset Risk Calculation'!C39</f>
        <v>site139</v>
      </c>
      <c r="D40" s="14">
        <f>'Asset Risk Calculation'!D39</f>
        <v>1078000</v>
      </c>
      <c r="E40" s="14">
        <f>'Asset Risk Calculation'!E39</f>
        <v>0</v>
      </c>
      <c r="F40" s="14">
        <f>'Asset Risk Calculation'!F39</f>
        <v>800000</v>
      </c>
      <c r="G40" s="14">
        <f>'Asset Risk Calculation'!G39</f>
        <v>241878</v>
      </c>
      <c r="H40" s="14">
        <f>'Asset Risk Calculation'!H39</f>
        <v>2119878</v>
      </c>
      <c r="I40" s="14">
        <f>'Asset Risk Calculation'!I39</f>
        <v>1000000</v>
      </c>
      <c r="J40" s="14">
        <f>'Asset Risk Calculation'!J39</f>
        <v>0</v>
      </c>
      <c r="K40" s="14" t="str">
        <f>'Asset Risk Calculation'!K39</f>
        <v>COMAH</v>
      </c>
      <c r="L40" s="14">
        <f>'Asset Risk Calculation'!M39</f>
        <v>3119878</v>
      </c>
      <c r="M40" s="14">
        <f>'Asset Risk Calculation'!N39</f>
        <v>1871000</v>
      </c>
      <c r="N40" t="str">
        <f>'Asset Risk Calculation'!O39</f>
        <v>Sgrp1</v>
      </c>
      <c r="O40" s="12">
        <v>1</v>
      </c>
      <c r="P40" s="14" t="str">
        <f t="shared" si="0"/>
        <v>Sgrp11</v>
      </c>
      <c r="Q40" s="11">
        <f>IF(A40="Transformer",VLOOKUP(P40,'PoF Tx'!$C$4:$D$10,2,FALSE),IF(A40="Switchgear",VLOOKUP(P40,'PoF SWGR'!$J$1:$K$213,2,FALSE),IF(A40="Cable",VLOOKUP(P40,'PoF Cables'!$J$1:$K$19,2,FALSE),VLOOKUP(P40,'PoF OHL'!$J$1:$K$200,2,FALSE))))</f>
        <v>4.3954543401547601E-14</v>
      </c>
      <c r="R40" s="14">
        <f t="shared" si="1"/>
        <v>0</v>
      </c>
      <c r="S40" s="14">
        <f t="shared" si="2"/>
        <v>1871000</v>
      </c>
    </row>
    <row r="41" spans="1:19">
      <c r="A41" t="str">
        <f>'Asset Risk Calculation'!A40</f>
        <v>Switchgear</v>
      </c>
      <c r="B41" t="str">
        <f>'Asset Risk Calculation'!B40</f>
        <v>Switchgear40</v>
      </c>
      <c r="C41" t="str">
        <f>'Asset Risk Calculation'!C40</f>
        <v>site140</v>
      </c>
      <c r="D41" s="14">
        <f>'Asset Risk Calculation'!D40</f>
        <v>1078000</v>
      </c>
      <c r="E41" s="14">
        <f>'Asset Risk Calculation'!E40</f>
        <v>0</v>
      </c>
      <c r="F41" s="14">
        <f>'Asset Risk Calculation'!F40</f>
        <v>800000</v>
      </c>
      <c r="G41" s="14">
        <f>'Asset Risk Calculation'!G40</f>
        <v>2265429</v>
      </c>
      <c r="H41" s="14">
        <f>'Asset Risk Calculation'!H40</f>
        <v>4143429</v>
      </c>
      <c r="I41" s="14">
        <f>'Asset Risk Calculation'!I40</f>
        <v>50000</v>
      </c>
      <c r="J41" s="14">
        <f>'Asset Risk Calculation'!J40</f>
        <v>0</v>
      </c>
      <c r="K41" s="14" t="str">
        <f>'Asset Risk Calculation'!K40</f>
        <v>no</v>
      </c>
      <c r="L41" s="14">
        <f>'Asset Risk Calculation'!M40</f>
        <v>4193429</v>
      </c>
      <c r="M41" s="14">
        <f>'Asset Risk Calculation'!N40</f>
        <v>1871000</v>
      </c>
      <c r="N41" t="str">
        <f>'Asset Risk Calculation'!O40</f>
        <v>Sgrp1</v>
      </c>
      <c r="O41" s="12">
        <v>1</v>
      </c>
      <c r="P41" s="14" t="str">
        <f t="shared" si="0"/>
        <v>Sgrp11</v>
      </c>
      <c r="Q41" s="11">
        <f>IF(A41="Transformer",VLOOKUP(P41,'PoF Tx'!$C$4:$D$10,2,FALSE),IF(A41="Switchgear",VLOOKUP(P41,'PoF SWGR'!$J$1:$K$213,2,FALSE),IF(A41="Cable",VLOOKUP(P41,'PoF Cables'!$J$1:$K$19,2,FALSE),VLOOKUP(P41,'PoF OHL'!$J$1:$K$200,2,FALSE))))</f>
        <v>4.3954543401547601E-14</v>
      </c>
      <c r="R41" s="14">
        <f t="shared" si="1"/>
        <v>2.6655920768610389E-7</v>
      </c>
      <c r="S41" s="14">
        <f t="shared" si="2"/>
        <v>0</v>
      </c>
    </row>
    <row r="42" spans="1:19">
      <c r="A42" t="str">
        <f>'Asset Risk Calculation'!A41</f>
        <v>Switchgear</v>
      </c>
      <c r="B42" t="str">
        <f>'Asset Risk Calculation'!B41</f>
        <v>Switchgear41</v>
      </c>
      <c r="C42" t="str">
        <f>'Asset Risk Calculation'!C41</f>
        <v>site141</v>
      </c>
      <c r="D42" s="14">
        <f>'Asset Risk Calculation'!D41</f>
        <v>0</v>
      </c>
      <c r="E42" s="14">
        <f>'Asset Risk Calculation'!E41</f>
        <v>0</v>
      </c>
      <c r="F42" s="14">
        <f>'Asset Risk Calculation'!F41</f>
        <v>800000</v>
      </c>
      <c r="G42" s="14">
        <f>'Asset Risk Calculation'!G41</f>
        <v>241878</v>
      </c>
      <c r="H42" s="14">
        <f>'Asset Risk Calculation'!H41</f>
        <v>1041878</v>
      </c>
      <c r="I42" s="14">
        <f>'Asset Risk Calculation'!I41</f>
        <v>50000</v>
      </c>
      <c r="J42" s="14">
        <f>'Asset Risk Calculation'!J41</f>
        <v>0</v>
      </c>
      <c r="K42" s="14" t="str">
        <f>'Asset Risk Calculation'!K41</f>
        <v>no</v>
      </c>
      <c r="L42" s="14">
        <f>'Asset Risk Calculation'!M41</f>
        <v>1091878</v>
      </c>
      <c r="M42" s="14">
        <f>'Asset Risk Calculation'!N41</f>
        <v>1871000</v>
      </c>
      <c r="N42" t="str">
        <f>'Asset Risk Calculation'!O41</f>
        <v>Sgrp1</v>
      </c>
      <c r="O42" s="12">
        <v>1</v>
      </c>
      <c r="P42" s="14" t="str">
        <f t="shared" si="0"/>
        <v>Sgrp11</v>
      </c>
      <c r="Q42" s="11">
        <f>IF(A42="Transformer",VLOOKUP(P42,'PoF Tx'!$C$4:$D$10,2,FALSE),IF(A42="Switchgear",VLOOKUP(P42,'PoF SWGR'!$J$1:$K$213,2,FALSE),IF(A42="Cable",VLOOKUP(P42,'PoF Cables'!$J$1:$K$19,2,FALSE),VLOOKUP(P42,'PoF OHL'!$J$1:$K$200,2,FALSE))))</f>
        <v>4.3954543401547601E-14</v>
      </c>
      <c r="R42" s="14">
        <f t="shared" si="1"/>
        <v>1.3023194964449056E-7</v>
      </c>
      <c r="S42" s="14">
        <f t="shared" si="2"/>
        <v>0</v>
      </c>
    </row>
    <row r="43" spans="1:19">
      <c r="A43" t="str">
        <f>'Asset Risk Calculation'!A42</f>
        <v>Cable</v>
      </c>
      <c r="B43" t="str">
        <f>'Asset Risk Calculation'!B42</f>
        <v>Cable42</v>
      </c>
      <c r="C43" t="str">
        <f>'Asset Risk Calculation'!C42</f>
        <v>nasap142</v>
      </c>
      <c r="D43" s="14">
        <f>'Asset Risk Calculation'!D42</f>
        <v>0</v>
      </c>
      <c r="E43" s="14">
        <f>'Asset Risk Calculation'!E42</f>
        <v>0</v>
      </c>
      <c r="F43" s="14">
        <f>'Asset Risk Calculation'!F42</f>
        <v>0</v>
      </c>
      <c r="G43" s="14">
        <f>'Asset Risk Calculation'!G42</f>
        <v>2265429</v>
      </c>
      <c r="H43" s="14">
        <f>'Asset Risk Calculation'!H42</f>
        <v>2265429</v>
      </c>
      <c r="I43" s="14">
        <f>'Asset Risk Calculation'!I42</f>
        <v>10000</v>
      </c>
      <c r="J43" s="14">
        <f>'Asset Risk Calculation'!J42</f>
        <v>25000</v>
      </c>
      <c r="K43" s="14" t="str">
        <f>'Asset Risk Calculation'!K42</f>
        <v>no</v>
      </c>
      <c r="L43" s="14">
        <f>'Asset Risk Calculation'!M42</f>
        <v>2300429</v>
      </c>
      <c r="M43" s="14">
        <f>'Asset Risk Calculation'!N42</f>
        <v>2824000</v>
      </c>
      <c r="N43" t="str">
        <f>'Asset Risk Calculation'!O42</f>
        <v>Cgrp1</v>
      </c>
      <c r="O43" s="12">
        <v>1</v>
      </c>
      <c r="P43" s="14" t="str">
        <f t="shared" si="0"/>
        <v>Cgrp11</v>
      </c>
      <c r="Q43" s="11">
        <f>IF(A43="Transformer",VLOOKUP(P43,'PoF Tx'!$C$4:$D$10,2,FALSE),IF(A43="Switchgear",VLOOKUP(P43,'PoF SWGR'!$J$1:$K$213,2,FALSE),IF(A43="Cable",VLOOKUP(P43,'PoF Cables'!$J$1:$K$19,2,FALSE),VLOOKUP(P43,'PoF OHL'!$J$1:$K$200,2,FALSE))))</f>
        <v>7.0922606039634318E-4</v>
      </c>
      <c r="R43" s="14">
        <f t="shared" si="1"/>
        <v>3634.3785914507725</v>
      </c>
      <c r="S43" s="14">
        <f t="shared" si="2"/>
        <v>0</v>
      </c>
    </row>
    <row r="44" spans="1:19">
      <c r="A44" t="str">
        <f>'Asset Risk Calculation'!A43</f>
        <v>Cable</v>
      </c>
      <c r="B44" t="str">
        <f>'Asset Risk Calculation'!B43</f>
        <v>Cable43</v>
      </c>
      <c r="C44" t="str">
        <f>'Asset Risk Calculation'!C43</f>
        <v>nasap143</v>
      </c>
      <c r="D44" s="14">
        <f>'Asset Risk Calculation'!D43</f>
        <v>0</v>
      </c>
      <c r="E44" s="14">
        <f>'Asset Risk Calculation'!E43</f>
        <v>0</v>
      </c>
      <c r="F44" s="14">
        <f>'Asset Risk Calculation'!F43</f>
        <v>0</v>
      </c>
      <c r="G44" s="14">
        <f>'Asset Risk Calculation'!G43</f>
        <v>2265429</v>
      </c>
      <c r="H44" s="14">
        <f>'Asset Risk Calculation'!H43</f>
        <v>2265429</v>
      </c>
      <c r="I44" s="14">
        <f>'Asset Risk Calculation'!I43</f>
        <v>10000</v>
      </c>
      <c r="J44" s="14">
        <f>'Asset Risk Calculation'!J43</f>
        <v>25000</v>
      </c>
      <c r="K44" s="14" t="str">
        <f>'Asset Risk Calculation'!K43</f>
        <v>no</v>
      </c>
      <c r="L44" s="14">
        <f>'Asset Risk Calculation'!M43</f>
        <v>2300429</v>
      </c>
      <c r="M44" s="14">
        <f>'Asset Risk Calculation'!N43</f>
        <v>5648000</v>
      </c>
      <c r="N44" t="str">
        <f>'Asset Risk Calculation'!O43</f>
        <v>Cgrp3</v>
      </c>
      <c r="O44" s="12">
        <v>1</v>
      </c>
      <c r="P44" s="14" t="str">
        <f t="shared" si="0"/>
        <v>Cgrp31</v>
      </c>
      <c r="Q44" s="11">
        <f>IF(A44="Transformer",VLOOKUP(P44,'PoF Tx'!$C$4:$D$10,2,FALSE),IF(A44="Switchgear",VLOOKUP(P44,'PoF SWGR'!$J$1:$K$213,2,FALSE),IF(A44="Cable",VLOOKUP(P44,'PoF Cables'!$J$1:$K$19,2,FALSE),VLOOKUP(P44,'PoF OHL'!$J$1:$K$200,2,FALSE))))</f>
        <v>4.9688539601579565E-4</v>
      </c>
      <c r="R44" s="14">
        <f t="shared" si="1"/>
        <v>3949.4582913684344</v>
      </c>
      <c r="S44" s="14">
        <f t="shared" si="2"/>
        <v>0</v>
      </c>
    </row>
    <row r="45" spans="1:19">
      <c r="A45" t="str">
        <f>'Asset Risk Calculation'!A44</f>
        <v>Cable</v>
      </c>
      <c r="B45" t="str">
        <f>'Asset Risk Calculation'!B44</f>
        <v>Cable44</v>
      </c>
      <c r="C45" t="str">
        <f>'Asset Risk Calculation'!C44</f>
        <v>nasap144</v>
      </c>
      <c r="D45" s="14">
        <f>'Asset Risk Calculation'!D44</f>
        <v>0</v>
      </c>
      <c r="E45" s="14">
        <f>'Asset Risk Calculation'!E44</f>
        <v>0</v>
      </c>
      <c r="F45" s="14">
        <f>'Asset Risk Calculation'!F44</f>
        <v>0</v>
      </c>
      <c r="G45" s="14">
        <f>'Asset Risk Calculation'!G44</f>
        <v>2265429</v>
      </c>
      <c r="H45" s="14">
        <f>'Asset Risk Calculation'!H44</f>
        <v>2265429</v>
      </c>
      <c r="I45" s="14">
        <f>'Asset Risk Calculation'!I44</f>
        <v>10000</v>
      </c>
      <c r="J45" s="14">
        <f>'Asset Risk Calculation'!J44</f>
        <v>500000</v>
      </c>
      <c r="K45" s="14" t="str">
        <f>'Asset Risk Calculation'!K44</f>
        <v>no</v>
      </c>
      <c r="L45" s="14">
        <f>'Asset Risk Calculation'!M44</f>
        <v>2775429</v>
      </c>
      <c r="M45" s="14">
        <f>'Asset Risk Calculation'!N44</f>
        <v>14120000</v>
      </c>
      <c r="N45" t="str">
        <f>'Asset Risk Calculation'!O44</f>
        <v>Cgrp1</v>
      </c>
      <c r="O45" s="12">
        <v>1</v>
      </c>
      <c r="P45" s="14" t="str">
        <f t="shared" si="0"/>
        <v>Cgrp11</v>
      </c>
      <c r="Q45" s="11">
        <f>IF(A45="Transformer",VLOOKUP(P45,'PoF Tx'!$C$4:$D$10,2,FALSE),IF(A45="Switchgear",VLOOKUP(P45,'PoF SWGR'!$J$1:$K$213,2,FALSE),IF(A45="Cable",VLOOKUP(P45,'PoF Cables'!$J$1:$K$19,2,FALSE),VLOOKUP(P45,'PoF OHL'!$J$1:$K$200,2,FALSE))))</f>
        <v>7.0922606039634318E-4</v>
      </c>
      <c r="R45" s="14">
        <f t="shared" si="1"/>
        <v>11982.678548376129</v>
      </c>
      <c r="S45" s="14">
        <f t="shared" si="2"/>
        <v>0</v>
      </c>
    </row>
    <row r="46" spans="1:19">
      <c r="A46" t="str">
        <f>'Asset Risk Calculation'!A45</f>
        <v>Cable</v>
      </c>
      <c r="B46" t="str">
        <f>'Asset Risk Calculation'!B45</f>
        <v>Cable45</v>
      </c>
      <c r="C46" t="str">
        <f>'Asset Risk Calculation'!C45</f>
        <v>nasap145</v>
      </c>
      <c r="D46" s="14">
        <f>'Asset Risk Calculation'!D45</f>
        <v>0</v>
      </c>
      <c r="E46" s="14">
        <f>'Asset Risk Calculation'!E45</f>
        <v>0</v>
      </c>
      <c r="F46" s="14">
        <f>'Asset Risk Calculation'!F45</f>
        <v>0</v>
      </c>
      <c r="G46" s="14">
        <f>'Asset Risk Calculation'!G45</f>
        <v>2265429</v>
      </c>
      <c r="H46" s="14">
        <f>'Asset Risk Calculation'!H45</f>
        <v>2265429</v>
      </c>
      <c r="I46" s="14">
        <f>'Asset Risk Calculation'!I45</f>
        <v>10000</v>
      </c>
      <c r="J46" s="14">
        <f>'Asset Risk Calculation'!J45</f>
        <v>500000</v>
      </c>
      <c r="K46" s="14" t="str">
        <f>'Asset Risk Calculation'!K45</f>
        <v>no</v>
      </c>
      <c r="L46" s="14">
        <f>'Asset Risk Calculation'!M45</f>
        <v>2775429</v>
      </c>
      <c r="M46" s="14">
        <f>'Asset Risk Calculation'!N45</f>
        <v>28240000</v>
      </c>
      <c r="N46" t="str">
        <f>'Asset Risk Calculation'!O45</f>
        <v>Cgrp3</v>
      </c>
      <c r="O46" s="12">
        <v>1</v>
      </c>
      <c r="P46" s="14" t="str">
        <f t="shared" si="0"/>
        <v>Cgrp31</v>
      </c>
      <c r="Q46" s="11">
        <f>IF(A46="Transformer",VLOOKUP(P46,'PoF Tx'!$C$4:$D$10,2,FALSE),IF(A46="Switchgear",VLOOKUP(P46,'PoF SWGR'!$J$1:$K$213,2,FALSE),IF(A46="Cable",VLOOKUP(P46,'PoF Cables'!$J$1:$K$19,2,FALSE),VLOOKUP(P46,'PoF OHL'!$J$1:$K$200,2,FALSE))))</f>
        <v>4.9688539601579565E-4</v>
      </c>
      <c r="R46" s="14">
        <f t="shared" si="1"/>
        <v>15411.113721264794</v>
      </c>
      <c r="S46" s="14">
        <f t="shared" si="2"/>
        <v>0</v>
      </c>
    </row>
    <row r="47" spans="1:19">
      <c r="A47" t="str">
        <f>'Asset Risk Calculation'!A46</f>
        <v>Cable</v>
      </c>
      <c r="B47" t="str">
        <f>'Asset Risk Calculation'!B46</f>
        <v>Cable46</v>
      </c>
      <c r="C47" t="str">
        <f>'Asset Risk Calculation'!C46</f>
        <v>nasap146</v>
      </c>
      <c r="D47" s="14">
        <f>'Asset Risk Calculation'!D46</f>
        <v>0</v>
      </c>
      <c r="E47" s="14">
        <f>'Asset Risk Calculation'!E46</f>
        <v>0</v>
      </c>
      <c r="F47" s="14">
        <f>'Asset Risk Calculation'!F46</f>
        <v>0</v>
      </c>
      <c r="G47" s="14">
        <f>'Asset Risk Calculation'!G46</f>
        <v>2265429</v>
      </c>
      <c r="H47" s="14">
        <f>'Asset Risk Calculation'!H46</f>
        <v>2265429</v>
      </c>
      <c r="I47" s="14">
        <f>'Asset Risk Calculation'!I46</f>
        <v>10000</v>
      </c>
      <c r="J47" s="14">
        <f>'Asset Risk Calculation'!J46</f>
        <v>25000</v>
      </c>
      <c r="K47" s="14" t="str">
        <f>'Asset Risk Calculation'!K46</f>
        <v>no</v>
      </c>
      <c r="L47" s="14">
        <f>'Asset Risk Calculation'!M46</f>
        <v>2300429</v>
      </c>
      <c r="M47" s="14">
        <f>'Asset Risk Calculation'!N46</f>
        <v>31064000</v>
      </c>
      <c r="N47" t="str">
        <f>'Asset Risk Calculation'!O46</f>
        <v>Cgrp3</v>
      </c>
      <c r="O47" s="12">
        <v>1</v>
      </c>
      <c r="P47" s="14" t="str">
        <f t="shared" si="0"/>
        <v>Cgrp31</v>
      </c>
      <c r="Q47" s="11">
        <f>IF(A47="Transformer",VLOOKUP(P47,'PoF Tx'!$C$4:$D$10,2,FALSE),IF(A47="Switchgear",VLOOKUP(P47,'PoF SWGR'!$J$1:$K$213,2,FALSE),IF(A47="Cable",VLOOKUP(P47,'PoF Cables'!$J$1:$K$19,2,FALSE),VLOOKUP(P47,'PoF OHL'!$J$1:$K$200,2,FALSE))))</f>
        <v>4.9688539601579565E-4</v>
      </c>
      <c r="R47" s="14">
        <f t="shared" si="1"/>
        <v>16578.297516505896</v>
      </c>
      <c r="S47" s="14">
        <f t="shared" si="2"/>
        <v>0</v>
      </c>
    </row>
    <row r="48" spans="1:19">
      <c r="A48" t="str">
        <f>'Asset Risk Calculation'!A47</f>
        <v>Cable</v>
      </c>
      <c r="B48" t="str">
        <f>'Asset Risk Calculation'!B47</f>
        <v>Cable47</v>
      </c>
      <c r="C48" t="str">
        <f>'Asset Risk Calculation'!C47</f>
        <v>nasap147</v>
      </c>
      <c r="D48" s="14">
        <f>'Asset Risk Calculation'!D47</f>
        <v>0</v>
      </c>
      <c r="E48" s="14">
        <f>'Asset Risk Calculation'!E47</f>
        <v>0</v>
      </c>
      <c r="F48" s="14">
        <f>'Asset Risk Calculation'!F47</f>
        <v>0</v>
      </c>
      <c r="G48" s="14">
        <f>'Asset Risk Calculation'!G47</f>
        <v>2265429</v>
      </c>
      <c r="H48" s="14">
        <f>'Asset Risk Calculation'!H47</f>
        <v>2265429</v>
      </c>
      <c r="I48" s="14">
        <f>'Asset Risk Calculation'!I47</f>
        <v>10000</v>
      </c>
      <c r="J48" s="14">
        <f>'Asset Risk Calculation'!J47</f>
        <v>500000</v>
      </c>
      <c r="K48" s="14" t="str">
        <f>'Asset Risk Calculation'!K47</f>
        <v>no</v>
      </c>
      <c r="L48" s="14">
        <f>'Asset Risk Calculation'!M47</f>
        <v>2775429</v>
      </c>
      <c r="M48" s="14">
        <f>'Asset Risk Calculation'!N47</f>
        <v>33888000</v>
      </c>
      <c r="N48" t="str">
        <f>'Asset Risk Calculation'!O47</f>
        <v>Cgrp1</v>
      </c>
      <c r="O48" s="12">
        <v>1</v>
      </c>
      <c r="P48" s="14" t="str">
        <f t="shared" si="0"/>
        <v>Cgrp11</v>
      </c>
      <c r="Q48" s="11">
        <f>IF(A48="Transformer",VLOOKUP(P48,'PoF Tx'!$C$4:$D$10,2,FALSE),IF(A48="Switchgear",VLOOKUP(P48,'PoF SWGR'!$J$1:$K$213,2,FALSE),IF(A48="Cable",VLOOKUP(P48,'PoF Cables'!$J$1:$K$19,2,FALSE),VLOOKUP(P48,'PoF OHL'!$J$1:$K$200,2,FALSE))))</f>
        <v>7.0922606039634318E-4</v>
      </c>
      <c r="R48" s="14">
        <f t="shared" si="1"/>
        <v>26002.659310291041</v>
      </c>
      <c r="S48" s="14">
        <f t="shared" si="2"/>
        <v>0</v>
      </c>
    </row>
    <row r="49" spans="1:19">
      <c r="A49" t="str">
        <f>'Asset Risk Calculation'!A48</f>
        <v>Cable</v>
      </c>
      <c r="B49" t="str">
        <f>'Asset Risk Calculation'!B48</f>
        <v>Cable48</v>
      </c>
      <c r="C49" t="str">
        <f>'Asset Risk Calculation'!C48</f>
        <v>nasap148</v>
      </c>
      <c r="D49" s="14">
        <f>'Asset Risk Calculation'!D48</f>
        <v>0</v>
      </c>
      <c r="E49" s="14">
        <f>'Asset Risk Calculation'!E48</f>
        <v>0</v>
      </c>
      <c r="F49" s="14">
        <f>'Asset Risk Calculation'!F48</f>
        <v>0</v>
      </c>
      <c r="G49" s="14">
        <f>'Asset Risk Calculation'!G48</f>
        <v>2265429</v>
      </c>
      <c r="H49" s="14">
        <f>'Asset Risk Calculation'!H48</f>
        <v>2265429</v>
      </c>
      <c r="I49" s="14">
        <f>'Asset Risk Calculation'!I48</f>
        <v>10000</v>
      </c>
      <c r="J49" s="14">
        <f>'Asset Risk Calculation'!J48</f>
        <v>500000</v>
      </c>
      <c r="K49" s="14" t="str">
        <f>'Asset Risk Calculation'!K48</f>
        <v>no</v>
      </c>
      <c r="L49" s="14">
        <f>'Asset Risk Calculation'!M48</f>
        <v>2775429</v>
      </c>
      <c r="M49" s="14">
        <f>'Asset Risk Calculation'!N48</f>
        <v>42360000</v>
      </c>
      <c r="N49" t="str">
        <f>'Asset Risk Calculation'!O48</f>
        <v>Cgrp3</v>
      </c>
      <c r="O49" s="12">
        <v>1</v>
      </c>
      <c r="P49" s="14" t="str">
        <f t="shared" si="0"/>
        <v>Cgrp31</v>
      </c>
      <c r="Q49" s="11">
        <f>IF(A49="Transformer",VLOOKUP(P49,'PoF Tx'!$C$4:$D$10,2,FALSE),IF(A49="Switchgear",VLOOKUP(P49,'PoF SWGR'!$J$1:$K$213,2,FALSE),IF(A49="Cable",VLOOKUP(P49,'PoF Cables'!$J$1:$K$19,2,FALSE),VLOOKUP(P49,'PoF OHL'!$J$1:$K$200,2,FALSE))))</f>
        <v>4.9688539601579565E-4</v>
      </c>
      <c r="R49" s="14">
        <f t="shared" si="1"/>
        <v>22427.135513007826</v>
      </c>
      <c r="S49" s="14">
        <f t="shared" si="2"/>
        <v>0</v>
      </c>
    </row>
    <row r="50" spans="1:19">
      <c r="A50" t="str">
        <f>'Asset Risk Calculation'!A49</f>
        <v>Cable</v>
      </c>
      <c r="B50" t="str">
        <f>'Asset Risk Calculation'!B49</f>
        <v>Cable49</v>
      </c>
      <c r="C50" t="str">
        <f>'Asset Risk Calculation'!C49</f>
        <v>nasap149</v>
      </c>
      <c r="D50" s="14">
        <f>'Asset Risk Calculation'!D49</f>
        <v>0</v>
      </c>
      <c r="E50" s="14">
        <f>'Asset Risk Calculation'!E49</f>
        <v>0</v>
      </c>
      <c r="F50" s="14">
        <f>'Asset Risk Calculation'!F49</f>
        <v>0</v>
      </c>
      <c r="G50" s="14">
        <f>'Asset Risk Calculation'!G49</f>
        <v>241878</v>
      </c>
      <c r="H50" s="14">
        <f>'Asset Risk Calculation'!H49</f>
        <v>241878</v>
      </c>
      <c r="I50" s="14">
        <f>'Asset Risk Calculation'!I49</f>
        <v>10000</v>
      </c>
      <c r="J50" s="14">
        <f>'Asset Risk Calculation'!J49</f>
        <v>500000</v>
      </c>
      <c r="K50" s="14" t="str">
        <f>'Asset Risk Calculation'!K49</f>
        <v>no</v>
      </c>
      <c r="L50" s="14">
        <f>'Asset Risk Calculation'!M49</f>
        <v>751878</v>
      </c>
      <c r="M50" s="14">
        <f>'Asset Risk Calculation'!N49</f>
        <v>56480000</v>
      </c>
      <c r="N50" t="str">
        <f>'Asset Risk Calculation'!O49</f>
        <v>Cgrp3</v>
      </c>
      <c r="O50" s="12">
        <v>1</v>
      </c>
      <c r="P50" s="14" t="str">
        <f t="shared" si="0"/>
        <v>Cgrp31</v>
      </c>
      <c r="Q50" s="11">
        <f>IF(A50="Transformer",VLOOKUP(P50,'PoF Tx'!$C$4:$D$10,2,FALSE),IF(A50="Switchgear",VLOOKUP(P50,'PoF SWGR'!$J$1:$K$213,2,FALSE),IF(A50="Cable",VLOOKUP(P50,'PoF Cables'!$J$1:$K$19,2,FALSE),VLOOKUP(P50,'PoF OHL'!$J$1:$K$200,2,FALSE))))</f>
        <v>4.9688539601579565E-4</v>
      </c>
      <c r="R50" s="14">
        <f t="shared" si="1"/>
        <v>28437.684364757704</v>
      </c>
      <c r="S50" s="14">
        <f t="shared" si="2"/>
        <v>0</v>
      </c>
    </row>
    <row r="51" spans="1:19">
      <c r="A51" t="str">
        <f>'Asset Risk Calculation'!A50</f>
        <v>Cable</v>
      </c>
      <c r="B51" t="str">
        <f>'Asset Risk Calculation'!B50</f>
        <v>Cable50</v>
      </c>
      <c r="C51" t="str">
        <f>'Asset Risk Calculation'!C50</f>
        <v>nasap150</v>
      </c>
      <c r="D51" s="14">
        <f>'Asset Risk Calculation'!D50</f>
        <v>0</v>
      </c>
      <c r="E51" s="14">
        <f>'Asset Risk Calculation'!E50</f>
        <v>0</v>
      </c>
      <c r="F51" s="14">
        <f>'Asset Risk Calculation'!F50</f>
        <v>0</v>
      </c>
      <c r="G51" s="14">
        <f>'Asset Risk Calculation'!G50</f>
        <v>2265429</v>
      </c>
      <c r="H51" s="14">
        <f>'Asset Risk Calculation'!H50</f>
        <v>2265429</v>
      </c>
      <c r="I51" s="14">
        <f>'Asset Risk Calculation'!I50</f>
        <v>10000000</v>
      </c>
      <c r="J51" s="14">
        <f>'Asset Risk Calculation'!J50</f>
        <v>500000</v>
      </c>
      <c r="K51" s="14" t="str">
        <f>'Asset Risk Calculation'!K50</f>
        <v>no</v>
      </c>
      <c r="L51" s="14">
        <f>'Asset Risk Calculation'!M50</f>
        <v>12765429</v>
      </c>
      <c r="M51" s="14">
        <f>'Asset Risk Calculation'!N50</f>
        <v>59304000</v>
      </c>
      <c r="N51" t="str">
        <f>'Asset Risk Calculation'!O50</f>
        <v>Cgrp1</v>
      </c>
      <c r="O51" s="12">
        <v>1</v>
      </c>
      <c r="P51" s="14" t="str">
        <f t="shared" si="0"/>
        <v>Cgrp11</v>
      </c>
      <c r="Q51" s="11">
        <f>IF(A51="Transformer",VLOOKUP(P51,'PoF Tx'!$C$4:$D$10,2,FALSE),IF(A51="Switchgear",VLOOKUP(P51,'PoF SWGR'!$J$1:$K$213,2,FALSE),IF(A51="Cable",VLOOKUP(P51,'PoF Cables'!$J$1:$K$19,2,FALSE),VLOOKUP(P51,'PoF OHL'!$J$1:$K$200,2,FALSE))))</f>
        <v>7.0922606039634318E-4</v>
      </c>
      <c r="R51" s="14">
        <f t="shared" si="1"/>
        <v>51113.517204683965</v>
      </c>
      <c r="S51" s="14">
        <f t="shared" si="2"/>
        <v>0</v>
      </c>
    </row>
    <row r="52" spans="1:19">
      <c r="A52" t="str">
        <f>'Asset Risk Calculation'!A51</f>
        <v>Cable</v>
      </c>
      <c r="B52" t="str">
        <f>'Asset Risk Calculation'!B51</f>
        <v>Cable51</v>
      </c>
      <c r="C52" t="str">
        <f>'Asset Risk Calculation'!C51</f>
        <v>nasap151</v>
      </c>
      <c r="D52" s="14">
        <f>'Asset Risk Calculation'!D51</f>
        <v>0</v>
      </c>
      <c r="E52" s="14">
        <f>'Asset Risk Calculation'!E51</f>
        <v>0</v>
      </c>
      <c r="F52" s="14">
        <f>'Asset Risk Calculation'!F51</f>
        <v>0</v>
      </c>
      <c r="G52" s="14">
        <f>'Asset Risk Calculation'!G51</f>
        <v>4449015</v>
      </c>
      <c r="H52" s="14">
        <f>'Asset Risk Calculation'!H51</f>
        <v>4449015</v>
      </c>
      <c r="I52" s="14">
        <f>'Asset Risk Calculation'!I51</f>
        <v>10000</v>
      </c>
      <c r="J52" s="14">
        <f>'Asset Risk Calculation'!J51</f>
        <v>500000</v>
      </c>
      <c r="K52" s="14" t="str">
        <f>'Asset Risk Calculation'!K51</f>
        <v>no</v>
      </c>
      <c r="L52" s="14">
        <f>'Asset Risk Calculation'!M51</f>
        <v>4959015</v>
      </c>
      <c r="M52" s="14">
        <f>'Asset Risk Calculation'!N51</f>
        <v>62128000</v>
      </c>
      <c r="N52" t="str">
        <f>'Asset Risk Calculation'!O51</f>
        <v>Cgrp3</v>
      </c>
      <c r="O52" s="12">
        <v>1</v>
      </c>
      <c r="P52" s="14" t="str">
        <f t="shared" si="0"/>
        <v>Cgrp31</v>
      </c>
      <c r="Q52" s="11">
        <f>IF(A52="Transformer",VLOOKUP(P52,'PoF Tx'!$C$4:$D$10,2,FALSE),IF(A52="Switchgear",VLOOKUP(P52,'PoF SWGR'!$J$1:$K$213,2,FALSE),IF(A52="Cable",VLOOKUP(P52,'PoF Cables'!$J$1:$K$19,2,FALSE),VLOOKUP(P52,'PoF OHL'!$J$1:$K$200,2,FALSE))))</f>
        <v>4.9688539601579565E-4</v>
      </c>
      <c r="R52" s="14">
        <f t="shared" si="1"/>
        <v>33334.558015792623</v>
      </c>
      <c r="S52" s="14">
        <f t="shared" si="2"/>
        <v>0</v>
      </c>
    </row>
    <row r="53" spans="1:19">
      <c r="A53" t="str">
        <f>'Asset Risk Calculation'!A52</f>
        <v>Cable</v>
      </c>
      <c r="B53" t="str">
        <f>'Asset Risk Calculation'!B52</f>
        <v>Cable52</v>
      </c>
      <c r="C53" t="str">
        <f>'Asset Risk Calculation'!C52</f>
        <v>nasap152</v>
      </c>
      <c r="D53" s="14">
        <f>'Asset Risk Calculation'!D52</f>
        <v>0</v>
      </c>
      <c r="E53" s="14">
        <f>'Asset Risk Calculation'!E52</f>
        <v>0</v>
      </c>
      <c r="F53" s="14">
        <f>'Asset Risk Calculation'!F52</f>
        <v>0</v>
      </c>
      <c r="G53" s="14">
        <f>'Asset Risk Calculation'!G52</f>
        <v>2265429</v>
      </c>
      <c r="H53" s="14">
        <f>'Asset Risk Calculation'!H52</f>
        <v>2265429</v>
      </c>
      <c r="I53" s="14">
        <f>'Asset Risk Calculation'!I52</f>
        <v>10000</v>
      </c>
      <c r="J53" s="14">
        <f>'Asset Risk Calculation'!J52</f>
        <v>500000</v>
      </c>
      <c r="K53" s="14" t="str">
        <f>'Asset Risk Calculation'!K52</f>
        <v>no</v>
      </c>
      <c r="L53" s="14">
        <f>'Asset Risk Calculation'!M52</f>
        <v>2775429</v>
      </c>
      <c r="M53" s="14">
        <f>'Asset Risk Calculation'!N52</f>
        <v>2824000</v>
      </c>
      <c r="N53" t="str">
        <f>'Asset Risk Calculation'!O52</f>
        <v>Cgrp1</v>
      </c>
      <c r="O53" s="12">
        <v>1</v>
      </c>
      <c r="P53" s="14" t="str">
        <f t="shared" si="0"/>
        <v>Cgrp11</v>
      </c>
      <c r="Q53" s="11">
        <f>IF(A53="Transformer",VLOOKUP(P53,'PoF Tx'!$C$4:$D$10,2,FALSE),IF(A53="Switchgear",VLOOKUP(P53,'PoF SWGR'!$J$1:$K$213,2,FALSE),IF(A53="Cable",VLOOKUP(P53,'PoF Cables'!$J$1:$K$19,2,FALSE),VLOOKUP(P53,'PoF OHL'!$J$1:$K$200,2,FALSE))))</f>
        <v>7.0922606039634318E-4</v>
      </c>
      <c r="R53" s="14">
        <f t="shared" si="1"/>
        <v>3971.2609701390356</v>
      </c>
      <c r="S53" s="14">
        <f t="shared" si="2"/>
        <v>0</v>
      </c>
    </row>
    <row r="54" spans="1:19">
      <c r="A54" t="str">
        <f>'Asset Risk Calculation'!A53</f>
        <v>Cable</v>
      </c>
      <c r="B54" t="str">
        <f>'Asset Risk Calculation'!B53</f>
        <v>Cable53</v>
      </c>
      <c r="C54" t="str">
        <f>'Asset Risk Calculation'!C53</f>
        <v>nasap153</v>
      </c>
      <c r="D54" s="14">
        <f>'Asset Risk Calculation'!D53</f>
        <v>0</v>
      </c>
      <c r="E54" s="14">
        <f>'Asset Risk Calculation'!E53</f>
        <v>0</v>
      </c>
      <c r="F54" s="14">
        <f>'Asset Risk Calculation'!F53</f>
        <v>0</v>
      </c>
      <c r="G54" s="14">
        <f>'Asset Risk Calculation'!G53</f>
        <v>2265429</v>
      </c>
      <c r="H54" s="14">
        <f>'Asset Risk Calculation'!H53</f>
        <v>2265429</v>
      </c>
      <c r="I54" s="14">
        <f>'Asset Risk Calculation'!I53</f>
        <v>10000</v>
      </c>
      <c r="J54" s="14">
        <f>'Asset Risk Calculation'!J53</f>
        <v>500000</v>
      </c>
      <c r="K54" s="14" t="str">
        <f>'Asset Risk Calculation'!K53</f>
        <v>no</v>
      </c>
      <c r="L54" s="14">
        <f>'Asset Risk Calculation'!M53</f>
        <v>2775429</v>
      </c>
      <c r="M54" s="14">
        <f>'Asset Risk Calculation'!N53</f>
        <v>5648000</v>
      </c>
      <c r="N54" t="str">
        <f>'Asset Risk Calculation'!O53</f>
        <v>Cgrp3</v>
      </c>
      <c r="O54" s="12">
        <v>1</v>
      </c>
      <c r="P54" s="14" t="str">
        <f t="shared" si="0"/>
        <v>Cgrp31</v>
      </c>
      <c r="Q54" s="11">
        <f>IF(A54="Transformer",VLOOKUP(P54,'PoF Tx'!$C$4:$D$10,2,FALSE),IF(A54="Switchgear",VLOOKUP(P54,'PoF SWGR'!$J$1:$K$213,2,FALSE),IF(A54="Cable",VLOOKUP(P54,'PoF Cables'!$J$1:$K$19,2,FALSE),VLOOKUP(P54,'PoF OHL'!$J$1:$K$200,2,FALSE))))</f>
        <v>4.9688539601579565E-4</v>
      </c>
      <c r="R54" s="14">
        <f t="shared" si="1"/>
        <v>4185.4788544759376</v>
      </c>
      <c r="S54" s="14">
        <f t="shared" si="2"/>
        <v>0</v>
      </c>
    </row>
    <row r="55" spans="1:19">
      <c r="A55" t="str">
        <f>'Asset Risk Calculation'!A54</f>
        <v>Cable</v>
      </c>
      <c r="B55" t="str">
        <f>'Asset Risk Calculation'!B54</f>
        <v>Cable54</v>
      </c>
      <c r="C55" t="str">
        <f>'Asset Risk Calculation'!C54</f>
        <v>nasap154</v>
      </c>
      <c r="D55" s="14">
        <f>'Asset Risk Calculation'!D54</f>
        <v>0</v>
      </c>
      <c r="E55" s="14">
        <f>'Asset Risk Calculation'!E54</f>
        <v>0</v>
      </c>
      <c r="F55" s="14">
        <f>'Asset Risk Calculation'!F54</f>
        <v>0</v>
      </c>
      <c r="G55" s="14">
        <f>'Asset Risk Calculation'!G54</f>
        <v>2265429</v>
      </c>
      <c r="H55" s="14">
        <f>'Asset Risk Calculation'!H54</f>
        <v>2265429</v>
      </c>
      <c r="I55" s="14">
        <f>'Asset Risk Calculation'!I54</f>
        <v>10000</v>
      </c>
      <c r="J55" s="14">
        <f>'Asset Risk Calculation'!J54</f>
        <v>25000</v>
      </c>
      <c r="K55" s="14" t="str">
        <f>'Asset Risk Calculation'!K54</f>
        <v>no</v>
      </c>
      <c r="L55" s="14">
        <f>'Asset Risk Calculation'!M54</f>
        <v>2300429</v>
      </c>
      <c r="M55" s="14">
        <f>'Asset Risk Calculation'!N54</f>
        <v>14120000</v>
      </c>
      <c r="N55" t="str">
        <f>'Asset Risk Calculation'!O54</f>
        <v>Cgrp3</v>
      </c>
      <c r="O55" s="12">
        <v>1</v>
      </c>
      <c r="P55" s="14" t="str">
        <f t="shared" si="0"/>
        <v>Cgrp31</v>
      </c>
      <c r="Q55" s="11">
        <f>IF(A55="Transformer",VLOOKUP(P55,'PoF Tx'!$C$4:$D$10,2,FALSE),IF(A55="Switchgear",VLOOKUP(P55,'PoF SWGR'!$J$1:$K$213,2,FALSE),IF(A55="Cable",VLOOKUP(P55,'PoF Cables'!$J$1:$K$19,2,FALSE),VLOOKUP(P55,'PoF OHL'!$J$1:$K$200,2,FALSE))))</f>
        <v>4.9688539601579565E-4</v>
      </c>
      <c r="R55" s="14">
        <f t="shared" si="1"/>
        <v>8159.071366414255</v>
      </c>
      <c r="S55" s="14">
        <f t="shared" si="2"/>
        <v>0</v>
      </c>
    </row>
    <row r="56" spans="1:19">
      <c r="A56" t="str">
        <f>'Asset Risk Calculation'!A55</f>
        <v>Cable</v>
      </c>
      <c r="B56" t="str">
        <f>'Asset Risk Calculation'!B55</f>
        <v>Cable55</v>
      </c>
      <c r="C56" t="str">
        <f>'Asset Risk Calculation'!C55</f>
        <v>nasap155</v>
      </c>
      <c r="D56" s="14">
        <f>'Asset Risk Calculation'!D55</f>
        <v>0</v>
      </c>
      <c r="E56" s="14">
        <f>'Asset Risk Calculation'!E55</f>
        <v>0</v>
      </c>
      <c r="F56" s="14">
        <f>'Asset Risk Calculation'!F55</f>
        <v>0</v>
      </c>
      <c r="G56" s="14">
        <f>'Asset Risk Calculation'!G55</f>
        <v>4449015</v>
      </c>
      <c r="H56" s="14">
        <f>'Asset Risk Calculation'!H55</f>
        <v>4449015</v>
      </c>
      <c r="I56" s="14">
        <f>'Asset Risk Calculation'!I55</f>
        <v>10000</v>
      </c>
      <c r="J56" s="14">
        <f>'Asset Risk Calculation'!J55</f>
        <v>500000</v>
      </c>
      <c r="K56" s="14" t="str">
        <f>'Asset Risk Calculation'!K55</f>
        <v>no</v>
      </c>
      <c r="L56" s="14">
        <f>'Asset Risk Calculation'!M55</f>
        <v>4959015</v>
      </c>
      <c r="M56" s="14">
        <f>'Asset Risk Calculation'!N55</f>
        <v>28240000</v>
      </c>
      <c r="N56" t="str">
        <f>'Asset Risk Calculation'!O55</f>
        <v>Cgrp3</v>
      </c>
      <c r="O56" s="12">
        <v>1</v>
      </c>
      <c r="P56" s="14" t="str">
        <f t="shared" si="0"/>
        <v>Cgrp31</v>
      </c>
      <c r="Q56" s="11">
        <f>IF(A56="Transformer",VLOOKUP(P56,'PoF Tx'!$C$4:$D$10,2,FALSE),IF(A56="Switchgear",VLOOKUP(P56,'PoF SWGR'!$J$1:$K$213,2,FALSE),IF(A56="Cable",VLOOKUP(P56,'PoF Cables'!$J$1:$K$19,2,FALSE),VLOOKUP(P56,'PoF OHL'!$J$1:$K$200,2,FALSE))))</f>
        <v>4.9688539601579565E-4</v>
      </c>
      <c r="R56" s="14">
        <f t="shared" si="1"/>
        <v>16496.105715609341</v>
      </c>
      <c r="S56" s="14">
        <f t="shared" si="2"/>
        <v>0</v>
      </c>
    </row>
    <row r="57" spans="1:19">
      <c r="A57" t="str">
        <f>'Asset Risk Calculation'!A56</f>
        <v>Cable</v>
      </c>
      <c r="B57" t="str">
        <f>'Asset Risk Calculation'!B56</f>
        <v>Cable56</v>
      </c>
      <c r="C57" t="str">
        <f>'Asset Risk Calculation'!C56</f>
        <v>nasap156</v>
      </c>
      <c r="D57" s="14">
        <f>'Asset Risk Calculation'!D56</f>
        <v>0</v>
      </c>
      <c r="E57" s="14">
        <f>'Asset Risk Calculation'!E56</f>
        <v>0</v>
      </c>
      <c r="F57" s="14">
        <f>'Asset Risk Calculation'!F56</f>
        <v>0</v>
      </c>
      <c r="G57" s="14">
        <f>'Asset Risk Calculation'!G56</f>
        <v>2265429</v>
      </c>
      <c r="H57" s="14">
        <f>'Asset Risk Calculation'!H56</f>
        <v>2265429</v>
      </c>
      <c r="I57" s="14">
        <f>'Asset Risk Calculation'!I56</f>
        <v>10000</v>
      </c>
      <c r="J57" s="14">
        <f>'Asset Risk Calculation'!J56</f>
        <v>500000</v>
      </c>
      <c r="K57" s="14" t="str">
        <f>'Asset Risk Calculation'!K56</f>
        <v>no</v>
      </c>
      <c r="L57" s="14">
        <f>'Asset Risk Calculation'!M56</f>
        <v>2775429</v>
      </c>
      <c r="M57" s="14">
        <f>'Asset Risk Calculation'!N56</f>
        <v>31064000</v>
      </c>
      <c r="N57" t="str">
        <f>'Asset Risk Calculation'!O56</f>
        <v>Cgrp1</v>
      </c>
      <c r="O57" s="12">
        <v>1</v>
      </c>
      <c r="P57" s="14" t="str">
        <f t="shared" si="0"/>
        <v>Cgrp11</v>
      </c>
      <c r="Q57" s="11">
        <f>IF(A57="Transformer",VLOOKUP(P57,'PoF Tx'!$C$4:$D$10,2,FALSE),IF(A57="Switchgear",VLOOKUP(P57,'PoF SWGR'!$J$1:$K$213,2,FALSE),IF(A57="Cable",VLOOKUP(P57,'PoF Cables'!$J$1:$K$19,2,FALSE),VLOOKUP(P57,'PoF OHL'!$J$1:$K$200,2,FALSE))))</f>
        <v>7.0922606039634318E-4</v>
      </c>
      <c r="R57" s="14">
        <f t="shared" si="1"/>
        <v>23999.804915731766</v>
      </c>
      <c r="S57" s="14">
        <f t="shared" si="2"/>
        <v>0</v>
      </c>
    </row>
    <row r="58" spans="1:19">
      <c r="A58" t="str">
        <f>'Asset Risk Calculation'!A57</f>
        <v>Cable</v>
      </c>
      <c r="B58" t="str">
        <f>'Asset Risk Calculation'!B57</f>
        <v>Cable57</v>
      </c>
      <c r="C58" t="str">
        <f>'Asset Risk Calculation'!C57</f>
        <v>nasap157</v>
      </c>
      <c r="D58" s="14">
        <f>'Asset Risk Calculation'!D57</f>
        <v>0</v>
      </c>
      <c r="E58" s="14">
        <f>'Asset Risk Calculation'!E57</f>
        <v>0</v>
      </c>
      <c r="F58" s="14">
        <f>'Asset Risk Calculation'!F57</f>
        <v>0</v>
      </c>
      <c r="G58" s="14">
        <f>'Asset Risk Calculation'!G57</f>
        <v>241878</v>
      </c>
      <c r="H58" s="14">
        <f>'Asset Risk Calculation'!H57</f>
        <v>241878</v>
      </c>
      <c r="I58" s="14">
        <f>'Asset Risk Calculation'!I57</f>
        <v>10000</v>
      </c>
      <c r="J58" s="14">
        <f>'Asset Risk Calculation'!J57</f>
        <v>25000</v>
      </c>
      <c r="K58" s="14" t="str">
        <f>'Asset Risk Calculation'!K57</f>
        <v>no</v>
      </c>
      <c r="L58" s="14">
        <f>'Asset Risk Calculation'!M57</f>
        <v>276878</v>
      </c>
      <c r="M58" s="14">
        <f>'Asset Risk Calculation'!N57</f>
        <v>33888000</v>
      </c>
      <c r="N58" t="str">
        <f>'Asset Risk Calculation'!O57</f>
        <v>Cgrp3</v>
      </c>
      <c r="O58" s="12">
        <v>1</v>
      </c>
      <c r="P58" s="14" t="str">
        <f t="shared" si="0"/>
        <v>Cgrp31</v>
      </c>
      <c r="Q58" s="11">
        <f>IF(A58="Transformer",VLOOKUP(P58,'PoF Tx'!$C$4:$D$10,2,FALSE),IF(A58="Switchgear",VLOOKUP(P58,'PoF SWGR'!$J$1:$K$213,2,FALSE),IF(A58="Cable",VLOOKUP(P58,'PoF Cables'!$J$1:$K$19,2,FALSE),VLOOKUP(P58,'PoF OHL'!$J$1:$K$200,2,FALSE))))</f>
        <v>4.9688539601579565E-4</v>
      </c>
      <c r="R58" s="14">
        <f t="shared" si="1"/>
        <v>16976.028934861344</v>
      </c>
      <c r="S58" s="14">
        <f t="shared" si="2"/>
        <v>0</v>
      </c>
    </row>
    <row r="59" spans="1:19">
      <c r="A59" t="str">
        <f>'Asset Risk Calculation'!A58</f>
        <v>Cable</v>
      </c>
      <c r="B59" t="str">
        <f>'Asset Risk Calculation'!B58</f>
        <v>Cable58</v>
      </c>
      <c r="C59" t="str">
        <f>'Asset Risk Calculation'!C58</f>
        <v>nasap158</v>
      </c>
      <c r="D59" s="14">
        <f>'Asset Risk Calculation'!D58</f>
        <v>0</v>
      </c>
      <c r="E59" s="14">
        <f>'Asset Risk Calculation'!E58</f>
        <v>0</v>
      </c>
      <c r="F59" s="14">
        <f>'Asset Risk Calculation'!F58</f>
        <v>0</v>
      </c>
      <c r="G59" s="14">
        <f>'Asset Risk Calculation'!G58</f>
        <v>2265429</v>
      </c>
      <c r="H59" s="14">
        <f>'Asset Risk Calculation'!H58</f>
        <v>2265429</v>
      </c>
      <c r="I59" s="14">
        <f>'Asset Risk Calculation'!I58</f>
        <v>10000000</v>
      </c>
      <c r="J59" s="14">
        <f>'Asset Risk Calculation'!J58</f>
        <v>500000</v>
      </c>
      <c r="K59" s="14" t="str">
        <f>'Asset Risk Calculation'!K58</f>
        <v>no</v>
      </c>
      <c r="L59" s="14">
        <f>'Asset Risk Calculation'!M58</f>
        <v>12765429</v>
      </c>
      <c r="M59" s="14">
        <f>'Asset Risk Calculation'!N58</f>
        <v>42360000</v>
      </c>
      <c r="N59" t="str">
        <f>'Asset Risk Calculation'!O58</f>
        <v>Cgrp3</v>
      </c>
      <c r="O59" s="12">
        <v>1</v>
      </c>
      <c r="P59" s="14" t="str">
        <f t="shared" si="0"/>
        <v>Cgrp31</v>
      </c>
      <c r="Q59" s="11">
        <f>IF(A59="Transformer",VLOOKUP(P59,'PoF Tx'!$C$4:$D$10,2,FALSE),IF(A59="Switchgear",VLOOKUP(P59,'PoF SWGR'!$J$1:$K$213,2,FALSE),IF(A59="Cable",VLOOKUP(P59,'PoF Cables'!$J$1:$K$19,2,FALSE),VLOOKUP(P59,'PoF OHL'!$J$1:$K$200,2,FALSE))))</f>
        <v>4.9688539601579565E-4</v>
      </c>
      <c r="R59" s="14">
        <f t="shared" si="1"/>
        <v>27391.020619205625</v>
      </c>
      <c r="S59" s="14">
        <f t="shared" si="2"/>
        <v>0</v>
      </c>
    </row>
    <row r="60" spans="1:19">
      <c r="A60" t="str">
        <f>'Asset Risk Calculation'!A59</f>
        <v>Cable</v>
      </c>
      <c r="B60" t="str">
        <f>'Asset Risk Calculation'!B59</f>
        <v>Cable59</v>
      </c>
      <c r="C60" t="str">
        <f>'Asset Risk Calculation'!C59</f>
        <v>nasap159</v>
      </c>
      <c r="D60" s="14">
        <f>'Asset Risk Calculation'!D59</f>
        <v>0</v>
      </c>
      <c r="E60" s="14">
        <f>'Asset Risk Calculation'!E59</f>
        <v>0</v>
      </c>
      <c r="F60" s="14">
        <f>'Asset Risk Calculation'!F59</f>
        <v>0</v>
      </c>
      <c r="G60" s="14">
        <f>'Asset Risk Calculation'!G59</f>
        <v>4449015</v>
      </c>
      <c r="H60" s="14">
        <f>'Asset Risk Calculation'!H59</f>
        <v>4449015</v>
      </c>
      <c r="I60" s="14">
        <f>'Asset Risk Calculation'!I59</f>
        <v>10000000</v>
      </c>
      <c r="J60" s="14">
        <f>'Asset Risk Calculation'!J59</f>
        <v>500000</v>
      </c>
      <c r="K60" s="14" t="str">
        <f>'Asset Risk Calculation'!K59</f>
        <v>no</v>
      </c>
      <c r="L60" s="14">
        <f>'Asset Risk Calculation'!M59</f>
        <v>14949015</v>
      </c>
      <c r="M60" s="14">
        <f>'Asset Risk Calculation'!N59</f>
        <v>56480000</v>
      </c>
      <c r="N60" t="str">
        <f>'Asset Risk Calculation'!O59</f>
        <v>Cgrp1</v>
      </c>
      <c r="O60" s="12">
        <v>1</v>
      </c>
      <c r="P60" s="14" t="str">
        <f t="shared" si="0"/>
        <v>Cgrp11</v>
      </c>
      <c r="Q60" s="11">
        <f>IF(A60="Transformer",VLOOKUP(P60,'PoF Tx'!$C$4:$D$10,2,FALSE),IF(A60="Switchgear",VLOOKUP(P60,'PoF SWGR'!$J$1:$K$213,2,FALSE),IF(A60="Cable",VLOOKUP(P60,'PoF Cables'!$J$1:$K$19,2,FALSE),VLOOKUP(P60,'PoF OHL'!$J$1:$K$200,2,FALSE))))</f>
        <v>7.0922606039634318E-4</v>
      </c>
      <c r="R60" s="14">
        <f t="shared" si="1"/>
        <v>50659.318906441302</v>
      </c>
      <c r="S60" s="14">
        <f t="shared" si="2"/>
        <v>0</v>
      </c>
    </row>
    <row r="61" spans="1:19">
      <c r="A61" t="str">
        <f>'Asset Risk Calculation'!A60</f>
        <v>Cable</v>
      </c>
      <c r="B61" t="str">
        <f>'Asset Risk Calculation'!B60</f>
        <v>Cable60</v>
      </c>
      <c r="C61" t="str">
        <f>'Asset Risk Calculation'!C60</f>
        <v>nasap160</v>
      </c>
      <c r="D61" s="14">
        <f>'Asset Risk Calculation'!D60</f>
        <v>0</v>
      </c>
      <c r="E61" s="14">
        <f>'Asset Risk Calculation'!E60</f>
        <v>0</v>
      </c>
      <c r="F61" s="14">
        <f>'Asset Risk Calculation'!F60</f>
        <v>0</v>
      </c>
      <c r="G61" s="14">
        <f>'Asset Risk Calculation'!G60</f>
        <v>2265429</v>
      </c>
      <c r="H61" s="14">
        <f>'Asset Risk Calculation'!H60</f>
        <v>2265429</v>
      </c>
      <c r="I61" s="14">
        <f>'Asset Risk Calculation'!I60</f>
        <v>10000000</v>
      </c>
      <c r="J61" s="14">
        <f>'Asset Risk Calculation'!J60</f>
        <v>500000</v>
      </c>
      <c r="K61" s="14" t="str">
        <f>'Asset Risk Calculation'!K60</f>
        <v>no</v>
      </c>
      <c r="L61" s="14">
        <f>'Asset Risk Calculation'!M60</f>
        <v>12765429</v>
      </c>
      <c r="M61" s="14">
        <f>'Asset Risk Calculation'!N60</f>
        <v>59304000</v>
      </c>
      <c r="N61" t="str">
        <f>'Asset Risk Calculation'!O60</f>
        <v>Cgrp1</v>
      </c>
      <c r="O61" s="12">
        <v>1</v>
      </c>
      <c r="P61" s="14" t="str">
        <f t="shared" si="0"/>
        <v>Cgrp11</v>
      </c>
      <c r="Q61" s="11">
        <f>IF(A61="Transformer",VLOOKUP(P61,'PoF Tx'!$C$4:$D$10,2,FALSE),IF(A61="Switchgear",VLOOKUP(P61,'PoF SWGR'!$J$1:$K$213,2,FALSE),IF(A61="Cable",VLOOKUP(P61,'PoF Cables'!$J$1:$K$19,2,FALSE),VLOOKUP(P61,'PoF OHL'!$J$1:$K$200,2,FALSE))))</f>
        <v>7.0922606039634318E-4</v>
      </c>
      <c r="R61" s="14">
        <f t="shared" si="1"/>
        <v>51113.517204683965</v>
      </c>
      <c r="S61" s="14">
        <f t="shared" si="2"/>
        <v>0</v>
      </c>
    </row>
    <row r="62" spans="1:19">
      <c r="A62" t="str">
        <f>'Asset Risk Calculation'!A61</f>
        <v>Cable</v>
      </c>
      <c r="B62" t="str">
        <f>'Asset Risk Calculation'!B61</f>
        <v>Cable61</v>
      </c>
      <c r="C62" t="str">
        <f>'Asset Risk Calculation'!C61</f>
        <v>nasap161</v>
      </c>
      <c r="D62" s="14">
        <f>'Asset Risk Calculation'!D61</f>
        <v>0</v>
      </c>
      <c r="E62" s="14">
        <f>'Asset Risk Calculation'!E61</f>
        <v>0</v>
      </c>
      <c r="F62" s="14">
        <f>'Asset Risk Calculation'!F61</f>
        <v>0</v>
      </c>
      <c r="G62" s="14">
        <f>'Asset Risk Calculation'!G61</f>
        <v>4449015</v>
      </c>
      <c r="H62" s="14">
        <f>'Asset Risk Calculation'!H61</f>
        <v>4449015</v>
      </c>
      <c r="I62" s="14">
        <f>'Asset Risk Calculation'!I61</f>
        <v>10000</v>
      </c>
      <c r="J62" s="14">
        <f>'Asset Risk Calculation'!J61</f>
        <v>500000</v>
      </c>
      <c r="K62" s="14" t="str">
        <f>'Asset Risk Calculation'!K61</f>
        <v>no</v>
      </c>
      <c r="L62" s="14">
        <f>'Asset Risk Calculation'!M61</f>
        <v>4959015</v>
      </c>
      <c r="M62" s="14">
        <f>'Asset Risk Calculation'!N61</f>
        <v>62128000</v>
      </c>
      <c r="N62" t="str">
        <f>'Asset Risk Calculation'!O61</f>
        <v>Cgrp3</v>
      </c>
      <c r="O62" s="12">
        <v>1</v>
      </c>
      <c r="P62" s="14" t="str">
        <f t="shared" si="0"/>
        <v>Cgrp31</v>
      </c>
      <c r="Q62" s="11">
        <f>IF(A62="Transformer",VLOOKUP(P62,'PoF Tx'!$C$4:$D$10,2,FALSE),IF(A62="Switchgear",VLOOKUP(P62,'PoF SWGR'!$J$1:$K$213,2,FALSE),IF(A62="Cable",VLOOKUP(P62,'PoF Cables'!$J$1:$K$19,2,FALSE),VLOOKUP(P62,'PoF OHL'!$J$1:$K$200,2,FALSE))))</f>
        <v>4.9688539601579565E-4</v>
      </c>
      <c r="R62" s="14">
        <f t="shared" si="1"/>
        <v>33334.558015792623</v>
      </c>
      <c r="S62" s="14">
        <f t="shared" si="2"/>
        <v>0</v>
      </c>
    </row>
    <row r="63" spans="1:19" s="14" customFormat="1">
      <c r="A63" s="14" t="str">
        <f>'Asset Risk Calculation'!A62</f>
        <v>OHL conductor</v>
      </c>
      <c r="B63" s="14" t="str">
        <f>'Asset Risk Calculation'!B62</f>
        <v>OHL conductor62</v>
      </c>
      <c r="C63" s="14" t="str">
        <f>'Asset Risk Calculation'!C62</f>
        <v>nasap162</v>
      </c>
      <c r="D63" s="14">
        <f>'Asset Risk Calculation'!D62</f>
        <v>0</v>
      </c>
      <c r="E63" s="14">
        <f>'Asset Risk Calculation'!E62</f>
        <v>0</v>
      </c>
      <c r="F63" s="14">
        <f>'Asset Risk Calculation'!F62</f>
        <v>0</v>
      </c>
      <c r="G63" s="14">
        <f>'Asset Risk Calculation'!G62</f>
        <v>241878</v>
      </c>
      <c r="H63" s="14">
        <f>'Asset Risk Calculation'!H62</f>
        <v>241878</v>
      </c>
      <c r="I63" s="14">
        <f>'Asset Risk Calculation'!I62</f>
        <v>50000</v>
      </c>
      <c r="J63" s="14">
        <f>'Asset Risk Calculation'!J62</f>
        <v>5000</v>
      </c>
      <c r="K63" s="14" t="str">
        <f>'Asset Risk Calculation'!K62</f>
        <v>no</v>
      </c>
      <c r="L63" s="14">
        <f>'Asset Risk Calculation'!M62</f>
        <v>296878</v>
      </c>
      <c r="M63" s="14">
        <f>'Asset Risk Calculation'!N62</f>
        <v>4760000</v>
      </c>
      <c r="N63" s="14" t="str">
        <f>'Asset Risk Calculation'!O62</f>
        <v>Lgrp1</v>
      </c>
      <c r="O63" s="12">
        <f>'Asset Risk Calculation'!P62</f>
        <v>3</v>
      </c>
      <c r="P63" s="14" t="str">
        <f t="shared" si="0"/>
        <v>Lgrp13</v>
      </c>
      <c r="Q63" s="11">
        <f>IF(A63="Transformer",VLOOKUP(P63,'PoF Tx'!$C$4:$D$10,2,FALSE),IF(A63="Switchgear",VLOOKUP(P63,'PoF SWGR'!$J$1:$K$213,2,FALSE),IF(A63="Cable",VLOOKUP(P63,'PoF Cables'!$J$1:$K$19,2,FALSE),VLOOKUP(P63,'PoF OHL'!$J$1:$K$200,2,FALSE))))</f>
        <v>2.9677513105440477E-8</v>
      </c>
      <c r="R63" s="14">
        <f t="shared" si="1"/>
        <v>0.15007556311761364</v>
      </c>
      <c r="S63" s="14">
        <f t="shared" si="2"/>
        <v>0</v>
      </c>
    </row>
    <row r="64" spans="1:19" s="14" customFormat="1">
      <c r="A64" s="14" t="str">
        <f>'Asset Risk Calculation'!A63</f>
        <v>OHL conductor</v>
      </c>
      <c r="B64" s="14" t="str">
        <f>'Asset Risk Calculation'!B63</f>
        <v>OHL conductor63</v>
      </c>
      <c r="C64" s="14" t="str">
        <f>'Asset Risk Calculation'!C63</f>
        <v>nasap163</v>
      </c>
      <c r="D64" s="14">
        <f>'Asset Risk Calculation'!D63</f>
        <v>0</v>
      </c>
      <c r="E64" s="14">
        <f>'Asset Risk Calculation'!E63</f>
        <v>0</v>
      </c>
      <c r="F64" s="14">
        <f>'Asset Risk Calculation'!F63</f>
        <v>0</v>
      </c>
      <c r="G64" s="14">
        <f>'Asset Risk Calculation'!G63</f>
        <v>2265429</v>
      </c>
      <c r="H64" s="14">
        <f>'Asset Risk Calculation'!H63</f>
        <v>2265429</v>
      </c>
      <c r="I64" s="14">
        <f>'Asset Risk Calculation'!I63</f>
        <v>10000000</v>
      </c>
      <c r="J64" s="14">
        <f>'Asset Risk Calculation'!J63</f>
        <v>5000</v>
      </c>
      <c r="K64" s="14" t="str">
        <f>'Asset Risk Calculation'!K63</f>
        <v>Nuclear</v>
      </c>
      <c r="L64" s="14">
        <f>'Asset Risk Calculation'!M63</f>
        <v>12270429</v>
      </c>
      <c r="M64" s="14">
        <f>'Asset Risk Calculation'!N63</f>
        <v>9520000</v>
      </c>
      <c r="N64" s="14" t="str">
        <f>'Asset Risk Calculation'!O63</f>
        <v>Lgrp1</v>
      </c>
      <c r="O64" s="12" t="str">
        <f>'Asset Risk Calculation'!P63</f>
        <v>4a</v>
      </c>
      <c r="P64" s="14" t="str">
        <f t="shared" si="0"/>
        <v>Lgrp14a</v>
      </c>
      <c r="Q64" s="11">
        <f>IF(A64="Transformer",VLOOKUP(P64,'PoF Tx'!$C$4:$D$10,2,FALSE),IF(A64="Switchgear",VLOOKUP(P64,'PoF SWGR'!$J$1:$K$213,2,FALSE),IF(A64="Cable",VLOOKUP(P64,'PoF Cables'!$J$1:$K$19,2,FALSE),VLOOKUP(P64,'PoF OHL'!$J$1:$K$200,2,FALSE))))</f>
        <v>7.6709467652011313E-3</v>
      </c>
      <c r="R64" s="14">
        <f t="shared" si="1"/>
        <v>0</v>
      </c>
      <c r="S64" s="14">
        <f t="shared" si="2"/>
        <v>9520000</v>
      </c>
    </row>
    <row r="65" spans="1:19" s="14" customFormat="1">
      <c r="A65" s="14" t="str">
        <f>'Asset Risk Calculation'!A64</f>
        <v>OHL conductor</v>
      </c>
      <c r="B65" s="14" t="str">
        <f>'Asset Risk Calculation'!B64</f>
        <v>OHL conductor64</v>
      </c>
      <c r="C65" s="14" t="str">
        <f>'Asset Risk Calculation'!C64</f>
        <v>nasap164</v>
      </c>
      <c r="D65" s="14">
        <f>'Asset Risk Calculation'!D64</f>
        <v>0</v>
      </c>
      <c r="E65" s="14">
        <f>'Asset Risk Calculation'!E64</f>
        <v>0</v>
      </c>
      <c r="F65" s="14">
        <f>'Asset Risk Calculation'!F64</f>
        <v>0</v>
      </c>
      <c r="G65" s="14">
        <f>'Asset Risk Calculation'!G64</f>
        <v>2265429</v>
      </c>
      <c r="H65" s="14">
        <f>'Asset Risk Calculation'!H64</f>
        <v>2265429</v>
      </c>
      <c r="I65" s="14">
        <f>'Asset Risk Calculation'!I64</f>
        <v>50000</v>
      </c>
      <c r="J65" s="14">
        <f>'Asset Risk Calculation'!J64</f>
        <v>5000</v>
      </c>
      <c r="K65" s="14" t="str">
        <f>'Asset Risk Calculation'!K64</f>
        <v>Nuclear</v>
      </c>
      <c r="L65" s="14">
        <f>'Asset Risk Calculation'!M64</f>
        <v>2320429</v>
      </c>
      <c r="M65" s="14">
        <f>'Asset Risk Calculation'!N64</f>
        <v>23800000</v>
      </c>
      <c r="N65" s="14" t="str">
        <f>'Asset Risk Calculation'!O64</f>
        <v>Lgrp1</v>
      </c>
      <c r="O65" s="12" t="str">
        <f>'Asset Risk Calculation'!P64</f>
        <v>4a</v>
      </c>
      <c r="P65" s="14" t="str">
        <f t="shared" si="0"/>
        <v>Lgrp14a</v>
      </c>
      <c r="Q65" s="11">
        <f>IF(A65="Transformer",VLOOKUP(P65,'PoF Tx'!$C$4:$D$10,2,FALSE),IF(A65="Switchgear",VLOOKUP(P65,'PoF SWGR'!$J$1:$K$213,2,FALSE),IF(A65="Cable",VLOOKUP(P65,'PoF Cables'!$J$1:$K$19,2,FALSE),VLOOKUP(P65,'PoF OHL'!$J$1:$K$200,2,FALSE))))</f>
        <v>7.6709467652011313E-3</v>
      </c>
      <c r="R65" s="14">
        <f t="shared" si="1"/>
        <v>0</v>
      </c>
      <c r="S65" s="14">
        <f t="shared" si="2"/>
        <v>23800000</v>
      </c>
    </row>
    <row r="66" spans="1:19" s="14" customFormat="1">
      <c r="A66" s="14" t="str">
        <f>'Asset Risk Calculation'!A65</f>
        <v>OHL conductor</v>
      </c>
      <c r="B66" s="14" t="str">
        <f>'Asset Risk Calculation'!B65</f>
        <v>OHL conductor65</v>
      </c>
      <c r="C66" s="14" t="str">
        <f>'Asset Risk Calculation'!C65</f>
        <v>nasap165</v>
      </c>
      <c r="D66" s="14">
        <f>'Asset Risk Calculation'!D65</f>
        <v>0</v>
      </c>
      <c r="E66" s="14">
        <f>'Asset Risk Calculation'!E65</f>
        <v>0</v>
      </c>
      <c r="F66" s="14">
        <f>'Asset Risk Calculation'!F65</f>
        <v>0</v>
      </c>
      <c r="G66" s="14">
        <f>'Asset Risk Calculation'!G65</f>
        <v>2265429</v>
      </c>
      <c r="H66" s="14">
        <f>'Asset Risk Calculation'!H65</f>
        <v>2265429</v>
      </c>
      <c r="I66" s="14">
        <f>'Asset Risk Calculation'!I65</f>
        <v>50000</v>
      </c>
      <c r="J66" s="14">
        <f>'Asset Risk Calculation'!J65</f>
        <v>5000</v>
      </c>
      <c r="K66" s="14" t="str">
        <f>'Asset Risk Calculation'!K65</f>
        <v>no</v>
      </c>
      <c r="L66" s="14">
        <f>'Asset Risk Calculation'!M65</f>
        <v>2320429</v>
      </c>
      <c r="M66" s="14">
        <f>'Asset Risk Calculation'!N65</f>
        <v>47600000</v>
      </c>
      <c r="N66" s="14" t="str">
        <f>'Asset Risk Calculation'!O65</f>
        <v>Lgrp1</v>
      </c>
      <c r="O66" s="12">
        <f>'Asset Risk Calculation'!P65</f>
        <v>3</v>
      </c>
      <c r="P66" s="14" t="str">
        <f t="shared" si="0"/>
        <v>Lgrp13</v>
      </c>
      <c r="Q66" s="11">
        <f>IF(A66="Transformer",VLOOKUP(P66,'PoF Tx'!$C$4:$D$10,2,FALSE),IF(A66="Switchgear",VLOOKUP(P66,'PoF SWGR'!$J$1:$K$213,2,FALSE),IF(A66="Cable",VLOOKUP(P66,'PoF Cables'!$J$1:$K$19,2,FALSE),VLOOKUP(P66,'PoF OHL'!$J$1:$K$200,2,FALSE))))</f>
        <v>2.9677513105440477E-8</v>
      </c>
      <c r="R66" s="14">
        <f t="shared" si="1"/>
        <v>1.4815141858767109</v>
      </c>
      <c r="S66" s="14">
        <f t="shared" si="2"/>
        <v>0</v>
      </c>
    </row>
    <row r="67" spans="1:19" s="14" customFormat="1">
      <c r="A67" s="14" t="str">
        <f>'Asset Risk Calculation'!A66</f>
        <v>OHL conductor</v>
      </c>
      <c r="B67" s="14" t="str">
        <f>'Asset Risk Calculation'!B66</f>
        <v>OHL conductor66</v>
      </c>
      <c r="C67" s="14" t="str">
        <f>'Asset Risk Calculation'!C66</f>
        <v>nasap166</v>
      </c>
      <c r="D67" s="14">
        <f>'Asset Risk Calculation'!D66</f>
        <v>0</v>
      </c>
      <c r="E67" s="14">
        <f>'Asset Risk Calculation'!E66</f>
        <v>0</v>
      </c>
      <c r="F67" s="14">
        <f>'Asset Risk Calculation'!F66</f>
        <v>0</v>
      </c>
      <c r="G67" s="14">
        <f>'Asset Risk Calculation'!G66</f>
        <v>2265429</v>
      </c>
      <c r="H67" s="14">
        <f>'Asset Risk Calculation'!H66</f>
        <v>2265429</v>
      </c>
      <c r="I67" s="14">
        <f>'Asset Risk Calculation'!I66</f>
        <v>50000</v>
      </c>
      <c r="J67" s="14">
        <f>'Asset Risk Calculation'!J66</f>
        <v>5000</v>
      </c>
      <c r="K67" s="14" t="str">
        <f>'Asset Risk Calculation'!K66</f>
        <v>no</v>
      </c>
      <c r="L67" s="14">
        <f>'Asset Risk Calculation'!M66</f>
        <v>2320429</v>
      </c>
      <c r="M67" s="14">
        <f>'Asset Risk Calculation'!N66</f>
        <v>71400000</v>
      </c>
      <c r="N67" s="14" t="str">
        <f>'Asset Risk Calculation'!O66</f>
        <v>Lgrp1</v>
      </c>
      <c r="O67" s="12">
        <f>'Asset Risk Calculation'!P66</f>
        <v>1</v>
      </c>
      <c r="P67" s="14" t="str">
        <f t="shared" si="0"/>
        <v>Lgrp11</v>
      </c>
      <c r="Q67" s="11">
        <f>IF(A67="Transformer",VLOOKUP(P67,'PoF Tx'!$C$4:$D$10,2,FALSE),IF(A67="Switchgear",VLOOKUP(P67,'PoF SWGR'!$J$1:$K$213,2,FALSE),IF(A67="Cable",VLOOKUP(P67,'PoF Cables'!$J$1:$K$19,2,FALSE),VLOOKUP(P67,'PoF OHL'!$J$1:$K$200,2,FALSE))))</f>
        <v>5.1698528385688801E-35</v>
      </c>
      <c r="R67" s="14">
        <f t="shared" si="1"/>
        <v>3.8112376912616556E-27</v>
      </c>
      <c r="S67" s="14">
        <f t="shared" si="2"/>
        <v>0</v>
      </c>
    </row>
    <row r="68" spans="1:19" s="14" customFormat="1">
      <c r="A68" s="14" t="str">
        <f>'Asset Risk Calculation'!A67</f>
        <v>OHL conductor</v>
      </c>
      <c r="B68" s="14" t="str">
        <f>'Asset Risk Calculation'!B67</f>
        <v>OHL conductor67</v>
      </c>
      <c r="C68" s="14" t="str">
        <f>'Asset Risk Calculation'!C67</f>
        <v>nasap167</v>
      </c>
      <c r="D68" s="14">
        <f>'Asset Risk Calculation'!D67</f>
        <v>0</v>
      </c>
      <c r="E68" s="14">
        <f>'Asset Risk Calculation'!E67</f>
        <v>0</v>
      </c>
      <c r="F68" s="14">
        <f>'Asset Risk Calculation'!F67</f>
        <v>0</v>
      </c>
      <c r="G68" s="14">
        <f>'Asset Risk Calculation'!G67</f>
        <v>2265429</v>
      </c>
      <c r="H68" s="14">
        <f>'Asset Risk Calculation'!H67</f>
        <v>2265429</v>
      </c>
      <c r="I68" s="14">
        <f>'Asset Risk Calculation'!I67</f>
        <v>10000</v>
      </c>
      <c r="J68" s="14">
        <f>'Asset Risk Calculation'!J67</f>
        <v>5000</v>
      </c>
      <c r="K68" s="14" t="str">
        <f>'Asset Risk Calculation'!K67</f>
        <v>no</v>
      </c>
      <c r="L68" s="14">
        <f>'Asset Risk Calculation'!M67</f>
        <v>2280429</v>
      </c>
      <c r="M68" s="14">
        <f>'Asset Risk Calculation'!N67</f>
        <v>4760000</v>
      </c>
      <c r="N68" s="14" t="str">
        <f>'Asset Risk Calculation'!O67</f>
        <v>Lgrp1</v>
      </c>
      <c r="O68" s="12">
        <f>'Asset Risk Calculation'!P67</f>
        <v>2</v>
      </c>
      <c r="P68" s="14" t="str">
        <f t="shared" ref="P68:P101" si="3">CONCATENATE(N68,O68)</f>
        <v>Lgrp12</v>
      </c>
      <c r="Q68" s="11">
        <f>IF(A68="Transformer",VLOOKUP(P68,'PoF Tx'!$C$4:$D$10,2,FALSE),IF(A68="Switchgear",VLOOKUP(P68,'PoF SWGR'!$J$1:$K$213,2,FALSE),IF(A68="Cable",VLOOKUP(P68,'PoF Cables'!$J$1:$K$19,2,FALSE),VLOOKUP(P68,'PoF OHL'!$J$1:$K$200,2,FALSE))))</f>
        <v>5.1698528385688801E-35</v>
      </c>
      <c r="R68" s="14">
        <f t="shared" ref="R68:R101" si="4">IF(K68="no",Q68*(L68+M68),0)</f>
        <v>3.6397981850392661E-28</v>
      </c>
      <c r="S68" s="14">
        <f t="shared" ref="S68:S101" si="5">IF(K68="no",0,M68)</f>
        <v>0</v>
      </c>
    </row>
    <row r="69" spans="1:19" s="14" customFormat="1">
      <c r="A69" s="14" t="str">
        <f>'Asset Risk Calculation'!A68</f>
        <v>OHL conductor</v>
      </c>
      <c r="B69" s="14" t="str">
        <f>'Asset Risk Calculation'!B68</f>
        <v>OHL conductor68</v>
      </c>
      <c r="C69" s="14" t="str">
        <f>'Asset Risk Calculation'!C68</f>
        <v>nasap168</v>
      </c>
      <c r="D69" s="14">
        <f>'Asset Risk Calculation'!D68</f>
        <v>0</v>
      </c>
      <c r="E69" s="14">
        <f>'Asset Risk Calculation'!E68</f>
        <v>0</v>
      </c>
      <c r="F69" s="14">
        <f>'Asset Risk Calculation'!F68</f>
        <v>0</v>
      </c>
      <c r="G69" s="14">
        <f>'Asset Risk Calculation'!G68</f>
        <v>4449015</v>
      </c>
      <c r="H69" s="14">
        <f>'Asset Risk Calculation'!H68</f>
        <v>4449015</v>
      </c>
      <c r="I69" s="14">
        <f>'Asset Risk Calculation'!I68</f>
        <v>10000</v>
      </c>
      <c r="J69" s="14">
        <f>'Asset Risk Calculation'!J68</f>
        <v>5000</v>
      </c>
      <c r="K69" s="14" t="str">
        <f>'Asset Risk Calculation'!K68</f>
        <v>no</v>
      </c>
      <c r="L69" s="14">
        <f>'Asset Risk Calculation'!M68</f>
        <v>4464015</v>
      </c>
      <c r="M69" s="14">
        <f>'Asset Risk Calculation'!N68</f>
        <v>9520000</v>
      </c>
      <c r="N69" s="14" t="str">
        <f>'Asset Risk Calculation'!O68</f>
        <v>Lgrp1</v>
      </c>
      <c r="O69" s="12">
        <f>'Asset Risk Calculation'!P68</f>
        <v>5</v>
      </c>
      <c r="P69" s="14" t="str">
        <f t="shared" si="3"/>
        <v>Lgrp15</v>
      </c>
      <c r="Q69" s="11">
        <f>IF(A69="Transformer",VLOOKUP(P69,'PoF Tx'!$C$4:$D$10,2,FALSE),IF(A69="Switchgear",VLOOKUP(P69,'PoF SWGR'!$J$1:$K$213,2,FALSE),IF(A69="Cable",VLOOKUP(P69,'PoF Cables'!$J$1:$K$19,2,FALSE),VLOOKUP(P69,'PoF OHL'!$J$1:$K$200,2,FALSE))))</f>
        <v>0.13552422890462246</v>
      </c>
      <c r="R69" s="14">
        <f t="shared" si="4"/>
        <v>1895172.849865674</v>
      </c>
      <c r="S69" s="14">
        <f t="shared" si="5"/>
        <v>0</v>
      </c>
    </row>
    <row r="70" spans="1:19" s="14" customFormat="1">
      <c r="A70" s="14" t="str">
        <f>'Asset Risk Calculation'!A69</f>
        <v>OHL conductor</v>
      </c>
      <c r="B70" s="14" t="str">
        <f>'Asset Risk Calculation'!B69</f>
        <v>OHL conductor69</v>
      </c>
      <c r="C70" s="14" t="str">
        <f>'Asset Risk Calculation'!C69</f>
        <v>nasap169</v>
      </c>
      <c r="D70" s="14">
        <f>'Asset Risk Calculation'!D69</f>
        <v>0</v>
      </c>
      <c r="E70" s="14">
        <f>'Asset Risk Calculation'!E69</f>
        <v>0</v>
      </c>
      <c r="F70" s="14">
        <f>'Asset Risk Calculation'!F69</f>
        <v>0</v>
      </c>
      <c r="G70" s="14">
        <f>'Asset Risk Calculation'!G69</f>
        <v>241878</v>
      </c>
      <c r="H70" s="14">
        <f>'Asset Risk Calculation'!H69</f>
        <v>241878</v>
      </c>
      <c r="I70" s="14">
        <f>'Asset Risk Calculation'!I69</f>
        <v>50000</v>
      </c>
      <c r="J70" s="14">
        <f>'Asset Risk Calculation'!J69</f>
        <v>5000</v>
      </c>
      <c r="K70" s="14" t="str">
        <f>'Asset Risk Calculation'!K69</f>
        <v>no</v>
      </c>
      <c r="L70" s="14">
        <f>'Asset Risk Calculation'!M69</f>
        <v>296878</v>
      </c>
      <c r="M70" s="14">
        <f>'Asset Risk Calculation'!N69</f>
        <v>23800000</v>
      </c>
      <c r="N70" s="14" t="str">
        <f>'Asset Risk Calculation'!O69</f>
        <v>Lgrp1</v>
      </c>
      <c r="O70" s="12" t="str">
        <f>'Asset Risk Calculation'!P69</f>
        <v>4a</v>
      </c>
      <c r="P70" s="14" t="str">
        <f t="shared" si="3"/>
        <v>Lgrp14a</v>
      </c>
      <c r="Q70" s="11">
        <f>IF(A70="Transformer",VLOOKUP(P70,'PoF Tx'!$C$4:$D$10,2,FALSE),IF(A70="Switchgear",VLOOKUP(P70,'PoF SWGR'!$J$1:$K$213,2,FALSE),IF(A70="Cable",VLOOKUP(P70,'PoF Cables'!$J$1:$K$19,2,FALSE),VLOOKUP(P70,'PoF OHL'!$J$1:$K$200,2,FALSE))))</f>
        <v>7.6709467652011313E-3</v>
      </c>
      <c r="R70" s="14">
        <f t="shared" si="4"/>
        <v>184845.8683455463</v>
      </c>
      <c r="S70" s="14">
        <f t="shared" si="5"/>
        <v>0</v>
      </c>
    </row>
    <row r="71" spans="1:19" s="14" customFormat="1">
      <c r="A71" s="14" t="str">
        <f>'Asset Risk Calculation'!A70</f>
        <v>OHL conductor</v>
      </c>
      <c r="B71" s="14" t="str">
        <f>'Asset Risk Calculation'!B70</f>
        <v>OHL conductor70</v>
      </c>
      <c r="C71" s="14" t="str">
        <f>'Asset Risk Calculation'!C70</f>
        <v>nasap170</v>
      </c>
      <c r="D71" s="14">
        <f>'Asset Risk Calculation'!D70</f>
        <v>0</v>
      </c>
      <c r="E71" s="14">
        <f>'Asset Risk Calculation'!E70</f>
        <v>0</v>
      </c>
      <c r="F71" s="14">
        <f>'Asset Risk Calculation'!F70</f>
        <v>0</v>
      </c>
      <c r="G71" s="14">
        <f>'Asset Risk Calculation'!G70</f>
        <v>2265429</v>
      </c>
      <c r="H71" s="14">
        <f>'Asset Risk Calculation'!H70</f>
        <v>2265429</v>
      </c>
      <c r="I71" s="14">
        <f>'Asset Risk Calculation'!I70</f>
        <v>50000</v>
      </c>
      <c r="J71" s="14">
        <f>'Asset Risk Calculation'!J70</f>
        <v>5000</v>
      </c>
      <c r="K71" s="14" t="str">
        <f>'Asset Risk Calculation'!K70</f>
        <v>no</v>
      </c>
      <c r="L71" s="14">
        <f>'Asset Risk Calculation'!M70</f>
        <v>2320429</v>
      </c>
      <c r="M71" s="14">
        <f>'Asset Risk Calculation'!N70</f>
        <v>47600000</v>
      </c>
      <c r="N71" s="14" t="str">
        <f>'Asset Risk Calculation'!O70</f>
        <v>Lgrp1</v>
      </c>
      <c r="O71" s="12">
        <f>'Asset Risk Calculation'!P70</f>
        <v>5</v>
      </c>
      <c r="P71" s="14" t="str">
        <f t="shared" si="3"/>
        <v>Lgrp15</v>
      </c>
      <c r="Q71" s="11">
        <f>IF(A71="Transformer",VLOOKUP(P71,'PoF Tx'!$C$4:$D$10,2,FALSE),IF(A71="Switchgear",VLOOKUP(P71,'PoF SWGR'!$J$1:$K$213,2,FALSE),IF(A71="Cable",VLOOKUP(P71,'PoF Cables'!$J$1:$K$19,2,FALSE),VLOOKUP(P71,'PoF OHL'!$J$1:$K$200,2,FALSE))))</f>
        <v>0.13552422890462246</v>
      </c>
      <c r="R71" s="14">
        <f t="shared" si="4"/>
        <v>6765427.6468129531</v>
      </c>
      <c r="S71" s="14">
        <f t="shared" si="5"/>
        <v>0</v>
      </c>
    </row>
    <row r="72" spans="1:19" s="14" customFormat="1">
      <c r="A72" s="14" t="str">
        <f>'Asset Risk Calculation'!A71</f>
        <v>OHL conductor</v>
      </c>
      <c r="B72" s="14" t="str">
        <f>'Asset Risk Calculation'!B71</f>
        <v>OHL conductor71</v>
      </c>
      <c r="C72" s="14" t="str">
        <f>'Asset Risk Calculation'!C71</f>
        <v>nasap171</v>
      </c>
      <c r="D72" s="14">
        <f>'Asset Risk Calculation'!D71</f>
        <v>0</v>
      </c>
      <c r="E72" s="14">
        <f>'Asset Risk Calculation'!E71</f>
        <v>0</v>
      </c>
      <c r="F72" s="14">
        <f>'Asset Risk Calculation'!F71</f>
        <v>0</v>
      </c>
      <c r="G72" s="14">
        <f>'Asset Risk Calculation'!G71</f>
        <v>2265429</v>
      </c>
      <c r="H72" s="14">
        <f>'Asset Risk Calculation'!H71</f>
        <v>2265429</v>
      </c>
      <c r="I72" s="14">
        <f>'Asset Risk Calculation'!I71</f>
        <v>50000</v>
      </c>
      <c r="J72" s="14">
        <f>'Asset Risk Calculation'!J71</f>
        <v>5000</v>
      </c>
      <c r="K72" s="14" t="str">
        <f>'Asset Risk Calculation'!K71</f>
        <v>no</v>
      </c>
      <c r="L72" s="14">
        <f>'Asset Risk Calculation'!M71</f>
        <v>2320429</v>
      </c>
      <c r="M72" s="14">
        <f>'Asset Risk Calculation'!N71</f>
        <v>71400000</v>
      </c>
      <c r="N72" s="14" t="str">
        <f>'Asset Risk Calculation'!O71</f>
        <v>Lgrp1</v>
      </c>
      <c r="O72" s="12" t="str">
        <f>'Asset Risk Calculation'!P71</f>
        <v>4a</v>
      </c>
      <c r="P72" s="14" t="str">
        <f t="shared" si="3"/>
        <v>Lgrp14a</v>
      </c>
      <c r="Q72" s="11">
        <f>IF(A72="Transformer",VLOOKUP(P72,'PoF Tx'!$C$4:$D$10,2,FALSE),IF(A72="Switchgear",VLOOKUP(P72,'PoF SWGR'!$J$1:$K$213,2,FALSE),IF(A72="Cable",VLOOKUP(P72,'PoF Cables'!$J$1:$K$19,2,FALSE),VLOOKUP(P72,'PoF OHL'!$J$1:$K$200,2,FALSE))))</f>
        <v>7.6709467652011313E-3</v>
      </c>
      <c r="R72" s="14">
        <f t="shared" si="4"/>
        <v>565505.48636678967</v>
      </c>
      <c r="S72" s="14">
        <f t="shared" si="5"/>
        <v>0</v>
      </c>
    </row>
    <row r="73" spans="1:19" s="14" customFormat="1">
      <c r="A73" s="14" t="str">
        <f>'Asset Risk Calculation'!A72</f>
        <v>OHL conductor</v>
      </c>
      <c r="B73" s="14" t="str">
        <f>'Asset Risk Calculation'!B72</f>
        <v>OHL conductor72</v>
      </c>
      <c r="C73" s="14" t="str">
        <f>'Asset Risk Calculation'!C72</f>
        <v>nasap172</v>
      </c>
      <c r="D73" s="14">
        <f>'Asset Risk Calculation'!D72</f>
        <v>0</v>
      </c>
      <c r="E73" s="14">
        <f>'Asset Risk Calculation'!E72</f>
        <v>0</v>
      </c>
      <c r="F73" s="14">
        <f>'Asset Risk Calculation'!F72</f>
        <v>0</v>
      </c>
      <c r="G73" s="14">
        <f>'Asset Risk Calculation'!G72</f>
        <v>2265429</v>
      </c>
      <c r="H73" s="14">
        <f>'Asset Risk Calculation'!H72</f>
        <v>2265429</v>
      </c>
      <c r="I73" s="14">
        <f>'Asset Risk Calculation'!I72</f>
        <v>50000</v>
      </c>
      <c r="J73" s="14">
        <f>'Asset Risk Calculation'!J72</f>
        <v>5000</v>
      </c>
      <c r="K73" s="14" t="str">
        <f>'Asset Risk Calculation'!K72</f>
        <v>no</v>
      </c>
      <c r="L73" s="14">
        <f>'Asset Risk Calculation'!M72</f>
        <v>2320429</v>
      </c>
      <c r="M73" s="14">
        <f>'Asset Risk Calculation'!N72</f>
        <v>4760000</v>
      </c>
      <c r="N73" s="14" t="str">
        <f>'Asset Risk Calculation'!O72</f>
        <v>Lgrp1</v>
      </c>
      <c r="O73" s="12">
        <f>'Asset Risk Calculation'!P72</f>
        <v>5</v>
      </c>
      <c r="P73" s="14" t="str">
        <f t="shared" si="3"/>
        <v>Lgrp15</v>
      </c>
      <c r="Q73" s="11">
        <f>IF(A73="Transformer",VLOOKUP(P73,'PoF Tx'!$C$4:$D$10,2,FALSE),IF(A73="Switchgear",VLOOKUP(P73,'PoF SWGR'!$J$1:$K$213,2,FALSE),IF(A73="Cable",VLOOKUP(P73,'PoF Cables'!$J$1:$K$19,2,FALSE),VLOOKUP(P73,'PoF OHL'!$J$1:$K$200,2,FALSE))))</f>
        <v>0.13552422890462246</v>
      </c>
      <c r="R73" s="14">
        <f t="shared" si="4"/>
        <v>959569.68053892709</v>
      </c>
      <c r="S73" s="14">
        <f t="shared" si="5"/>
        <v>0</v>
      </c>
    </row>
    <row r="74" spans="1:19" s="14" customFormat="1">
      <c r="A74" s="14" t="str">
        <f>'Asset Risk Calculation'!A73</f>
        <v>OHL conductor</v>
      </c>
      <c r="B74" s="14" t="str">
        <f>'Asset Risk Calculation'!B73</f>
        <v>OHL conductor73</v>
      </c>
      <c r="C74" s="14" t="str">
        <f>'Asset Risk Calculation'!C73</f>
        <v>nasap173</v>
      </c>
      <c r="D74" s="14">
        <f>'Asset Risk Calculation'!D73</f>
        <v>0</v>
      </c>
      <c r="E74" s="14">
        <f>'Asset Risk Calculation'!E73</f>
        <v>0</v>
      </c>
      <c r="F74" s="14">
        <f>'Asset Risk Calculation'!F73</f>
        <v>0</v>
      </c>
      <c r="G74" s="14">
        <f>'Asset Risk Calculation'!G73</f>
        <v>2265429</v>
      </c>
      <c r="H74" s="14">
        <f>'Asset Risk Calculation'!H73</f>
        <v>2265429</v>
      </c>
      <c r="I74" s="14">
        <f>'Asset Risk Calculation'!I73</f>
        <v>10000</v>
      </c>
      <c r="J74" s="14">
        <f>'Asset Risk Calculation'!J73</f>
        <v>5000</v>
      </c>
      <c r="K74" s="14" t="str">
        <f>'Asset Risk Calculation'!K73</f>
        <v>no</v>
      </c>
      <c r="L74" s="14">
        <f>'Asset Risk Calculation'!M73</f>
        <v>2280429</v>
      </c>
      <c r="M74" s="14">
        <f>'Asset Risk Calculation'!N73</f>
        <v>9520000</v>
      </c>
      <c r="N74" s="14" t="str">
        <f>'Asset Risk Calculation'!O73</f>
        <v>Lgrp1</v>
      </c>
      <c r="O74" s="12">
        <f>'Asset Risk Calculation'!P73</f>
        <v>2</v>
      </c>
      <c r="P74" s="14" t="str">
        <f t="shared" si="3"/>
        <v>Lgrp12</v>
      </c>
      <c r="Q74" s="11">
        <f>IF(A74="Transformer",VLOOKUP(P74,'PoF Tx'!$C$4:$D$10,2,FALSE),IF(A74="Switchgear",VLOOKUP(P74,'PoF SWGR'!$J$1:$K$213,2,FALSE),IF(A74="Cable",VLOOKUP(P74,'PoF Cables'!$J$1:$K$19,2,FALSE),VLOOKUP(P74,'PoF OHL'!$J$1:$K$200,2,FALSE))))</f>
        <v>5.1698528385688801E-35</v>
      </c>
      <c r="R74" s="14">
        <f t="shared" si="4"/>
        <v>6.1006481361980528E-28</v>
      </c>
      <c r="S74" s="14">
        <f t="shared" si="5"/>
        <v>0</v>
      </c>
    </row>
    <row r="75" spans="1:19" s="14" customFormat="1">
      <c r="A75" s="14" t="str">
        <f>'Asset Risk Calculation'!A74</f>
        <v>OHL conductor</v>
      </c>
      <c r="B75" s="14" t="str">
        <f>'Asset Risk Calculation'!B74</f>
        <v>OHL conductor74</v>
      </c>
      <c r="C75" s="14" t="str">
        <f>'Asset Risk Calculation'!C74</f>
        <v>nasap174</v>
      </c>
      <c r="D75" s="14">
        <f>'Asset Risk Calculation'!D74</f>
        <v>0</v>
      </c>
      <c r="E75" s="14">
        <f>'Asset Risk Calculation'!E74</f>
        <v>0</v>
      </c>
      <c r="F75" s="14">
        <f>'Asset Risk Calculation'!F74</f>
        <v>0</v>
      </c>
      <c r="G75" s="14">
        <f>'Asset Risk Calculation'!G74</f>
        <v>4449015</v>
      </c>
      <c r="H75" s="14">
        <f>'Asset Risk Calculation'!H74</f>
        <v>4449015</v>
      </c>
      <c r="I75" s="14">
        <f>'Asset Risk Calculation'!I74</f>
        <v>10000</v>
      </c>
      <c r="J75" s="14">
        <f>'Asset Risk Calculation'!J74</f>
        <v>5000</v>
      </c>
      <c r="K75" s="14" t="str">
        <f>'Asset Risk Calculation'!K74</f>
        <v>no</v>
      </c>
      <c r="L75" s="14">
        <f>'Asset Risk Calculation'!M74</f>
        <v>4464015</v>
      </c>
      <c r="M75" s="14">
        <f>'Asset Risk Calculation'!N74</f>
        <v>23800000</v>
      </c>
      <c r="N75" s="14" t="str">
        <f>'Asset Risk Calculation'!O74</f>
        <v>Lgrp1</v>
      </c>
      <c r="O75" s="12">
        <f>'Asset Risk Calculation'!P74</f>
        <v>3</v>
      </c>
      <c r="P75" s="14" t="str">
        <f t="shared" si="3"/>
        <v>Lgrp13</v>
      </c>
      <c r="Q75" s="11">
        <f>IF(A75="Transformer",VLOOKUP(P75,'PoF Tx'!$C$4:$D$10,2,FALSE),IF(A75="Switchgear",VLOOKUP(P75,'PoF SWGR'!$J$1:$K$213,2,FALSE),IF(A75="Cable",VLOOKUP(P75,'PoF Cables'!$J$1:$K$19,2,FALSE),VLOOKUP(P75,'PoF OHL'!$J$1:$K$200,2,FALSE))))</f>
        <v>2.9677513105440477E-8</v>
      </c>
      <c r="R75" s="14">
        <f t="shared" si="4"/>
        <v>0.83880567557486618</v>
      </c>
      <c r="S75" s="14">
        <f t="shared" si="5"/>
        <v>0</v>
      </c>
    </row>
    <row r="76" spans="1:19" s="14" customFormat="1">
      <c r="A76" s="14" t="str">
        <f>'Asset Risk Calculation'!A75</f>
        <v>OHL conductor</v>
      </c>
      <c r="B76" s="14" t="str">
        <f>'Asset Risk Calculation'!B75</f>
        <v>OHL conductor75</v>
      </c>
      <c r="C76" s="14" t="str">
        <f>'Asset Risk Calculation'!C75</f>
        <v>nasap175</v>
      </c>
      <c r="D76" s="14">
        <f>'Asset Risk Calculation'!D75</f>
        <v>0</v>
      </c>
      <c r="E76" s="14">
        <f>'Asset Risk Calculation'!E75</f>
        <v>0</v>
      </c>
      <c r="F76" s="14">
        <f>'Asset Risk Calculation'!F75</f>
        <v>0</v>
      </c>
      <c r="G76" s="14">
        <f>'Asset Risk Calculation'!G75</f>
        <v>2265429</v>
      </c>
      <c r="H76" s="14">
        <f>'Asset Risk Calculation'!H75</f>
        <v>2265429</v>
      </c>
      <c r="I76" s="14">
        <f>'Asset Risk Calculation'!I75</f>
        <v>10000000</v>
      </c>
      <c r="J76" s="14">
        <f>'Asset Risk Calculation'!J75</f>
        <v>5000</v>
      </c>
      <c r="K76" s="14" t="str">
        <f>'Asset Risk Calculation'!K75</f>
        <v>no</v>
      </c>
      <c r="L76" s="14">
        <f>'Asset Risk Calculation'!M75</f>
        <v>12270429</v>
      </c>
      <c r="M76" s="14">
        <f>'Asset Risk Calculation'!N75</f>
        <v>47600000</v>
      </c>
      <c r="N76" s="14" t="str">
        <f>'Asset Risk Calculation'!O75</f>
        <v>Lgrp1</v>
      </c>
      <c r="O76" s="12" t="str">
        <f>'Asset Risk Calculation'!P75</f>
        <v>4a</v>
      </c>
      <c r="P76" s="14" t="str">
        <f t="shared" si="3"/>
        <v>Lgrp14a</v>
      </c>
      <c r="Q76" s="11">
        <f>IF(A76="Transformer",VLOOKUP(P76,'PoF Tx'!$C$4:$D$10,2,FALSE),IF(A76="Switchgear",VLOOKUP(P76,'PoF SWGR'!$J$1:$K$213,2,FALSE),IF(A76="Cable",VLOOKUP(P76,'PoF Cables'!$J$1:$K$19,2,FALSE),VLOOKUP(P76,'PoF OHL'!$J$1:$K$200,2,FALSE))))</f>
        <v>7.6709467652011313E-3</v>
      </c>
      <c r="R76" s="14">
        <f t="shared" si="4"/>
        <v>459262.87366875401</v>
      </c>
      <c r="S76" s="14">
        <f t="shared" si="5"/>
        <v>0</v>
      </c>
    </row>
    <row r="77" spans="1:19" s="14" customFormat="1">
      <c r="A77" s="14" t="str">
        <f>'Asset Risk Calculation'!A76</f>
        <v>OHL conductor</v>
      </c>
      <c r="B77" s="14" t="str">
        <f>'Asset Risk Calculation'!B76</f>
        <v>OHL conductor76</v>
      </c>
      <c r="C77" s="14" t="str">
        <f>'Asset Risk Calculation'!C76</f>
        <v>nasap176</v>
      </c>
      <c r="D77" s="14">
        <f>'Asset Risk Calculation'!D76</f>
        <v>0</v>
      </c>
      <c r="E77" s="14">
        <f>'Asset Risk Calculation'!E76</f>
        <v>0</v>
      </c>
      <c r="F77" s="14">
        <f>'Asset Risk Calculation'!F76</f>
        <v>0</v>
      </c>
      <c r="G77" s="14">
        <f>'Asset Risk Calculation'!G76</f>
        <v>241878</v>
      </c>
      <c r="H77" s="14">
        <f>'Asset Risk Calculation'!H76</f>
        <v>241878</v>
      </c>
      <c r="I77" s="14">
        <f>'Asset Risk Calculation'!I76</f>
        <v>50000</v>
      </c>
      <c r="J77" s="14">
        <f>'Asset Risk Calculation'!J76</f>
        <v>5000</v>
      </c>
      <c r="K77" s="14" t="str">
        <f>'Asset Risk Calculation'!K76</f>
        <v>no</v>
      </c>
      <c r="L77" s="14">
        <f>'Asset Risk Calculation'!M76</f>
        <v>296878</v>
      </c>
      <c r="M77" s="14">
        <f>'Asset Risk Calculation'!N76</f>
        <v>71400000</v>
      </c>
      <c r="N77" s="14" t="str">
        <f>'Asset Risk Calculation'!O76</f>
        <v>Lgrp1</v>
      </c>
      <c r="O77" s="12" t="str">
        <f>'Asset Risk Calculation'!P76</f>
        <v>4a</v>
      </c>
      <c r="P77" s="14" t="str">
        <f t="shared" si="3"/>
        <v>Lgrp14a</v>
      </c>
      <c r="Q77" s="11">
        <f>IF(A77="Transformer",VLOOKUP(P77,'PoF Tx'!$C$4:$D$10,2,FALSE),IF(A77="Switchgear",VLOOKUP(P77,'PoF SWGR'!$J$1:$K$213,2,FALSE),IF(A77="Cable",VLOOKUP(P77,'PoF Cables'!$J$1:$K$19,2,FALSE),VLOOKUP(P77,'PoF OHL'!$J$1:$K$200,2,FALSE))))</f>
        <v>7.6709467652011313E-3</v>
      </c>
      <c r="R77" s="14">
        <f t="shared" si="4"/>
        <v>549982.93436912016</v>
      </c>
      <c r="S77" s="14">
        <f t="shared" si="5"/>
        <v>0</v>
      </c>
    </row>
    <row r="78" spans="1:19" s="14" customFormat="1">
      <c r="A78" s="14" t="str">
        <f>'Asset Risk Calculation'!A77</f>
        <v>OHL conductor</v>
      </c>
      <c r="B78" s="14" t="str">
        <f>'Asset Risk Calculation'!B77</f>
        <v>OHL conductor77</v>
      </c>
      <c r="C78" s="14" t="str">
        <f>'Asset Risk Calculation'!C77</f>
        <v>nasap177</v>
      </c>
      <c r="D78" s="14">
        <f>'Asset Risk Calculation'!D77</f>
        <v>0</v>
      </c>
      <c r="E78" s="14">
        <f>'Asset Risk Calculation'!E77</f>
        <v>0</v>
      </c>
      <c r="F78" s="14">
        <f>'Asset Risk Calculation'!F77</f>
        <v>0</v>
      </c>
      <c r="G78" s="14">
        <f>'Asset Risk Calculation'!G77</f>
        <v>2265429</v>
      </c>
      <c r="H78" s="14">
        <f>'Asset Risk Calculation'!H77</f>
        <v>2265429</v>
      </c>
      <c r="I78" s="14">
        <f>'Asset Risk Calculation'!I77</f>
        <v>10000</v>
      </c>
      <c r="J78" s="14">
        <f>'Asset Risk Calculation'!J77</f>
        <v>5000</v>
      </c>
      <c r="K78" s="14" t="str">
        <f>'Asset Risk Calculation'!K77</f>
        <v>no</v>
      </c>
      <c r="L78" s="14">
        <f>'Asset Risk Calculation'!M77</f>
        <v>2280429</v>
      </c>
      <c r="M78" s="14">
        <f>'Asset Risk Calculation'!N77</f>
        <v>4760000</v>
      </c>
      <c r="N78" s="14" t="str">
        <f>'Asset Risk Calculation'!O77</f>
        <v>Lgrp1</v>
      </c>
      <c r="O78" s="12">
        <f>'Asset Risk Calculation'!P77</f>
        <v>5</v>
      </c>
      <c r="P78" s="14" t="str">
        <f t="shared" si="3"/>
        <v>Lgrp15</v>
      </c>
      <c r="Q78" s="11">
        <f>IF(A78="Transformer",VLOOKUP(P78,'PoF Tx'!$C$4:$D$10,2,FALSE),IF(A78="Switchgear",VLOOKUP(P78,'PoF SWGR'!$J$1:$K$213,2,FALSE),IF(A78="Cable",VLOOKUP(P78,'PoF Cables'!$J$1:$K$19,2,FALSE),VLOOKUP(P78,'PoF OHL'!$J$1:$K$200,2,FALSE))))</f>
        <v>0.13552422890462246</v>
      </c>
      <c r="R78" s="14">
        <f t="shared" si="4"/>
        <v>954148.71138274216</v>
      </c>
      <c r="S78" s="14">
        <f t="shared" si="5"/>
        <v>0</v>
      </c>
    </row>
    <row r="79" spans="1:19" s="14" customFormat="1">
      <c r="A79" s="14" t="str">
        <f>'Asset Risk Calculation'!A78</f>
        <v>OHL conductor</v>
      </c>
      <c r="B79" s="14" t="str">
        <f>'Asset Risk Calculation'!B78</f>
        <v>OHL conductor78</v>
      </c>
      <c r="C79" s="14" t="str">
        <f>'Asset Risk Calculation'!C78</f>
        <v>nasap178</v>
      </c>
      <c r="D79" s="14">
        <f>'Asset Risk Calculation'!D78</f>
        <v>0</v>
      </c>
      <c r="E79" s="14">
        <f>'Asset Risk Calculation'!E78</f>
        <v>0</v>
      </c>
      <c r="F79" s="14">
        <f>'Asset Risk Calculation'!F78</f>
        <v>0</v>
      </c>
      <c r="G79" s="14">
        <f>'Asset Risk Calculation'!G78</f>
        <v>2265429</v>
      </c>
      <c r="H79" s="14">
        <f>'Asset Risk Calculation'!H78</f>
        <v>2265429</v>
      </c>
      <c r="I79" s="14">
        <f>'Asset Risk Calculation'!I78</f>
        <v>50000</v>
      </c>
      <c r="J79" s="14">
        <f>'Asset Risk Calculation'!J78</f>
        <v>5000</v>
      </c>
      <c r="K79" s="14" t="str">
        <f>'Asset Risk Calculation'!K78</f>
        <v>no</v>
      </c>
      <c r="L79" s="14">
        <f>'Asset Risk Calculation'!M78</f>
        <v>2320429</v>
      </c>
      <c r="M79" s="14">
        <f>'Asset Risk Calculation'!N78</f>
        <v>9520000</v>
      </c>
      <c r="N79" s="14" t="str">
        <f>'Asset Risk Calculation'!O78</f>
        <v>Lgrp1</v>
      </c>
      <c r="O79" s="12" t="str">
        <f>'Asset Risk Calculation'!P78</f>
        <v>4a</v>
      </c>
      <c r="P79" s="14" t="str">
        <f t="shared" si="3"/>
        <v>Lgrp14a</v>
      </c>
      <c r="Q79" s="11">
        <f>IF(A79="Transformer",VLOOKUP(P79,'PoF Tx'!$C$4:$D$10,2,FALSE),IF(A79="Switchgear",VLOOKUP(P79,'PoF SWGR'!$J$1:$K$213,2,FALSE),IF(A79="Cable",VLOOKUP(P79,'PoF Cables'!$J$1:$K$19,2,FALSE),VLOOKUP(P79,'PoF OHL'!$J$1:$K$200,2,FALSE))))</f>
        <v>7.6709467652011313E-3</v>
      </c>
      <c r="R79" s="14">
        <f t="shared" si="4"/>
        <v>90827.300536143666</v>
      </c>
      <c r="S79" s="14">
        <f t="shared" si="5"/>
        <v>0</v>
      </c>
    </row>
    <row r="80" spans="1:19" s="14" customFormat="1">
      <c r="A80" s="14" t="str">
        <f>'Asset Risk Calculation'!A79</f>
        <v>OHL conductor</v>
      </c>
      <c r="B80" s="14" t="str">
        <f>'Asset Risk Calculation'!B79</f>
        <v>OHL conductor79</v>
      </c>
      <c r="C80" s="14" t="str">
        <f>'Asset Risk Calculation'!C79</f>
        <v>nasap179</v>
      </c>
      <c r="D80" s="14">
        <f>'Asset Risk Calculation'!D79</f>
        <v>0</v>
      </c>
      <c r="E80" s="14">
        <f>'Asset Risk Calculation'!E79</f>
        <v>0</v>
      </c>
      <c r="F80" s="14">
        <f>'Asset Risk Calculation'!F79</f>
        <v>0</v>
      </c>
      <c r="G80" s="14">
        <f>'Asset Risk Calculation'!G79</f>
        <v>2265429</v>
      </c>
      <c r="H80" s="14">
        <f>'Asset Risk Calculation'!H79</f>
        <v>2265429</v>
      </c>
      <c r="I80" s="14">
        <f>'Asset Risk Calculation'!I79</f>
        <v>50000</v>
      </c>
      <c r="J80" s="14">
        <f>'Asset Risk Calculation'!J79</f>
        <v>5000</v>
      </c>
      <c r="K80" s="14" t="str">
        <f>'Asset Risk Calculation'!K79</f>
        <v>no</v>
      </c>
      <c r="L80" s="14">
        <f>'Asset Risk Calculation'!M79</f>
        <v>2320429</v>
      </c>
      <c r="M80" s="14">
        <f>'Asset Risk Calculation'!N79</f>
        <v>23800000</v>
      </c>
      <c r="N80" s="14" t="str">
        <f>'Asset Risk Calculation'!O79</f>
        <v>Lgrp1</v>
      </c>
      <c r="O80" s="12">
        <f>'Asset Risk Calculation'!P79</f>
        <v>3</v>
      </c>
      <c r="P80" s="14" t="str">
        <f t="shared" si="3"/>
        <v>Lgrp13</v>
      </c>
      <c r="Q80" s="11">
        <f>IF(A80="Transformer",VLOOKUP(P80,'PoF Tx'!$C$4:$D$10,2,FALSE),IF(A80="Switchgear",VLOOKUP(P80,'PoF SWGR'!$J$1:$K$213,2,FALSE),IF(A80="Cable",VLOOKUP(P80,'PoF Cables'!$J$1:$K$19,2,FALSE),VLOOKUP(P80,'PoF OHL'!$J$1:$K$200,2,FALSE))))</f>
        <v>2.9677513105440477E-8</v>
      </c>
      <c r="R80" s="14">
        <f t="shared" si="4"/>
        <v>0.77518937396722754</v>
      </c>
      <c r="S80" s="14">
        <f t="shared" si="5"/>
        <v>0</v>
      </c>
    </row>
    <row r="81" spans="1:19" s="14" customFormat="1">
      <c r="A81" s="14" t="str">
        <f>'Asset Risk Calculation'!A80</f>
        <v>OHL conductor</v>
      </c>
      <c r="B81" s="14" t="str">
        <f>'Asset Risk Calculation'!B80</f>
        <v>OHL conductor80</v>
      </c>
      <c r="C81" s="14" t="str">
        <f>'Asset Risk Calculation'!C80</f>
        <v>nasap180</v>
      </c>
      <c r="D81" s="14">
        <f>'Asset Risk Calculation'!D80</f>
        <v>0</v>
      </c>
      <c r="E81" s="14">
        <f>'Asset Risk Calculation'!E80</f>
        <v>0</v>
      </c>
      <c r="F81" s="14">
        <f>'Asset Risk Calculation'!F80</f>
        <v>0</v>
      </c>
      <c r="G81" s="14">
        <f>'Asset Risk Calculation'!G80</f>
        <v>2265429</v>
      </c>
      <c r="H81" s="14">
        <f>'Asset Risk Calculation'!H80</f>
        <v>2265429</v>
      </c>
      <c r="I81" s="14">
        <f>'Asset Risk Calculation'!I80</f>
        <v>50000</v>
      </c>
      <c r="J81" s="14">
        <f>'Asset Risk Calculation'!J80</f>
        <v>5000</v>
      </c>
      <c r="K81" s="14" t="str">
        <f>'Asset Risk Calculation'!K80</f>
        <v>no</v>
      </c>
      <c r="L81" s="14">
        <f>'Asset Risk Calculation'!M80</f>
        <v>2320429</v>
      </c>
      <c r="M81" s="14">
        <f>'Asset Risk Calculation'!N80</f>
        <v>47600000</v>
      </c>
      <c r="N81" s="14" t="str">
        <f>'Asset Risk Calculation'!O80</f>
        <v>Lgrp1</v>
      </c>
      <c r="O81" s="12">
        <f>'Asset Risk Calculation'!P80</f>
        <v>1</v>
      </c>
      <c r="P81" s="14" t="str">
        <f t="shared" si="3"/>
        <v>Lgrp11</v>
      </c>
      <c r="Q81" s="11">
        <f>IF(A81="Transformer",VLOOKUP(P81,'PoF Tx'!$C$4:$D$10,2,FALSE),IF(A81="Switchgear",VLOOKUP(P81,'PoF SWGR'!$J$1:$K$213,2,FALSE),IF(A81="Cable",VLOOKUP(P81,'PoF Cables'!$J$1:$K$19,2,FALSE),VLOOKUP(P81,'PoF OHL'!$J$1:$K$200,2,FALSE))))</f>
        <v>5.1698528385688801E-35</v>
      </c>
      <c r="R81" s="14">
        <f t="shared" si="4"/>
        <v>2.5808127156822624E-27</v>
      </c>
      <c r="S81" s="14">
        <f t="shared" si="5"/>
        <v>0</v>
      </c>
    </row>
    <row r="82" spans="1:19" s="14" customFormat="1">
      <c r="A82" s="14" t="str">
        <f>'Asset Risk Calculation'!A81</f>
        <v>OHL fittings</v>
      </c>
      <c r="B82" s="14" t="str">
        <f>'Asset Risk Calculation'!B81</f>
        <v>OHL fittings81</v>
      </c>
      <c r="C82" s="14" t="str">
        <f>'Asset Risk Calculation'!C81</f>
        <v>nasap181</v>
      </c>
      <c r="D82" s="14">
        <f>'Asset Risk Calculation'!D81</f>
        <v>0</v>
      </c>
      <c r="E82" s="14">
        <f>'Asset Risk Calculation'!E81</f>
        <v>0</v>
      </c>
      <c r="F82" s="14">
        <f>'Asset Risk Calculation'!F81</f>
        <v>0</v>
      </c>
      <c r="G82" s="14">
        <f>'Asset Risk Calculation'!G81</f>
        <v>2265429</v>
      </c>
      <c r="H82" s="14">
        <f>'Asset Risk Calculation'!H81</f>
        <v>2265429</v>
      </c>
      <c r="I82" s="14">
        <f>'Asset Risk Calculation'!I81</f>
        <v>1000000</v>
      </c>
      <c r="J82" s="14">
        <f>'Asset Risk Calculation'!J81</f>
        <v>5000</v>
      </c>
      <c r="K82" s="14" t="str">
        <f>'Asset Risk Calculation'!K81</f>
        <v>no</v>
      </c>
      <c r="L82" s="14">
        <f>'Asset Risk Calculation'!M81</f>
        <v>3270429</v>
      </c>
      <c r="M82" s="14">
        <f>'Asset Risk Calculation'!N81</f>
        <v>71400000</v>
      </c>
      <c r="N82" s="14" t="str">
        <f>'Asset Risk Calculation'!O81</f>
        <v>Igrp9</v>
      </c>
      <c r="O82" s="12">
        <f>'Asset Risk Calculation'!P81</f>
        <v>2</v>
      </c>
      <c r="P82" s="14" t="str">
        <f t="shared" si="3"/>
        <v>Igrp92</v>
      </c>
      <c r="Q82" s="11">
        <f>IF(A82="Transformer",VLOOKUP(P82,'PoF Tx'!$C$4:$D$10,2,FALSE),IF(A82="Switchgear",VLOOKUP(P82,'PoF SWGR'!$J$1:$K$213,2,FALSE),IF(A82="Cable",VLOOKUP(P82,'PoF Cables'!$J$1:$K$19,2,FALSE),VLOOKUP(P82,'PoF OHL'!$J$1:$K$200,2,FALSE))))</f>
        <v>2.0174399108415731E-6</v>
      </c>
      <c r="R82" s="14">
        <f t="shared" si="4"/>
        <v>150.64310362426201</v>
      </c>
      <c r="S82" s="14">
        <f t="shared" si="5"/>
        <v>0</v>
      </c>
    </row>
    <row r="83" spans="1:19" s="14" customFormat="1">
      <c r="A83" s="14" t="str">
        <f>'Asset Risk Calculation'!A82</f>
        <v>OHL fittings</v>
      </c>
      <c r="B83" s="14" t="str">
        <f>'Asset Risk Calculation'!B82</f>
        <v>OHL fittings82</v>
      </c>
      <c r="C83" s="14" t="str">
        <f>'Asset Risk Calculation'!C82</f>
        <v>nasap182</v>
      </c>
      <c r="D83" s="14">
        <f>'Asset Risk Calculation'!D82</f>
        <v>0</v>
      </c>
      <c r="E83" s="14">
        <f>'Asset Risk Calculation'!E82</f>
        <v>0</v>
      </c>
      <c r="F83" s="14">
        <f>'Asset Risk Calculation'!F82</f>
        <v>0</v>
      </c>
      <c r="G83" s="14">
        <f>'Asset Risk Calculation'!G82</f>
        <v>2265429</v>
      </c>
      <c r="H83" s="14">
        <f>'Asset Risk Calculation'!H82</f>
        <v>2265429</v>
      </c>
      <c r="I83" s="14">
        <f>'Asset Risk Calculation'!I82</f>
        <v>10000000</v>
      </c>
      <c r="J83" s="14">
        <f>'Asset Risk Calculation'!J82</f>
        <v>5000</v>
      </c>
      <c r="K83" s="14" t="str">
        <f>'Asset Risk Calculation'!K82</f>
        <v>no</v>
      </c>
      <c r="L83" s="14">
        <f>'Asset Risk Calculation'!M82</f>
        <v>12270429</v>
      </c>
      <c r="M83" s="14">
        <f>'Asset Risk Calculation'!N82</f>
        <v>4760000</v>
      </c>
      <c r="N83" s="14" t="str">
        <f>'Asset Risk Calculation'!O82</f>
        <v>Igrp9</v>
      </c>
      <c r="O83" s="12">
        <f>'Asset Risk Calculation'!P82</f>
        <v>2</v>
      </c>
      <c r="P83" s="14" t="str">
        <f t="shared" si="3"/>
        <v>Igrp92</v>
      </c>
      <c r="Q83" s="11">
        <f>IF(A83="Transformer",VLOOKUP(P83,'PoF Tx'!$C$4:$D$10,2,FALSE),IF(A83="Switchgear",VLOOKUP(P83,'PoF SWGR'!$J$1:$K$213,2,FALSE),IF(A83="Cable",VLOOKUP(P83,'PoF Cables'!$J$1:$K$19,2,FALSE),VLOOKUP(P83,'PoF OHL'!$J$1:$K$200,2,FALSE))))</f>
        <v>2.0174399108415731E-6</v>
      </c>
      <c r="R83" s="14">
        <f t="shared" si="4"/>
        <v>34.357867163353738</v>
      </c>
      <c r="S83" s="14">
        <f t="shared" si="5"/>
        <v>0</v>
      </c>
    </row>
    <row r="84" spans="1:19" s="14" customFormat="1">
      <c r="A84" s="14" t="str">
        <f>'Asset Risk Calculation'!A83</f>
        <v>OHL fittings</v>
      </c>
      <c r="B84" s="14" t="str">
        <f>'Asset Risk Calculation'!B83</f>
        <v>OHL fittings83</v>
      </c>
      <c r="C84" s="14" t="str">
        <f>'Asset Risk Calculation'!C83</f>
        <v>nasap183</v>
      </c>
      <c r="D84" s="14">
        <f>'Asset Risk Calculation'!D83</f>
        <v>0</v>
      </c>
      <c r="E84" s="14">
        <f>'Asset Risk Calculation'!E83</f>
        <v>0</v>
      </c>
      <c r="F84" s="14">
        <f>'Asset Risk Calculation'!F83</f>
        <v>0</v>
      </c>
      <c r="G84" s="14">
        <f>'Asset Risk Calculation'!G83</f>
        <v>2265429</v>
      </c>
      <c r="H84" s="14">
        <f>'Asset Risk Calculation'!H83</f>
        <v>2265429</v>
      </c>
      <c r="I84" s="14">
        <f>'Asset Risk Calculation'!I83</f>
        <v>1000000</v>
      </c>
      <c r="J84" s="14">
        <f>'Asset Risk Calculation'!J83</f>
        <v>5000</v>
      </c>
      <c r="K84" s="14" t="str">
        <f>'Asset Risk Calculation'!K83</f>
        <v>no</v>
      </c>
      <c r="L84" s="14">
        <f>'Asset Risk Calculation'!M83</f>
        <v>3270429</v>
      </c>
      <c r="M84" s="14">
        <f>'Asset Risk Calculation'!N83</f>
        <v>9520000</v>
      </c>
      <c r="N84" s="14" t="str">
        <f>'Asset Risk Calculation'!O83</f>
        <v>Igrp9</v>
      </c>
      <c r="O84" s="12">
        <f>'Asset Risk Calculation'!P83</f>
        <v>2</v>
      </c>
      <c r="P84" s="14" t="str">
        <f t="shared" si="3"/>
        <v>Igrp92</v>
      </c>
      <c r="Q84" s="11">
        <f>IF(A84="Transformer",VLOOKUP(P84,'PoF Tx'!$C$4:$D$10,2,FALSE),IF(A84="Switchgear",VLOOKUP(P84,'PoF SWGR'!$J$1:$K$213,2,FALSE),IF(A84="Cable",VLOOKUP(P84,'PoF Cables'!$J$1:$K$19,2,FALSE),VLOOKUP(P84,'PoF OHL'!$J$1:$K$200,2,FALSE))))</f>
        <v>2.0174399108415731E-6</v>
      </c>
      <c r="R84" s="14">
        <f t="shared" si="4"/>
        <v>25.803921941385472</v>
      </c>
      <c r="S84" s="14">
        <f t="shared" si="5"/>
        <v>0</v>
      </c>
    </row>
    <row r="85" spans="1:19" s="14" customFormat="1">
      <c r="A85" s="14" t="str">
        <f>'Asset Risk Calculation'!A84</f>
        <v>OHL fittings</v>
      </c>
      <c r="B85" s="14" t="str">
        <f>'Asset Risk Calculation'!B84</f>
        <v>OHL fittings84</v>
      </c>
      <c r="C85" s="14" t="str">
        <f>'Asset Risk Calculation'!C84</f>
        <v>nasap184</v>
      </c>
      <c r="D85" s="14">
        <f>'Asset Risk Calculation'!D84</f>
        <v>0</v>
      </c>
      <c r="E85" s="14">
        <f>'Asset Risk Calculation'!E84</f>
        <v>0</v>
      </c>
      <c r="F85" s="14">
        <f>'Asset Risk Calculation'!F84</f>
        <v>0</v>
      </c>
      <c r="G85" s="14">
        <f>'Asset Risk Calculation'!G84</f>
        <v>2265429</v>
      </c>
      <c r="H85" s="14">
        <f>'Asset Risk Calculation'!H84</f>
        <v>2265429</v>
      </c>
      <c r="I85" s="14">
        <f>'Asset Risk Calculation'!I84</f>
        <v>10000</v>
      </c>
      <c r="J85" s="14">
        <f>'Asset Risk Calculation'!J84</f>
        <v>5000</v>
      </c>
      <c r="K85" s="14" t="str">
        <f>'Asset Risk Calculation'!K84</f>
        <v>no</v>
      </c>
      <c r="L85" s="14">
        <f>'Asset Risk Calculation'!M84</f>
        <v>2280429</v>
      </c>
      <c r="M85" s="14">
        <f>'Asset Risk Calculation'!N84</f>
        <v>23800000</v>
      </c>
      <c r="N85" s="14" t="str">
        <f>'Asset Risk Calculation'!O84</f>
        <v>Igrp9</v>
      </c>
      <c r="O85" s="12">
        <f>'Asset Risk Calculation'!P84</f>
        <v>2</v>
      </c>
      <c r="P85" s="14" t="str">
        <f t="shared" si="3"/>
        <v>Igrp92</v>
      </c>
      <c r="Q85" s="11">
        <f>IF(A85="Transformer",VLOOKUP(P85,'PoF Tx'!$C$4:$D$10,2,FALSE),IF(A85="Switchgear",VLOOKUP(P85,'PoF SWGR'!$J$1:$K$213,2,FALSE),IF(A85="Cable",VLOOKUP(P85,'PoF Cables'!$J$1:$K$19,2,FALSE),VLOOKUP(P85,'PoF OHL'!$J$1:$K$200,2,FALSE))))</f>
        <v>2.0174399108415731E-6</v>
      </c>
      <c r="R85" s="14">
        <f t="shared" si="4"/>
        <v>52.615698356469977</v>
      </c>
      <c r="S85" s="14">
        <f t="shared" si="5"/>
        <v>0</v>
      </c>
    </row>
    <row r="86" spans="1:19" s="14" customFormat="1">
      <c r="A86" s="14" t="str">
        <f>'Asset Risk Calculation'!A85</f>
        <v>OHL fittings</v>
      </c>
      <c r="B86" s="14" t="str">
        <f>'Asset Risk Calculation'!B85</f>
        <v>OHL fittings85</v>
      </c>
      <c r="C86" s="14" t="str">
        <f>'Asset Risk Calculation'!C85</f>
        <v>nasap185</v>
      </c>
      <c r="D86" s="14">
        <f>'Asset Risk Calculation'!D85</f>
        <v>0</v>
      </c>
      <c r="E86" s="14">
        <f>'Asset Risk Calculation'!E85</f>
        <v>0</v>
      </c>
      <c r="F86" s="14">
        <f>'Asset Risk Calculation'!F85</f>
        <v>0</v>
      </c>
      <c r="G86" s="14">
        <f>'Asset Risk Calculation'!G85</f>
        <v>241878</v>
      </c>
      <c r="H86" s="14">
        <f>'Asset Risk Calculation'!H85</f>
        <v>241878</v>
      </c>
      <c r="I86" s="14">
        <f>'Asset Risk Calculation'!I85</f>
        <v>50000</v>
      </c>
      <c r="J86" s="14">
        <f>'Asset Risk Calculation'!J85</f>
        <v>5000</v>
      </c>
      <c r="K86" s="14" t="str">
        <f>'Asset Risk Calculation'!K85</f>
        <v>no</v>
      </c>
      <c r="L86" s="14">
        <f>'Asset Risk Calculation'!M85</f>
        <v>296878</v>
      </c>
      <c r="M86" s="14">
        <f>'Asset Risk Calculation'!N85</f>
        <v>47600000</v>
      </c>
      <c r="N86" s="14" t="str">
        <f>'Asset Risk Calculation'!O85</f>
        <v>Igrp9</v>
      </c>
      <c r="O86" s="12">
        <f>'Asset Risk Calculation'!P85</f>
        <v>1</v>
      </c>
      <c r="P86" s="14" t="str">
        <f t="shared" si="3"/>
        <v>Igrp91</v>
      </c>
      <c r="Q86" s="11">
        <f>IF(A86="Transformer",VLOOKUP(P86,'PoF Tx'!$C$4:$D$10,2,FALSE),IF(A86="Switchgear",VLOOKUP(P86,'PoF SWGR'!$J$1:$K$213,2,FALSE),IF(A86="Cable",VLOOKUP(P86,'PoF Cables'!$J$1:$K$19,2,FALSE),VLOOKUP(P86,'PoF OHL'!$J$1:$K$200,2,FALSE))))</f>
        <v>2.0174399108415731E-6</v>
      </c>
      <c r="R86" s="14">
        <f t="shared" si="4"/>
        <v>96.629073281909697</v>
      </c>
      <c r="S86" s="14">
        <f t="shared" si="5"/>
        <v>0</v>
      </c>
    </row>
    <row r="87" spans="1:19" s="14" customFormat="1">
      <c r="A87" s="14" t="str">
        <f>'Asset Risk Calculation'!A86</f>
        <v>OHL fittings</v>
      </c>
      <c r="B87" s="14" t="str">
        <f>'Asset Risk Calculation'!B86</f>
        <v>OHL fittings86</v>
      </c>
      <c r="C87" s="14" t="str">
        <f>'Asset Risk Calculation'!C86</f>
        <v>nasap186</v>
      </c>
      <c r="D87" s="14">
        <f>'Asset Risk Calculation'!D86</f>
        <v>0</v>
      </c>
      <c r="E87" s="14">
        <f>'Asset Risk Calculation'!E86</f>
        <v>0</v>
      </c>
      <c r="F87" s="14">
        <f>'Asset Risk Calculation'!F86</f>
        <v>0</v>
      </c>
      <c r="G87" s="14">
        <f>'Asset Risk Calculation'!G86</f>
        <v>4449015</v>
      </c>
      <c r="H87" s="14">
        <f>'Asset Risk Calculation'!H86</f>
        <v>4449015</v>
      </c>
      <c r="I87" s="14">
        <f>'Asset Risk Calculation'!I86</f>
        <v>50000</v>
      </c>
      <c r="J87" s="14">
        <f>'Asset Risk Calculation'!J86</f>
        <v>5000</v>
      </c>
      <c r="K87" s="14" t="str">
        <f>'Asset Risk Calculation'!K86</f>
        <v>no</v>
      </c>
      <c r="L87" s="14">
        <f>'Asset Risk Calculation'!M86</f>
        <v>4504015</v>
      </c>
      <c r="M87" s="14">
        <f>'Asset Risk Calculation'!N86</f>
        <v>71400000</v>
      </c>
      <c r="N87" s="14" t="str">
        <f>'Asset Risk Calculation'!O86</f>
        <v>Igrp9</v>
      </c>
      <c r="O87" s="12">
        <f>'Asset Risk Calculation'!P86</f>
        <v>1</v>
      </c>
      <c r="P87" s="14" t="str">
        <f t="shared" si="3"/>
        <v>Igrp91</v>
      </c>
      <c r="Q87" s="11">
        <f>IF(A87="Transformer",VLOOKUP(P87,'PoF Tx'!$C$4:$D$10,2,FALSE),IF(A87="Switchgear",VLOOKUP(P87,'PoF SWGR'!$J$1:$K$213,2,FALSE),IF(A87="Cable",VLOOKUP(P87,'PoF Cables'!$J$1:$K$19,2,FALSE),VLOOKUP(P87,'PoF OHL'!$J$1:$K$200,2,FALSE))))</f>
        <v>2.0174399108415731E-6</v>
      </c>
      <c r="R87" s="14">
        <f t="shared" si="4"/>
        <v>153.13178925411742</v>
      </c>
      <c r="S87" s="14">
        <f t="shared" si="5"/>
        <v>0</v>
      </c>
    </row>
    <row r="88" spans="1:19" s="14" customFormat="1">
      <c r="A88" s="14" t="str">
        <f>'Asset Risk Calculation'!A87</f>
        <v>OHL fittings</v>
      </c>
      <c r="B88" s="14" t="str">
        <f>'Asset Risk Calculation'!B87</f>
        <v>OHL fittings87</v>
      </c>
      <c r="C88" s="14" t="str">
        <f>'Asset Risk Calculation'!C87</f>
        <v>nasap187</v>
      </c>
      <c r="D88" s="14">
        <f>'Asset Risk Calculation'!D87</f>
        <v>0</v>
      </c>
      <c r="E88" s="14">
        <f>'Asset Risk Calculation'!E87</f>
        <v>0</v>
      </c>
      <c r="F88" s="14">
        <f>'Asset Risk Calculation'!F87</f>
        <v>0</v>
      </c>
      <c r="G88" s="14">
        <f>'Asset Risk Calculation'!G87</f>
        <v>4449015</v>
      </c>
      <c r="H88" s="14">
        <f>'Asset Risk Calculation'!H87</f>
        <v>4449015</v>
      </c>
      <c r="I88" s="14">
        <f>'Asset Risk Calculation'!I87</f>
        <v>10000000</v>
      </c>
      <c r="J88" s="14">
        <f>'Asset Risk Calculation'!J87</f>
        <v>5000</v>
      </c>
      <c r="K88" s="14" t="str">
        <f>'Asset Risk Calculation'!K87</f>
        <v>no</v>
      </c>
      <c r="L88" s="14">
        <f>'Asset Risk Calculation'!M87</f>
        <v>14454015</v>
      </c>
      <c r="M88" s="14">
        <f>'Asset Risk Calculation'!N87</f>
        <v>4760000</v>
      </c>
      <c r="N88" s="14" t="str">
        <f>'Asset Risk Calculation'!O87</f>
        <v>Igrp9</v>
      </c>
      <c r="O88" s="12">
        <f>'Asset Risk Calculation'!P87</f>
        <v>2</v>
      </c>
      <c r="P88" s="14" t="str">
        <f t="shared" si="3"/>
        <v>Igrp92</v>
      </c>
      <c r="Q88" s="11">
        <f>IF(A88="Transformer",VLOOKUP(P88,'PoF Tx'!$C$4:$D$10,2,FALSE),IF(A88="Switchgear",VLOOKUP(P88,'PoF SWGR'!$J$1:$K$213,2,FALSE),IF(A88="Cable",VLOOKUP(P88,'PoF Cables'!$J$1:$K$19,2,FALSE),VLOOKUP(P88,'PoF OHL'!$J$1:$K$200,2,FALSE))))</f>
        <v>2.0174399108415731E-6</v>
      </c>
      <c r="R88" s="14">
        <f t="shared" si="4"/>
        <v>38.763120708508644</v>
      </c>
      <c r="S88" s="14">
        <f t="shared" si="5"/>
        <v>0</v>
      </c>
    </row>
    <row r="89" spans="1:19" s="14" customFormat="1">
      <c r="A89" s="14" t="str">
        <f>'Asset Risk Calculation'!A88</f>
        <v>OHL fittings</v>
      </c>
      <c r="B89" s="14" t="str">
        <f>'Asset Risk Calculation'!B88</f>
        <v>OHL fittings88</v>
      </c>
      <c r="C89" s="14" t="str">
        <f>'Asset Risk Calculation'!C88</f>
        <v>nasap188</v>
      </c>
      <c r="D89" s="14">
        <f>'Asset Risk Calculation'!D88</f>
        <v>0</v>
      </c>
      <c r="E89" s="14">
        <f>'Asset Risk Calculation'!E88</f>
        <v>0</v>
      </c>
      <c r="F89" s="14">
        <f>'Asset Risk Calculation'!F88</f>
        <v>0</v>
      </c>
      <c r="G89" s="14">
        <f>'Asset Risk Calculation'!G88</f>
        <v>4449015</v>
      </c>
      <c r="H89" s="14">
        <f>'Asset Risk Calculation'!H88</f>
        <v>4449015</v>
      </c>
      <c r="I89" s="14">
        <f>'Asset Risk Calculation'!I88</f>
        <v>10000000</v>
      </c>
      <c r="J89" s="14">
        <f>'Asset Risk Calculation'!J88</f>
        <v>5000</v>
      </c>
      <c r="K89" s="14" t="str">
        <f>'Asset Risk Calculation'!K88</f>
        <v>no</v>
      </c>
      <c r="L89" s="14">
        <f>'Asset Risk Calculation'!M88</f>
        <v>14454015</v>
      </c>
      <c r="M89" s="14">
        <f>'Asset Risk Calculation'!N88</f>
        <v>9520000</v>
      </c>
      <c r="N89" s="14" t="str">
        <f>'Asset Risk Calculation'!O88</f>
        <v>Igrp9</v>
      </c>
      <c r="O89" s="12">
        <f>'Asset Risk Calculation'!P88</f>
        <v>2</v>
      </c>
      <c r="P89" s="14" t="str">
        <f t="shared" si="3"/>
        <v>Igrp92</v>
      </c>
      <c r="Q89" s="11">
        <f>IF(A89="Transformer",VLOOKUP(P89,'PoF Tx'!$C$4:$D$10,2,FALSE),IF(A89="Switchgear",VLOOKUP(P89,'PoF SWGR'!$J$1:$K$213,2,FALSE),IF(A89="Cable",VLOOKUP(P89,'PoF Cables'!$J$1:$K$19,2,FALSE),VLOOKUP(P89,'PoF OHL'!$J$1:$K$200,2,FALSE))))</f>
        <v>2.0174399108415731E-6</v>
      </c>
      <c r="R89" s="14">
        <f t="shared" si="4"/>
        <v>48.366134684114535</v>
      </c>
      <c r="S89" s="14">
        <f t="shared" si="5"/>
        <v>0</v>
      </c>
    </row>
    <row r="90" spans="1:19" s="14" customFormat="1">
      <c r="A90" s="14" t="str">
        <f>'Asset Risk Calculation'!A89</f>
        <v>OHL fittings</v>
      </c>
      <c r="B90" s="14" t="str">
        <f>'Asset Risk Calculation'!B89</f>
        <v>OHL fittings89</v>
      </c>
      <c r="C90" s="14" t="str">
        <f>'Asset Risk Calculation'!C89</f>
        <v>nasap189</v>
      </c>
      <c r="D90" s="14">
        <f>'Asset Risk Calculation'!D89</f>
        <v>0</v>
      </c>
      <c r="E90" s="14">
        <f>'Asset Risk Calculation'!E89</f>
        <v>0</v>
      </c>
      <c r="F90" s="14">
        <f>'Asset Risk Calculation'!F89</f>
        <v>0</v>
      </c>
      <c r="G90" s="14">
        <f>'Asset Risk Calculation'!G89</f>
        <v>4449015</v>
      </c>
      <c r="H90" s="14">
        <f>'Asset Risk Calculation'!H89</f>
        <v>4449015</v>
      </c>
      <c r="I90" s="14">
        <f>'Asset Risk Calculation'!I89</f>
        <v>10000000</v>
      </c>
      <c r="J90" s="14">
        <f>'Asset Risk Calculation'!J89</f>
        <v>5000</v>
      </c>
      <c r="K90" s="14" t="str">
        <f>'Asset Risk Calculation'!K89</f>
        <v>no</v>
      </c>
      <c r="L90" s="14">
        <f>'Asset Risk Calculation'!M89</f>
        <v>14454015</v>
      </c>
      <c r="M90" s="14">
        <f>'Asset Risk Calculation'!N89</f>
        <v>23800000</v>
      </c>
      <c r="N90" s="14" t="str">
        <f>'Asset Risk Calculation'!O89</f>
        <v>Igrp9</v>
      </c>
      <c r="O90" s="12">
        <f>'Asset Risk Calculation'!P89</f>
        <v>2</v>
      </c>
      <c r="P90" s="14" t="str">
        <f t="shared" si="3"/>
        <v>Igrp92</v>
      </c>
      <c r="Q90" s="11">
        <f>IF(A90="Transformer",VLOOKUP(P90,'PoF Tx'!$C$4:$D$10,2,FALSE),IF(A90="Switchgear",VLOOKUP(P90,'PoF SWGR'!$J$1:$K$213,2,FALSE),IF(A90="Cable",VLOOKUP(P90,'PoF Cables'!$J$1:$K$19,2,FALSE),VLOOKUP(P90,'PoF OHL'!$J$1:$K$200,2,FALSE))))</f>
        <v>2.0174399108415731E-6</v>
      </c>
      <c r="R90" s="14">
        <f t="shared" si="4"/>
        <v>77.175176610932198</v>
      </c>
      <c r="S90" s="14">
        <f t="shared" si="5"/>
        <v>0</v>
      </c>
    </row>
    <row r="91" spans="1:19" s="14" customFormat="1">
      <c r="A91" s="14" t="str">
        <f>'Asset Risk Calculation'!A90</f>
        <v>OHL fittings</v>
      </c>
      <c r="B91" s="14" t="str">
        <f>'Asset Risk Calculation'!B90</f>
        <v>OHL fittings90</v>
      </c>
      <c r="C91" s="14" t="str">
        <f>'Asset Risk Calculation'!C90</f>
        <v>nasap190</v>
      </c>
      <c r="D91" s="14">
        <f>'Asset Risk Calculation'!D90</f>
        <v>0</v>
      </c>
      <c r="E91" s="14">
        <f>'Asset Risk Calculation'!E90</f>
        <v>0</v>
      </c>
      <c r="F91" s="14">
        <f>'Asset Risk Calculation'!F90</f>
        <v>0</v>
      </c>
      <c r="G91" s="14">
        <f>'Asset Risk Calculation'!G90</f>
        <v>4449015</v>
      </c>
      <c r="H91" s="14">
        <f>'Asset Risk Calculation'!H90</f>
        <v>4449015</v>
      </c>
      <c r="I91" s="14">
        <f>'Asset Risk Calculation'!I90</f>
        <v>50000</v>
      </c>
      <c r="J91" s="14">
        <f>'Asset Risk Calculation'!J90</f>
        <v>5000</v>
      </c>
      <c r="K91" s="14" t="str">
        <f>'Asset Risk Calculation'!K90</f>
        <v>no</v>
      </c>
      <c r="L91" s="14">
        <f>'Asset Risk Calculation'!M90</f>
        <v>4504015</v>
      </c>
      <c r="M91" s="14">
        <f>'Asset Risk Calculation'!N90</f>
        <v>47600000</v>
      </c>
      <c r="N91" s="14" t="str">
        <f>'Asset Risk Calculation'!O90</f>
        <v>Igrp8</v>
      </c>
      <c r="O91" s="12">
        <f>'Asset Risk Calculation'!P90</f>
        <v>5</v>
      </c>
      <c r="P91" s="14" t="str">
        <f t="shared" si="3"/>
        <v>Igrp85</v>
      </c>
      <c r="Q91" s="11">
        <f>IF(A91="Transformer",VLOOKUP(P91,'PoF Tx'!$C$4:$D$10,2,FALSE),IF(A91="Switchgear",VLOOKUP(P91,'PoF SWGR'!$J$1:$K$213,2,FALSE),IF(A91="Cable",VLOOKUP(P91,'PoF Cables'!$J$1:$K$19,2,FALSE),VLOOKUP(P91,'PoF OHL'!$J$1:$K$200,2,FALSE))))</f>
        <v>9.9559359117915663E-2</v>
      </c>
      <c r="R91" s="14">
        <f t="shared" si="4"/>
        <v>5187442.3408702649</v>
      </c>
      <c r="S91" s="14">
        <f t="shared" si="5"/>
        <v>0</v>
      </c>
    </row>
    <row r="92" spans="1:19" s="14" customFormat="1">
      <c r="A92" s="14" t="str">
        <f>'Asset Risk Calculation'!A91</f>
        <v>OHL fittings</v>
      </c>
      <c r="B92" s="14" t="str">
        <f>'Asset Risk Calculation'!B91</f>
        <v>OHL fittings91</v>
      </c>
      <c r="C92" s="14" t="str">
        <f>'Asset Risk Calculation'!C91</f>
        <v>nasap191</v>
      </c>
      <c r="D92" s="14">
        <f>'Asset Risk Calculation'!D91</f>
        <v>0</v>
      </c>
      <c r="E92" s="14">
        <f>'Asset Risk Calculation'!E91</f>
        <v>0</v>
      </c>
      <c r="F92" s="14">
        <f>'Asset Risk Calculation'!F91</f>
        <v>0</v>
      </c>
      <c r="G92" s="14">
        <f>'Asset Risk Calculation'!G91</f>
        <v>4449015</v>
      </c>
      <c r="H92" s="14">
        <f>'Asset Risk Calculation'!H91</f>
        <v>4449015</v>
      </c>
      <c r="I92" s="14">
        <f>'Asset Risk Calculation'!I91</f>
        <v>50000</v>
      </c>
      <c r="J92" s="14">
        <f>'Asset Risk Calculation'!J91</f>
        <v>5000</v>
      </c>
      <c r="K92" s="14" t="str">
        <f>'Asset Risk Calculation'!K91</f>
        <v>no</v>
      </c>
      <c r="L92" s="14">
        <f>'Asset Risk Calculation'!M91</f>
        <v>4504015</v>
      </c>
      <c r="M92" s="14">
        <f>'Asset Risk Calculation'!N91</f>
        <v>71400000</v>
      </c>
      <c r="N92" s="14" t="str">
        <f>'Asset Risk Calculation'!O91</f>
        <v>Igrp9</v>
      </c>
      <c r="O92" s="12">
        <f>'Asset Risk Calculation'!P91</f>
        <v>2</v>
      </c>
      <c r="P92" s="14" t="str">
        <f t="shared" si="3"/>
        <v>Igrp92</v>
      </c>
      <c r="Q92" s="11">
        <f>IF(A92="Transformer",VLOOKUP(P92,'PoF Tx'!$C$4:$D$10,2,FALSE),IF(A92="Switchgear",VLOOKUP(P92,'PoF SWGR'!$J$1:$K$213,2,FALSE),IF(A92="Cable",VLOOKUP(P92,'PoF Cables'!$J$1:$K$19,2,FALSE),VLOOKUP(P92,'PoF OHL'!$J$1:$K$200,2,FALSE))))</f>
        <v>2.0174399108415731E-6</v>
      </c>
      <c r="R92" s="14">
        <f t="shared" si="4"/>
        <v>153.13178925411742</v>
      </c>
      <c r="S92" s="14">
        <f t="shared" si="5"/>
        <v>0</v>
      </c>
    </row>
    <row r="93" spans="1:19" s="14" customFormat="1">
      <c r="A93" s="14" t="str">
        <f>'Asset Risk Calculation'!A92</f>
        <v>OHL fittings</v>
      </c>
      <c r="B93" s="14" t="str">
        <f>'Asset Risk Calculation'!B92</f>
        <v>OHL fittings92</v>
      </c>
      <c r="C93" s="14" t="str">
        <f>'Asset Risk Calculation'!C92</f>
        <v>nasap192</v>
      </c>
      <c r="D93" s="14">
        <f>'Asset Risk Calculation'!D92</f>
        <v>0</v>
      </c>
      <c r="E93" s="14">
        <f>'Asset Risk Calculation'!E92</f>
        <v>0</v>
      </c>
      <c r="F93" s="14">
        <f>'Asset Risk Calculation'!F92</f>
        <v>0</v>
      </c>
      <c r="G93" s="14">
        <f>'Asset Risk Calculation'!G92</f>
        <v>4449015</v>
      </c>
      <c r="H93" s="14">
        <f>'Asset Risk Calculation'!H92</f>
        <v>4449015</v>
      </c>
      <c r="I93" s="14">
        <f>'Asset Risk Calculation'!I92</f>
        <v>50000</v>
      </c>
      <c r="J93" s="14">
        <f>'Asset Risk Calculation'!J92</f>
        <v>5000</v>
      </c>
      <c r="K93" s="14" t="str">
        <f>'Asset Risk Calculation'!K92</f>
        <v>no</v>
      </c>
      <c r="L93" s="14">
        <f>'Asset Risk Calculation'!M92</f>
        <v>4504015</v>
      </c>
      <c r="M93" s="14">
        <f>'Asset Risk Calculation'!N92</f>
        <v>4760000</v>
      </c>
      <c r="N93" s="14" t="str">
        <f>'Asset Risk Calculation'!O92</f>
        <v>Igrp9</v>
      </c>
      <c r="O93" s="12">
        <f>'Asset Risk Calculation'!P92</f>
        <v>1</v>
      </c>
      <c r="P93" s="14" t="str">
        <f t="shared" si="3"/>
        <v>Igrp91</v>
      </c>
      <c r="Q93" s="11">
        <f>IF(A93="Transformer",VLOOKUP(P93,'PoF Tx'!$C$4:$D$10,2,FALSE),IF(A93="Switchgear",VLOOKUP(P93,'PoF SWGR'!$J$1:$K$213,2,FALSE),IF(A93="Cable",VLOOKUP(P93,'PoF Cables'!$J$1:$K$19,2,FALSE),VLOOKUP(P93,'PoF OHL'!$J$1:$K$200,2,FALSE))))</f>
        <v>2.0174399108415731E-6</v>
      </c>
      <c r="R93" s="14">
        <f t="shared" si="4"/>
        <v>18.689593595634996</v>
      </c>
      <c r="S93" s="14">
        <f t="shared" si="5"/>
        <v>0</v>
      </c>
    </row>
    <row r="94" spans="1:19" s="14" customFormat="1">
      <c r="A94" s="14" t="str">
        <f>'Asset Risk Calculation'!A93</f>
        <v>OHL fittings</v>
      </c>
      <c r="B94" s="14" t="str">
        <f>'Asset Risk Calculation'!B93</f>
        <v>OHL fittings93</v>
      </c>
      <c r="C94" s="14" t="str">
        <f>'Asset Risk Calculation'!C93</f>
        <v>nasap193</v>
      </c>
      <c r="D94" s="14">
        <f>'Asset Risk Calculation'!D93</f>
        <v>0</v>
      </c>
      <c r="E94" s="14">
        <f>'Asset Risk Calculation'!E93</f>
        <v>0</v>
      </c>
      <c r="F94" s="14">
        <f>'Asset Risk Calculation'!F93</f>
        <v>0</v>
      </c>
      <c r="G94" s="14">
        <f>'Asset Risk Calculation'!G93</f>
        <v>2265429</v>
      </c>
      <c r="H94" s="14">
        <f>'Asset Risk Calculation'!H93</f>
        <v>2265429</v>
      </c>
      <c r="I94" s="14">
        <f>'Asset Risk Calculation'!I93</f>
        <v>50000</v>
      </c>
      <c r="J94" s="14">
        <f>'Asset Risk Calculation'!J93</f>
        <v>5000</v>
      </c>
      <c r="K94" s="14" t="str">
        <f>'Asset Risk Calculation'!K93</f>
        <v>no</v>
      </c>
      <c r="L94" s="14">
        <f>'Asset Risk Calculation'!M93</f>
        <v>2320429</v>
      </c>
      <c r="M94" s="14">
        <f>'Asset Risk Calculation'!N93</f>
        <v>9520000</v>
      </c>
      <c r="N94" s="14" t="str">
        <f>'Asset Risk Calculation'!O93</f>
        <v>Igrp8</v>
      </c>
      <c r="O94" s="12">
        <f>'Asset Risk Calculation'!P93</f>
        <v>5</v>
      </c>
      <c r="P94" s="14" t="str">
        <f t="shared" si="3"/>
        <v>Igrp85</v>
      </c>
      <c r="Q94" s="11">
        <f>IF(A94="Transformer",VLOOKUP(P94,'PoF Tx'!$C$4:$D$10,2,FALSE),IF(A94="Switchgear",VLOOKUP(P94,'PoF SWGR'!$J$1:$K$213,2,FALSE),IF(A94="Cable",VLOOKUP(P94,'PoF Cables'!$J$1:$K$19,2,FALSE),VLOOKUP(P94,'PoF OHL'!$J$1:$K$200,2,FALSE))))</f>
        <v>9.9559359117915663E-2</v>
      </c>
      <c r="R94" s="14">
        <f t="shared" si="4"/>
        <v>1178825.5229211831</v>
      </c>
      <c r="S94" s="14">
        <f t="shared" si="5"/>
        <v>0</v>
      </c>
    </row>
    <row r="95" spans="1:19" s="14" customFormat="1">
      <c r="A95" s="14" t="str">
        <f>'Asset Risk Calculation'!A94</f>
        <v>OHL fittings</v>
      </c>
      <c r="B95" s="14" t="str">
        <f>'Asset Risk Calculation'!B94</f>
        <v>OHL fittings94</v>
      </c>
      <c r="C95" s="14" t="str">
        <f>'Asset Risk Calculation'!C94</f>
        <v>nasap194</v>
      </c>
      <c r="D95" s="14">
        <f>'Asset Risk Calculation'!D94</f>
        <v>0</v>
      </c>
      <c r="E95" s="14">
        <f>'Asset Risk Calculation'!E94</f>
        <v>0</v>
      </c>
      <c r="F95" s="14">
        <f>'Asset Risk Calculation'!F94</f>
        <v>0</v>
      </c>
      <c r="G95" s="14">
        <f>'Asset Risk Calculation'!G94</f>
        <v>4449015</v>
      </c>
      <c r="H95" s="14">
        <f>'Asset Risk Calculation'!H94</f>
        <v>4449015</v>
      </c>
      <c r="I95" s="14">
        <f>'Asset Risk Calculation'!I94</f>
        <v>1000000</v>
      </c>
      <c r="J95" s="14">
        <f>'Asset Risk Calculation'!J94</f>
        <v>5000</v>
      </c>
      <c r="K95" s="14" t="str">
        <f>'Asset Risk Calculation'!K94</f>
        <v>no</v>
      </c>
      <c r="L95" s="14">
        <f>'Asset Risk Calculation'!M94</f>
        <v>5454015</v>
      </c>
      <c r="M95" s="14">
        <f>'Asset Risk Calculation'!N94</f>
        <v>23800000</v>
      </c>
      <c r="N95" s="14" t="str">
        <f>'Asset Risk Calculation'!O94</f>
        <v>Igrp9</v>
      </c>
      <c r="O95" s="12">
        <f>'Asset Risk Calculation'!P94</f>
        <v>2</v>
      </c>
      <c r="P95" s="14" t="str">
        <f t="shared" si="3"/>
        <v>Igrp92</v>
      </c>
      <c r="Q95" s="11">
        <f>IF(A95="Transformer",VLOOKUP(P95,'PoF Tx'!$C$4:$D$10,2,FALSE),IF(A95="Switchgear",VLOOKUP(P95,'PoF SWGR'!$J$1:$K$213,2,FALSE),IF(A95="Cable",VLOOKUP(P95,'PoF Cables'!$J$1:$K$19,2,FALSE),VLOOKUP(P95,'PoF OHL'!$J$1:$K$200,2,FALSE))))</f>
        <v>2.0174399108415731E-6</v>
      </c>
      <c r="R95" s="14">
        <f t="shared" si="4"/>
        <v>59.018217413358038</v>
      </c>
      <c r="S95" s="14">
        <f t="shared" si="5"/>
        <v>0</v>
      </c>
    </row>
    <row r="96" spans="1:19" s="14" customFormat="1">
      <c r="A96" s="14" t="str">
        <f>'Asset Risk Calculation'!A95</f>
        <v>OHL fittings</v>
      </c>
      <c r="B96" s="14" t="str">
        <f>'Asset Risk Calculation'!B95</f>
        <v>OHL fittings95</v>
      </c>
      <c r="C96" s="14" t="str">
        <f>'Asset Risk Calculation'!C95</f>
        <v>nasap195</v>
      </c>
      <c r="D96" s="14">
        <f>'Asset Risk Calculation'!D95</f>
        <v>0</v>
      </c>
      <c r="E96" s="14">
        <f>'Asset Risk Calculation'!E95</f>
        <v>0</v>
      </c>
      <c r="F96" s="14">
        <f>'Asset Risk Calculation'!F95</f>
        <v>0</v>
      </c>
      <c r="G96" s="14">
        <f>'Asset Risk Calculation'!G95</f>
        <v>4449015</v>
      </c>
      <c r="H96" s="14">
        <f>'Asset Risk Calculation'!H95</f>
        <v>4449015</v>
      </c>
      <c r="I96" s="14">
        <f>'Asset Risk Calculation'!I95</f>
        <v>10000000</v>
      </c>
      <c r="J96" s="14">
        <f>'Asset Risk Calculation'!J95</f>
        <v>5000</v>
      </c>
      <c r="K96" s="14" t="str">
        <f>'Asset Risk Calculation'!K95</f>
        <v>no</v>
      </c>
      <c r="L96" s="14">
        <f>'Asset Risk Calculation'!M95</f>
        <v>14454015</v>
      </c>
      <c r="M96" s="14">
        <f>'Asset Risk Calculation'!N95</f>
        <v>47600000</v>
      </c>
      <c r="N96" s="14" t="str">
        <f>'Asset Risk Calculation'!O95</f>
        <v>Igrp9</v>
      </c>
      <c r="O96" s="12">
        <f>'Asset Risk Calculation'!P95</f>
        <v>2</v>
      </c>
      <c r="P96" s="14" t="str">
        <f t="shared" si="3"/>
        <v>Igrp92</v>
      </c>
      <c r="Q96" s="11">
        <f>IF(A96="Transformer",VLOOKUP(P96,'PoF Tx'!$C$4:$D$10,2,FALSE),IF(A96="Switchgear",VLOOKUP(P96,'PoF SWGR'!$J$1:$K$213,2,FALSE),IF(A96="Cable",VLOOKUP(P96,'PoF Cables'!$J$1:$K$19,2,FALSE),VLOOKUP(P96,'PoF OHL'!$J$1:$K$200,2,FALSE))))</f>
        <v>2.0174399108415731E-6</v>
      </c>
      <c r="R96" s="14">
        <f t="shared" si="4"/>
        <v>125.19024648896163</v>
      </c>
      <c r="S96" s="14">
        <f t="shared" si="5"/>
        <v>0</v>
      </c>
    </row>
    <row r="97" spans="1:19" s="14" customFormat="1">
      <c r="A97" s="14" t="str">
        <f>'Asset Risk Calculation'!A96</f>
        <v>OHL fittings</v>
      </c>
      <c r="B97" s="14" t="str">
        <f>'Asset Risk Calculation'!B96</f>
        <v>OHL fittings96</v>
      </c>
      <c r="C97" s="14" t="str">
        <f>'Asset Risk Calculation'!C96</f>
        <v>nasap196</v>
      </c>
      <c r="D97" s="14">
        <f>'Asset Risk Calculation'!D96</f>
        <v>0</v>
      </c>
      <c r="E97" s="14">
        <f>'Asset Risk Calculation'!E96</f>
        <v>0</v>
      </c>
      <c r="F97" s="14">
        <f>'Asset Risk Calculation'!F96</f>
        <v>0</v>
      </c>
      <c r="G97" s="14">
        <f>'Asset Risk Calculation'!G96</f>
        <v>241878</v>
      </c>
      <c r="H97" s="14">
        <f>'Asset Risk Calculation'!H96</f>
        <v>241878</v>
      </c>
      <c r="I97" s="14">
        <f>'Asset Risk Calculation'!I96</f>
        <v>50000</v>
      </c>
      <c r="J97" s="14">
        <f>'Asset Risk Calculation'!J96</f>
        <v>5000</v>
      </c>
      <c r="K97" s="14" t="str">
        <f>'Asset Risk Calculation'!K96</f>
        <v>no</v>
      </c>
      <c r="L97" s="14">
        <f>'Asset Risk Calculation'!M96</f>
        <v>296878</v>
      </c>
      <c r="M97" s="14">
        <f>'Asset Risk Calculation'!N96</f>
        <v>71400000</v>
      </c>
      <c r="N97" s="14" t="str">
        <f>'Asset Risk Calculation'!O96</f>
        <v>Igrp9</v>
      </c>
      <c r="O97" s="12" t="str">
        <f>'Asset Risk Calculation'!P96</f>
        <v>4a</v>
      </c>
      <c r="P97" s="14" t="str">
        <f t="shared" si="3"/>
        <v>Igrp94a</v>
      </c>
      <c r="Q97" s="11">
        <f>IF(A97="Transformer",VLOOKUP(P97,'PoF Tx'!$C$4:$D$10,2,FALSE),IF(A97="Switchgear",VLOOKUP(P97,'PoF SWGR'!$J$1:$K$213,2,FALSE),IF(A97="Cable",VLOOKUP(P97,'PoF Cables'!$J$1:$K$19,2,FALSE),VLOOKUP(P97,'PoF OHL'!$J$1:$K$200,2,FALSE))))</f>
        <v>1.3816976566003076E-2</v>
      </c>
      <c r="R97" s="14">
        <f t="shared" si="4"/>
        <v>990634.08318158146</v>
      </c>
      <c r="S97" s="14">
        <f t="shared" si="5"/>
        <v>0</v>
      </c>
    </row>
    <row r="98" spans="1:19" s="14" customFormat="1">
      <c r="A98" s="14" t="str">
        <f>'Asset Risk Calculation'!A97</f>
        <v>OHL fittings</v>
      </c>
      <c r="B98" s="14" t="str">
        <f>'Asset Risk Calculation'!B97</f>
        <v>OHL fittings97</v>
      </c>
      <c r="C98" s="14" t="str">
        <f>'Asset Risk Calculation'!C97</f>
        <v>nasap197</v>
      </c>
      <c r="D98" s="14">
        <f>'Asset Risk Calculation'!D97</f>
        <v>0</v>
      </c>
      <c r="E98" s="14">
        <f>'Asset Risk Calculation'!E97</f>
        <v>0</v>
      </c>
      <c r="F98" s="14">
        <f>'Asset Risk Calculation'!F97</f>
        <v>0</v>
      </c>
      <c r="G98" s="14">
        <f>'Asset Risk Calculation'!G97</f>
        <v>241878</v>
      </c>
      <c r="H98" s="14">
        <f>'Asset Risk Calculation'!H97</f>
        <v>241878</v>
      </c>
      <c r="I98" s="14">
        <f>'Asset Risk Calculation'!I97</f>
        <v>50000</v>
      </c>
      <c r="J98" s="14">
        <f>'Asset Risk Calculation'!J97</f>
        <v>5000</v>
      </c>
      <c r="K98" s="14" t="str">
        <f>'Asset Risk Calculation'!K97</f>
        <v>no</v>
      </c>
      <c r="L98" s="14">
        <f>'Asset Risk Calculation'!M97</f>
        <v>296878</v>
      </c>
      <c r="M98" s="14">
        <f>'Asset Risk Calculation'!N97</f>
        <v>4760000</v>
      </c>
      <c r="N98" s="14" t="str">
        <f>'Asset Risk Calculation'!O97</f>
        <v>Igrp9</v>
      </c>
      <c r="O98" s="12">
        <f>'Asset Risk Calculation'!P97</f>
        <v>3</v>
      </c>
      <c r="P98" s="14" t="str">
        <f t="shared" si="3"/>
        <v>Igrp93</v>
      </c>
      <c r="Q98" s="11">
        <f>IF(A98="Transformer",VLOOKUP(P98,'PoF Tx'!$C$4:$D$10,2,FALSE),IF(A98="Switchgear",VLOOKUP(P98,'PoF SWGR'!$J$1:$K$213,2,FALSE),IF(A98="Cable",VLOOKUP(P98,'PoF Cables'!$J$1:$K$19,2,FALSE),VLOOKUP(P98,'PoF OHL'!$J$1:$K$200,2,FALSE))))</f>
        <v>1.0673827706596454E-3</v>
      </c>
      <c r="R98" s="14">
        <f t="shared" si="4"/>
        <v>5397.6244505278064</v>
      </c>
      <c r="S98" s="14">
        <f t="shared" si="5"/>
        <v>0</v>
      </c>
    </row>
    <row r="99" spans="1:19" s="14" customFormat="1">
      <c r="A99" s="14" t="str">
        <f>'Asset Risk Calculation'!A98</f>
        <v>OHL fittings</v>
      </c>
      <c r="B99" s="14" t="str">
        <f>'Asset Risk Calculation'!B98</f>
        <v>OHL fittings98</v>
      </c>
      <c r="C99" s="14" t="str">
        <f>'Asset Risk Calculation'!C98</f>
        <v>nasap198</v>
      </c>
      <c r="D99" s="14">
        <f>'Asset Risk Calculation'!D98</f>
        <v>0</v>
      </c>
      <c r="E99" s="14">
        <f>'Asset Risk Calculation'!E98</f>
        <v>0</v>
      </c>
      <c r="F99" s="14">
        <f>'Asset Risk Calculation'!F98</f>
        <v>0</v>
      </c>
      <c r="G99" s="14">
        <f>'Asset Risk Calculation'!G98</f>
        <v>2265429</v>
      </c>
      <c r="H99" s="14">
        <f>'Asset Risk Calculation'!H98</f>
        <v>2265429</v>
      </c>
      <c r="I99" s="14">
        <f>'Asset Risk Calculation'!I98</f>
        <v>50000</v>
      </c>
      <c r="J99" s="14">
        <f>'Asset Risk Calculation'!J98</f>
        <v>5000</v>
      </c>
      <c r="K99" s="14" t="str">
        <f>'Asset Risk Calculation'!K98</f>
        <v>no</v>
      </c>
      <c r="L99" s="14">
        <f>'Asset Risk Calculation'!M98</f>
        <v>2320429</v>
      </c>
      <c r="M99" s="14">
        <f>'Asset Risk Calculation'!N98</f>
        <v>9520000</v>
      </c>
      <c r="N99" s="14" t="str">
        <f>'Asset Risk Calculation'!O98</f>
        <v>Igrp9</v>
      </c>
      <c r="O99" s="12">
        <f>'Asset Risk Calculation'!P98</f>
        <v>1</v>
      </c>
      <c r="P99" s="14" t="str">
        <f t="shared" si="3"/>
        <v>Igrp91</v>
      </c>
      <c r="Q99" s="11">
        <f>IF(A99="Transformer",VLOOKUP(P99,'PoF Tx'!$C$4:$D$10,2,FALSE),IF(A99="Switchgear",VLOOKUP(P99,'PoF SWGR'!$J$1:$K$213,2,FALSE),IF(A99="Cable",VLOOKUP(P99,'PoF Cables'!$J$1:$K$19,2,FALSE),VLOOKUP(P99,'PoF OHL'!$J$1:$K$200,2,FALSE))))</f>
        <v>2.0174399108415731E-6</v>
      </c>
      <c r="R99" s="14">
        <f t="shared" si="4"/>
        <v>23.887354026085976</v>
      </c>
      <c r="S99" s="14">
        <f t="shared" si="5"/>
        <v>0</v>
      </c>
    </row>
    <row r="100" spans="1:19" s="14" customFormat="1">
      <c r="A100" s="14" t="str">
        <f>'Asset Risk Calculation'!A99</f>
        <v>OHL fittings</v>
      </c>
      <c r="B100" s="14" t="str">
        <f>'Asset Risk Calculation'!B99</f>
        <v>OHL fittings99</v>
      </c>
      <c r="C100" s="14" t="str">
        <f>'Asset Risk Calculation'!C99</f>
        <v>nasap199</v>
      </c>
      <c r="D100" s="14">
        <f>'Asset Risk Calculation'!D99</f>
        <v>0</v>
      </c>
      <c r="E100" s="14">
        <f>'Asset Risk Calculation'!E99</f>
        <v>0</v>
      </c>
      <c r="F100" s="14">
        <f>'Asset Risk Calculation'!F99</f>
        <v>0</v>
      </c>
      <c r="G100" s="14">
        <f>'Asset Risk Calculation'!G99</f>
        <v>2265429</v>
      </c>
      <c r="H100" s="14">
        <f>'Asset Risk Calculation'!H99</f>
        <v>2265429</v>
      </c>
      <c r="I100" s="14">
        <f>'Asset Risk Calculation'!I99</f>
        <v>10000000</v>
      </c>
      <c r="J100" s="14">
        <f>'Asset Risk Calculation'!J99</f>
        <v>5000</v>
      </c>
      <c r="K100" s="14" t="str">
        <f>'Asset Risk Calculation'!K99</f>
        <v>no</v>
      </c>
      <c r="L100" s="14">
        <f>'Asset Risk Calculation'!M99</f>
        <v>12270429</v>
      </c>
      <c r="M100" s="14">
        <f>'Asset Risk Calculation'!N99</f>
        <v>23800000</v>
      </c>
      <c r="N100" s="14" t="str">
        <f>'Asset Risk Calculation'!O99</f>
        <v>Igrp9</v>
      </c>
      <c r="O100" s="12">
        <f>'Asset Risk Calculation'!P99</f>
        <v>2</v>
      </c>
      <c r="P100" s="14" t="str">
        <f t="shared" si="3"/>
        <v>Igrp92</v>
      </c>
      <c r="Q100" s="11">
        <f>IF(A100="Transformer",VLOOKUP(P100,'PoF Tx'!$C$4:$D$10,2,FALSE),IF(A100="Switchgear",VLOOKUP(P100,'PoF SWGR'!$J$1:$K$213,2,FALSE),IF(A100="Cable",VLOOKUP(P100,'PoF Cables'!$J$1:$K$19,2,FALSE),VLOOKUP(P100,'PoF OHL'!$J$1:$K$200,2,FALSE))))</f>
        <v>2.0174399108415731E-6</v>
      </c>
      <c r="R100" s="14">
        <f t="shared" si="4"/>
        <v>72.769923065777292</v>
      </c>
      <c r="S100" s="14">
        <f t="shared" si="5"/>
        <v>0</v>
      </c>
    </row>
    <row r="101" spans="1:19" s="14" customFormat="1">
      <c r="A101" s="14" t="str">
        <f>'Asset Risk Calculation'!A100</f>
        <v>OHL fittings</v>
      </c>
      <c r="B101" s="14" t="str">
        <f>'Asset Risk Calculation'!B100</f>
        <v>OHL fittings100</v>
      </c>
      <c r="C101" s="14" t="str">
        <f>'Asset Risk Calculation'!C100</f>
        <v>nasap200</v>
      </c>
      <c r="D101" s="14">
        <f>'Asset Risk Calculation'!D100</f>
        <v>0</v>
      </c>
      <c r="E101" s="14">
        <f>'Asset Risk Calculation'!E100</f>
        <v>0</v>
      </c>
      <c r="F101" s="14">
        <f>'Asset Risk Calculation'!F100</f>
        <v>0</v>
      </c>
      <c r="G101" s="14">
        <f>'Asset Risk Calculation'!G100</f>
        <v>2265429</v>
      </c>
      <c r="H101" s="14">
        <f>'Asset Risk Calculation'!H100</f>
        <v>2265429</v>
      </c>
      <c r="I101" s="14">
        <f>'Asset Risk Calculation'!I100</f>
        <v>10000000</v>
      </c>
      <c r="J101" s="14">
        <f>'Asset Risk Calculation'!J100</f>
        <v>5000</v>
      </c>
      <c r="K101" s="14" t="str">
        <f>'Asset Risk Calculation'!K100</f>
        <v>no</v>
      </c>
      <c r="L101" s="14">
        <f>'Asset Risk Calculation'!M100</f>
        <v>12270429</v>
      </c>
      <c r="M101" s="14">
        <f>'Asset Risk Calculation'!N100</f>
        <v>47600000</v>
      </c>
      <c r="N101" s="14" t="str">
        <f>'Asset Risk Calculation'!O100</f>
        <v>Igrp9</v>
      </c>
      <c r="O101" s="12">
        <f>'Asset Risk Calculation'!P100</f>
        <v>2</v>
      </c>
      <c r="P101" s="14" t="str">
        <f t="shared" si="3"/>
        <v>Igrp92</v>
      </c>
      <c r="Q101" s="11">
        <f>IF(A101="Transformer",VLOOKUP(P101,'PoF Tx'!$C$4:$D$10,2,FALSE),IF(A101="Switchgear",VLOOKUP(P101,'PoF SWGR'!$J$1:$K$213,2,FALSE),IF(A101="Cable",VLOOKUP(P101,'PoF Cables'!$J$1:$K$19,2,FALSE),VLOOKUP(P101,'PoF OHL'!$J$1:$K$200,2,FALSE))))</f>
        <v>2.0174399108415731E-6</v>
      </c>
      <c r="R101" s="14">
        <f t="shared" si="4"/>
        <v>120.78499294380673</v>
      </c>
      <c r="S101" s="14">
        <f t="shared" si="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9"/>
  <sheetViews>
    <sheetView topLeftCell="C1" workbookViewId="0">
      <selection activeCell="J1" sqref="J1"/>
    </sheetView>
  </sheetViews>
  <sheetFormatPr defaultRowHeight="15"/>
  <cols>
    <col min="1" max="1" width="16.140625" customWidth="1"/>
    <col min="2" max="2" width="20.85546875" customWidth="1"/>
    <col min="3" max="3" width="14" customWidth="1"/>
    <col min="4" max="8" width="10.42578125" customWidth="1"/>
    <col min="9" max="9" width="10.42578125" hidden="1" customWidth="1"/>
    <col min="10" max="11" width="10.42578125" customWidth="1"/>
    <col min="14" max="14" width="12.28515625" customWidth="1"/>
    <col min="15" max="15" width="10.42578125" customWidth="1"/>
    <col min="17" max="17" width="15.28515625" customWidth="1"/>
  </cols>
  <sheetData>
    <row r="1" spans="1:17" ht="45.75" thickBot="1">
      <c r="A1" s="5" t="s">
        <v>35</v>
      </c>
      <c r="B1" s="5" t="s">
        <v>43</v>
      </c>
      <c r="C1" s="7" t="s">
        <v>104</v>
      </c>
      <c r="D1" s="7" t="s">
        <v>45</v>
      </c>
      <c r="E1" s="7" t="s">
        <v>46</v>
      </c>
      <c r="F1" s="7" t="s">
        <v>47</v>
      </c>
      <c r="G1" s="7" t="s">
        <v>15</v>
      </c>
      <c r="H1" s="7" t="s">
        <v>16</v>
      </c>
      <c r="I1" s="7" t="s">
        <v>18</v>
      </c>
      <c r="J1" s="7" t="s">
        <v>64</v>
      </c>
      <c r="K1" s="7" t="s">
        <v>48</v>
      </c>
      <c r="L1" s="5" t="s">
        <v>36</v>
      </c>
      <c r="M1" s="5" t="s">
        <v>37</v>
      </c>
      <c r="N1" s="5" t="s">
        <v>40</v>
      </c>
      <c r="O1" s="5" t="s">
        <v>41</v>
      </c>
      <c r="P1" s="10" t="s">
        <v>57</v>
      </c>
      <c r="Q1" s="15" t="s">
        <v>205</v>
      </c>
    </row>
    <row r="2" spans="1:17">
      <c r="A2" t="s">
        <v>44</v>
      </c>
      <c r="B2" s="19" t="str">
        <f>CONCATENATE(A2,ROW())</f>
        <v>Transformer2</v>
      </c>
      <c r="C2" s="19" t="str">
        <f>CONCATENATE("site", 100+ROW())</f>
        <v>site102</v>
      </c>
      <c r="D2" t="s">
        <v>50</v>
      </c>
      <c r="E2" t="s">
        <v>49</v>
      </c>
      <c r="F2" t="s">
        <v>49</v>
      </c>
      <c r="G2" t="s">
        <v>49</v>
      </c>
      <c r="H2" t="s">
        <v>49</v>
      </c>
      <c r="I2">
        <v>276.8</v>
      </c>
      <c r="J2" t="s">
        <v>101</v>
      </c>
      <c r="K2" t="s">
        <v>12</v>
      </c>
      <c r="L2" s="19" t="s">
        <v>9</v>
      </c>
      <c r="M2" s="19"/>
      <c r="N2" s="19" t="s">
        <v>0</v>
      </c>
      <c r="O2" s="19">
        <v>3</v>
      </c>
      <c r="P2" s="19" t="s">
        <v>196</v>
      </c>
      <c r="Q2" s="8" t="s">
        <v>233</v>
      </c>
    </row>
    <row r="3" spans="1:17">
      <c r="A3" t="s">
        <v>44</v>
      </c>
      <c r="B3" s="19" t="str">
        <f t="shared" ref="B3:B66" si="0">CONCATENATE(A3,ROW())</f>
        <v>Transformer3</v>
      </c>
      <c r="C3" s="19" t="str">
        <f t="shared" ref="C3:C41" si="1">CONCATENATE("site", 100+ROW())</f>
        <v>site103</v>
      </c>
      <c r="D3" t="s">
        <v>49</v>
      </c>
      <c r="E3" t="s">
        <v>49</v>
      </c>
      <c r="F3" t="s">
        <v>49</v>
      </c>
      <c r="G3" t="s">
        <v>49</v>
      </c>
      <c r="H3" t="s">
        <v>49</v>
      </c>
      <c r="I3">
        <v>240</v>
      </c>
      <c r="J3" t="s">
        <v>102</v>
      </c>
      <c r="K3" t="s">
        <v>12</v>
      </c>
      <c r="L3" s="19" t="s">
        <v>11</v>
      </c>
      <c r="M3" s="19"/>
      <c r="N3" s="19" t="s">
        <v>0</v>
      </c>
      <c r="O3" s="19">
        <v>1</v>
      </c>
      <c r="P3" s="19" t="s">
        <v>63</v>
      </c>
      <c r="Q3" s="19" t="s">
        <v>233</v>
      </c>
    </row>
    <row r="4" spans="1:17">
      <c r="A4" t="s">
        <v>44</v>
      </c>
      <c r="B4" s="19" t="str">
        <f t="shared" si="0"/>
        <v>Transformer4</v>
      </c>
      <c r="C4" s="19" t="str">
        <f t="shared" si="1"/>
        <v>site104</v>
      </c>
      <c r="D4" t="s">
        <v>49</v>
      </c>
      <c r="E4" t="s">
        <v>49</v>
      </c>
      <c r="F4" t="s">
        <v>49</v>
      </c>
      <c r="G4" t="s">
        <v>49</v>
      </c>
      <c r="H4" t="s">
        <v>49</v>
      </c>
      <c r="I4">
        <v>0</v>
      </c>
      <c r="J4" t="s">
        <v>103</v>
      </c>
      <c r="K4" t="s">
        <v>12</v>
      </c>
      <c r="L4" s="19" t="s">
        <v>12</v>
      </c>
      <c r="M4" s="19"/>
      <c r="N4" s="19" t="s">
        <v>0</v>
      </c>
      <c r="O4" s="19" t="s">
        <v>230</v>
      </c>
      <c r="P4" s="19" t="s">
        <v>63</v>
      </c>
      <c r="Q4" s="19" t="s">
        <v>233</v>
      </c>
    </row>
    <row r="5" spans="1:17">
      <c r="A5" t="s">
        <v>44</v>
      </c>
      <c r="B5" s="19" t="str">
        <f t="shared" si="0"/>
        <v>Transformer5</v>
      </c>
      <c r="C5" s="19" t="str">
        <f t="shared" si="1"/>
        <v>site105</v>
      </c>
      <c r="D5" t="s">
        <v>49</v>
      </c>
      <c r="E5" t="s">
        <v>49</v>
      </c>
      <c r="F5" t="s">
        <v>49</v>
      </c>
      <c r="G5" t="s">
        <v>49</v>
      </c>
      <c r="H5" t="s">
        <v>49</v>
      </c>
      <c r="I5">
        <v>124</v>
      </c>
      <c r="J5" t="s">
        <v>103</v>
      </c>
      <c r="K5" t="s">
        <v>12</v>
      </c>
      <c r="L5" s="19" t="s">
        <v>9</v>
      </c>
      <c r="M5" s="19"/>
      <c r="N5" s="19" t="s">
        <v>0</v>
      </c>
      <c r="O5" s="19">
        <v>1</v>
      </c>
      <c r="P5" s="19" t="s">
        <v>63</v>
      </c>
      <c r="Q5" s="19" t="s">
        <v>233</v>
      </c>
    </row>
    <row r="6" spans="1:17">
      <c r="A6" t="s">
        <v>44</v>
      </c>
      <c r="B6" s="19" t="str">
        <f t="shared" si="0"/>
        <v>Transformer6</v>
      </c>
      <c r="C6" s="19" t="str">
        <f t="shared" si="1"/>
        <v>site106</v>
      </c>
      <c r="D6" t="s">
        <v>49</v>
      </c>
      <c r="E6" t="s">
        <v>49</v>
      </c>
      <c r="F6" t="s">
        <v>49</v>
      </c>
      <c r="G6" t="s">
        <v>49</v>
      </c>
      <c r="H6" t="s">
        <v>49</v>
      </c>
      <c r="I6">
        <v>203</v>
      </c>
      <c r="J6" t="s">
        <v>103</v>
      </c>
      <c r="K6" t="s">
        <v>12</v>
      </c>
      <c r="L6" s="19" t="s">
        <v>11</v>
      </c>
      <c r="M6" s="19"/>
      <c r="N6" s="19" t="s">
        <v>0</v>
      </c>
      <c r="O6" s="19">
        <v>1</v>
      </c>
      <c r="P6" s="19" t="s">
        <v>63</v>
      </c>
      <c r="Q6" s="19" t="s">
        <v>233</v>
      </c>
    </row>
    <row r="7" spans="1:17">
      <c r="A7" t="s">
        <v>44</v>
      </c>
      <c r="B7" s="19" t="str">
        <f t="shared" si="0"/>
        <v>Transformer7</v>
      </c>
      <c r="C7" s="19" t="str">
        <f t="shared" si="1"/>
        <v>site107</v>
      </c>
      <c r="D7" t="s">
        <v>49</v>
      </c>
      <c r="E7" t="s">
        <v>49</v>
      </c>
      <c r="F7" t="s">
        <v>49</v>
      </c>
      <c r="G7" t="s">
        <v>49</v>
      </c>
      <c r="H7" t="s">
        <v>49</v>
      </c>
      <c r="I7">
        <v>121</v>
      </c>
      <c r="J7" t="s">
        <v>101</v>
      </c>
      <c r="K7" t="s">
        <v>11</v>
      </c>
      <c r="L7" s="19" t="s">
        <v>11</v>
      </c>
      <c r="M7" s="19"/>
      <c r="N7" s="19" t="s">
        <v>0</v>
      </c>
      <c r="O7" s="19">
        <v>1</v>
      </c>
      <c r="P7" s="19" t="s">
        <v>63</v>
      </c>
      <c r="Q7" s="19" t="s">
        <v>233</v>
      </c>
    </row>
    <row r="8" spans="1:17">
      <c r="A8" t="s">
        <v>44</v>
      </c>
      <c r="B8" s="19" t="str">
        <f t="shared" si="0"/>
        <v>Transformer8</v>
      </c>
      <c r="C8" s="19" t="str">
        <f t="shared" si="1"/>
        <v>site108</v>
      </c>
      <c r="D8" t="s">
        <v>49</v>
      </c>
      <c r="E8" t="s">
        <v>49</v>
      </c>
      <c r="F8" t="s">
        <v>50</v>
      </c>
      <c r="G8" t="s">
        <v>49</v>
      </c>
      <c r="H8" t="s">
        <v>49</v>
      </c>
      <c r="I8">
        <v>225.8</v>
      </c>
      <c r="J8" t="s">
        <v>101</v>
      </c>
      <c r="K8" t="s">
        <v>10</v>
      </c>
      <c r="L8" s="19" t="s">
        <v>11</v>
      </c>
      <c r="M8" s="19"/>
      <c r="N8" s="19" t="s">
        <v>0</v>
      </c>
      <c r="O8" s="19">
        <v>2</v>
      </c>
      <c r="P8" s="19" t="s">
        <v>47</v>
      </c>
      <c r="Q8" s="19" t="s">
        <v>233</v>
      </c>
    </row>
    <row r="9" spans="1:17">
      <c r="A9" t="s">
        <v>44</v>
      </c>
      <c r="B9" s="19" t="str">
        <f t="shared" si="0"/>
        <v>Transformer9</v>
      </c>
      <c r="C9" s="19" t="str">
        <f t="shared" si="1"/>
        <v>site109</v>
      </c>
      <c r="D9" t="s">
        <v>49</v>
      </c>
      <c r="E9" t="s">
        <v>50</v>
      </c>
      <c r="F9" t="s">
        <v>49</v>
      </c>
      <c r="G9" t="s">
        <v>50</v>
      </c>
      <c r="H9" t="s">
        <v>50</v>
      </c>
      <c r="I9">
        <v>492.4</v>
      </c>
      <c r="J9" t="s">
        <v>101</v>
      </c>
      <c r="K9" t="s">
        <v>11</v>
      </c>
      <c r="L9" s="19" t="s">
        <v>11</v>
      </c>
      <c r="M9" s="19"/>
      <c r="N9" s="19" t="s">
        <v>0</v>
      </c>
      <c r="O9" s="19">
        <v>2</v>
      </c>
      <c r="P9" s="19" t="s">
        <v>197</v>
      </c>
      <c r="Q9" s="19" t="s">
        <v>233</v>
      </c>
    </row>
    <row r="10" spans="1:17">
      <c r="A10" t="s">
        <v>44</v>
      </c>
      <c r="B10" s="19" t="str">
        <f t="shared" si="0"/>
        <v>Transformer10</v>
      </c>
      <c r="C10" s="19" t="str">
        <f t="shared" si="1"/>
        <v>site110</v>
      </c>
      <c r="D10" t="s">
        <v>50</v>
      </c>
      <c r="E10" t="s">
        <v>50</v>
      </c>
      <c r="F10" t="s">
        <v>49</v>
      </c>
      <c r="G10" t="s">
        <v>50</v>
      </c>
      <c r="H10" t="s">
        <v>49</v>
      </c>
      <c r="I10">
        <v>492.4</v>
      </c>
      <c r="J10" t="s">
        <v>101</v>
      </c>
      <c r="K10" t="s">
        <v>11</v>
      </c>
      <c r="L10" s="19" t="s">
        <v>9</v>
      </c>
      <c r="M10" s="19"/>
      <c r="N10" s="19" t="s">
        <v>0</v>
      </c>
      <c r="O10" s="19">
        <v>2</v>
      </c>
      <c r="P10" s="19" t="s">
        <v>196</v>
      </c>
      <c r="Q10" s="19" t="s">
        <v>233</v>
      </c>
    </row>
    <row r="11" spans="1:17">
      <c r="A11" t="s">
        <v>44</v>
      </c>
      <c r="B11" s="19" t="str">
        <f t="shared" si="0"/>
        <v>Transformer11</v>
      </c>
      <c r="C11" s="19" t="str">
        <f t="shared" si="1"/>
        <v>site111</v>
      </c>
      <c r="D11" t="s">
        <v>49</v>
      </c>
      <c r="E11" t="s">
        <v>50</v>
      </c>
      <c r="F11" t="s">
        <v>50</v>
      </c>
      <c r="G11" t="s">
        <v>50</v>
      </c>
      <c r="H11" t="s">
        <v>49</v>
      </c>
      <c r="I11">
        <v>492.4</v>
      </c>
      <c r="J11" t="s">
        <v>101</v>
      </c>
      <c r="K11" t="s">
        <v>11</v>
      </c>
      <c r="L11" s="19" t="s">
        <v>9</v>
      </c>
      <c r="M11" s="19"/>
      <c r="N11" s="19" t="s">
        <v>0</v>
      </c>
      <c r="O11" s="19">
        <v>2</v>
      </c>
      <c r="P11" s="19" t="s">
        <v>47</v>
      </c>
      <c r="Q11" s="19" t="s">
        <v>233</v>
      </c>
    </row>
    <row r="12" spans="1:17">
      <c r="A12" t="s">
        <v>44</v>
      </c>
      <c r="B12" s="19" t="str">
        <f t="shared" si="0"/>
        <v>Transformer12</v>
      </c>
      <c r="C12" s="19" t="str">
        <f t="shared" si="1"/>
        <v>site112</v>
      </c>
      <c r="D12" t="s">
        <v>49</v>
      </c>
      <c r="E12" t="s">
        <v>49</v>
      </c>
      <c r="F12" t="s">
        <v>49</v>
      </c>
      <c r="G12" t="s">
        <v>49</v>
      </c>
      <c r="H12" t="s">
        <v>49</v>
      </c>
      <c r="I12">
        <v>714.3</v>
      </c>
      <c r="J12" t="s">
        <v>101</v>
      </c>
      <c r="K12" t="s">
        <v>12</v>
      </c>
      <c r="L12" s="19" t="s">
        <v>9</v>
      </c>
      <c r="M12" s="19"/>
      <c r="N12" s="19" t="s">
        <v>0</v>
      </c>
      <c r="O12" s="19">
        <v>5</v>
      </c>
      <c r="P12" s="19" t="s">
        <v>63</v>
      </c>
      <c r="Q12" s="19" t="s">
        <v>233</v>
      </c>
    </row>
    <row r="13" spans="1:17">
      <c r="A13" t="s">
        <v>44</v>
      </c>
      <c r="B13" s="19" t="str">
        <f t="shared" si="0"/>
        <v>Transformer13</v>
      </c>
      <c r="C13" s="19" t="str">
        <f t="shared" si="1"/>
        <v>site113</v>
      </c>
      <c r="D13" t="s">
        <v>49</v>
      </c>
      <c r="E13" t="s">
        <v>49</v>
      </c>
      <c r="F13" t="s">
        <v>49</v>
      </c>
      <c r="G13" t="s">
        <v>49</v>
      </c>
      <c r="H13" t="s">
        <v>49</v>
      </c>
      <c r="I13">
        <v>395.2</v>
      </c>
      <c r="J13" t="s">
        <v>101</v>
      </c>
      <c r="K13" t="s">
        <v>11</v>
      </c>
      <c r="L13" s="19" t="s">
        <v>11</v>
      </c>
      <c r="M13" s="19"/>
      <c r="N13" s="19" t="s">
        <v>0</v>
      </c>
      <c r="O13" s="19">
        <v>3</v>
      </c>
      <c r="P13" s="19" t="s">
        <v>63</v>
      </c>
      <c r="Q13" s="19" t="s">
        <v>233</v>
      </c>
    </row>
    <row r="14" spans="1:17">
      <c r="A14" t="s">
        <v>44</v>
      </c>
      <c r="B14" s="19" t="str">
        <f t="shared" si="0"/>
        <v>Transformer14</v>
      </c>
      <c r="C14" s="19" t="str">
        <f t="shared" si="1"/>
        <v>site114</v>
      </c>
      <c r="D14" t="s">
        <v>49</v>
      </c>
      <c r="E14" t="s">
        <v>49</v>
      </c>
      <c r="F14" t="s">
        <v>49</v>
      </c>
      <c r="G14" t="s">
        <v>50</v>
      </c>
      <c r="H14" t="s">
        <v>49</v>
      </c>
      <c r="I14">
        <v>283</v>
      </c>
      <c r="J14" t="s">
        <v>101</v>
      </c>
      <c r="K14" t="s">
        <v>12</v>
      </c>
      <c r="L14" s="19" t="s">
        <v>10</v>
      </c>
      <c r="M14" s="19"/>
      <c r="N14" s="19" t="s">
        <v>0</v>
      </c>
      <c r="O14" s="19">
        <v>2</v>
      </c>
      <c r="P14" s="19" t="s">
        <v>63</v>
      </c>
      <c r="Q14" s="19" t="s">
        <v>233</v>
      </c>
    </row>
    <row r="15" spans="1:17">
      <c r="A15" t="s">
        <v>44</v>
      </c>
      <c r="B15" s="19" t="str">
        <f t="shared" si="0"/>
        <v>Transformer15</v>
      </c>
      <c r="C15" s="19" t="str">
        <f t="shared" si="1"/>
        <v>site115</v>
      </c>
      <c r="D15" t="s">
        <v>49</v>
      </c>
      <c r="E15" t="s">
        <v>49</v>
      </c>
      <c r="F15" t="s">
        <v>49</v>
      </c>
      <c r="G15" t="s">
        <v>49</v>
      </c>
      <c r="H15" t="s">
        <v>50</v>
      </c>
      <c r="I15">
        <v>782.7</v>
      </c>
      <c r="J15" t="s">
        <v>101</v>
      </c>
      <c r="K15" t="s">
        <v>10</v>
      </c>
      <c r="L15" s="19" t="s">
        <v>9</v>
      </c>
      <c r="M15" s="19"/>
      <c r="N15" s="19" t="s">
        <v>0</v>
      </c>
      <c r="O15" s="19" t="s">
        <v>231</v>
      </c>
      <c r="P15" s="19" t="s">
        <v>197</v>
      </c>
      <c r="Q15" s="19" t="s">
        <v>233</v>
      </c>
    </row>
    <row r="16" spans="1:17">
      <c r="A16" t="s">
        <v>44</v>
      </c>
      <c r="B16" s="19" t="str">
        <f t="shared" si="0"/>
        <v>Transformer16</v>
      </c>
      <c r="C16" s="19" t="str">
        <f t="shared" si="1"/>
        <v>site116</v>
      </c>
      <c r="D16" t="s">
        <v>49</v>
      </c>
      <c r="E16" t="s">
        <v>49</v>
      </c>
      <c r="F16" t="s">
        <v>49</v>
      </c>
      <c r="G16" t="s">
        <v>49</v>
      </c>
      <c r="H16" t="s">
        <v>49</v>
      </c>
      <c r="I16">
        <v>287.60000000000002</v>
      </c>
      <c r="J16" t="s">
        <v>101</v>
      </c>
      <c r="K16" t="s">
        <v>12</v>
      </c>
      <c r="L16" s="19" t="s">
        <v>10</v>
      </c>
      <c r="M16" s="19"/>
      <c r="N16" s="19" t="s">
        <v>0</v>
      </c>
      <c r="O16" s="19" t="s">
        <v>232</v>
      </c>
      <c r="P16" s="19" t="s">
        <v>63</v>
      </c>
      <c r="Q16" s="19" t="s">
        <v>233</v>
      </c>
    </row>
    <row r="17" spans="1:20">
      <c r="A17" t="s">
        <v>44</v>
      </c>
      <c r="B17" s="19" t="str">
        <f t="shared" si="0"/>
        <v>Transformer17</v>
      </c>
      <c r="C17" s="19" t="str">
        <f t="shared" si="1"/>
        <v>site117</v>
      </c>
      <c r="D17" t="s">
        <v>49</v>
      </c>
      <c r="E17" t="s">
        <v>49</v>
      </c>
      <c r="F17" t="s">
        <v>49</v>
      </c>
      <c r="G17" t="s">
        <v>50</v>
      </c>
      <c r="H17" t="s">
        <v>49</v>
      </c>
      <c r="I17">
        <v>245</v>
      </c>
      <c r="J17" t="s">
        <v>101</v>
      </c>
      <c r="K17" t="s">
        <v>11</v>
      </c>
      <c r="L17" s="19" t="s">
        <v>10</v>
      </c>
      <c r="M17" s="19"/>
      <c r="N17" s="19" t="s">
        <v>0</v>
      </c>
      <c r="O17" s="19">
        <v>3</v>
      </c>
      <c r="P17" s="19" t="s">
        <v>63</v>
      </c>
      <c r="Q17" s="19" t="s">
        <v>233</v>
      </c>
    </row>
    <row r="18" spans="1:20">
      <c r="A18" t="s">
        <v>44</v>
      </c>
      <c r="B18" s="19" t="str">
        <f t="shared" si="0"/>
        <v>Transformer18</v>
      </c>
      <c r="C18" s="19" t="str">
        <f t="shared" si="1"/>
        <v>site118</v>
      </c>
      <c r="D18" t="s">
        <v>49</v>
      </c>
      <c r="E18" t="s">
        <v>49</v>
      </c>
      <c r="F18" t="s">
        <v>49</v>
      </c>
      <c r="G18" t="s">
        <v>50</v>
      </c>
      <c r="H18" t="s">
        <v>49</v>
      </c>
      <c r="I18">
        <v>245</v>
      </c>
      <c r="J18" t="s">
        <v>101</v>
      </c>
      <c r="K18" t="s">
        <v>11</v>
      </c>
      <c r="L18" s="19" t="s">
        <v>10</v>
      </c>
      <c r="M18" s="19"/>
      <c r="N18" s="19" t="s">
        <v>0</v>
      </c>
      <c r="O18" s="19">
        <v>2</v>
      </c>
      <c r="P18" s="19" t="s">
        <v>63</v>
      </c>
      <c r="Q18" s="19" t="s">
        <v>233</v>
      </c>
    </row>
    <row r="19" spans="1:20">
      <c r="A19" t="s">
        <v>44</v>
      </c>
      <c r="B19" s="19" t="str">
        <f t="shared" si="0"/>
        <v>Transformer19</v>
      </c>
      <c r="C19" s="19" t="str">
        <f t="shared" si="1"/>
        <v>site119</v>
      </c>
      <c r="D19" t="s">
        <v>49</v>
      </c>
      <c r="E19" t="s">
        <v>49</v>
      </c>
      <c r="F19" t="s">
        <v>49</v>
      </c>
      <c r="G19" t="s">
        <v>50</v>
      </c>
      <c r="H19" t="s">
        <v>49</v>
      </c>
      <c r="I19">
        <v>245</v>
      </c>
      <c r="J19" t="s">
        <v>101</v>
      </c>
      <c r="K19" t="s">
        <v>11</v>
      </c>
      <c r="L19" s="19" t="s">
        <v>10</v>
      </c>
      <c r="M19" s="19"/>
      <c r="N19" s="19" t="s">
        <v>0</v>
      </c>
      <c r="O19" s="19" t="s">
        <v>231</v>
      </c>
      <c r="P19" s="19" t="s">
        <v>63</v>
      </c>
      <c r="Q19" s="19" t="s">
        <v>233</v>
      </c>
    </row>
    <row r="20" spans="1:20">
      <c r="A20" t="s">
        <v>44</v>
      </c>
      <c r="B20" s="19" t="str">
        <f t="shared" si="0"/>
        <v>Transformer20</v>
      </c>
      <c r="C20" s="19" t="str">
        <f t="shared" si="1"/>
        <v>site120</v>
      </c>
      <c r="D20" t="s">
        <v>49</v>
      </c>
      <c r="E20" t="s">
        <v>49</v>
      </c>
      <c r="F20" t="s">
        <v>49</v>
      </c>
      <c r="G20" t="s">
        <v>49</v>
      </c>
      <c r="H20" t="s">
        <v>49</v>
      </c>
      <c r="I20">
        <v>373.4</v>
      </c>
      <c r="J20" t="s">
        <v>101</v>
      </c>
      <c r="K20" t="s">
        <v>10</v>
      </c>
      <c r="L20" s="19" t="s">
        <v>11</v>
      </c>
      <c r="M20" s="19"/>
      <c r="N20" s="19" t="s">
        <v>0</v>
      </c>
      <c r="O20" s="19" t="s">
        <v>232</v>
      </c>
      <c r="P20" s="19" t="s">
        <v>63</v>
      </c>
      <c r="Q20" s="19" t="s">
        <v>233</v>
      </c>
    </row>
    <row r="21" spans="1:20">
      <c r="A21" t="s">
        <v>44</v>
      </c>
      <c r="B21" s="19" t="str">
        <f t="shared" si="0"/>
        <v>Transformer21</v>
      </c>
      <c r="C21" s="19" t="str">
        <f t="shared" si="1"/>
        <v>site121</v>
      </c>
      <c r="D21" t="s">
        <v>49</v>
      </c>
      <c r="E21" t="s">
        <v>49</v>
      </c>
      <c r="F21" t="s">
        <v>49</v>
      </c>
      <c r="G21" t="s">
        <v>49</v>
      </c>
      <c r="H21" t="s">
        <v>49</v>
      </c>
      <c r="I21">
        <v>138.5</v>
      </c>
      <c r="J21" t="s">
        <v>101</v>
      </c>
      <c r="K21" t="s">
        <v>10</v>
      </c>
      <c r="L21" s="19" t="s">
        <v>10</v>
      </c>
      <c r="M21" s="19"/>
      <c r="N21" s="19" t="s">
        <v>0</v>
      </c>
      <c r="O21" s="19">
        <v>5</v>
      </c>
      <c r="P21" s="19" t="s">
        <v>63</v>
      </c>
      <c r="Q21" s="19" t="s">
        <v>233</v>
      </c>
    </row>
    <row r="22" spans="1:20">
      <c r="A22" t="s">
        <v>51</v>
      </c>
      <c r="B22" s="19" t="str">
        <f t="shared" si="0"/>
        <v>Switchgear22</v>
      </c>
      <c r="C22" s="19" t="str">
        <f t="shared" si="1"/>
        <v>site122</v>
      </c>
      <c r="D22" t="s">
        <v>49</v>
      </c>
      <c r="E22" t="s">
        <v>49</v>
      </c>
      <c r="F22" t="s">
        <v>49</v>
      </c>
      <c r="G22" t="s">
        <v>49</v>
      </c>
      <c r="H22" t="s">
        <v>49</v>
      </c>
      <c r="I22">
        <v>240</v>
      </c>
      <c r="J22" t="s">
        <v>101</v>
      </c>
      <c r="K22" t="s">
        <v>12</v>
      </c>
      <c r="L22" s="19" t="s">
        <v>11</v>
      </c>
      <c r="M22" s="19"/>
      <c r="N22" s="19" t="s">
        <v>52</v>
      </c>
      <c r="O22" s="19">
        <v>3</v>
      </c>
      <c r="P22" s="19" t="s">
        <v>63</v>
      </c>
      <c r="Q22" s="19" t="s">
        <v>233</v>
      </c>
      <c r="R22" s="18"/>
      <c r="S22" s="19"/>
      <c r="T22" s="18"/>
    </row>
    <row r="23" spans="1:20">
      <c r="A23" t="s">
        <v>51</v>
      </c>
      <c r="B23" s="19" t="str">
        <f t="shared" si="0"/>
        <v>Switchgear23</v>
      </c>
      <c r="C23" s="19" t="str">
        <f t="shared" si="1"/>
        <v>site123</v>
      </c>
      <c r="D23" t="s">
        <v>50</v>
      </c>
      <c r="E23" t="s">
        <v>49</v>
      </c>
      <c r="F23" t="s">
        <v>49</v>
      </c>
      <c r="G23" t="s">
        <v>49</v>
      </c>
      <c r="H23" t="s">
        <v>49</v>
      </c>
      <c r="I23">
        <v>276.8</v>
      </c>
      <c r="J23" t="s">
        <v>101</v>
      </c>
      <c r="K23" t="s">
        <v>12</v>
      </c>
      <c r="L23" s="19" t="s">
        <v>12</v>
      </c>
      <c r="M23" s="19"/>
      <c r="N23" s="19" t="s">
        <v>53</v>
      </c>
      <c r="O23" s="19" t="s">
        <v>232</v>
      </c>
      <c r="P23" s="19" t="s">
        <v>196</v>
      </c>
      <c r="Q23" s="19" t="s">
        <v>233</v>
      </c>
      <c r="R23" s="18"/>
      <c r="S23" s="19"/>
      <c r="T23" s="18"/>
    </row>
    <row r="24" spans="1:20">
      <c r="A24" t="s">
        <v>51</v>
      </c>
      <c r="B24" s="19" t="str">
        <f t="shared" si="0"/>
        <v>Switchgear24</v>
      </c>
      <c r="C24" s="19" t="str">
        <f t="shared" si="1"/>
        <v>site124</v>
      </c>
      <c r="D24" t="s">
        <v>49</v>
      </c>
      <c r="E24" t="s">
        <v>49</v>
      </c>
      <c r="F24" t="s">
        <v>49</v>
      </c>
      <c r="G24" t="s">
        <v>49</v>
      </c>
      <c r="H24" t="s">
        <v>49</v>
      </c>
      <c r="I24">
        <v>0</v>
      </c>
      <c r="J24" t="s">
        <v>101</v>
      </c>
      <c r="K24" t="s">
        <v>12</v>
      </c>
      <c r="L24" s="19" t="s">
        <v>12</v>
      </c>
      <c r="M24" s="19"/>
      <c r="N24" s="19" t="s">
        <v>52</v>
      </c>
      <c r="O24" s="19">
        <v>5</v>
      </c>
      <c r="P24" s="19" t="s">
        <v>63</v>
      </c>
      <c r="Q24" s="19" t="s">
        <v>233</v>
      </c>
      <c r="R24" s="18"/>
      <c r="S24" s="19"/>
      <c r="T24" s="18"/>
    </row>
    <row r="25" spans="1:20">
      <c r="A25" t="s">
        <v>51</v>
      </c>
      <c r="B25" s="19" t="str">
        <f t="shared" si="0"/>
        <v>Switchgear25</v>
      </c>
      <c r="C25" s="19" t="str">
        <f t="shared" si="1"/>
        <v>site125</v>
      </c>
      <c r="D25" t="s">
        <v>49</v>
      </c>
      <c r="E25" t="s">
        <v>49</v>
      </c>
      <c r="F25" t="s">
        <v>49</v>
      </c>
      <c r="G25" t="s">
        <v>49</v>
      </c>
      <c r="H25" t="s">
        <v>49</v>
      </c>
      <c r="I25">
        <v>0</v>
      </c>
      <c r="J25" t="s">
        <v>101</v>
      </c>
      <c r="K25" t="s">
        <v>12</v>
      </c>
      <c r="L25" s="19" t="s">
        <v>12</v>
      </c>
      <c r="M25" s="19"/>
      <c r="N25" s="19" t="s">
        <v>52</v>
      </c>
      <c r="O25" s="19" t="s">
        <v>244</v>
      </c>
      <c r="P25" s="19" t="s">
        <v>63</v>
      </c>
      <c r="Q25" s="19" t="s">
        <v>233</v>
      </c>
      <c r="R25" s="18"/>
      <c r="S25" s="19"/>
      <c r="T25" s="18"/>
    </row>
    <row r="26" spans="1:20">
      <c r="A26" t="s">
        <v>51</v>
      </c>
      <c r="B26" s="19" t="str">
        <f t="shared" si="0"/>
        <v>Switchgear26</v>
      </c>
      <c r="C26" s="19" t="str">
        <f t="shared" si="1"/>
        <v>site126</v>
      </c>
      <c r="D26" t="s">
        <v>49</v>
      </c>
      <c r="E26" t="s">
        <v>49</v>
      </c>
      <c r="F26" t="s">
        <v>49</v>
      </c>
      <c r="G26" t="s">
        <v>49</v>
      </c>
      <c r="H26" t="s">
        <v>49</v>
      </c>
      <c r="I26">
        <v>124</v>
      </c>
      <c r="J26" t="s">
        <v>101</v>
      </c>
      <c r="K26" t="s">
        <v>12</v>
      </c>
      <c r="L26" s="19" t="s">
        <v>12</v>
      </c>
      <c r="M26" s="19"/>
      <c r="N26" s="19" t="s">
        <v>52</v>
      </c>
      <c r="O26" s="19" t="s">
        <v>232</v>
      </c>
      <c r="P26" s="19" t="s">
        <v>63</v>
      </c>
      <c r="Q26" s="19" t="s">
        <v>233</v>
      </c>
      <c r="R26" s="18"/>
      <c r="S26" s="19"/>
      <c r="T26" s="18"/>
    </row>
    <row r="27" spans="1:20">
      <c r="A27" t="s">
        <v>51</v>
      </c>
      <c r="B27" s="19" t="str">
        <f t="shared" si="0"/>
        <v>Switchgear27</v>
      </c>
      <c r="C27" s="19" t="str">
        <f t="shared" si="1"/>
        <v>site127</v>
      </c>
      <c r="D27" t="s">
        <v>49</v>
      </c>
      <c r="E27" t="s">
        <v>49</v>
      </c>
      <c r="F27" t="s">
        <v>49</v>
      </c>
      <c r="G27" t="s">
        <v>49</v>
      </c>
      <c r="H27" t="s">
        <v>49</v>
      </c>
      <c r="I27">
        <v>203</v>
      </c>
      <c r="J27" t="s">
        <v>101</v>
      </c>
      <c r="K27" t="s">
        <v>12</v>
      </c>
      <c r="L27" s="19" t="s">
        <v>12</v>
      </c>
      <c r="M27" s="19"/>
      <c r="N27" s="19" t="s">
        <v>53</v>
      </c>
      <c r="O27" s="19" t="s">
        <v>244</v>
      </c>
      <c r="P27" s="19" t="s">
        <v>63</v>
      </c>
      <c r="Q27" s="19" t="s">
        <v>233</v>
      </c>
      <c r="R27" s="18"/>
      <c r="S27" s="19"/>
      <c r="T27" s="18"/>
    </row>
    <row r="28" spans="1:20">
      <c r="A28" t="s">
        <v>51</v>
      </c>
      <c r="B28" s="19" t="str">
        <f t="shared" si="0"/>
        <v>Switchgear28</v>
      </c>
      <c r="C28" s="19" t="str">
        <f t="shared" si="1"/>
        <v>site128</v>
      </c>
      <c r="D28" t="s">
        <v>49</v>
      </c>
      <c r="E28" t="s">
        <v>49</v>
      </c>
      <c r="F28" t="s">
        <v>49</v>
      </c>
      <c r="G28" t="s">
        <v>49</v>
      </c>
      <c r="H28" t="s">
        <v>49</v>
      </c>
      <c r="I28">
        <v>121</v>
      </c>
      <c r="J28" t="s">
        <v>101</v>
      </c>
      <c r="K28" t="s">
        <v>11</v>
      </c>
      <c r="L28" s="19" t="s">
        <v>11</v>
      </c>
      <c r="M28" s="19"/>
      <c r="N28" s="19" t="s">
        <v>52</v>
      </c>
      <c r="O28" s="19">
        <v>1</v>
      </c>
      <c r="P28" s="19" t="s">
        <v>63</v>
      </c>
      <c r="Q28" s="19" t="s">
        <v>233</v>
      </c>
      <c r="R28" s="18"/>
      <c r="S28" s="19"/>
      <c r="T28" s="18"/>
    </row>
    <row r="29" spans="1:20">
      <c r="A29" t="s">
        <v>51</v>
      </c>
      <c r="B29" s="19" t="str">
        <f t="shared" si="0"/>
        <v>Switchgear29</v>
      </c>
      <c r="C29" s="19" t="str">
        <f t="shared" si="1"/>
        <v>site129</v>
      </c>
      <c r="D29" t="s">
        <v>49</v>
      </c>
      <c r="E29" t="s">
        <v>49</v>
      </c>
      <c r="F29" t="s">
        <v>50</v>
      </c>
      <c r="G29" t="s">
        <v>49</v>
      </c>
      <c r="H29" t="s">
        <v>49</v>
      </c>
      <c r="I29">
        <v>225.8</v>
      </c>
      <c r="J29" t="s">
        <v>101</v>
      </c>
      <c r="K29" t="s">
        <v>10</v>
      </c>
      <c r="L29" s="19" t="s">
        <v>12</v>
      </c>
      <c r="M29" s="19"/>
      <c r="N29" s="19" t="s">
        <v>53</v>
      </c>
      <c r="O29" s="19">
        <v>2</v>
      </c>
      <c r="P29" s="19" t="s">
        <v>47</v>
      </c>
      <c r="Q29" s="19" t="s">
        <v>233</v>
      </c>
      <c r="R29" s="18"/>
      <c r="S29" s="19"/>
      <c r="T29" s="18"/>
    </row>
    <row r="30" spans="1:20">
      <c r="A30" t="s">
        <v>51</v>
      </c>
      <c r="B30" s="19" t="str">
        <f t="shared" si="0"/>
        <v>Switchgear30</v>
      </c>
      <c r="C30" s="19" t="str">
        <f t="shared" si="1"/>
        <v>site130</v>
      </c>
      <c r="D30" t="s">
        <v>49</v>
      </c>
      <c r="E30" t="s">
        <v>49</v>
      </c>
      <c r="F30" t="s">
        <v>49</v>
      </c>
      <c r="G30" t="s">
        <v>49</v>
      </c>
      <c r="H30" t="s">
        <v>50</v>
      </c>
      <c r="I30">
        <v>27</v>
      </c>
      <c r="J30" t="s">
        <v>101</v>
      </c>
      <c r="K30" t="s">
        <v>12</v>
      </c>
      <c r="L30" s="19" t="s">
        <v>11</v>
      </c>
      <c r="M30" s="19"/>
      <c r="N30" s="19" t="s">
        <v>53</v>
      </c>
      <c r="O30" s="19">
        <v>3</v>
      </c>
      <c r="P30" s="19" t="s">
        <v>197</v>
      </c>
      <c r="Q30" s="19" t="s">
        <v>233</v>
      </c>
      <c r="R30" s="18"/>
      <c r="S30" s="19"/>
      <c r="T30" s="18"/>
    </row>
    <row r="31" spans="1:20">
      <c r="A31" t="s">
        <v>51</v>
      </c>
      <c r="B31" s="19" t="str">
        <f t="shared" si="0"/>
        <v>Switchgear31</v>
      </c>
      <c r="C31" s="19" t="str">
        <f t="shared" si="1"/>
        <v>site131</v>
      </c>
      <c r="D31" t="s">
        <v>50</v>
      </c>
      <c r="E31" t="s">
        <v>50</v>
      </c>
      <c r="F31" t="s">
        <v>49</v>
      </c>
      <c r="G31" t="s">
        <v>50</v>
      </c>
      <c r="H31" t="s">
        <v>49</v>
      </c>
      <c r="I31">
        <v>492.4</v>
      </c>
      <c r="J31" t="s">
        <v>101</v>
      </c>
      <c r="K31" t="s">
        <v>11</v>
      </c>
      <c r="L31" s="19" t="s">
        <v>11</v>
      </c>
      <c r="M31" s="19"/>
      <c r="N31" s="19" t="s">
        <v>52</v>
      </c>
      <c r="O31" s="19">
        <v>3</v>
      </c>
      <c r="P31" s="19" t="s">
        <v>196</v>
      </c>
      <c r="Q31" s="19" t="s">
        <v>233</v>
      </c>
      <c r="R31" s="18"/>
      <c r="S31" s="19"/>
      <c r="T31" s="18"/>
    </row>
    <row r="32" spans="1:20">
      <c r="A32" t="s">
        <v>51</v>
      </c>
      <c r="B32" s="19" t="str">
        <f t="shared" si="0"/>
        <v>Switchgear32</v>
      </c>
      <c r="C32" s="19" t="str">
        <f t="shared" si="1"/>
        <v>site132</v>
      </c>
      <c r="D32" t="s">
        <v>49</v>
      </c>
      <c r="E32" t="s">
        <v>49</v>
      </c>
      <c r="F32" t="s">
        <v>49</v>
      </c>
      <c r="G32" t="s">
        <v>49</v>
      </c>
      <c r="H32" t="s">
        <v>49</v>
      </c>
      <c r="I32">
        <v>714.3</v>
      </c>
      <c r="J32" t="s">
        <v>101</v>
      </c>
      <c r="K32" t="s">
        <v>12</v>
      </c>
      <c r="L32" s="19" t="s">
        <v>9</v>
      </c>
      <c r="M32" s="19"/>
      <c r="N32" s="19" t="s">
        <v>53</v>
      </c>
      <c r="O32" s="19">
        <v>2</v>
      </c>
      <c r="P32" s="19" t="s">
        <v>63</v>
      </c>
      <c r="Q32" s="19" t="s">
        <v>233</v>
      </c>
      <c r="R32" s="18"/>
      <c r="S32" s="19"/>
      <c r="T32" s="18"/>
    </row>
    <row r="33" spans="1:23">
      <c r="A33" t="s">
        <v>51</v>
      </c>
      <c r="B33" s="19" t="str">
        <f t="shared" si="0"/>
        <v>Switchgear33</v>
      </c>
      <c r="C33" s="19" t="str">
        <f t="shared" si="1"/>
        <v>site133</v>
      </c>
      <c r="D33" t="s">
        <v>49</v>
      </c>
      <c r="E33" t="s">
        <v>49</v>
      </c>
      <c r="F33" t="s">
        <v>49</v>
      </c>
      <c r="G33" t="s">
        <v>49</v>
      </c>
      <c r="H33" t="s">
        <v>49</v>
      </c>
      <c r="I33">
        <v>395.2</v>
      </c>
      <c r="J33" t="s">
        <v>101</v>
      </c>
      <c r="K33" t="s">
        <v>11</v>
      </c>
      <c r="L33" s="19" t="s">
        <v>11</v>
      </c>
      <c r="M33" s="19"/>
      <c r="N33" s="19" t="s">
        <v>52</v>
      </c>
      <c r="O33" s="19">
        <v>3</v>
      </c>
      <c r="P33" s="19" t="s">
        <v>63</v>
      </c>
      <c r="Q33" s="19" t="s">
        <v>233</v>
      </c>
      <c r="R33" s="18"/>
      <c r="S33" s="19"/>
      <c r="T33" s="18"/>
    </row>
    <row r="34" spans="1:23">
      <c r="A34" t="s">
        <v>51</v>
      </c>
      <c r="B34" s="19" t="str">
        <f t="shared" si="0"/>
        <v>Switchgear34</v>
      </c>
      <c r="C34" s="19" t="str">
        <f t="shared" si="1"/>
        <v>site134</v>
      </c>
      <c r="D34" t="s">
        <v>49</v>
      </c>
      <c r="E34" t="s">
        <v>49</v>
      </c>
      <c r="F34" t="s">
        <v>49</v>
      </c>
      <c r="G34" t="s">
        <v>49</v>
      </c>
      <c r="H34" t="s">
        <v>49</v>
      </c>
      <c r="I34">
        <v>103</v>
      </c>
      <c r="J34" t="s">
        <v>101</v>
      </c>
      <c r="K34" t="s">
        <v>12</v>
      </c>
      <c r="L34" s="19" t="s">
        <v>12</v>
      </c>
      <c r="M34" s="19"/>
      <c r="N34" s="19" t="s">
        <v>53</v>
      </c>
      <c r="O34" s="19">
        <v>2</v>
      </c>
      <c r="P34" s="19" t="s">
        <v>63</v>
      </c>
      <c r="Q34" s="19" t="s">
        <v>233</v>
      </c>
      <c r="R34" s="18"/>
      <c r="S34" s="19"/>
      <c r="T34" s="18"/>
    </row>
    <row r="35" spans="1:23">
      <c r="A35" t="s">
        <v>51</v>
      </c>
      <c r="B35" s="19" t="str">
        <f t="shared" si="0"/>
        <v>Switchgear35</v>
      </c>
      <c r="C35" s="19" t="str">
        <f t="shared" si="1"/>
        <v>site135</v>
      </c>
      <c r="D35" t="s">
        <v>49</v>
      </c>
      <c r="E35" t="s">
        <v>49</v>
      </c>
      <c r="F35" t="s">
        <v>49</v>
      </c>
      <c r="G35" t="s">
        <v>50</v>
      </c>
      <c r="H35" t="s">
        <v>49</v>
      </c>
      <c r="I35">
        <v>283</v>
      </c>
      <c r="J35" t="s">
        <v>101</v>
      </c>
      <c r="K35" t="s">
        <v>12</v>
      </c>
      <c r="L35" s="19" t="s">
        <v>9</v>
      </c>
      <c r="M35" s="19"/>
      <c r="N35" s="19" t="s">
        <v>52</v>
      </c>
      <c r="O35" s="19" t="s">
        <v>244</v>
      </c>
      <c r="P35" s="19" t="s">
        <v>63</v>
      </c>
      <c r="Q35" s="19" t="s">
        <v>233</v>
      </c>
      <c r="R35" s="18"/>
      <c r="S35" s="19"/>
      <c r="T35" s="18"/>
    </row>
    <row r="36" spans="1:23">
      <c r="A36" t="s">
        <v>51</v>
      </c>
      <c r="B36" s="19" t="str">
        <f t="shared" si="0"/>
        <v>Switchgear36</v>
      </c>
      <c r="C36" s="19" t="str">
        <f t="shared" si="1"/>
        <v>site136</v>
      </c>
      <c r="D36" t="s">
        <v>49</v>
      </c>
      <c r="E36" t="s">
        <v>49</v>
      </c>
      <c r="F36" t="s">
        <v>49</v>
      </c>
      <c r="G36" t="s">
        <v>50</v>
      </c>
      <c r="H36" t="s">
        <v>49</v>
      </c>
      <c r="I36">
        <v>173.8</v>
      </c>
      <c r="J36" t="s">
        <v>101</v>
      </c>
      <c r="K36" t="s">
        <v>12</v>
      </c>
      <c r="L36" s="19" t="s">
        <v>10</v>
      </c>
      <c r="M36" s="19"/>
      <c r="N36" s="19" t="s">
        <v>53</v>
      </c>
      <c r="O36" s="19">
        <v>1</v>
      </c>
      <c r="P36" s="19" t="s">
        <v>63</v>
      </c>
      <c r="Q36" s="19" t="s">
        <v>233</v>
      </c>
      <c r="R36" s="18"/>
      <c r="S36" s="19"/>
      <c r="T36" s="18"/>
    </row>
    <row r="37" spans="1:23">
      <c r="A37" t="s">
        <v>51</v>
      </c>
      <c r="B37" s="19" t="str">
        <f t="shared" si="0"/>
        <v>Switchgear37</v>
      </c>
      <c r="C37" s="19" t="str">
        <f t="shared" si="1"/>
        <v>site137</v>
      </c>
      <c r="D37" t="s">
        <v>49</v>
      </c>
      <c r="E37" t="s">
        <v>49</v>
      </c>
      <c r="F37" t="s">
        <v>49</v>
      </c>
      <c r="G37" t="s">
        <v>49</v>
      </c>
      <c r="H37" t="s">
        <v>49</v>
      </c>
      <c r="I37">
        <v>751.4</v>
      </c>
      <c r="J37" t="s">
        <v>101</v>
      </c>
      <c r="K37" t="s">
        <v>12</v>
      </c>
      <c r="L37" s="19" t="s">
        <v>12</v>
      </c>
      <c r="M37" s="19"/>
      <c r="N37" s="19" t="s">
        <v>52</v>
      </c>
      <c r="O37" s="19">
        <v>5</v>
      </c>
      <c r="P37" s="19" t="s">
        <v>63</v>
      </c>
      <c r="Q37" s="19" t="s">
        <v>233</v>
      </c>
      <c r="R37" s="18"/>
      <c r="S37" s="19"/>
      <c r="T37" s="18"/>
    </row>
    <row r="38" spans="1:23">
      <c r="A38" t="s">
        <v>51</v>
      </c>
      <c r="B38" s="19" t="str">
        <f t="shared" si="0"/>
        <v>Switchgear38</v>
      </c>
      <c r="C38" s="19" t="str">
        <f t="shared" si="1"/>
        <v>site138</v>
      </c>
      <c r="D38" t="s">
        <v>49</v>
      </c>
      <c r="E38" t="s">
        <v>50</v>
      </c>
      <c r="F38" t="s">
        <v>49</v>
      </c>
      <c r="G38" t="s">
        <v>50</v>
      </c>
      <c r="H38" t="s">
        <v>49</v>
      </c>
      <c r="I38">
        <v>644.70000000000005</v>
      </c>
      <c r="J38" t="s">
        <v>101</v>
      </c>
      <c r="K38" t="s">
        <v>10</v>
      </c>
      <c r="L38" s="19" t="s">
        <v>11</v>
      </c>
      <c r="M38" s="19"/>
      <c r="N38" s="19" t="s">
        <v>53</v>
      </c>
      <c r="O38" s="19">
        <v>2</v>
      </c>
      <c r="P38" s="19" t="s">
        <v>63</v>
      </c>
      <c r="Q38" s="19" t="s">
        <v>233</v>
      </c>
      <c r="R38" s="18"/>
      <c r="S38" s="19"/>
      <c r="T38" s="18"/>
    </row>
    <row r="39" spans="1:23">
      <c r="A39" t="s">
        <v>51</v>
      </c>
      <c r="B39" s="19" t="str">
        <f t="shared" si="0"/>
        <v>Switchgear39</v>
      </c>
      <c r="C39" s="19" t="str">
        <f t="shared" si="1"/>
        <v>site139</v>
      </c>
      <c r="D39" t="s">
        <v>49</v>
      </c>
      <c r="E39" t="s">
        <v>50</v>
      </c>
      <c r="F39" t="s">
        <v>50</v>
      </c>
      <c r="G39" t="s">
        <v>49</v>
      </c>
      <c r="H39" t="s">
        <v>49</v>
      </c>
      <c r="I39">
        <v>958.4</v>
      </c>
      <c r="J39" t="s">
        <v>101</v>
      </c>
      <c r="K39" t="s">
        <v>12</v>
      </c>
      <c r="L39" s="19" t="s">
        <v>10</v>
      </c>
      <c r="M39" s="19"/>
      <c r="N39" s="19" t="s">
        <v>53</v>
      </c>
      <c r="O39" s="19">
        <v>2</v>
      </c>
      <c r="P39" s="19" t="s">
        <v>47</v>
      </c>
      <c r="Q39" s="19" t="s">
        <v>233</v>
      </c>
      <c r="R39" s="18"/>
      <c r="S39" s="19"/>
      <c r="T39" s="18"/>
    </row>
    <row r="40" spans="1:23">
      <c r="A40" t="s">
        <v>51</v>
      </c>
      <c r="B40" s="19" t="str">
        <f t="shared" si="0"/>
        <v>Switchgear40</v>
      </c>
      <c r="C40" s="19" t="str">
        <f t="shared" si="1"/>
        <v>site140</v>
      </c>
      <c r="D40" t="s">
        <v>49</v>
      </c>
      <c r="E40" t="s">
        <v>50</v>
      </c>
      <c r="F40" t="s">
        <v>49</v>
      </c>
      <c r="G40" t="s">
        <v>49</v>
      </c>
      <c r="H40" t="s">
        <v>49</v>
      </c>
      <c r="I40">
        <v>185.2</v>
      </c>
      <c r="J40" t="s">
        <v>101</v>
      </c>
      <c r="K40" t="s">
        <v>11</v>
      </c>
      <c r="L40" s="19" t="s">
        <v>11</v>
      </c>
      <c r="M40" s="19"/>
      <c r="N40" s="19" t="s">
        <v>53</v>
      </c>
      <c r="O40" s="19">
        <v>2</v>
      </c>
      <c r="P40" s="19" t="s">
        <v>63</v>
      </c>
      <c r="Q40" s="19" t="s">
        <v>233</v>
      </c>
      <c r="R40" s="18"/>
      <c r="S40" s="19"/>
      <c r="T40" s="18"/>
    </row>
    <row r="41" spans="1:23">
      <c r="A41" t="s">
        <v>51</v>
      </c>
      <c r="B41" s="19" t="str">
        <f t="shared" si="0"/>
        <v>Switchgear41</v>
      </c>
      <c r="C41" s="19" t="str">
        <f t="shared" si="1"/>
        <v>site141</v>
      </c>
      <c r="D41" t="s">
        <v>49</v>
      </c>
      <c r="E41" t="s">
        <v>49</v>
      </c>
      <c r="F41" t="s">
        <v>49</v>
      </c>
      <c r="G41" t="s">
        <v>49</v>
      </c>
      <c r="H41" t="s">
        <v>49</v>
      </c>
      <c r="I41">
        <v>795.4</v>
      </c>
      <c r="J41" t="s">
        <v>101</v>
      </c>
      <c r="K41" t="s">
        <v>12</v>
      </c>
      <c r="L41" s="19" t="s">
        <v>11</v>
      </c>
      <c r="M41" s="19"/>
      <c r="N41" s="19" t="s">
        <v>53</v>
      </c>
      <c r="O41" s="19">
        <v>3</v>
      </c>
      <c r="P41" s="19" t="s">
        <v>63</v>
      </c>
      <c r="Q41" s="19" t="s">
        <v>233</v>
      </c>
      <c r="R41" s="18"/>
      <c r="S41" s="19"/>
      <c r="T41" s="18"/>
    </row>
    <row r="42" spans="1:23">
      <c r="A42" t="s">
        <v>56</v>
      </c>
      <c r="B42" s="19" t="str">
        <f t="shared" si="0"/>
        <v>Cable42</v>
      </c>
      <c r="C42" s="19" t="str">
        <f>CONCATENATE("nasap", 100+ROW())</f>
        <v>nasap142</v>
      </c>
      <c r="D42" s="19" t="s">
        <v>49</v>
      </c>
      <c r="F42" s="19"/>
      <c r="G42" s="19"/>
      <c r="H42" s="19"/>
      <c r="I42" s="19"/>
      <c r="J42" s="19"/>
      <c r="K42" s="19" t="s">
        <v>11</v>
      </c>
      <c r="L42" s="19" t="s">
        <v>12</v>
      </c>
      <c r="M42" s="19" t="s">
        <v>11</v>
      </c>
      <c r="N42" s="19" t="s">
        <v>1</v>
      </c>
      <c r="O42" s="19">
        <v>2</v>
      </c>
      <c r="P42" s="19" t="s">
        <v>63</v>
      </c>
      <c r="Q42" s="20">
        <v>1</v>
      </c>
      <c r="R42" s="9"/>
      <c r="T42" s="9"/>
      <c r="U42" s="9"/>
      <c r="V42" s="9"/>
      <c r="W42" s="9"/>
    </row>
    <row r="43" spans="1:23">
      <c r="A43" t="s">
        <v>56</v>
      </c>
      <c r="B43" s="19" t="str">
        <f t="shared" si="0"/>
        <v>Cable43</v>
      </c>
      <c r="C43" s="19" t="str">
        <f t="shared" ref="C43:C100" si="2">CONCATENATE("nasap", 100+ROW())</f>
        <v>nasap143</v>
      </c>
      <c r="D43" s="19" t="s">
        <v>49</v>
      </c>
      <c r="E43" s="19"/>
      <c r="F43" s="19"/>
      <c r="G43" s="19"/>
      <c r="H43" s="19"/>
      <c r="I43" s="19"/>
      <c r="J43" s="19"/>
      <c r="K43" s="19" t="s">
        <v>11</v>
      </c>
      <c r="L43" s="19" t="s">
        <v>12</v>
      </c>
      <c r="M43" s="19" t="s">
        <v>11</v>
      </c>
      <c r="N43" s="19" t="s">
        <v>3</v>
      </c>
      <c r="O43" s="19">
        <v>3</v>
      </c>
      <c r="P43" s="19" t="s">
        <v>63</v>
      </c>
      <c r="Q43" s="20">
        <v>2</v>
      </c>
      <c r="R43" s="9"/>
      <c r="T43" s="9"/>
      <c r="U43" s="9"/>
      <c r="V43" s="9"/>
      <c r="W43" s="9"/>
    </row>
    <row r="44" spans="1:23">
      <c r="A44" t="s">
        <v>56</v>
      </c>
      <c r="B44" s="19" t="str">
        <f t="shared" si="0"/>
        <v>Cable44</v>
      </c>
      <c r="C44" s="19" t="str">
        <f t="shared" si="2"/>
        <v>nasap144</v>
      </c>
      <c r="D44" s="19" t="s">
        <v>49</v>
      </c>
      <c r="E44" s="19"/>
      <c r="F44" s="19"/>
      <c r="G44" s="19"/>
      <c r="H44" s="19"/>
      <c r="I44" s="19"/>
      <c r="J44" s="19"/>
      <c r="K44" s="19" t="s">
        <v>11</v>
      </c>
      <c r="L44" s="19" t="s">
        <v>12</v>
      </c>
      <c r="M44" s="19" t="s">
        <v>10</v>
      </c>
      <c r="N44" s="19" t="s">
        <v>1</v>
      </c>
      <c r="O44" s="19">
        <v>1</v>
      </c>
      <c r="P44" s="19" t="s">
        <v>63</v>
      </c>
      <c r="Q44" s="20">
        <v>5</v>
      </c>
      <c r="R44" s="9"/>
      <c r="T44" s="9"/>
      <c r="U44" s="9"/>
      <c r="V44" s="9"/>
      <c r="W44" s="9"/>
    </row>
    <row r="45" spans="1:23">
      <c r="A45" t="s">
        <v>56</v>
      </c>
      <c r="B45" s="19" t="str">
        <f t="shared" si="0"/>
        <v>Cable45</v>
      </c>
      <c r="C45" s="19" t="str">
        <f t="shared" si="2"/>
        <v>nasap145</v>
      </c>
      <c r="D45" s="19" t="s">
        <v>49</v>
      </c>
      <c r="E45" s="19"/>
      <c r="F45" s="19"/>
      <c r="G45" s="19"/>
      <c r="H45" s="19"/>
      <c r="I45" s="19"/>
      <c r="J45" s="19"/>
      <c r="K45" s="19" t="s">
        <v>11</v>
      </c>
      <c r="L45" s="19" t="s">
        <v>12</v>
      </c>
      <c r="M45" s="19" t="s">
        <v>10</v>
      </c>
      <c r="N45" s="19" t="s">
        <v>3</v>
      </c>
      <c r="O45" s="19" t="s">
        <v>244</v>
      </c>
      <c r="P45" s="19" t="s">
        <v>63</v>
      </c>
      <c r="Q45" s="20">
        <v>10</v>
      </c>
      <c r="R45" s="9"/>
      <c r="T45" s="9"/>
      <c r="U45" s="9"/>
      <c r="V45" s="9"/>
      <c r="W45" s="9"/>
    </row>
    <row r="46" spans="1:23">
      <c r="A46" t="s">
        <v>56</v>
      </c>
      <c r="B46" s="19" t="str">
        <f t="shared" si="0"/>
        <v>Cable46</v>
      </c>
      <c r="C46" s="19" t="str">
        <f t="shared" si="2"/>
        <v>nasap146</v>
      </c>
      <c r="D46" s="19" t="s">
        <v>49</v>
      </c>
      <c r="E46" s="19"/>
      <c r="F46" s="19"/>
      <c r="G46" s="19"/>
      <c r="H46" s="19"/>
      <c r="I46" s="19"/>
      <c r="J46" s="19"/>
      <c r="K46" s="19" t="s">
        <v>11</v>
      </c>
      <c r="L46" s="19" t="s">
        <v>12</v>
      </c>
      <c r="M46" s="19" t="s">
        <v>11</v>
      </c>
      <c r="N46" s="19" t="s">
        <v>3</v>
      </c>
      <c r="O46" s="19">
        <v>3</v>
      </c>
      <c r="P46" s="19" t="s">
        <v>63</v>
      </c>
      <c r="Q46" s="20">
        <v>11</v>
      </c>
      <c r="R46" s="9"/>
      <c r="T46" s="9"/>
      <c r="U46" s="9"/>
      <c r="V46" s="9"/>
      <c r="W46" s="9"/>
    </row>
    <row r="47" spans="1:23">
      <c r="A47" t="s">
        <v>56</v>
      </c>
      <c r="B47" s="19" t="str">
        <f t="shared" si="0"/>
        <v>Cable47</v>
      </c>
      <c r="C47" s="19" t="str">
        <f t="shared" si="2"/>
        <v>nasap147</v>
      </c>
      <c r="D47" s="19" t="s">
        <v>49</v>
      </c>
      <c r="E47" s="19"/>
      <c r="F47" s="19"/>
      <c r="G47" s="19"/>
      <c r="H47" s="19"/>
      <c r="I47" s="19"/>
      <c r="J47" s="19"/>
      <c r="K47" s="19" t="s">
        <v>11</v>
      </c>
      <c r="L47" s="19" t="s">
        <v>12</v>
      </c>
      <c r="M47" s="19" t="s">
        <v>10</v>
      </c>
      <c r="N47" s="19" t="s">
        <v>1</v>
      </c>
      <c r="O47" s="19">
        <v>2</v>
      </c>
      <c r="P47" s="19" t="s">
        <v>63</v>
      </c>
      <c r="Q47" s="20">
        <v>12</v>
      </c>
      <c r="R47" s="9"/>
      <c r="T47" s="9"/>
      <c r="U47" s="9"/>
      <c r="V47" s="9"/>
      <c r="W47" s="9"/>
    </row>
    <row r="48" spans="1:23">
      <c r="A48" t="s">
        <v>56</v>
      </c>
      <c r="B48" s="19" t="str">
        <f t="shared" si="0"/>
        <v>Cable48</v>
      </c>
      <c r="C48" s="19" t="str">
        <f t="shared" si="2"/>
        <v>nasap148</v>
      </c>
      <c r="D48" s="19" t="s">
        <v>49</v>
      </c>
      <c r="E48" s="19"/>
      <c r="F48" s="19"/>
      <c r="G48" s="19"/>
      <c r="H48" s="19"/>
      <c r="I48" s="19"/>
      <c r="J48" s="19"/>
      <c r="K48" s="19" t="s">
        <v>11</v>
      </c>
      <c r="L48" s="19" t="s">
        <v>12</v>
      </c>
      <c r="M48" s="19" t="s">
        <v>10</v>
      </c>
      <c r="N48" s="19" t="s">
        <v>3</v>
      </c>
      <c r="O48" s="19">
        <v>3</v>
      </c>
      <c r="P48" s="19" t="s">
        <v>63</v>
      </c>
      <c r="Q48" s="20">
        <v>15</v>
      </c>
      <c r="R48" s="9"/>
      <c r="T48" s="9"/>
      <c r="U48" s="9"/>
      <c r="V48" s="9"/>
      <c r="W48" s="9"/>
    </row>
    <row r="49" spans="1:23">
      <c r="A49" t="s">
        <v>56</v>
      </c>
      <c r="B49" s="19" t="str">
        <f t="shared" si="0"/>
        <v>Cable49</v>
      </c>
      <c r="C49" s="19" t="str">
        <f t="shared" si="2"/>
        <v>nasap149</v>
      </c>
      <c r="D49" s="19" t="s">
        <v>49</v>
      </c>
      <c r="E49" s="19"/>
      <c r="F49" s="19"/>
      <c r="G49" s="19"/>
      <c r="H49" s="19"/>
      <c r="I49" s="19"/>
      <c r="J49" s="19"/>
      <c r="K49" s="19" t="s">
        <v>12</v>
      </c>
      <c r="L49" s="19" t="s">
        <v>12</v>
      </c>
      <c r="M49" s="19" t="s">
        <v>10</v>
      </c>
      <c r="N49" s="19" t="s">
        <v>3</v>
      </c>
      <c r="O49" s="19">
        <v>3</v>
      </c>
      <c r="P49" s="19" t="s">
        <v>63</v>
      </c>
      <c r="Q49" s="20">
        <v>20</v>
      </c>
      <c r="R49" s="9"/>
      <c r="T49" s="9"/>
      <c r="U49" s="9"/>
      <c r="V49" s="9"/>
      <c r="W49" s="9"/>
    </row>
    <row r="50" spans="1:23">
      <c r="A50" t="s">
        <v>56</v>
      </c>
      <c r="B50" s="19" t="str">
        <f t="shared" si="0"/>
        <v>Cable50</v>
      </c>
      <c r="C50" s="19" t="str">
        <f t="shared" si="2"/>
        <v>nasap150</v>
      </c>
      <c r="D50" s="19" t="s">
        <v>49</v>
      </c>
      <c r="E50" s="19"/>
      <c r="F50" s="19"/>
      <c r="G50" s="19"/>
      <c r="H50" s="19"/>
      <c r="I50" s="19"/>
      <c r="J50" s="19"/>
      <c r="K50" s="19" t="s">
        <v>11</v>
      </c>
      <c r="L50" s="19" t="s">
        <v>9</v>
      </c>
      <c r="M50" s="19" t="s">
        <v>10</v>
      </c>
      <c r="N50" s="19" t="s">
        <v>1</v>
      </c>
      <c r="O50" s="19">
        <v>2</v>
      </c>
      <c r="P50" s="19" t="s">
        <v>63</v>
      </c>
      <c r="Q50" s="20">
        <v>21</v>
      </c>
      <c r="R50" s="9"/>
      <c r="T50" s="9"/>
      <c r="U50" s="9"/>
      <c r="V50" s="9"/>
      <c r="W50" s="9"/>
    </row>
    <row r="51" spans="1:23">
      <c r="A51" t="s">
        <v>56</v>
      </c>
      <c r="B51" s="19" t="str">
        <f t="shared" si="0"/>
        <v>Cable51</v>
      </c>
      <c r="C51" s="19" t="str">
        <f t="shared" si="2"/>
        <v>nasap151</v>
      </c>
      <c r="D51" s="19" t="s">
        <v>49</v>
      </c>
      <c r="E51" s="19"/>
      <c r="F51" s="19"/>
      <c r="G51" s="19"/>
      <c r="H51" s="19"/>
      <c r="I51" s="19"/>
      <c r="J51" s="19"/>
      <c r="K51" s="19" t="s">
        <v>10</v>
      </c>
      <c r="L51" s="19" t="s">
        <v>12</v>
      </c>
      <c r="M51" s="19" t="s">
        <v>10</v>
      </c>
      <c r="N51" s="19" t="s">
        <v>3</v>
      </c>
      <c r="O51" s="19">
        <v>3</v>
      </c>
      <c r="P51" s="19" t="s">
        <v>63</v>
      </c>
      <c r="Q51" s="20">
        <v>22</v>
      </c>
      <c r="R51" s="9"/>
      <c r="T51" s="9"/>
      <c r="U51" s="9"/>
      <c r="V51" s="9"/>
      <c r="W51" s="9"/>
    </row>
    <row r="52" spans="1:23">
      <c r="A52" t="s">
        <v>56</v>
      </c>
      <c r="B52" s="19" t="str">
        <f t="shared" si="0"/>
        <v>Cable52</v>
      </c>
      <c r="C52" s="19" t="str">
        <f t="shared" si="2"/>
        <v>nasap152</v>
      </c>
      <c r="D52" s="19" t="s">
        <v>49</v>
      </c>
      <c r="E52" s="19"/>
      <c r="F52" s="19"/>
      <c r="G52" s="19"/>
      <c r="H52" s="19"/>
      <c r="I52" s="19"/>
      <c r="J52" s="19"/>
      <c r="K52" s="19" t="s">
        <v>11</v>
      </c>
      <c r="L52" s="19" t="s">
        <v>12</v>
      </c>
      <c r="M52" s="19" t="s">
        <v>10</v>
      </c>
      <c r="N52" s="19" t="s">
        <v>1</v>
      </c>
      <c r="O52" s="19">
        <v>2</v>
      </c>
      <c r="P52" s="19" t="s">
        <v>63</v>
      </c>
      <c r="Q52" s="20">
        <v>1</v>
      </c>
      <c r="R52" s="9"/>
      <c r="T52" s="9"/>
      <c r="U52" s="9"/>
      <c r="V52" s="9"/>
      <c r="W52" s="9"/>
    </row>
    <row r="53" spans="1:23">
      <c r="A53" t="s">
        <v>56</v>
      </c>
      <c r="B53" s="19" t="str">
        <f t="shared" si="0"/>
        <v>Cable53</v>
      </c>
      <c r="C53" s="19" t="str">
        <f t="shared" si="2"/>
        <v>nasap153</v>
      </c>
      <c r="D53" s="19" t="s">
        <v>49</v>
      </c>
      <c r="E53" s="19"/>
      <c r="F53" s="19"/>
      <c r="G53" s="19"/>
      <c r="H53" s="19"/>
      <c r="I53" s="19"/>
      <c r="J53" s="19"/>
      <c r="K53" s="19" t="s">
        <v>11</v>
      </c>
      <c r="L53" s="19" t="s">
        <v>12</v>
      </c>
      <c r="M53" s="19" t="s">
        <v>10</v>
      </c>
      <c r="N53" s="19" t="s">
        <v>3</v>
      </c>
      <c r="O53" s="19" t="s">
        <v>244</v>
      </c>
      <c r="P53" s="19" t="s">
        <v>63</v>
      </c>
      <c r="Q53" s="20">
        <v>2</v>
      </c>
      <c r="R53" s="9"/>
      <c r="T53" s="9"/>
      <c r="U53" s="9"/>
      <c r="V53" s="9"/>
      <c r="W53" s="9"/>
    </row>
    <row r="54" spans="1:23">
      <c r="A54" t="s">
        <v>56</v>
      </c>
      <c r="B54" s="19" t="str">
        <f t="shared" si="0"/>
        <v>Cable54</v>
      </c>
      <c r="C54" s="19" t="str">
        <f t="shared" si="2"/>
        <v>nasap154</v>
      </c>
      <c r="D54" s="19" t="s">
        <v>49</v>
      </c>
      <c r="E54" s="19"/>
      <c r="F54" s="19"/>
      <c r="G54" s="19"/>
      <c r="H54" s="19"/>
      <c r="I54" s="19"/>
      <c r="J54" s="19"/>
      <c r="K54" s="19" t="s">
        <v>11</v>
      </c>
      <c r="L54" s="19" t="s">
        <v>12</v>
      </c>
      <c r="M54" s="19" t="s">
        <v>11</v>
      </c>
      <c r="N54" s="19" t="s">
        <v>3</v>
      </c>
      <c r="O54" s="19">
        <v>3</v>
      </c>
      <c r="P54" s="19" t="s">
        <v>63</v>
      </c>
      <c r="Q54" s="20">
        <v>5</v>
      </c>
      <c r="R54" s="9"/>
      <c r="T54" s="9"/>
      <c r="U54" s="9"/>
      <c r="V54" s="9"/>
      <c r="W54" s="9"/>
    </row>
    <row r="55" spans="1:23">
      <c r="A55" t="s">
        <v>56</v>
      </c>
      <c r="B55" s="19" t="str">
        <f t="shared" si="0"/>
        <v>Cable55</v>
      </c>
      <c r="C55" s="19" t="str">
        <f t="shared" si="2"/>
        <v>nasap155</v>
      </c>
      <c r="D55" s="19" t="s">
        <v>49</v>
      </c>
      <c r="E55" s="19"/>
      <c r="F55" s="19"/>
      <c r="G55" s="19"/>
      <c r="H55" s="19"/>
      <c r="I55" s="19"/>
      <c r="J55" s="19"/>
      <c r="K55" s="19" t="s">
        <v>10</v>
      </c>
      <c r="L55" s="19" t="s">
        <v>12</v>
      </c>
      <c r="M55" s="19" t="s">
        <v>10</v>
      </c>
      <c r="N55" s="19" t="s">
        <v>3</v>
      </c>
      <c r="O55" s="19" t="s">
        <v>244</v>
      </c>
      <c r="P55" s="19" t="s">
        <v>63</v>
      </c>
      <c r="Q55" s="20">
        <v>10</v>
      </c>
      <c r="R55" s="9"/>
      <c r="T55" s="18"/>
      <c r="V55" s="9"/>
      <c r="W55" s="9"/>
    </row>
    <row r="56" spans="1:23">
      <c r="A56" t="s">
        <v>56</v>
      </c>
      <c r="B56" s="19" t="str">
        <f t="shared" si="0"/>
        <v>Cable56</v>
      </c>
      <c r="C56" s="19" t="str">
        <f t="shared" si="2"/>
        <v>nasap156</v>
      </c>
      <c r="D56" s="19" t="s">
        <v>49</v>
      </c>
      <c r="E56" s="19"/>
      <c r="F56" s="19"/>
      <c r="G56" s="19"/>
      <c r="H56" s="19"/>
      <c r="I56" s="19"/>
      <c r="J56" s="19"/>
      <c r="K56" s="19" t="s">
        <v>11</v>
      </c>
      <c r="L56" s="19" t="s">
        <v>12</v>
      </c>
      <c r="M56" s="19" t="s">
        <v>10</v>
      </c>
      <c r="N56" s="19" t="s">
        <v>1</v>
      </c>
      <c r="O56" s="19">
        <v>1</v>
      </c>
      <c r="P56" s="19" t="s">
        <v>63</v>
      </c>
      <c r="Q56" s="20">
        <v>11</v>
      </c>
      <c r="R56" s="9"/>
      <c r="T56" s="9"/>
      <c r="U56" s="9"/>
      <c r="V56" s="9"/>
      <c r="W56" s="9"/>
    </row>
    <row r="57" spans="1:23">
      <c r="A57" t="s">
        <v>56</v>
      </c>
      <c r="B57" s="19" t="str">
        <f t="shared" si="0"/>
        <v>Cable57</v>
      </c>
      <c r="C57" s="19" t="str">
        <f t="shared" si="2"/>
        <v>nasap157</v>
      </c>
      <c r="D57" s="19" t="s">
        <v>49</v>
      </c>
      <c r="E57" s="19"/>
      <c r="F57" s="19"/>
      <c r="G57" s="19"/>
      <c r="H57" s="19"/>
      <c r="I57" s="19"/>
      <c r="J57" s="19"/>
      <c r="K57" s="19" t="s">
        <v>12</v>
      </c>
      <c r="L57" s="19" t="s">
        <v>12</v>
      </c>
      <c r="M57" s="19" t="s">
        <v>11</v>
      </c>
      <c r="N57" s="19" t="s">
        <v>3</v>
      </c>
      <c r="O57" s="19">
        <v>3</v>
      </c>
      <c r="P57" s="19" t="s">
        <v>63</v>
      </c>
      <c r="Q57" s="20">
        <v>12</v>
      </c>
      <c r="R57" s="9"/>
      <c r="T57" s="9"/>
      <c r="U57" s="9"/>
      <c r="V57" s="9"/>
      <c r="W57" s="9"/>
    </row>
    <row r="58" spans="1:23">
      <c r="A58" t="s">
        <v>56</v>
      </c>
      <c r="B58" s="19" t="str">
        <f t="shared" si="0"/>
        <v>Cable58</v>
      </c>
      <c r="C58" s="19" t="str">
        <f t="shared" si="2"/>
        <v>nasap158</v>
      </c>
      <c r="D58" s="19" t="s">
        <v>49</v>
      </c>
      <c r="E58" s="19"/>
      <c r="F58" s="19"/>
      <c r="G58" s="19"/>
      <c r="H58" s="19"/>
      <c r="I58" s="19"/>
      <c r="J58" s="19"/>
      <c r="K58" s="19" t="s">
        <v>11</v>
      </c>
      <c r="L58" s="19" t="s">
        <v>9</v>
      </c>
      <c r="M58" s="19" t="s">
        <v>10</v>
      </c>
      <c r="N58" s="19" t="s">
        <v>3</v>
      </c>
      <c r="O58" s="19">
        <v>5</v>
      </c>
      <c r="P58" s="19" t="s">
        <v>63</v>
      </c>
      <c r="Q58" s="20">
        <v>15</v>
      </c>
      <c r="R58" s="9"/>
      <c r="T58" s="9"/>
      <c r="U58" s="9"/>
      <c r="V58" s="9"/>
      <c r="W58" s="9"/>
    </row>
    <row r="59" spans="1:23">
      <c r="A59" t="s">
        <v>56</v>
      </c>
      <c r="B59" s="19" t="str">
        <f t="shared" si="0"/>
        <v>Cable59</v>
      </c>
      <c r="C59" s="19" t="str">
        <f t="shared" si="2"/>
        <v>nasap159</v>
      </c>
      <c r="D59" s="19" t="s">
        <v>49</v>
      </c>
      <c r="E59" s="19"/>
      <c r="F59" s="19"/>
      <c r="G59" s="19"/>
      <c r="H59" s="19"/>
      <c r="I59" s="19"/>
      <c r="J59" s="19"/>
      <c r="K59" s="19" t="s">
        <v>10</v>
      </c>
      <c r="L59" s="19" t="s">
        <v>9</v>
      </c>
      <c r="M59" s="19" t="s">
        <v>10</v>
      </c>
      <c r="N59" s="19" t="s">
        <v>1</v>
      </c>
      <c r="O59" s="19">
        <v>3</v>
      </c>
      <c r="P59" s="19" t="s">
        <v>63</v>
      </c>
      <c r="Q59" s="20">
        <v>20</v>
      </c>
      <c r="R59" s="9"/>
      <c r="T59" s="9"/>
      <c r="U59" s="9"/>
      <c r="V59" s="9"/>
      <c r="W59" s="9"/>
    </row>
    <row r="60" spans="1:23">
      <c r="A60" t="s">
        <v>56</v>
      </c>
      <c r="B60" s="19" t="str">
        <f t="shared" si="0"/>
        <v>Cable60</v>
      </c>
      <c r="C60" s="19" t="str">
        <f t="shared" si="2"/>
        <v>nasap160</v>
      </c>
      <c r="D60" s="19" t="s">
        <v>49</v>
      </c>
      <c r="E60" s="19"/>
      <c r="F60" s="19"/>
      <c r="G60" s="19"/>
      <c r="H60" s="19"/>
      <c r="I60" s="19"/>
      <c r="J60" s="19"/>
      <c r="K60" s="19" t="s">
        <v>11</v>
      </c>
      <c r="L60" s="19" t="s">
        <v>9</v>
      </c>
      <c r="M60" s="19" t="s">
        <v>10</v>
      </c>
      <c r="N60" s="19" t="s">
        <v>1</v>
      </c>
      <c r="O60" s="19" t="s">
        <v>244</v>
      </c>
      <c r="P60" s="19" t="s">
        <v>63</v>
      </c>
      <c r="Q60" s="20">
        <v>21</v>
      </c>
      <c r="R60" s="9"/>
      <c r="T60" s="9"/>
      <c r="U60" s="9"/>
      <c r="V60" s="9"/>
      <c r="W60" s="9"/>
    </row>
    <row r="61" spans="1:23">
      <c r="A61" t="s">
        <v>56</v>
      </c>
      <c r="B61" s="19" t="str">
        <f t="shared" si="0"/>
        <v>Cable61</v>
      </c>
      <c r="C61" s="19" t="str">
        <f t="shared" si="2"/>
        <v>nasap161</v>
      </c>
      <c r="D61" s="19" t="s">
        <v>49</v>
      </c>
      <c r="E61" s="19"/>
      <c r="F61" s="19"/>
      <c r="G61" s="19"/>
      <c r="H61" s="19"/>
      <c r="I61" s="19"/>
      <c r="J61" s="19"/>
      <c r="K61" s="19" t="s">
        <v>10</v>
      </c>
      <c r="L61" s="19" t="s">
        <v>12</v>
      </c>
      <c r="M61" s="19" t="s">
        <v>10</v>
      </c>
      <c r="N61" s="19" t="s">
        <v>3</v>
      </c>
      <c r="O61" s="19">
        <v>3</v>
      </c>
      <c r="P61" s="19" t="s">
        <v>63</v>
      </c>
      <c r="Q61" s="20">
        <v>22</v>
      </c>
      <c r="R61" s="9"/>
      <c r="T61" s="9"/>
      <c r="U61" s="9"/>
      <c r="V61" s="9"/>
      <c r="W61" s="9"/>
    </row>
    <row r="62" spans="1:23">
      <c r="A62" t="s">
        <v>58</v>
      </c>
      <c r="B62" s="19" t="str">
        <f t="shared" si="0"/>
        <v>OHL conductor62</v>
      </c>
      <c r="C62" s="19" t="str">
        <f t="shared" si="2"/>
        <v>nasap162</v>
      </c>
      <c r="D62" s="19" t="s">
        <v>49</v>
      </c>
      <c r="F62" s="19"/>
      <c r="G62" s="19"/>
      <c r="H62" s="19"/>
      <c r="J62" s="19"/>
      <c r="K62" s="19" t="s">
        <v>12</v>
      </c>
      <c r="L62" s="19" t="s">
        <v>11</v>
      </c>
      <c r="M62" s="19" t="s">
        <v>12</v>
      </c>
      <c r="N62" s="19" t="s">
        <v>59</v>
      </c>
      <c r="O62" s="19">
        <v>3</v>
      </c>
      <c r="P62" s="19" t="s">
        <v>63</v>
      </c>
      <c r="Q62" s="20">
        <v>10</v>
      </c>
      <c r="R62" s="18"/>
      <c r="S62" s="19"/>
      <c r="T62" s="18"/>
    </row>
    <row r="63" spans="1:23">
      <c r="A63" t="s">
        <v>58</v>
      </c>
      <c r="B63" s="19" t="str">
        <f t="shared" si="0"/>
        <v>OHL conductor63</v>
      </c>
      <c r="C63" s="19" t="str">
        <f t="shared" si="2"/>
        <v>nasap163</v>
      </c>
      <c r="D63" s="19" t="s">
        <v>50</v>
      </c>
      <c r="F63" s="19"/>
      <c r="G63" s="19"/>
      <c r="H63" s="19"/>
      <c r="J63" s="19"/>
      <c r="K63" s="19" t="s">
        <v>11</v>
      </c>
      <c r="L63" s="19" t="s">
        <v>9</v>
      </c>
      <c r="M63" s="19" t="s">
        <v>12</v>
      </c>
      <c r="N63" s="19" t="s">
        <v>59</v>
      </c>
      <c r="O63" s="19" t="s">
        <v>244</v>
      </c>
      <c r="P63" s="14" t="s">
        <v>45</v>
      </c>
      <c r="Q63" s="20">
        <v>20</v>
      </c>
      <c r="R63" s="18"/>
      <c r="S63" s="19"/>
      <c r="T63" s="18"/>
    </row>
    <row r="64" spans="1:23">
      <c r="A64" t="s">
        <v>58</v>
      </c>
      <c r="B64" s="19" t="str">
        <f t="shared" si="0"/>
        <v>OHL conductor64</v>
      </c>
      <c r="C64" s="19" t="str">
        <f t="shared" si="2"/>
        <v>nasap164</v>
      </c>
      <c r="D64" s="19" t="s">
        <v>50</v>
      </c>
      <c r="F64" s="19"/>
      <c r="G64" s="19"/>
      <c r="H64" s="19"/>
      <c r="J64" s="19"/>
      <c r="K64" s="19" t="s">
        <v>11</v>
      </c>
      <c r="L64" s="19" t="s">
        <v>11</v>
      </c>
      <c r="M64" s="19" t="s">
        <v>12</v>
      </c>
      <c r="N64" s="19" t="s">
        <v>59</v>
      </c>
      <c r="O64" s="19" t="s">
        <v>244</v>
      </c>
      <c r="P64" s="14" t="s">
        <v>45</v>
      </c>
      <c r="Q64" s="20">
        <v>50</v>
      </c>
      <c r="R64" s="18"/>
      <c r="S64" s="19"/>
      <c r="T64" s="18"/>
    </row>
    <row r="65" spans="1:20">
      <c r="A65" t="s">
        <v>58</v>
      </c>
      <c r="B65" s="19" t="str">
        <f t="shared" si="0"/>
        <v>OHL conductor65</v>
      </c>
      <c r="C65" s="19" t="str">
        <f t="shared" si="2"/>
        <v>nasap165</v>
      </c>
      <c r="D65" s="19" t="s">
        <v>49</v>
      </c>
      <c r="F65" s="19"/>
      <c r="G65" s="19"/>
      <c r="H65" s="19"/>
      <c r="J65" s="19"/>
      <c r="K65" s="19" t="s">
        <v>11</v>
      </c>
      <c r="L65" s="19" t="s">
        <v>11</v>
      </c>
      <c r="M65" s="19" t="s">
        <v>12</v>
      </c>
      <c r="N65" s="19" t="s">
        <v>59</v>
      </c>
      <c r="O65" s="19">
        <v>3</v>
      </c>
      <c r="P65" s="19" t="s">
        <v>63</v>
      </c>
      <c r="Q65" s="20">
        <v>100</v>
      </c>
      <c r="R65" s="18"/>
      <c r="S65" s="19"/>
      <c r="T65" s="18"/>
    </row>
    <row r="66" spans="1:20">
      <c r="A66" t="s">
        <v>58</v>
      </c>
      <c r="B66" s="19" t="str">
        <f t="shared" si="0"/>
        <v>OHL conductor66</v>
      </c>
      <c r="C66" s="19" t="str">
        <f t="shared" si="2"/>
        <v>nasap166</v>
      </c>
      <c r="D66" s="19" t="s">
        <v>49</v>
      </c>
      <c r="F66" s="19"/>
      <c r="G66" s="19"/>
      <c r="H66" s="19"/>
      <c r="J66" s="19"/>
      <c r="K66" s="19" t="s">
        <v>11</v>
      </c>
      <c r="L66" s="19" t="s">
        <v>11</v>
      </c>
      <c r="M66" s="19" t="s">
        <v>12</v>
      </c>
      <c r="N66" s="19" t="s">
        <v>59</v>
      </c>
      <c r="O66" s="19">
        <v>1</v>
      </c>
      <c r="P66" s="19" t="s">
        <v>63</v>
      </c>
      <c r="Q66" s="20">
        <v>150</v>
      </c>
      <c r="R66" s="18"/>
      <c r="S66" s="19"/>
      <c r="T66" s="18"/>
    </row>
    <row r="67" spans="1:20">
      <c r="A67" t="s">
        <v>58</v>
      </c>
      <c r="B67" s="19" t="str">
        <f t="shared" ref="B67:B100" si="3">CONCATENATE(A67,ROW())</f>
        <v>OHL conductor67</v>
      </c>
      <c r="C67" s="19" t="str">
        <f t="shared" si="2"/>
        <v>nasap167</v>
      </c>
      <c r="D67" s="19" t="s">
        <v>49</v>
      </c>
      <c r="F67" s="19"/>
      <c r="G67" s="19"/>
      <c r="H67" s="19"/>
      <c r="J67" s="19"/>
      <c r="K67" s="19" t="s">
        <v>11</v>
      </c>
      <c r="L67" s="19" t="s">
        <v>12</v>
      </c>
      <c r="M67" s="19" t="s">
        <v>12</v>
      </c>
      <c r="N67" s="19" t="s">
        <v>59</v>
      </c>
      <c r="O67" s="19">
        <v>2</v>
      </c>
      <c r="P67" s="19" t="s">
        <v>63</v>
      </c>
      <c r="Q67" s="20">
        <v>10</v>
      </c>
      <c r="R67" s="18"/>
      <c r="S67" s="19"/>
      <c r="T67" s="18"/>
    </row>
    <row r="68" spans="1:20">
      <c r="A68" t="s">
        <v>58</v>
      </c>
      <c r="B68" s="19" t="str">
        <f t="shared" si="3"/>
        <v>OHL conductor68</v>
      </c>
      <c r="C68" s="19" t="str">
        <f t="shared" si="2"/>
        <v>nasap168</v>
      </c>
      <c r="D68" s="19" t="s">
        <v>49</v>
      </c>
      <c r="F68" s="19"/>
      <c r="G68" s="19"/>
      <c r="H68" s="19"/>
      <c r="J68" s="19"/>
      <c r="K68" s="19" t="s">
        <v>10</v>
      </c>
      <c r="L68" s="19" t="s">
        <v>12</v>
      </c>
      <c r="M68" s="19" t="s">
        <v>12</v>
      </c>
      <c r="N68" s="19" t="s">
        <v>59</v>
      </c>
      <c r="O68" s="19">
        <v>5</v>
      </c>
      <c r="P68" s="19" t="s">
        <v>63</v>
      </c>
      <c r="Q68" s="20">
        <v>20</v>
      </c>
      <c r="R68" s="18"/>
      <c r="S68" s="19"/>
      <c r="T68" s="18"/>
    </row>
    <row r="69" spans="1:20">
      <c r="A69" t="s">
        <v>58</v>
      </c>
      <c r="B69" s="19" t="str">
        <f t="shared" si="3"/>
        <v>OHL conductor69</v>
      </c>
      <c r="C69" s="19" t="str">
        <f t="shared" si="2"/>
        <v>nasap169</v>
      </c>
      <c r="D69" s="19" t="s">
        <v>49</v>
      </c>
      <c r="F69" s="19"/>
      <c r="G69" s="19"/>
      <c r="H69" s="19"/>
      <c r="J69" s="19"/>
      <c r="K69" s="19" t="s">
        <v>12</v>
      </c>
      <c r="L69" s="19" t="s">
        <v>11</v>
      </c>
      <c r="M69" s="19" t="s">
        <v>12</v>
      </c>
      <c r="N69" s="19" t="s">
        <v>59</v>
      </c>
      <c r="O69" s="19" t="s">
        <v>244</v>
      </c>
      <c r="P69" s="19" t="s">
        <v>63</v>
      </c>
      <c r="Q69" s="20">
        <v>50</v>
      </c>
      <c r="R69" s="18"/>
      <c r="S69" s="19"/>
      <c r="T69" s="18"/>
    </row>
    <row r="70" spans="1:20">
      <c r="A70" t="s">
        <v>58</v>
      </c>
      <c r="B70" s="19" t="str">
        <f t="shared" si="3"/>
        <v>OHL conductor70</v>
      </c>
      <c r="C70" s="19" t="str">
        <f t="shared" si="2"/>
        <v>nasap170</v>
      </c>
      <c r="D70" s="19" t="s">
        <v>49</v>
      </c>
      <c r="F70" s="19"/>
      <c r="G70" s="19"/>
      <c r="H70" s="19"/>
      <c r="J70" s="19"/>
      <c r="K70" s="19" t="s">
        <v>11</v>
      </c>
      <c r="L70" s="19" t="s">
        <v>11</v>
      </c>
      <c r="M70" s="19" t="s">
        <v>12</v>
      </c>
      <c r="N70" s="19" t="s">
        <v>59</v>
      </c>
      <c r="O70" s="19">
        <v>5</v>
      </c>
      <c r="P70" s="19" t="s">
        <v>63</v>
      </c>
      <c r="Q70" s="20">
        <v>100</v>
      </c>
      <c r="R70" s="18"/>
      <c r="S70" s="19"/>
      <c r="T70" s="18"/>
    </row>
    <row r="71" spans="1:20">
      <c r="A71" t="s">
        <v>58</v>
      </c>
      <c r="B71" s="19" t="str">
        <f t="shared" si="3"/>
        <v>OHL conductor71</v>
      </c>
      <c r="C71" s="19" t="str">
        <f t="shared" si="2"/>
        <v>nasap171</v>
      </c>
      <c r="D71" s="19" t="s">
        <v>49</v>
      </c>
      <c r="F71" s="19"/>
      <c r="G71" s="19"/>
      <c r="H71" s="19"/>
      <c r="J71" s="19"/>
      <c r="K71" s="19" t="s">
        <v>11</v>
      </c>
      <c r="L71" s="19" t="s">
        <v>11</v>
      </c>
      <c r="M71" s="19" t="s">
        <v>12</v>
      </c>
      <c r="N71" s="19" t="s">
        <v>59</v>
      </c>
      <c r="O71" s="19" t="s">
        <v>244</v>
      </c>
      <c r="P71" s="19" t="s">
        <v>63</v>
      </c>
      <c r="Q71" s="20">
        <v>150</v>
      </c>
      <c r="R71" s="18"/>
      <c r="S71" s="19"/>
      <c r="T71" s="18"/>
    </row>
    <row r="72" spans="1:20">
      <c r="A72" t="s">
        <v>58</v>
      </c>
      <c r="B72" s="19" t="str">
        <f t="shared" si="3"/>
        <v>OHL conductor72</v>
      </c>
      <c r="C72" s="19" t="str">
        <f t="shared" si="2"/>
        <v>nasap172</v>
      </c>
      <c r="D72" s="19" t="s">
        <v>49</v>
      </c>
      <c r="E72" s="19"/>
      <c r="F72" s="19"/>
      <c r="G72" s="19"/>
      <c r="H72" s="19"/>
      <c r="J72" s="19"/>
      <c r="K72" s="19" t="s">
        <v>11</v>
      </c>
      <c r="L72" s="19" t="s">
        <v>11</v>
      </c>
      <c r="M72" s="19" t="s">
        <v>12</v>
      </c>
      <c r="N72" s="19" t="s">
        <v>59</v>
      </c>
      <c r="O72" s="19">
        <v>5</v>
      </c>
      <c r="P72" s="19" t="s">
        <v>63</v>
      </c>
      <c r="Q72" s="20">
        <v>10</v>
      </c>
      <c r="R72" s="18"/>
      <c r="S72" s="19"/>
      <c r="T72" s="18"/>
    </row>
    <row r="73" spans="1:20">
      <c r="A73" t="s">
        <v>58</v>
      </c>
      <c r="B73" s="19" t="str">
        <f t="shared" si="3"/>
        <v>OHL conductor73</v>
      </c>
      <c r="C73" s="19" t="str">
        <f t="shared" si="2"/>
        <v>nasap173</v>
      </c>
      <c r="D73" s="19" t="s">
        <v>49</v>
      </c>
      <c r="E73" s="19"/>
      <c r="F73" s="19"/>
      <c r="G73" s="19"/>
      <c r="H73" s="19"/>
      <c r="J73" s="19"/>
      <c r="K73" s="19" t="s">
        <v>11</v>
      </c>
      <c r="L73" s="19" t="s">
        <v>12</v>
      </c>
      <c r="M73" s="19" t="s">
        <v>12</v>
      </c>
      <c r="N73" s="19" t="s">
        <v>59</v>
      </c>
      <c r="O73" s="19">
        <v>2</v>
      </c>
      <c r="P73" s="19" t="s">
        <v>63</v>
      </c>
      <c r="Q73" s="20">
        <v>20</v>
      </c>
      <c r="R73" s="18"/>
      <c r="S73" s="19"/>
      <c r="T73" s="18"/>
    </row>
    <row r="74" spans="1:20">
      <c r="A74" t="s">
        <v>58</v>
      </c>
      <c r="B74" s="19" t="str">
        <f t="shared" si="3"/>
        <v>OHL conductor74</v>
      </c>
      <c r="C74" s="19" t="str">
        <f t="shared" si="2"/>
        <v>nasap174</v>
      </c>
      <c r="D74" s="19" t="s">
        <v>49</v>
      </c>
      <c r="E74" s="19"/>
      <c r="F74" s="19"/>
      <c r="G74" s="19"/>
      <c r="H74" s="19"/>
      <c r="I74" s="19"/>
      <c r="J74" s="19"/>
      <c r="K74" s="19" t="s">
        <v>10</v>
      </c>
      <c r="L74" s="19" t="s">
        <v>12</v>
      </c>
      <c r="M74" s="19" t="s">
        <v>12</v>
      </c>
      <c r="N74" s="19" t="s">
        <v>59</v>
      </c>
      <c r="O74" s="19">
        <v>3</v>
      </c>
      <c r="P74" s="19" t="s">
        <v>63</v>
      </c>
      <c r="Q74" s="20">
        <v>50</v>
      </c>
      <c r="R74" s="19"/>
      <c r="S74" s="19"/>
      <c r="T74" s="19"/>
    </row>
    <row r="75" spans="1:20">
      <c r="A75" t="s">
        <v>58</v>
      </c>
      <c r="B75" s="19" t="str">
        <f t="shared" si="3"/>
        <v>OHL conductor75</v>
      </c>
      <c r="C75" s="19" t="str">
        <f t="shared" si="2"/>
        <v>nasap175</v>
      </c>
      <c r="D75" s="19" t="s">
        <v>49</v>
      </c>
      <c r="E75" s="19"/>
      <c r="F75" s="19"/>
      <c r="G75" s="19"/>
      <c r="H75" s="19"/>
      <c r="I75" s="19"/>
      <c r="J75" s="19"/>
      <c r="K75" s="19" t="s">
        <v>11</v>
      </c>
      <c r="L75" s="19" t="s">
        <v>9</v>
      </c>
      <c r="M75" s="19" t="s">
        <v>12</v>
      </c>
      <c r="N75" s="19" t="s">
        <v>59</v>
      </c>
      <c r="O75" s="19" t="s">
        <v>244</v>
      </c>
      <c r="P75" s="19" t="s">
        <v>63</v>
      </c>
      <c r="Q75" s="20">
        <v>100</v>
      </c>
      <c r="R75" s="19"/>
      <c r="S75" s="19"/>
      <c r="T75" s="19"/>
    </row>
    <row r="76" spans="1:20">
      <c r="A76" t="s">
        <v>58</v>
      </c>
      <c r="B76" s="19" t="str">
        <f t="shared" si="3"/>
        <v>OHL conductor76</v>
      </c>
      <c r="C76" s="19" t="str">
        <f t="shared" si="2"/>
        <v>nasap176</v>
      </c>
      <c r="D76" s="19" t="s">
        <v>49</v>
      </c>
      <c r="E76" s="19"/>
      <c r="F76" s="19"/>
      <c r="G76" s="19"/>
      <c r="H76" s="19"/>
      <c r="I76" s="19"/>
      <c r="J76" s="19"/>
      <c r="K76" s="19" t="s">
        <v>12</v>
      </c>
      <c r="L76" s="19" t="s">
        <v>11</v>
      </c>
      <c r="M76" s="19" t="s">
        <v>12</v>
      </c>
      <c r="N76" s="19" t="s">
        <v>59</v>
      </c>
      <c r="O76" s="19" t="s">
        <v>244</v>
      </c>
      <c r="P76" s="19" t="s">
        <v>63</v>
      </c>
      <c r="Q76" s="20">
        <v>150</v>
      </c>
      <c r="R76" s="19"/>
      <c r="S76" s="19"/>
      <c r="T76" s="19"/>
    </row>
    <row r="77" spans="1:20">
      <c r="A77" t="s">
        <v>58</v>
      </c>
      <c r="B77" s="19" t="str">
        <f t="shared" si="3"/>
        <v>OHL conductor77</v>
      </c>
      <c r="C77" s="19" t="str">
        <f t="shared" si="2"/>
        <v>nasap177</v>
      </c>
      <c r="D77" s="19" t="s">
        <v>49</v>
      </c>
      <c r="E77" s="19"/>
      <c r="F77" s="19"/>
      <c r="G77" s="19"/>
      <c r="H77" s="19"/>
      <c r="I77" s="19"/>
      <c r="J77" s="19"/>
      <c r="K77" s="19" t="s">
        <v>11</v>
      </c>
      <c r="L77" s="19" t="s">
        <v>12</v>
      </c>
      <c r="M77" s="19" t="s">
        <v>12</v>
      </c>
      <c r="N77" s="19" t="s">
        <v>59</v>
      </c>
      <c r="O77" s="19">
        <v>5</v>
      </c>
      <c r="P77" s="19" t="s">
        <v>63</v>
      </c>
      <c r="Q77" s="20">
        <v>10</v>
      </c>
      <c r="R77" s="19"/>
      <c r="S77" s="19"/>
      <c r="T77" s="19"/>
    </row>
    <row r="78" spans="1:20">
      <c r="A78" t="s">
        <v>58</v>
      </c>
      <c r="B78" s="19" t="str">
        <f t="shared" si="3"/>
        <v>OHL conductor78</v>
      </c>
      <c r="C78" s="19" t="str">
        <f t="shared" si="2"/>
        <v>nasap178</v>
      </c>
      <c r="D78" s="19" t="s">
        <v>49</v>
      </c>
      <c r="E78" s="19"/>
      <c r="F78" s="19"/>
      <c r="G78" s="19"/>
      <c r="H78" s="19"/>
      <c r="I78" s="19"/>
      <c r="J78" s="19"/>
      <c r="K78" s="19" t="s">
        <v>11</v>
      </c>
      <c r="L78" s="19" t="s">
        <v>11</v>
      </c>
      <c r="M78" s="19" t="s">
        <v>12</v>
      </c>
      <c r="N78" s="19" t="s">
        <v>59</v>
      </c>
      <c r="O78" s="19" t="s">
        <v>244</v>
      </c>
      <c r="P78" s="19" t="s">
        <v>63</v>
      </c>
      <c r="Q78" s="20">
        <v>20</v>
      </c>
      <c r="R78" s="19"/>
      <c r="S78" s="19"/>
      <c r="T78" s="19"/>
    </row>
    <row r="79" spans="1:20">
      <c r="A79" t="s">
        <v>58</v>
      </c>
      <c r="B79" s="19" t="str">
        <f t="shared" si="3"/>
        <v>OHL conductor79</v>
      </c>
      <c r="C79" s="19" t="str">
        <f t="shared" si="2"/>
        <v>nasap179</v>
      </c>
      <c r="D79" s="19" t="s">
        <v>49</v>
      </c>
      <c r="E79" s="19"/>
      <c r="F79" s="19"/>
      <c r="G79" s="19"/>
      <c r="H79" s="19"/>
      <c r="I79" s="19"/>
      <c r="J79" s="19"/>
      <c r="K79" s="19" t="s">
        <v>11</v>
      </c>
      <c r="L79" s="19" t="s">
        <v>11</v>
      </c>
      <c r="M79" s="19" t="s">
        <v>12</v>
      </c>
      <c r="N79" s="19" t="s">
        <v>59</v>
      </c>
      <c r="O79" s="19">
        <v>3</v>
      </c>
      <c r="P79" s="19" t="s">
        <v>63</v>
      </c>
      <c r="Q79" s="20">
        <v>50</v>
      </c>
      <c r="R79" s="19"/>
      <c r="S79" s="19"/>
      <c r="T79" s="19"/>
    </row>
    <row r="80" spans="1:20">
      <c r="A80" t="s">
        <v>58</v>
      </c>
      <c r="B80" s="19" t="str">
        <f t="shared" si="3"/>
        <v>OHL conductor80</v>
      </c>
      <c r="C80" s="19" t="str">
        <f t="shared" si="2"/>
        <v>nasap180</v>
      </c>
      <c r="D80" s="19" t="s">
        <v>49</v>
      </c>
      <c r="E80" s="19"/>
      <c r="F80" s="19"/>
      <c r="G80" s="19"/>
      <c r="H80" s="19"/>
      <c r="I80" s="19"/>
      <c r="J80" s="19"/>
      <c r="K80" s="19" t="s">
        <v>11</v>
      </c>
      <c r="L80" s="19" t="s">
        <v>11</v>
      </c>
      <c r="M80" s="19" t="s">
        <v>12</v>
      </c>
      <c r="N80" s="19" t="s">
        <v>59</v>
      </c>
      <c r="O80" s="19">
        <v>1</v>
      </c>
      <c r="P80" s="19" t="s">
        <v>63</v>
      </c>
      <c r="Q80" s="20">
        <v>100</v>
      </c>
      <c r="R80" s="19"/>
      <c r="S80" s="19"/>
      <c r="T80" s="19"/>
    </row>
    <row r="81" spans="1:20">
      <c r="A81" t="s">
        <v>60</v>
      </c>
      <c r="B81" s="19" t="str">
        <f t="shared" si="3"/>
        <v>OHL fittings81</v>
      </c>
      <c r="C81" s="19" t="str">
        <f t="shared" si="2"/>
        <v>nasap181</v>
      </c>
      <c r="D81" s="19" t="s">
        <v>49</v>
      </c>
      <c r="E81" s="19"/>
      <c r="F81" s="19"/>
      <c r="G81" s="19"/>
      <c r="H81" s="19"/>
      <c r="I81" s="19"/>
      <c r="J81" s="19"/>
      <c r="K81" s="19" t="s">
        <v>11</v>
      </c>
      <c r="L81" s="19" t="s">
        <v>10</v>
      </c>
      <c r="M81" s="19" t="s">
        <v>12</v>
      </c>
      <c r="N81" s="19" t="s">
        <v>61</v>
      </c>
      <c r="O81" s="19">
        <v>2</v>
      </c>
      <c r="P81" s="19" t="s">
        <v>63</v>
      </c>
      <c r="Q81" s="20">
        <v>150</v>
      </c>
      <c r="R81" s="18"/>
      <c r="S81" s="19"/>
      <c r="T81" s="18"/>
    </row>
    <row r="82" spans="1:20">
      <c r="A82" t="s">
        <v>60</v>
      </c>
      <c r="B82" s="19" t="str">
        <f t="shared" si="3"/>
        <v>OHL fittings82</v>
      </c>
      <c r="C82" s="19" t="str">
        <f t="shared" si="2"/>
        <v>nasap182</v>
      </c>
      <c r="D82" s="19" t="s">
        <v>49</v>
      </c>
      <c r="E82" s="19"/>
      <c r="F82" s="19"/>
      <c r="G82" s="19"/>
      <c r="H82" s="19"/>
      <c r="I82" s="19"/>
      <c r="J82" s="19"/>
      <c r="K82" s="19" t="s">
        <v>11</v>
      </c>
      <c r="L82" s="19" t="s">
        <v>9</v>
      </c>
      <c r="M82" s="19" t="s">
        <v>12</v>
      </c>
      <c r="N82" s="19" t="s">
        <v>61</v>
      </c>
      <c r="O82" s="19">
        <v>2</v>
      </c>
      <c r="P82" s="19" t="s">
        <v>63</v>
      </c>
      <c r="Q82" s="20">
        <v>10</v>
      </c>
      <c r="R82" s="18"/>
      <c r="S82" s="19"/>
      <c r="T82" s="18"/>
    </row>
    <row r="83" spans="1:20">
      <c r="A83" t="s">
        <v>60</v>
      </c>
      <c r="B83" s="19" t="str">
        <f t="shared" si="3"/>
        <v>OHL fittings83</v>
      </c>
      <c r="C83" s="19" t="str">
        <f t="shared" si="2"/>
        <v>nasap183</v>
      </c>
      <c r="D83" s="19" t="s">
        <v>49</v>
      </c>
      <c r="E83" s="19"/>
      <c r="F83" s="19"/>
      <c r="G83" s="19"/>
      <c r="H83" s="19"/>
      <c r="I83" s="19"/>
      <c r="J83" s="19"/>
      <c r="K83" s="19" t="s">
        <v>11</v>
      </c>
      <c r="L83" s="19" t="s">
        <v>10</v>
      </c>
      <c r="M83" s="19" t="s">
        <v>12</v>
      </c>
      <c r="N83" s="19" t="s">
        <v>61</v>
      </c>
      <c r="O83" s="19">
        <v>2</v>
      </c>
      <c r="P83" s="19" t="s">
        <v>63</v>
      </c>
      <c r="Q83" s="20">
        <v>20</v>
      </c>
      <c r="R83" s="18"/>
      <c r="S83" s="19"/>
      <c r="T83" s="18"/>
    </row>
    <row r="84" spans="1:20">
      <c r="A84" t="s">
        <v>60</v>
      </c>
      <c r="B84" s="19" t="str">
        <f t="shared" si="3"/>
        <v>OHL fittings84</v>
      </c>
      <c r="C84" s="19" t="str">
        <f t="shared" si="2"/>
        <v>nasap184</v>
      </c>
      <c r="D84" s="19" t="s">
        <v>49</v>
      </c>
      <c r="E84" s="19"/>
      <c r="F84" s="19"/>
      <c r="G84" s="19"/>
      <c r="H84" s="19"/>
      <c r="I84" s="19"/>
      <c r="J84" s="19"/>
      <c r="K84" s="19" t="s">
        <v>11</v>
      </c>
      <c r="L84" s="19" t="s">
        <v>12</v>
      </c>
      <c r="M84" s="19" t="s">
        <v>12</v>
      </c>
      <c r="N84" s="19" t="s">
        <v>61</v>
      </c>
      <c r="O84" s="19">
        <v>2</v>
      </c>
      <c r="P84" s="19" t="s">
        <v>63</v>
      </c>
      <c r="Q84" s="20">
        <v>50</v>
      </c>
      <c r="R84" s="18"/>
      <c r="S84" s="19"/>
      <c r="T84" s="18"/>
    </row>
    <row r="85" spans="1:20">
      <c r="A85" t="s">
        <v>60</v>
      </c>
      <c r="B85" s="19" t="str">
        <f t="shared" si="3"/>
        <v>OHL fittings85</v>
      </c>
      <c r="C85" s="19" t="str">
        <f t="shared" si="2"/>
        <v>nasap185</v>
      </c>
      <c r="D85" s="19" t="s">
        <v>49</v>
      </c>
      <c r="E85" s="19"/>
      <c r="F85" s="19"/>
      <c r="G85" s="19"/>
      <c r="H85" s="19"/>
      <c r="I85" s="19"/>
      <c r="J85" s="19"/>
      <c r="K85" s="19" t="s">
        <v>12</v>
      </c>
      <c r="L85" s="19" t="s">
        <v>11</v>
      </c>
      <c r="M85" s="19" t="s">
        <v>12</v>
      </c>
      <c r="N85" s="19" t="s">
        <v>61</v>
      </c>
      <c r="O85" s="19">
        <v>1</v>
      </c>
      <c r="P85" s="19" t="s">
        <v>63</v>
      </c>
      <c r="Q85" s="20">
        <v>100</v>
      </c>
      <c r="R85" s="18"/>
      <c r="S85" s="19"/>
      <c r="T85" s="18"/>
    </row>
    <row r="86" spans="1:20">
      <c r="A86" t="s">
        <v>60</v>
      </c>
      <c r="B86" s="19" t="str">
        <f t="shared" si="3"/>
        <v>OHL fittings86</v>
      </c>
      <c r="C86" s="19" t="str">
        <f t="shared" si="2"/>
        <v>nasap186</v>
      </c>
      <c r="D86" s="19" t="s">
        <v>49</v>
      </c>
      <c r="E86" s="19"/>
      <c r="F86" s="19"/>
      <c r="G86" s="19"/>
      <c r="H86" s="19"/>
      <c r="I86" s="19"/>
      <c r="J86" s="19"/>
      <c r="K86" s="19" t="s">
        <v>10</v>
      </c>
      <c r="L86" s="19" t="s">
        <v>11</v>
      </c>
      <c r="M86" s="19" t="s">
        <v>12</v>
      </c>
      <c r="N86" s="19" t="s">
        <v>61</v>
      </c>
      <c r="O86" s="19">
        <v>1</v>
      </c>
      <c r="P86" s="19" t="s">
        <v>63</v>
      </c>
      <c r="Q86" s="20">
        <v>150</v>
      </c>
      <c r="R86" s="18"/>
      <c r="S86" s="19"/>
      <c r="T86" s="18"/>
    </row>
    <row r="87" spans="1:20">
      <c r="A87" t="s">
        <v>60</v>
      </c>
      <c r="B87" s="19" t="str">
        <f t="shared" si="3"/>
        <v>OHL fittings87</v>
      </c>
      <c r="C87" s="19" t="str">
        <f t="shared" si="2"/>
        <v>nasap187</v>
      </c>
      <c r="D87" s="19" t="s">
        <v>49</v>
      </c>
      <c r="E87" s="19"/>
      <c r="F87" s="19"/>
      <c r="G87" s="19"/>
      <c r="H87" s="19"/>
      <c r="I87" s="19"/>
      <c r="J87" s="19"/>
      <c r="K87" s="19" t="s">
        <v>10</v>
      </c>
      <c r="L87" s="19" t="s">
        <v>9</v>
      </c>
      <c r="M87" s="19" t="s">
        <v>12</v>
      </c>
      <c r="N87" s="19" t="s">
        <v>61</v>
      </c>
      <c r="O87" s="19">
        <v>2</v>
      </c>
      <c r="P87" s="19" t="s">
        <v>63</v>
      </c>
      <c r="Q87" s="20">
        <v>10</v>
      </c>
      <c r="R87" s="18"/>
      <c r="S87" s="19"/>
      <c r="T87" s="18"/>
    </row>
    <row r="88" spans="1:20">
      <c r="A88" t="s">
        <v>60</v>
      </c>
      <c r="B88" s="19" t="str">
        <f t="shared" si="3"/>
        <v>OHL fittings88</v>
      </c>
      <c r="C88" s="19" t="str">
        <f t="shared" si="2"/>
        <v>nasap188</v>
      </c>
      <c r="D88" s="19" t="s">
        <v>49</v>
      </c>
      <c r="E88" s="19"/>
      <c r="F88" s="19"/>
      <c r="G88" s="19"/>
      <c r="H88" s="19"/>
      <c r="I88" s="19"/>
      <c r="J88" s="19"/>
      <c r="K88" s="19" t="s">
        <v>10</v>
      </c>
      <c r="L88" s="19" t="s">
        <v>9</v>
      </c>
      <c r="M88" s="19" t="s">
        <v>12</v>
      </c>
      <c r="N88" s="19" t="s">
        <v>61</v>
      </c>
      <c r="O88" s="19">
        <v>2</v>
      </c>
      <c r="P88" s="19" t="s">
        <v>63</v>
      </c>
      <c r="Q88" s="20">
        <v>20</v>
      </c>
      <c r="R88" s="18"/>
      <c r="S88" s="19"/>
      <c r="T88" s="18"/>
    </row>
    <row r="89" spans="1:20">
      <c r="A89" t="s">
        <v>60</v>
      </c>
      <c r="B89" s="19" t="str">
        <f t="shared" si="3"/>
        <v>OHL fittings89</v>
      </c>
      <c r="C89" s="19" t="str">
        <f t="shared" si="2"/>
        <v>nasap189</v>
      </c>
      <c r="D89" s="19" t="s">
        <v>49</v>
      </c>
      <c r="E89" s="19"/>
      <c r="F89" s="19"/>
      <c r="G89" s="19"/>
      <c r="H89" s="19"/>
      <c r="I89" s="19"/>
      <c r="J89" s="19"/>
      <c r="K89" s="19" t="s">
        <v>10</v>
      </c>
      <c r="L89" s="19" t="s">
        <v>9</v>
      </c>
      <c r="M89" s="19" t="s">
        <v>12</v>
      </c>
      <c r="N89" s="19" t="s">
        <v>61</v>
      </c>
      <c r="O89" s="19">
        <v>2</v>
      </c>
      <c r="P89" s="19" t="s">
        <v>63</v>
      </c>
      <c r="Q89" s="20">
        <v>50</v>
      </c>
      <c r="R89" s="18"/>
      <c r="S89" s="19"/>
      <c r="T89" s="18"/>
    </row>
    <row r="90" spans="1:20">
      <c r="A90" t="s">
        <v>60</v>
      </c>
      <c r="B90" s="19" t="str">
        <f t="shared" si="3"/>
        <v>OHL fittings90</v>
      </c>
      <c r="C90" s="19" t="str">
        <f t="shared" si="2"/>
        <v>nasap190</v>
      </c>
      <c r="D90" s="19" t="s">
        <v>49</v>
      </c>
      <c r="E90" s="19"/>
      <c r="F90" s="19"/>
      <c r="G90" s="19"/>
      <c r="H90" s="19"/>
      <c r="I90" s="19"/>
      <c r="J90" s="19"/>
      <c r="K90" s="19" t="s">
        <v>10</v>
      </c>
      <c r="L90" s="19" t="s">
        <v>11</v>
      </c>
      <c r="M90" s="19" t="s">
        <v>12</v>
      </c>
      <c r="N90" s="19" t="s">
        <v>62</v>
      </c>
      <c r="O90" s="19">
        <v>5</v>
      </c>
      <c r="P90" s="19" t="s">
        <v>63</v>
      </c>
      <c r="Q90" s="20">
        <v>100</v>
      </c>
      <c r="R90" s="18"/>
      <c r="S90" s="19"/>
      <c r="T90" s="18"/>
    </row>
    <row r="91" spans="1:20">
      <c r="A91" t="s">
        <v>60</v>
      </c>
      <c r="B91" s="19" t="str">
        <f t="shared" si="3"/>
        <v>OHL fittings91</v>
      </c>
      <c r="C91" s="19" t="str">
        <f t="shared" si="2"/>
        <v>nasap191</v>
      </c>
      <c r="D91" s="19" t="s">
        <v>49</v>
      </c>
      <c r="E91" s="19"/>
      <c r="F91" s="19"/>
      <c r="G91" s="19"/>
      <c r="H91" s="19"/>
      <c r="I91" s="19"/>
      <c r="J91" s="19"/>
      <c r="K91" s="19" t="s">
        <v>10</v>
      </c>
      <c r="L91" s="19" t="s">
        <v>11</v>
      </c>
      <c r="M91" s="19" t="s">
        <v>12</v>
      </c>
      <c r="N91" s="19" t="s">
        <v>61</v>
      </c>
      <c r="O91" s="19">
        <v>2</v>
      </c>
      <c r="P91" s="19" t="s">
        <v>63</v>
      </c>
      <c r="Q91" s="20">
        <v>150</v>
      </c>
      <c r="R91" s="18"/>
      <c r="S91" s="19"/>
      <c r="T91" s="18"/>
    </row>
    <row r="92" spans="1:20">
      <c r="A92" t="s">
        <v>60</v>
      </c>
      <c r="B92" s="19" t="str">
        <f t="shared" si="3"/>
        <v>OHL fittings92</v>
      </c>
      <c r="C92" s="19" t="str">
        <f t="shared" si="2"/>
        <v>nasap192</v>
      </c>
      <c r="D92" s="19" t="s">
        <v>49</v>
      </c>
      <c r="E92" s="19"/>
      <c r="F92" s="19"/>
      <c r="G92" s="19"/>
      <c r="H92" s="19"/>
      <c r="I92" s="19"/>
      <c r="J92" s="19"/>
      <c r="K92" s="19" t="s">
        <v>10</v>
      </c>
      <c r="L92" s="19" t="s">
        <v>11</v>
      </c>
      <c r="M92" s="19" t="s">
        <v>12</v>
      </c>
      <c r="N92" s="19" t="s">
        <v>61</v>
      </c>
      <c r="O92" s="19">
        <v>1</v>
      </c>
      <c r="P92" s="19" t="s">
        <v>63</v>
      </c>
      <c r="Q92" s="20">
        <v>10</v>
      </c>
      <c r="R92" s="18"/>
      <c r="S92" s="19"/>
      <c r="T92" s="18"/>
    </row>
    <row r="93" spans="1:20">
      <c r="A93" t="s">
        <v>60</v>
      </c>
      <c r="B93" s="19" t="str">
        <f t="shared" si="3"/>
        <v>OHL fittings93</v>
      </c>
      <c r="C93" s="19" t="str">
        <f t="shared" si="2"/>
        <v>nasap193</v>
      </c>
      <c r="D93" s="19" t="s">
        <v>49</v>
      </c>
      <c r="E93" s="19"/>
      <c r="F93" s="19"/>
      <c r="G93" s="19"/>
      <c r="H93" s="19"/>
      <c r="I93" s="19"/>
      <c r="J93" s="19"/>
      <c r="K93" s="19" t="s">
        <v>11</v>
      </c>
      <c r="L93" s="19" t="s">
        <v>11</v>
      </c>
      <c r="M93" s="19" t="s">
        <v>12</v>
      </c>
      <c r="N93" s="19" t="s">
        <v>62</v>
      </c>
      <c r="O93" s="19">
        <v>5</v>
      </c>
      <c r="P93" s="19" t="s">
        <v>63</v>
      </c>
      <c r="Q93" s="20">
        <v>20</v>
      </c>
      <c r="R93" s="18"/>
      <c r="S93" s="19"/>
      <c r="T93" s="18"/>
    </row>
    <row r="94" spans="1:20">
      <c r="A94" t="s">
        <v>60</v>
      </c>
      <c r="B94" s="19" t="str">
        <f t="shared" si="3"/>
        <v>OHL fittings94</v>
      </c>
      <c r="C94" s="19" t="str">
        <f t="shared" si="2"/>
        <v>nasap194</v>
      </c>
      <c r="D94" s="19" t="s">
        <v>49</v>
      </c>
      <c r="E94" s="19"/>
      <c r="F94" s="19"/>
      <c r="G94" s="19"/>
      <c r="H94" s="19"/>
      <c r="I94" s="19"/>
      <c r="J94" s="19"/>
      <c r="K94" s="19" t="s">
        <v>10</v>
      </c>
      <c r="L94" s="19" t="s">
        <v>10</v>
      </c>
      <c r="M94" s="19" t="s">
        <v>12</v>
      </c>
      <c r="N94" s="19" t="s">
        <v>61</v>
      </c>
      <c r="O94" s="19">
        <v>2</v>
      </c>
      <c r="P94" s="19" t="s">
        <v>63</v>
      </c>
      <c r="Q94" s="20">
        <v>50</v>
      </c>
      <c r="R94" s="18"/>
      <c r="S94" s="19"/>
      <c r="T94" s="18"/>
    </row>
    <row r="95" spans="1:20">
      <c r="A95" t="s">
        <v>60</v>
      </c>
      <c r="B95" s="19" t="str">
        <f t="shared" si="3"/>
        <v>OHL fittings95</v>
      </c>
      <c r="C95" s="19" t="str">
        <f t="shared" si="2"/>
        <v>nasap195</v>
      </c>
      <c r="D95" s="19" t="s">
        <v>49</v>
      </c>
      <c r="E95" s="19"/>
      <c r="F95" s="19"/>
      <c r="G95" s="19"/>
      <c r="H95" s="19"/>
      <c r="I95" s="19"/>
      <c r="J95" s="19"/>
      <c r="K95" s="19" t="s">
        <v>10</v>
      </c>
      <c r="L95" s="19" t="s">
        <v>9</v>
      </c>
      <c r="M95" s="19" t="s">
        <v>12</v>
      </c>
      <c r="N95" s="19" t="s">
        <v>61</v>
      </c>
      <c r="O95" s="19">
        <v>2</v>
      </c>
      <c r="P95" s="19" t="s">
        <v>63</v>
      </c>
      <c r="Q95" s="20">
        <v>100</v>
      </c>
      <c r="R95" s="18"/>
      <c r="S95" s="19"/>
      <c r="T95" s="18"/>
    </row>
    <row r="96" spans="1:20">
      <c r="A96" t="s">
        <v>60</v>
      </c>
      <c r="B96" s="19" t="str">
        <f t="shared" si="3"/>
        <v>OHL fittings96</v>
      </c>
      <c r="C96" s="19" t="str">
        <f t="shared" si="2"/>
        <v>nasap196</v>
      </c>
      <c r="D96" s="19" t="s">
        <v>49</v>
      </c>
      <c r="E96" s="19"/>
      <c r="F96" s="19"/>
      <c r="G96" s="19"/>
      <c r="H96" s="19"/>
      <c r="I96" s="19"/>
      <c r="J96" s="19"/>
      <c r="K96" s="19" t="s">
        <v>12</v>
      </c>
      <c r="L96" s="19" t="s">
        <v>11</v>
      </c>
      <c r="M96" s="19" t="s">
        <v>12</v>
      </c>
      <c r="N96" s="19" t="s">
        <v>61</v>
      </c>
      <c r="O96" s="19" t="s">
        <v>244</v>
      </c>
      <c r="P96" s="19" t="s">
        <v>63</v>
      </c>
      <c r="Q96" s="20">
        <v>150</v>
      </c>
      <c r="R96" s="18"/>
      <c r="S96" s="19"/>
      <c r="T96" s="18"/>
    </row>
    <row r="97" spans="1:20">
      <c r="A97" t="s">
        <v>60</v>
      </c>
      <c r="B97" s="19" t="str">
        <f t="shared" si="3"/>
        <v>OHL fittings97</v>
      </c>
      <c r="C97" s="19" t="str">
        <f t="shared" si="2"/>
        <v>nasap197</v>
      </c>
      <c r="D97" s="19" t="s">
        <v>49</v>
      </c>
      <c r="E97" s="19"/>
      <c r="F97" s="19"/>
      <c r="G97" s="19"/>
      <c r="H97" s="19"/>
      <c r="I97" s="19"/>
      <c r="J97" s="19"/>
      <c r="K97" s="19" t="s">
        <v>12</v>
      </c>
      <c r="L97" s="19" t="s">
        <v>11</v>
      </c>
      <c r="M97" s="19" t="s">
        <v>12</v>
      </c>
      <c r="N97" s="19" t="s">
        <v>61</v>
      </c>
      <c r="O97" s="19">
        <v>3</v>
      </c>
      <c r="P97" s="19" t="s">
        <v>63</v>
      </c>
      <c r="Q97" s="20">
        <v>10</v>
      </c>
      <c r="R97" s="18"/>
      <c r="S97" s="19"/>
      <c r="T97" s="18"/>
    </row>
    <row r="98" spans="1:20">
      <c r="A98" t="s">
        <v>60</v>
      </c>
      <c r="B98" s="19" t="str">
        <f t="shared" si="3"/>
        <v>OHL fittings98</v>
      </c>
      <c r="C98" s="19" t="str">
        <f t="shared" si="2"/>
        <v>nasap198</v>
      </c>
      <c r="D98" s="19" t="s">
        <v>49</v>
      </c>
      <c r="E98" s="19"/>
      <c r="F98" s="19"/>
      <c r="G98" s="19"/>
      <c r="H98" s="19"/>
      <c r="I98" s="19"/>
      <c r="J98" s="19"/>
      <c r="K98" s="19" t="s">
        <v>11</v>
      </c>
      <c r="L98" s="19" t="s">
        <v>11</v>
      </c>
      <c r="M98" s="19" t="s">
        <v>12</v>
      </c>
      <c r="N98" s="19" t="s">
        <v>61</v>
      </c>
      <c r="O98" s="19">
        <v>1</v>
      </c>
      <c r="P98" s="19" t="s">
        <v>63</v>
      </c>
      <c r="Q98" s="20">
        <v>20</v>
      </c>
      <c r="R98" s="18"/>
      <c r="S98" s="19"/>
      <c r="T98" s="18"/>
    </row>
    <row r="99" spans="1:20">
      <c r="A99" t="s">
        <v>60</v>
      </c>
      <c r="B99" s="19" t="str">
        <f t="shared" si="3"/>
        <v>OHL fittings99</v>
      </c>
      <c r="C99" s="19" t="str">
        <f t="shared" si="2"/>
        <v>nasap199</v>
      </c>
      <c r="D99" s="19" t="s">
        <v>49</v>
      </c>
      <c r="E99" s="19"/>
      <c r="F99" s="19"/>
      <c r="G99" s="19"/>
      <c r="H99" s="19"/>
      <c r="I99" s="19"/>
      <c r="J99" s="19"/>
      <c r="K99" s="19" t="s">
        <v>11</v>
      </c>
      <c r="L99" s="19" t="s">
        <v>9</v>
      </c>
      <c r="M99" s="19" t="s">
        <v>12</v>
      </c>
      <c r="N99" s="19" t="s">
        <v>61</v>
      </c>
      <c r="O99" s="19">
        <v>2</v>
      </c>
      <c r="P99" s="19" t="s">
        <v>63</v>
      </c>
      <c r="Q99" s="20">
        <v>50</v>
      </c>
      <c r="R99" s="18"/>
      <c r="S99" s="19"/>
      <c r="T99" s="18"/>
    </row>
    <row r="100" spans="1:20">
      <c r="A100" t="s">
        <v>60</v>
      </c>
      <c r="B100" s="19" t="str">
        <f t="shared" si="3"/>
        <v>OHL fittings100</v>
      </c>
      <c r="C100" s="19" t="str">
        <f t="shared" si="2"/>
        <v>nasap200</v>
      </c>
      <c r="D100" s="19" t="s">
        <v>49</v>
      </c>
      <c r="E100" s="19"/>
      <c r="F100" s="19"/>
      <c r="G100" s="19"/>
      <c r="H100" s="19"/>
      <c r="I100" s="19"/>
      <c r="J100" s="19"/>
      <c r="K100" s="19" t="s">
        <v>11</v>
      </c>
      <c r="L100" s="19" t="s">
        <v>9</v>
      </c>
      <c r="M100" s="19" t="s">
        <v>12</v>
      </c>
      <c r="N100" s="19" t="s">
        <v>61</v>
      </c>
      <c r="O100" s="19">
        <v>2</v>
      </c>
      <c r="P100" s="19" t="s">
        <v>63</v>
      </c>
      <c r="Q100" s="20">
        <v>100</v>
      </c>
      <c r="R100" s="18"/>
      <c r="S100" s="19"/>
      <c r="T100" s="18"/>
    </row>
    <row r="101" spans="1:20">
      <c r="B101" s="17"/>
      <c r="C101" s="17"/>
      <c r="D101" s="18"/>
      <c r="E101" s="17"/>
      <c r="F101" s="18"/>
      <c r="G101" s="18"/>
      <c r="H101" s="18"/>
      <c r="I101" s="18"/>
      <c r="J101" s="18"/>
      <c r="K101" s="18"/>
      <c r="L101" s="18"/>
      <c r="M101" s="17"/>
      <c r="N101" s="17"/>
      <c r="O101" s="17"/>
      <c r="P101" s="18"/>
      <c r="Q101" s="18"/>
      <c r="R101" s="18"/>
      <c r="S101" s="18"/>
      <c r="T101" s="18"/>
    </row>
    <row r="102" spans="1:20">
      <c r="B102" s="18"/>
      <c r="C102" s="18"/>
      <c r="D102" s="18"/>
      <c r="E102" s="17"/>
      <c r="F102" s="18"/>
      <c r="G102" s="18"/>
      <c r="H102" s="18"/>
      <c r="I102" s="18"/>
      <c r="J102" s="18"/>
      <c r="K102" s="18"/>
      <c r="L102" s="18"/>
      <c r="M102" s="17"/>
      <c r="N102" s="17"/>
      <c r="O102" s="17"/>
      <c r="P102" s="18"/>
      <c r="Q102" s="18"/>
      <c r="R102" s="18"/>
      <c r="S102" s="18"/>
      <c r="T102" s="18"/>
    </row>
    <row r="103" spans="1:20"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7"/>
      <c r="N103" s="17"/>
      <c r="O103" s="17"/>
      <c r="P103" s="18"/>
      <c r="Q103" s="18"/>
      <c r="R103" s="18"/>
      <c r="S103" s="18"/>
      <c r="T103" s="18"/>
    </row>
    <row r="104" spans="1:20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7"/>
      <c r="N104" s="17"/>
      <c r="O104" s="17"/>
      <c r="P104" s="18"/>
      <c r="Q104" s="18"/>
      <c r="R104" s="18"/>
      <c r="S104" s="18"/>
      <c r="T104" s="18"/>
    </row>
    <row r="105" spans="1:20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7"/>
      <c r="N105" s="17"/>
      <c r="O105" s="17"/>
      <c r="P105" s="18"/>
      <c r="Q105" s="18"/>
      <c r="R105" s="18"/>
      <c r="S105" s="18"/>
      <c r="T105" s="18"/>
    </row>
    <row r="106" spans="1:20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7"/>
      <c r="N106" s="17"/>
      <c r="O106" s="17"/>
      <c r="P106" s="18"/>
      <c r="Q106" s="18"/>
      <c r="R106" s="18"/>
      <c r="S106" s="18"/>
      <c r="T106" s="18"/>
    </row>
    <row r="107" spans="1:20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7"/>
      <c r="N107" s="17"/>
      <c r="O107" s="17"/>
      <c r="P107" s="18"/>
      <c r="Q107" s="18"/>
      <c r="R107" s="18"/>
      <c r="S107" s="18"/>
      <c r="T107" s="18"/>
    </row>
    <row r="108" spans="1:20"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7"/>
      <c r="N108" s="17"/>
      <c r="O108" s="17"/>
      <c r="P108" s="18"/>
      <c r="Q108" s="18"/>
      <c r="R108" s="18"/>
      <c r="S108" s="18"/>
      <c r="T108" s="18"/>
    </row>
    <row r="109" spans="1:20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7"/>
      <c r="N109" s="17"/>
      <c r="O109" s="17"/>
      <c r="P109" s="18"/>
      <c r="Q109" s="18"/>
      <c r="R109" s="18"/>
      <c r="S109" s="18"/>
      <c r="T109" s="18"/>
    </row>
    <row r="110" spans="1:20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7"/>
      <c r="N110" s="17"/>
      <c r="O110" s="17"/>
      <c r="P110" s="18"/>
      <c r="Q110" s="18"/>
      <c r="R110" s="18"/>
      <c r="S110" s="18"/>
      <c r="T110" s="18"/>
    </row>
    <row r="111" spans="1:20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7"/>
      <c r="N111" s="17"/>
      <c r="O111" s="17"/>
      <c r="P111" s="18"/>
      <c r="Q111" s="18"/>
      <c r="R111" s="18"/>
      <c r="S111" s="18"/>
      <c r="T111" s="18"/>
    </row>
    <row r="112" spans="1:20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7"/>
      <c r="N112" s="17"/>
      <c r="O112" s="17"/>
      <c r="P112" s="18"/>
      <c r="Q112" s="18"/>
      <c r="R112" s="18"/>
      <c r="S112" s="18"/>
      <c r="T112" s="18"/>
    </row>
    <row r="113" spans="2:20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7"/>
      <c r="N113" s="17"/>
      <c r="O113" s="17"/>
      <c r="P113" s="18"/>
      <c r="Q113" s="18"/>
      <c r="R113" s="18"/>
      <c r="S113" s="18"/>
      <c r="T113" s="18"/>
    </row>
    <row r="114" spans="2:20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7"/>
      <c r="N114" s="17"/>
      <c r="O114" s="17"/>
      <c r="P114" s="18"/>
      <c r="Q114" s="18"/>
      <c r="R114" s="18"/>
      <c r="S114" s="18"/>
      <c r="T114" s="18"/>
    </row>
    <row r="115" spans="2:20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7"/>
      <c r="N115" s="17"/>
      <c r="O115" s="17"/>
      <c r="P115" s="18"/>
      <c r="Q115" s="18"/>
      <c r="R115" s="18"/>
      <c r="S115" s="18"/>
      <c r="T115" s="18"/>
    </row>
    <row r="116" spans="2:20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7"/>
      <c r="N116" s="17"/>
      <c r="O116" s="17"/>
      <c r="P116" s="18"/>
      <c r="Q116" s="18"/>
      <c r="R116" s="18"/>
      <c r="S116" s="18"/>
      <c r="T116" s="18"/>
    </row>
    <row r="117" spans="2:20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7"/>
      <c r="N117" s="17"/>
      <c r="O117" s="17"/>
      <c r="P117" s="18"/>
      <c r="Q117" s="18"/>
      <c r="R117" s="18"/>
      <c r="S117" s="18"/>
      <c r="T117" s="18"/>
    </row>
    <row r="118" spans="2:20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7"/>
      <c r="N118" s="17"/>
      <c r="O118" s="17"/>
      <c r="P118" s="18"/>
      <c r="Q118" s="18"/>
      <c r="R118" s="18"/>
      <c r="S118" s="18"/>
      <c r="T118" s="18"/>
    </row>
    <row r="119" spans="2:20"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7"/>
      <c r="N119" s="17"/>
      <c r="O119" s="17"/>
      <c r="P119" s="18"/>
      <c r="Q119" s="18"/>
      <c r="R119" s="18"/>
      <c r="S119" s="18"/>
      <c r="T119" s="18"/>
    </row>
    <row r="120" spans="2:20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7"/>
      <c r="N120" s="17"/>
      <c r="O120" s="17"/>
      <c r="P120" s="18"/>
      <c r="Q120" s="18"/>
      <c r="R120" s="18"/>
      <c r="S120" s="18"/>
      <c r="T120" s="18"/>
    </row>
    <row r="121" spans="2:20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7"/>
      <c r="N121" s="17"/>
      <c r="O121" s="17"/>
      <c r="P121" s="18"/>
      <c r="Q121" s="18"/>
      <c r="R121" s="18"/>
      <c r="S121" s="18"/>
      <c r="T121" s="18"/>
    </row>
    <row r="122" spans="2:20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7"/>
      <c r="N122" s="17"/>
      <c r="O122" s="17"/>
      <c r="P122" s="18"/>
      <c r="Q122" s="18"/>
      <c r="R122" s="18"/>
      <c r="S122" s="18"/>
      <c r="T122" s="18"/>
    </row>
    <row r="123" spans="2:20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7"/>
      <c r="N123" s="17"/>
      <c r="O123" s="17"/>
      <c r="P123" s="18"/>
      <c r="Q123" s="18"/>
      <c r="R123" s="18"/>
      <c r="S123" s="18"/>
      <c r="T123" s="18"/>
    </row>
    <row r="124" spans="2:20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7"/>
      <c r="N124" s="17"/>
      <c r="O124" s="17"/>
      <c r="P124" s="18"/>
      <c r="Q124" s="18"/>
      <c r="R124" s="18"/>
      <c r="S124" s="18"/>
      <c r="T124" s="18"/>
    </row>
    <row r="125" spans="2:20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7"/>
      <c r="N125" s="17"/>
      <c r="O125" s="17"/>
      <c r="P125" s="18"/>
      <c r="Q125" s="18"/>
      <c r="R125" s="18"/>
      <c r="S125" s="18"/>
      <c r="T125" s="18"/>
    </row>
    <row r="126" spans="2:20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7"/>
      <c r="N126" s="17"/>
      <c r="O126" s="17"/>
      <c r="P126" s="18"/>
      <c r="Q126" s="18"/>
      <c r="R126" s="18"/>
      <c r="S126" s="18"/>
      <c r="T126" s="18"/>
    </row>
    <row r="127" spans="2:20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7"/>
      <c r="N127" s="17"/>
      <c r="O127" s="17"/>
      <c r="P127" s="18"/>
      <c r="Q127" s="18"/>
      <c r="R127" s="18"/>
      <c r="S127" s="18"/>
      <c r="T127" s="18"/>
    </row>
    <row r="128" spans="2:20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7"/>
      <c r="N128" s="17"/>
      <c r="O128" s="17"/>
      <c r="P128" s="18"/>
      <c r="Q128" s="18"/>
      <c r="R128" s="18"/>
      <c r="S128" s="18"/>
      <c r="T128" s="18"/>
    </row>
    <row r="129" spans="2:20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7"/>
      <c r="N129" s="17"/>
      <c r="O129" s="17"/>
      <c r="P129" s="18"/>
      <c r="Q129" s="18"/>
      <c r="R129" s="18"/>
      <c r="S129" s="18"/>
      <c r="T129" s="18"/>
    </row>
    <row r="130" spans="2:20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7"/>
      <c r="N130" s="17"/>
      <c r="O130" s="17"/>
      <c r="P130" s="18"/>
      <c r="Q130" s="18"/>
      <c r="R130" s="18"/>
      <c r="S130" s="18"/>
      <c r="T130" s="18"/>
    </row>
    <row r="131" spans="2:20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7"/>
      <c r="N131" s="17"/>
      <c r="O131" s="17"/>
      <c r="P131" s="18"/>
      <c r="Q131" s="18"/>
      <c r="R131" s="18"/>
      <c r="S131" s="18"/>
      <c r="T131" s="18"/>
    </row>
    <row r="132" spans="2:20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7"/>
      <c r="N132" s="17"/>
      <c r="O132" s="17"/>
      <c r="P132" s="18"/>
      <c r="Q132" s="18"/>
      <c r="R132" s="18"/>
      <c r="S132" s="18"/>
      <c r="T132" s="18"/>
    </row>
    <row r="133" spans="2:20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7"/>
      <c r="N133" s="17"/>
      <c r="O133" s="17"/>
      <c r="P133" s="18"/>
      <c r="Q133" s="18"/>
      <c r="R133" s="18"/>
      <c r="S133" s="18"/>
      <c r="T133" s="18"/>
    </row>
    <row r="134" spans="2:20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7"/>
      <c r="N134" s="17"/>
      <c r="O134" s="17"/>
      <c r="P134" s="18"/>
      <c r="Q134" s="18"/>
      <c r="R134" s="18"/>
      <c r="S134" s="18"/>
      <c r="T134" s="18"/>
    </row>
    <row r="135" spans="2:20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7"/>
      <c r="N135" s="17"/>
      <c r="O135" s="17"/>
      <c r="P135" s="18"/>
      <c r="Q135" s="18"/>
      <c r="R135" s="18"/>
      <c r="S135" s="18"/>
      <c r="T135" s="18"/>
    </row>
    <row r="136" spans="2:20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7"/>
      <c r="N136" s="17"/>
      <c r="O136" s="17"/>
      <c r="P136" s="18"/>
      <c r="Q136" s="18"/>
      <c r="R136" s="18"/>
      <c r="S136" s="18"/>
      <c r="T136" s="18"/>
    </row>
    <row r="137" spans="2:20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7"/>
      <c r="N137" s="17"/>
      <c r="O137" s="17"/>
      <c r="P137" s="18"/>
      <c r="Q137" s="18"/>
      <c r="R137" s="18"/>
      <c r="S137" s="18"/>
      <c r="T137" s="18"/>
    </row>
    <row r="138" spans="2:20"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7"/>
      <c r="N138" s="17"/>
      <c r="O138" s="17"/>
      <c r="P138" s="18"/>
      <c r="Q138" s="18"/>
      <c r="R138" s="18"/>
      <c r="S138" s="18"/>
      <c r="T138" s="18"/>
    </row>
    <row r="139" spans="2:20"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7"/>
      <c r="N139" s="17"/>
      <c r="O139" s="17"/>
      <c r="P139" s="18"/>
      <c r="Q139" s="18"/>
      <c r="R139" s="18"/>
      <c r="S139" s="18"/>
      <c r="T139" s="18"/>
    </row>
    <row r="140" spans="2:20"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7"/>
      <c r="N140" s="17"/>
      <c r="O140" s="17"/>
      <c r="P140" s="18"/>
      <c r="Q140" s="18"/>
      <c r="R140" s="18"/>
      <c r="S140" s="18"/>
      <c r="T140" s="18"/>
    </row>
    <row r="141" spans="2:20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7"/>
      <c r="N141" s="17"/>
      <c r="O141" s="17"/>
      <c r="P141" s="18"/>
      <c r="Q141" s="18"/>
      <c r="R141" s="18"/>
      <c r="S141" s="18"/>
      <c r="T141" s="18"/>
    </row>
    <row r="142" spans="2:20"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7"/>
      <c r="N142" s="17"/>
      <c r="O142" s="17"/>
      <c r="P142" s="18"/>
      <c r="Q142" s="18"/>
      <c r="R142" s="18"/>
      <c r="S142" s="18"/>
      <c r="T142" s="18"/>
    </row>
    <row r="143" spans="2:20"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7"/>
      <c r="N143" s="17"/>
      <c r="O143" s="17"/>
      <c r="P143" s="18"/>
      <c r="Q143" s="18"/>
      <c r="R143" s="18"/>
      <c r="S143" s="18"/>
      <c r="T143" s="18"/>
    </row>
    <row r="144" spans="2:20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7"/>
      <c r="N144" s="17"/>
      <c r="O144" s="17"/>
      <c r="P144" s="18"/>
      <c r="Q144" s="18"/>
      <c r="R144" s="18"/>
      <c r="S144" s="18"/>
      <c r="T144" s="18"/>
    </row>
    <row r="145" spans="2:20"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7"/>
      <c r="N145" s="17"/>
      <c r="O145" s="17"/>
      <c r="P145" s="18"/>
      <c r="Q145" s="18"/>
      <c r="R145" s="18"/>
      <c r="S145" s="18"/>
      <c r="T145" s="18"/>
    </row>
    <row r="146" spans="2:20"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7"/>
      <c r="N146" s="17"/>
      <c r="O146" s="17"/>
      <c r="P146" s="18"/>
      <c r="Q146" s="18"/>
      <c r="R146" s="18"/>
      <c r="S146" s="18"/>
      <c r="T146" s="18"/>
    </row>
    <row r="147" spans="2:20"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7"/>
      <c r="N147" s="17"/>
      <c r="O147" s="17"/>
      <c r="P147" s="18"/>
      <c r="Q147" s="18"/>
      <c r="R147" s="18"/>
      <c r="S147" s="18"/>
      <c r="T147" s="18"/>
    </row>
    <row r="148" spans="2:20"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7"/>
      <c r="N148" s="17"/>
      <c r="O148" s="17"/>
      <c r="P148" s="18"/>
      <c r="Q148" s="18"/>
      <c r="R148" s="18"/>
      <c r="S148" s="18"/>
      <c r="T148" s="18"/>
    </row>
    <row r="149" spans="2:20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7"/>
      <c r="N149" s="17"/>
      <c r="O149" s="17"/>
      <c r="P149" s="18"/>
      <c r="Q149" s="18"/>
      <c r="R149" s="18"/>
      <c r="S149" s="18"/>
      <c r="T149" s="18"/>
    </row>
    <row r="150" spans="2:20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7"/>
      <c r="N150" s="17"/>
      <c r="O150" s="17"/>
      <c r="P150" s="18"/>
      <c r="Q150" s="18"/>
      <c r="R150" s="18"/>
      <c r="S150" s="18"/>
      <c r="T150" s="18"/>
    </row>
    <row r="151" spans="2:20"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7"/>
      <c r="N151" s="17"/>
      <c r="O151" s="17"/>
      <c r="P151" s="18"/>
      <c r="Q151" s="18"/>
      <c r="R151" s="18"/>
      <c r="S151" s="18"/>
      <c r="T151" s="18"/>
    </row>
    <row r="152" spans="2:20"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7"/>
      <c r="N152" s="17"/>
      <c r="O152" s="17"/>
      <c r="P152" s="18"/>
      <c r="Q152" s="18"/>
      <c r="R152" s="18"/>
      <c r="S152" s="18"/>
      <c r="T152" s="18"/>
    </row>
    <row r="153" spans="2:20"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7"/>
      <c r="N153" s="17"/>
      <c r="O153" s="17"/>
      <c r="P153" s="18"/>
      <c r="Q153" s="18"/>
      <c r="R153" s="18"/>
      <c r="S153" s="18"/>
      <c r="T153" s="18"/>
    </row>
    <row r="154" spans="2:20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7"/>
      <c r="N154" s="17"/>
      <c r="O154" s="17"/>
      <c r="P154" s="18"/>
      <c r="Q154" s="18"/>
      <c r="R154" s="18"/>
      <c r="S154" s="18"/>
      <c r="T154" s="18"/>
    </row>
    <row r="155" spans="2:20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7"/>
      <c r="N155" s="17"/>
      <c r="O155" s="17"/>
      <c r="P155" s="18"/>
      <c r="Q155" s="18"/>
      <c r="R155" s="18"/>
      <c r="S155" s="18"/>
      <c r="T155" s="18"/>
    </row>
    <row r="156" spans="2:20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7"/>
      <c r="N156" s="17"/>
      <c r="O156" s="17"/>
      <c r="P156" s="18"/>
      <c r="Q156" s="18"/>
      <c r="R156" s="18"/>
      <c r="S156" s="18"/>
      <c r="T156" s="18"/>
    </row>
    <row r="157" spans="2:20"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7"/>
      <c r="N157" s="17"/>
      <c r="O157" s="17"/>
      <c r="P157" s="18"/>
      <c r="Q157" s="18"/>
      <c r="R157" s="18"/>
      <c r="S157" s="18"/>
      <c r="T157" s="18"/>
    </row>
    <row r="158" spans="2:20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7"/>
      <c r="N158" s="17"/>
      <c r="O158" s="17"/>
      <c r="P158" s="18"/>
      <c r="Q158" s="18"/>
      <c r="R158" s="18"/>
      <c r="S158" s="18"/>
      <c r="T158" s="18"/>
    </row>
    <row r="159" spans="2:20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7"/>
      <c r="N159" s="17"/>
      <c r="O159" s="17"/>
      <c r="P159" s="18"/>
      <c r="Q159" s="18"/>
      <c r="R159" s="18"/>
      <c r="S159" s="18"/>
      <c r="T159" s="18"/>
    </row>
    <row r="160" spans="2:20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7"/>
      <c r="N160" s="17"/>
      <c r="O160" s="17"/>
      <c r="P160" s="18"/>
      <c r="Q160" s="18"/>
      <c r="R160" s="18"/>
      <c r="S160" s="18"/>
      <c r="T160" s="18"/>
    </row>
    <row r="161" spans="2:20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7"/>
      <c r="N161" s="17"/>
      <c r="O161" s="17"/>
      <c r="P161" s="18"/>
      <c r="Q161" s="18"/>
      <c r="R161" s="18"/>
      <c r="S161" s="18"/>
      <c r="T161" s="18"/>
    </row>
    <row r="162" spans="2:20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7"/>
      <c r="N162" s="17"/>
      <c r="O162" s="17"/>
      <c r="P162" s="18"/>
      <c r="Q162" s="18"/>
      <c r="R162" s="18"/>
      <c r="S162" s="18"/>
      <c r="T162" s="18"/>
    </row>
    <row r="163" spans="2:20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7"/>
      <c r="N163" s="17"/>
      <c r="O163" s="17"/>
      <c r="P163" s="18"/>
      <c r="Q163" s="18"/>
      <c r="R163" s="18"/>
      <c r="S163" s="18"/>
      <c r="T163" s="18"/>
    </row>
    <row r="164" spans="2:20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7"/>
      <c r="N164" s="17"/>
      <c r="O164" s="17"/>
      <c r="P164" s="18"/>
      <c r="Q164" s="18"/>
      <c r="R164" s="18"/>
      <c r="S164" s="18"/>
      <c r="T164" s="18"/>
    </row>
    <row r="165" spans="2:20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7"/>
      <c r="N165" s="17"/>
      <c r="O165" s="17"/>
      <c r="P165" s="18"/>
      <c r="Q165" s="18"/>
      <c r="R165" s="18"/>
      <c r="S165" s="18"/>
      <c r="T165" s="18"/>
    </row>
    <row r="166" spans="2:20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7"/>
      <c r="N166" s="17"/>
      <c r="O166" s="17"/>
      <c r="P166" s="18"/>
      <c r="Q166" s="18"/>
      <c r="R166" s="18"/>
      <c r="S166" s="18"/>
      <c r="T166" s="18"/>
    </row>
    <row r="167" spans="2:20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7"/>
      <c r="N167" s="17"/>
      <c r="O167" s="17"/>
      <c r="P167" s="18"/>
      <c r="Q167" s="18"/>
      <c r="R167" s="18"/>
      <c r="S167" s="18"/>
      <c r="T167" s="18"/>
    </row>
    <row r="168" spans="2:20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7"/>
      <c r="N168" s="17"/>
      <c r="O168" s="17"/>
      <c r="P168" s="18"/>
      <c r="Q168" s="18"/>
      <c r="R168" s="18"/>
      <c r="S168" s="18"/>
      <c r="T168" s="18"/>
    </row>
    <row r="169" spans="2:20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7"/>
      <c r="N169" s="17"/>
      <c r="O169" s="17"/>
      <c r="P169" s="18"/>
      <c r="Q169" s="18"/>
      <c r="R169" s="18"/>
      <c r="S169" s="18"/>
      <c r="T169" s="18"/>
    </row>
    <row r="170" spans="2:20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7"/>
      <c r="N170" s="17"/>
      <c r="O170" s="17"/>
      <c r="P170" s="18"/>
      <c r="Q170" s="18"/>
      <c r="R170" s="18"/>
      <c r="S170" s="18"/>
      <c r="T170" s="18"/>
    </row>
    <row r="171" spans="2:20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7"/>
      <c r="N171" s="17"/>
      <c r="O171" s="17"/>
      <c r="P171" s="18"/>
      <c r="Q171" s="18"/>
      <c r="R171" s="18"/>
      <c r="S171" s="18"/>
      <c r="T171" s="18"/>
    </row>
    <row r="172" spans="2:20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7"/>
      <c r="N172" s="17"/>
      <c r="O172" s="17"/>
      <c r="P172" s="18"/>
      <c r="Q172" s="18"/>
      <c r="R172" s="18"/>
      <c r="S172" s="18"/>
      <c r="T172" s="18"/>
    </row>
    <row r="173" spans="2:20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7"/>
      <c r="N173" s="17"/>
      <c r="O173" s="17"/>
      <c r="P173" s="18"/>
      <c r="Q173" s="18"/>
      <c r="R173" s="18"/>
      <c r="S173" s="18"/>
      <c r="T173" s="18"/>
    </row>
    <row r="174" spans="2:20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7"/>
      <c r="N174" s="17"/>
      <c r="O174" s="17"/>
      <c r="P174" s="18"/>
      <c r="Q174" s="18"/>
      <c r="R174" s="18"/>
      <c r="S174" s="18"/>
      <c r="T174" s="18"/>
    </row>
    <row r="175" spans="2:20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7"/>
      <c r="N175" s="17"/>
      <c r="O175" s="17"/>
      <c r="P175" s="18"/>
      <c r="Q175" s="18"/>
      <c r="R175" s="18"/>
      <c r="S175" s="18"/>
      <c r="T175" s="18"/>
    </row>
    <row r="176" spans="2:20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7"/>
      <c r="N176" s="17"/>
      <c r="O176" s="17"/>
      <c r="P176" s="18"/>
      <c r="Q176" s="18"/>
      <c r="R176" s="18"/>
      <c r="S176" s="18"/>
      <c r="T176" s="18"/>
    </row>
    <row r="177" spans="2:20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7"/>
      <c r="N177" s="17"/>
      <c r="O177" s="17"/>
      <c r="P177" s="18"/>
      <c r="Q177" s="18"/>
      <c r="R177" s="18"/>
      <c r="S177" s="18"/>
      <c r="T177" s="18"/>
    </row>
    <row r="178" spans="2:20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7"/>
      <c r="N178" s="17"/>
      <c r="O178" s="17"/>
      <c r="P178" s="18"/>
      <c r="Q178" s="18"/>
      <c r="R178" s="18"/>
      <c r="S178" s="18"/>
      <c r="T178" s="18"/>
    </row>
    <row r="179" spans="2:20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7"/>
      <c r="N179" s="17"/>
      <c r="O179" s="17"/>
      <c r="P179" s="18"/>
      <c r="Q179" s="18"/>
      <c r="R179" s="18"/>
      <c r="S179" s="18"/>
      <c r="T179" s="18"/>
    </row>
    <row r="180" spans="2:20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7"/>
      <c r="N180" s="17"/>
      <c r="O180" s="17"/>
      <c r="P180" s="18"/>
      <c r="Q180" s="18"/>
      <c r="R180" s="18"/>
      <c r="S180" s="18"/>
      <c r="T180" s="18"/>
    </row>
    <row r="181" spans="2:20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2:20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2:20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2:20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2:20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2:20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2:20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2:20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2:20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2:20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2:20"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2:20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2:20"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2:20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2:20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2:20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2:20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2:20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2:20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2:20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2:20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2:20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2:20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2:20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2:20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2:20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2:20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2:20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2:20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2:20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2:20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2:20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2:20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2:20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2:20"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2:20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2:20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2:20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2:20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2:20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2:20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2:20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2:20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2:20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2:20"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2:20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2:20"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2:20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2:20"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2:20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2:20"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2:20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2:20"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2:20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2:20"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2:20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2:20"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2:20"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2:20"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2:20"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2:20"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2:20"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2:20"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2:20"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2:20"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2:20"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2:20"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2:20"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2:20"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2:20"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2:20"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2:20"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2:20"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2:20"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2:20"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2:20"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2:20"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2:20"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2:20"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2:20"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2:20"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2:20"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2:20"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2:20"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2:20"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2:20"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2:20"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2:20"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2:20"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2:20"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2:20"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2:20"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2:20"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2:20"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2:20"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2:20"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2:20"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2:20"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2:20"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2:20"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</row>
    <row r="281" spans="2:20"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</row>
    <row r="282" spans="2:20"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</row>
    <row r="283" spans="2:20"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2:20"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2:20"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2:20"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2:20"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2:20"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2:20"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2:20"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</row>
    <row r="291" spans="2:20"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</row>
    <row r="292" spans="2:20"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</row>
    <row r="293" spans="2:20"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2:20"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2:20"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</row>
    <row r="296" spans="2:20"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</row>
    <row r="297" spans="2:20"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2:20"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2:20"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2:20"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  <row r="301" spans="2:20"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</row>
    <row r="302" spans="2:20"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</row>
    <row r="303" spans="2:20"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</row>
    <row r="304" spans="2:20"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</row>
    <row r="305" spans="2:20"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</row>
    <row r="306" spans="2:20"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</row>
    <row r="307" spans="2:20"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</row>
    <row r="308" spans="2:20"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</row>
    <row r="309" spans="2:20"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</row>
    <row r="310" spans="2:20"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</row>
    <row r="311" spans="2:20"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</row>
    <row r="312" spans="2:20"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</row>
    <row r="313" spans="2:20"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</row>
    <row r="314" spans="2:20"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</row>
    <row r="315" spans="2:20"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</row>
    <row r="316" spans="2:20"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</row>
    <row r="317" spans="2:20"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</row>
    <row r="318" spans="2:20"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</row>
    <row r="319" spans="2:20"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</row>
    <row r="320" spans="2:20"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</row>
    <row r="321" spans="2:20"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</row>
    <row r="322" spans="2:20"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</row>
    <row r="323" spans="2:20"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</row>
    <row r="324" spans="2:20"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</row>
    <row r="325" spans="2:20"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</row>
    <row r="326" spans="2:20"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</row>
    <row r="327" spans="2:20"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</row>
    <row r="328" spans="2:20"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</row>
    <row r="329" spans="2:20"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</row>
    <row r="330" spans="2:20"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</row>
    <row r="331" spans="2:20"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</row>
    <row r="332" spans="2:20"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</row>
    <row r="333" spans="2:20"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</row>
    <row r="334" spans="2:20"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</row>
    <row r="335" spans="2:20"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</row>
    <row r="336" spans="2:20"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</row>
    <row r="337" spans="2:20"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</row>
    <row r="338" spans="2:20"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</row>
    <row r="339" spans="2:20"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</row>
    <row r="340" spans="2:20"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</row>
    <row r="341" spans="2:20"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</row>
    <row r="342" spans="2:20"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</row>
    <row r="343" spans="2:20"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</row>
    <row r="344" spans="2:20"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</row>
    <row r="345" spans="2:20"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</row>
    <row r="346" spans="2:20"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</row>
    <row r="347" spans="2:20"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</row>
    <row r="348" spans="2:20"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</row>
    <row r="349" spans="2:20"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</row>
    <row r="350" spans="2:20"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</row>
    <row r="351" spans="2:20"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</row>
    <row r="352" spans="2:20"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</row>
    <row r="353" spans="2:20"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</row>
    <row r="354" spans="2:20"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</row>
    <row r="355" spans="2:20"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</row>
    <row r="356" spans="2:20"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</row>
    <row r="357" spans="2:20"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</row>
    <row r="358" spans="2:20"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</row>
    <row r="359" spans="2:20"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</row>
    <row r="360" spans="2:20"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</row>
    <row r="361" spans="2:20"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</row>
    <row r="362" spans="2:20"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</row>
    <row r="363" spans="2:20"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</row>
    <row r="364" spans="2:20"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</row>
    <row r="365" spans="2:20"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</row>
    <row r="366" spans="2:20"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</row>
    <row r="367" spans="2:20"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</row>
    <row r="368" spans="2:20"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</row>
    <row r="369" spans="2:20"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</row>
    <row r="370" spans="2:20"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</row>
    <row r="371" spans="2:20"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</row>
    <row r="372" spans="2:20"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</row>
    <row r="373" spans="2:20"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</row>
    <row r="374" spans="2:20"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</row>
    <row r="375" spans="2:20"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</row>
    <row r="376" spans="2:20"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</row>
    <row r="377" spans="2:20"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</row>
    <row r="378" spans="2:20"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</row>
    <row r="379" spans="2:20"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</row>
    <row r="380" spans="2:20"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</row>
    <row r="381" spans="2:20"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</row>
    <row r="382" spans="2:20"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</row>
    <row r="383" spans="2:20"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</row>
    <row r="384" spans="2:20"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2:20"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2:20"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2:20"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2:20"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2:20"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2:20"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2:20"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2:20"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2:20"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2:20"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  <row r="395" spans="2:20"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</row>
    <row r="396" spans="2:20"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</row>
    <row r="397" spans="2:20"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</row>
    <row r="398" spans="2:20"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</row>
    <row r="399" spans="2:20"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</row>
    <row r="400" spans="2:20"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</row>
    <row r="401" spans="2:20"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</row>
    <row r="402" spans="2:20"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</row>
    <row r="403" spans="2:20"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</row>
    <row r="404" spans="2:20"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</row>
    <row r="405" spans="2:20"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</row>
    <row r="406" spans="2:20"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</row>
    <row r="407" spans="2:20"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</row>
    <row r="408" spans="2:20"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</row>
    <row r="409" spans="2:20"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</row>
    <row r="410" spans="2:20"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</row>
    <row r="411" spans="2:20"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</row>
    <row r="412" spans="2:20"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</row>
    <row r="413" spans="2:20"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</row>
    <row r="414" spans="2:20"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</row>
    <row r="415" spans="2:20"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</row>
    <row r="416" spans="2:20"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</row>
    <row r="417" spans="2:20"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</row>
    <row r="418" spans="2:20"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</row>
    <row r="419" spans="2:20"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</row>
    <row r="420" spans="2:20"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</row>
    <row r="421" spans="2:20"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</row>
    <row r="422" spans="2:20"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</row>
    <row r="423" spans="2:20"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</row>
    <row r="424" spans="2:20"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</row>
    <row r="425" spans="2:20"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</row>
    <row r="426" spans="2:20"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</row>
    <row r="427" spans="2:20"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</row>
    <row r="428" spans="2:20"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</row>
    <row r="429" spans="2:20"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</row>
    <row r="430" spans="2:20"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</row>
    <row r="431" spans="2:20"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</row>
    <row r="432" spans="2:20"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</row>
    <row r="433" spans="2:20"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</row>
    <row r="434" spans="2:20"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</row>
    <row r="435" spans="2:20"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</row>
    <row r="436" spans="2:20"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</row>
    <row r="437" spans="2:20"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</row>
    <row r="438" spans="2:20"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</row>
    <row r="439" spans="2:20"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</row>
    <row r="440" spans="2:20"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</row>
    <row r="441" spans="2:20"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</row>
    <row r="442" spans="2:20"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</row>
    <row r="443" spans="2:20"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</row>
    <row r="444" spans="2:20"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</row>
    <row r="445" spans="2:20"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</row>
    <row r="446" spans="2:20"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</row>
    <row r="447" spans="2:20"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</row>
    <row r="448" spans="2:20"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</row>
    <row r="449" spans="2:20"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</row>
    <row r="450" spans="2:20"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</row>
    <row r="451" spans="2:20"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</row>
    <row r="452" spans="2:20"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</row>
    <row r="453" spans="2:20"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</row>
    <row r="454" spans="2:20"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</row>
    <row r="455" spans="2:20"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</row>
    <row r="456" spans="2:20"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</row>
    <row r="457" spans="2:20"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</row>
    <row r="458" spans="2:20"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</row>
    <row r="459" spans="2:20"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</row>
    <row r="460" spans="2:20"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</row>
    <row r="461" spans="2:20"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</row>
    <row r="462" spans="2:20"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</row>
    <row r="463" spans="2:20"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</row>
    <row r="464" spans="2:20"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</row>
    <row r="465" spans="2:20"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</row>
    <row r="466" spans="2:20"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</row>
    <row r="467" spans="2:20"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</row>
    <row r="468" spans="2:20"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</row>
    <row r="469" spans="2:20"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</row>
    <row r="470" spans="2:20"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</row>
    <row r="471" spans="2:20"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</row>
    <row r="472" spans="2:20"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</row>
    <row r="473" spans="2:20"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</row>
    <row r="474" spans="2:20"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</row>
    <row r="475" spans="2:20"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</row>
    <row r="476" spans="2:20"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</row>
    <row r="477" spans="2:20"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</row>
    <row r="478" spans="2:20"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</row>
    <row r="479" spans="2:20"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</row>
    <row r="480" spans="2:20"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</row>
    <row r="481" spans="2:20"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</row>
    <row r="482" spans="2:20"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</row>
    <row r="483" spans="2:20"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</row>
    <row r="484" spans="2:20"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</row>
    <row r="485" spans="2:20"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</row>
    <row r="486" spans="2:20"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</row>
    <row r="487" spans="2:20"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</row>
    <row r="488" spans="2:20"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</row>
    <row r="489" spans="2:20"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</row>
    <row r="490" spans="2:20"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</row>
    <row r="491" spans="2:20"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</row>
    <row r="492" spans="2:20"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</row>
    <row r="493" spans="2:20"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</row>
    <row r="494" spans="2:20"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</row>
    <row r="495" spans="2:20"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</row>
    <row r="496" spans="2:20"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</row>
    <row r="497" spans="2:20"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</row>
    <row r="498" spans="2:20"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</row>
    <row r="499" spans="2:20"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</row>
    <row r="500" spans="2:20"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</row>
    <row r="501" spans="2:20"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</row>
    <row r="502" spans="2:20"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</row>
    <row r="503" spans="2:20"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</row>
    <row r="504" spans="2:20"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</row>
    <row r="505" spans="2:20"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</row>
    <row r="506" spans="2:20"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</row>
    <row r="507" spans="2:20"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</row>
    <row r="508" spans="2:20"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</row>
    <row r="509" spans="2:20"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</row>
    <row r="510" spans="2:20"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</row>
    <row r="511" spans="2:20"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</row>
    <row r="512" spans="2:20"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</row>
    <row r="513" spans="2:20"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</row>
    <row r="514" spans="2:20"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</row>
    <row r="515" spans="2:20"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</row>
    <row r="516" spans="2:20"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</row>
    <row r="517" spans="2:20"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</row>
    <row r="518" spans="2:20"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</row>
    <row r="519" spans="2:20"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</row>
    <row r="520" spans="2:20"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</row>
    <row r="521" spans="2:20"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</row>
    <row r="522" spans="2:20"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</row>
    <row r="523" spans="2:20"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</row>
    <row r="524" spans="2:20"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</row>
    <row r="525" spans="2:20"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</row>
    <row r="526" spans="2:20"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</row>
    <row r="527" spans="2:20"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</row>
    <row r="528" spans="2:20"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</row>
    <row r="529" spans="2:20"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</row>
    <row r="530" spans="2:20"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</row>
    <row r="531" spans="2:20"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</row>
    <row r="532" spans="2:20"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</row>
    <row r="533" spans="2:20"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</row>
    <row r="534" spans="2:20"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</row>
    <row r="535" spans="2:20"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</row>
    <row r="536" spans="2:20"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</row>
    <row r="537" spans="2:20"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</row>
    <row r="538" spans="2:20"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</row>
    <row r="539" spans="2:20"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</row>
    <row r="540" spans="2:20"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</row>
    <row r="541" spans="2:20"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</row>
    <row r="542" spans="2:20"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</row>
    <row r="543" spans="2:20"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</row>
    <row r="544" spans="2:20"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</row>
    <row r="545" spans="2:20"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</row>
    <row r="546" spans="2:20"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</row>
    <row r="547" spans="2:20"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</row>
    <row r="548" spans="2:20"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</row>
    <row r="549" spans="2:20"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</row>
    <row r="550" spans="2:20"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</row>
    <row r="551" spans="2:20"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</row>
    <row r="552" spans="2:20"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</row>
    <row r="553" spans="2:20"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</row>
    <row r="554" spans="2:20"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</row>
    <row r="555" spans="2:20"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</row>
    <row r="556" spans="2:20"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</row>
    <row r="557" spans="2:20"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</row>
    <row r="558" spans="2:20"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</row>
    <row r="559" spans="2:20"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</row>
    <row r="560" spans="2:20"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</row>
    <row r="561" spans="2:20"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</row>
    <row r="562" spans="2:20"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</row>
    <row r="563" spans="2:20"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</row>
    <row r="564" spans="2:20"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</row>
    <row r="565" spans="2:20"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</row>
    <row r="566" spans="2:20"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</row>
    <row r="567" spans="2:20"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</row>
    <row r="568" spans="2:20"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</row>
    <row r="569" spans="2:20"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</row>
    <row r="570" spans="2:20"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</row>
    <row r="571" spans="2:20"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</row>
    <row r="572" spans="2:20"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</row>
    <row r="573" spans="2:20"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</row>
    <row r="574" spans="2:20"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</row>
    <row r="575" spans="2:20"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</row>
    <row r="576" spans="2:20"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</row>
    <row r="577" spans="2:20"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</row>
    <row r="578" spans="2:20"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</row>
    <row r="579" spans="2:20"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</row>
    <row r="580" spans="2:20"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</row>
    <row r="581" spans="2:20"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</row>
    <row r="582" spans="2:20"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</row>
    <row r="583" spans="2:20"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</row>
    <row r="584" spans="2:20"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</row>
    <row r="585" spans="2:20"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</row>
    <row r="586" spans="2:20"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</row>
    <row r="587" spans="2:20"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</row>
    <row r="588" spans="2:20"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</row>
    <row r="589" spans="2:20"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</row>
    <row r="590" spans="2:20"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</row>
    <row r="591" spans="2:20"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</row>
    <row r="592" spans="2:20"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</row>
    <row r="593" spans="2:20"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</row>
    <row r="594" spans="2:20"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</row>
    <row r="595" spans="2:20"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</row>
    <row r="596" spans="2:20"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</row>
    <row r="597" spans="2:20"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</row>
    <row r="598" spans="2:20"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</row>
    <row r="599" spans="2:20"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</row>
    <row r="600" spans="2:20"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</row>
    <row r="601" spans="2:20"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</row>
    <row r="602" spans="2:20"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</row>
    <row r="603" spans="2:20"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</row>
    <row r="604" spans="2:20"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</row>
    <row r="605" spans="2:20"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</row>
    <row r="606" spans="2:20"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</row>
    <row r="607" spans="2:20"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</row>
    <row r="608" spans="2:20"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</row>
    <row r="609" spans="2:20"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</row>
    <row r="610" spans="2:20"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</row>
    <row r="611" spans="2:20"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</row>
    <row r="612" spans="2:20"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</row>
    <row r="613" spans="2:20"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</row>
    <row r="614" spans="2:20"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</row>
    <row r="615" spans="2:20"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</row>
    <row r="616" spans="2:20"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</row>
    <row r="617" spans="2:20"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</row>
    <row r="618" spans="2:20"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</row>
    <row r="619" spans="2:20"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</row>
    <row r="620" spans="2:20"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</row>
    <row r="621" spans="2:20"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</row>
    <row r="622" spans="2:20"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</row>
    <row r="623" spans="2:20"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</row>
    <row r="624" spans="2:20"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</row>
    <row r="625" spans="2:20"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</row>
    <row r="626" spans="2:20"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</row>
    <row r="627" spans="2:20"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</row>
    <row r="628" spans="2:20"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</row>
    <row r="629" spans="2:20"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</row>
  </sheetData>
  <autoFilter ref="A1:Q10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1" sqref="C1:H1"/>
    </sheetView>
  </sheetViews>
  <sheetFormatPr defaultRowHeight="15"/>
  <sheetData>
    <row r="1" spans="1:8" ht="21">
      <c r="A1" t="s">
        <v>0</v>
      </c>
      <c r="C1" s="29" t="s">
        <v>224</v>
      </c>
      <c r="D1" s="28" t="s">
        <v>223</v>
      </c>
      <c r="E1" s="26" t="s">
        <v>221</v>
      </c>
      <c r="F1" s="26" t="s">
        <v>220</v>
      </c>
      <c r="G1" s="27" t="s">
        <v>222</v>
      </c>
      <c r="H1" s="2" t="s">
        <v>219</v>
      </c>
    </row>
    <row r="2" spans="1:8">
      <c r="C2">
        <v>3.1243270923778104E-3</v>
      </c>
      <c r="D2">
        <v>8.0603792160508468E-3</v>
      </c>
      <c r="E2">
        <v>8.1177039538333617E-3</v>
      </c>
      <c r="F2">
        <v>2.9257832302832708E-2</v>
      </c>
      <c r="G2">
        <v>6.1032005426304839E-2</v>
      </c>
      <c r="H2">
        <v>0.10951504328871182</v>
      </c>
    </row>
    <row r="4" spans="1:8">
      <c r="C4" t="s">
        <v>54</v>
      </c>
      <c r="D4">
        <f>C2</f>
        <v>3.1243270923778104E-3</v>
      </c>
    </row>
    <row r="5" spans="1:8">
      <c r="A5" t="s">
        <v>65</v>
      </c>
      <c r="C5" t="s">
        <v>225</v>
      </c>
      <c r="D5">
        <f>C2</f>
        <v>3.1243270923778104E-3</v>
      </c>
    </row>
    <row r="6" spans="1:8">
      <c r="C6" t="s">
        <v>55</v>
      </c>
      <c r="D6">
        <f>D2</f>
        <v>8.0603792160508468E-3</v>
      </c>
    </row>
    <row r="7" spans="1:8">
      <c r="C7" t="s">
        <v>226</v>
      </c>
      <c r="D7">
        <f>E2</f>
        <v>8.1177039538333617E-3</v>
      </c>
    </row>
    <row r="8" spans="1:8">
      <c r="C8" t="s">
        <v>227</v>
      </c>
      <c r="D8">
        <f>F2</f>
        <v>2.9257832302832708E-2</v>
      </c>
    </row>
    <row r="9" spans="1:8">
      <c r="C9" t="s">
        <v>228</v>
      </c>
      <c r="D9">
        <f>G2</f>
        <v>6.1032005426304839E-2</v>
      </c>
    </row>
    <row r="10" spans="1:8">
      <c r="C10" t="s">
        <v>229</v>
      </c>
      <c r="D10">
        <f>H2</f>
        <v>0.10951504328871182</v>
      </c>
    </row>
    <row r="15" spans="1:8">
      <c r="A15" s="24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C1" sqref="C1:F1"/>
    </sheetView>
  </sheetViews>
  <sheetFormatPr defaultRowHeight="15"/>
  <sheetData>
    <row r="1" spans="1:11">
      <c r="A1" t="s">
        <v>1</v>
      </c>
      <c r="C1" s="29" t="s">
        <v>224</v>
      </c>
      <c r="D1" s="28" t="s">
        <v>223</v>
      </c>
      <c r="E1" s="1" t="s">
        <v>234</v>
      </c>
      <c r="F1" s="2" t="s">
        <v>235</v>
      </c>
      <c r="J1" s="30" t="s">
        <v>69</v>
      </c>
      <c r="K1" s="30">
        <f>C2</f>
        <v>7.0922606039634318E-4</v>
      </c>
    </row>
    <row r="2" spans="1:11">
      <c r="C2">
        <v>7.0922606039634318E-4</v>
      </c>
      <c r="D2">
        <v>1.632604623887321E-2</v>
      </c>
      <c r="E2">
        <v>3.2874271984301609E-2</v>
      </c>
      <c r="F2">
        <v>7.0462985884771526E-2</v>
      </c>
      <c r="J2" s="30" t="s">
        <v>68</v>
      </c>
      <c r="K2" s="30">
        <f>C2</f>
        <v>7.0922606039634318E-4</v>
      </c>
    </row>
    <row r="3" spans="1:11">
      <c r="J3" s="30" t="s">
        <v>67</v>
      </c>
      <c r="K3" s="30">
        <f>D2</f>
        <v>1.632604623887321E-2</v>
      </c>
    </row>
    <row r="4" spans="1:11">
      <c r="J4" s="30" t="s">
        <v>236</v>
      </c>
      <c r="K4" s="30">
        <f>E2</f>
        <v>3.2874271984301609E-2</v>
      </c>
    </row>
    <row r="5" spans="1:11">
      <c r="J5" s="30" t="s">
        <v>237</v>
      </c>
      <c r="K5" s="30">
        <f>F2</f>
        <v>7.0462985884771526E-2</v>
      </c>
    </row>
    <row r="6" spans="1:11">
      <c r="A6" t="s">
        <v>2</v>
      </c>
      <c r="C6" s="29" t="s">
        <v>224</v>
      </c>
      <c r="D6" s="28" t="s">
        <v>223</v>
      </c>
      <c r="E6" s="1" t="s">
        <v>234</v>
      </c>
      <c r="F6" s="2" t="s">
        <v>235</v>
      </c>
      <c r="J6" t="s">
        <v>72</v>
      </c>
      <c r="K6">
        <f>C7</f>
        <v>0</v>
      </c>
    </row>
    <row r="7" spans="1:11">
      <c r="C7">
        <v>0</v>
      </c>
      <c r="D7">
        <v>7.9610887317615679E-3</v>
      </c>
      <c r="E7">
        <v>5.8649088155224051E-2</v>
      </c>
      <c r="F7">
        <v>0.10173698441815135</v>
      </c>
      <c r="J7" t="s">
        <v>71</v>
      </c>
      <c r="K7">
        <f>C7</f>
        <v>0</v>
      </c>
    </row>
    <row r="8" spans="1:11">
      <c r="J8" t="s">
        <v>70</v>
      </c>
      <c r="K8">
        <f>D7</f>
        <v>7.9610887317615679E-3</v>
      </c>
    </row>
    <row r="9" spans="1:11">
      <c r="J9" t="s">
        <v>238</v>
      </c>
      <c r="K9">
        <f>E7</f>
        <v>5.8649088155224051E-2</v>
      </c>
    </row>
    <row r="10" spans="1:11">
      <c r="J10" t="s">
        <v>239</v>
      </c>
      <c r="K10">
        <f>F7</f>
        <v>0.10173698441815135</v>
      </c>
    </row>
    <row r="11" spans="1:11">
      <c r="A11" t="s">
        <v>3</v>
      </c>
      <c r="C11" s="29" t="s">
        <v>224</v>
      </c>
      <c r="D11" s="28" t="s">
        <v>223</v>
      </c>
      <c r="E11" s="1" t="s">
        <v>234</v>
      </c>
      <c r="F11" s="2" t="s">
        <v>235</v>
      </c>
      <c r="J11" s="30" t="s">
        <v>75</v>
      </c>
      <c r="K11" s="30">
        <f>C12</f>
        <v>4.9688539601579565E-4</v>
      </c>
    </row>
    <row r="12" spans="1:11">
      <c r="C12">
        <v>4.9688539601579565E-4</v>
      </c>
      <c r="D12">
        <v>1.5907212602487005E-2</v>
      </c>
      <c r="E12">
        <v>3.469597615619828E-2</v>
      </c>
      <c r="F12">
        <v>6.7643701782984525E-2</v>
      </c>
      <c r="J12" s="30" t="s">
        <v>74</v>
      </c>
      <c r="K12" s="30">
        <f>C12</f>
        <v>4.9688539601579565E-4</v>
      </c>
    </row>
    <row r="13" spans="1:11">
      <c r="J13" s="30" t="s">
        <v>73</v>
      </c>
      <c r="K13" s="30">
        <f>D12</f>
        <v>1.5907212602487005E-2</v>
      </c>
    </row>
    <row r="14" spans="1:11">
      <c r="J14" s="30" t="s">
        <v>240</v>
      </c>
      <c r="K14" s="30">
        <f>E12</f>
        <v>3.469597615619828E-2</v>
      </c>
    </row>
    <row r="15" spans="1:11">
      <c r="J15" s="30" t="s">
        <v>241</v>
      </c>
      <c r="K15" s="30">
        <f>F12</f>
        <v>6.7643701782984525E-2</v>
      </c>
    </row>
    <row r="16" spans="1:11">
      <c r="A16" t="s">
        <v>4</v>
      </c>
      <c r="C16" s="29" t="s">
        <v>224</v>
      </c>
      <c r="D16" s="28" t="s">
        <v>223</v>
      </c>
      <c r="E16" s="1" t="s">
        <v>234</v>
      </c>
      <c r="F16" s="2" t="s">
        <v>235</v>
      </c>
      <c r="J16" t="s">
        <v>78</v>
      </c>
      <c r="K16">
        <f>C17</f>
        <v>6.605507839447445E-4</v>
      </c>
    </row>
    <row r="17" spans="1:11">
      <c r="C17">
        <v>6.605507839447445E-4</v>
      </c>
      <c r="D17">
        <v>1.3123760686833193E-2</v>
      </c>
      <c r="E17">
        <v>2.6087314414307099E-2</v>
      </c>
      <c r="F17">
        <v>0.11461527427672767</v>
      </c>
      <c r="J17" t="s">
        <v>77</v>
      </c>
      <c r="K17">
        <f>C17</f>
        <v>6.605507839447445E-4</v>
      </c>
    </row>
    <row r="18" spans="1:11">
      <c r="J18" t="s">
        <v>76</v>
      </c>
      <c r="K18">
        <f>D17</f>
        <v>1.3123760686833193E-2</v>
      </c>
    </row>
    <row r="19" spans="1:11">
      <c r="J19" t="s">
        <v>242</v>
      </c>
      <c r="K19">
        <f>E17</f>
        <v>2.6087314414307099E-2</v>
      </c>
    </row>
    <row r="20" spans="1:11">
      <c r="J20" t="s">
        <v>243</v>
      </c>
      <c r="K20">
        <f>F17</f>
        <v>0.11461527427672767</v>
      </c>
    </row>
    <row r="21" spans="1:11">
      <c r="A21" s="24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opLeftCell="A10" workbookViewId="0">
      <selection activeCell="J10" sqref="J10"/>
    </sheetView>
  </sheetViews>
  <sheetFormatPr defaultRowHeight="15"/>
  <cols>
    <col min="11" max="11" width="12" bestFit="1" customWidth="1"/>
    <col min="12" max="12" width="9.140625" style="31"/>
  </cols>
  <sheetData>
    <row r="1" spans="1:11">
      <c r="A1" t="s">
        <v>5</v>
      </c>
      <c r="C1" s="29" t="s">
        <v>224</v>
      </c>
      <c r="D1" s="28" t="s">
        <v>223</v>
      </c>
      <c r="E1" s="1" t="s">
        <v>234</v>
      </c>
      <c r="F1" s="2" t="s">
        <v>235</v>
      </c>
      <c r="J1" s="30" t="s">
        <v>82</v>
      </c>
      <c r="K1" s="30">
        <f>C2</f>
        <v>5.1698528385688801E-35</v>
      </c>
    </row>
    <row r="2" spans="1:11">
      <c r="C2">
        <v>5.1698528385688801E-35</v>
      </c>
      <c r="D2">
        <v>2.9677513105440477E-8</v>
      </c>
      <c r="E2">
        <v>7.6709467652011313E-3</v>
      </c>
      <c r="F2">
        <v>0.13552422890462246</v>
      </c>
      <c r="J2" s="30" t="s">
        <v>81</v>
      </c>
      <c r="K2" s="30">
        <f>C2</f>
        <v>5.1698528385688801E-35</v>
      </c>
    </row>
    <row r="3" spans="1:11">
      <c r="J3" s="30" t="s">
        <v>80</v>
      </c>
      <c r="K3" s="30">
        <f>D2</f>
        <v>2.9677513105440477E-8</v>
      </c>
    </row>
    <row r="4" spans="1:11">
      <c r="J4" s="30" t="s">
        <v>245</v>
      </c>
      <c r="K4" s="30">
        <f>E2</f>
        <v>7.6709467652011313E-3</v>
      </c>
    </row>
    <row r="5" spans="1:11">
      <c r="J5" s="30" t="s">
        <v>176</v>
      </c>
      <c r="K5" s="30">
        <f>F2</f>
        <v>0.13552422890462246</v>
      </c>
    </row>
    <row r="6" spans="1:11">
      <c r="A6" t="s">
        <v>6</v>
      </c>
      <c r="C6" s="29" t="s">
        <v>224</v>
      </c>
      <c r="D6" s="28" t="s">
        <v>223</v>
      </c>
      <c r="E6" s="1" t="s">
        <v>234</v>
      </c>
      <c r="F6" s="2" t="s">
        <v>235</v>
      </c>
      <c r="J6" t="s">
        <v>85</v>
      </c>
      <c r="K6">
        <f>C7</f>
        <v>8.0767940901115261E-6</v>
      </c>
    </row>
    <row r="7" spans="1:11">
      <c r="C7">
        <v>8.0767940901115261E-6</v>
      </c>
      <c r="D7">
        <v>1.1981794638091067E-3</v>
      </c>
      <c r="E7">
        <v>1.2299994671037396E-2</v>
      </c>
      <c r="F7">
        <v>0.13203658594822154</v>
      </c>
      <c r="J7" t="s">
        <v>84</v>
      </c>
      <c r="K7">
        <f>C7</f>
        <v>8.0767940901115261E-6</v>
      </c>
    </row>
    <row r="8" spans="1:11">
      <c r="J8" t="s">
        <v>83</v>
      </c>
      <c r="K8">
        <f>D7</f>
        <v>1.1981794638091067E-3</v>
      </c>
    </row>
    <row r="9" spans="1:11">
      <c r="J9" t="s">
        <v>246</v>
      </c>
      <c r="K9">
        <f>E7</f>
        <v>1.2299994671037396E-2</v>
      </c>
    </row>
    <row r="10" spans="1:11">
      <c r="J10" t="s">
        <v>277</v>
      </c>
      <c r="K10">
        <f>F7</f>
        <v>0.13203658594822154</v>
      </c>
    </row>
    <row r="11" spans="1:11">
      <c r="A11" t="s">
        <v>7</v>
      </c>
      <c r="C11" s="29" t="s">
        <v>224</v>
      </c>
      <c r="D11" s="28" t="s">
        <v>223</v>
      </c>
      <c r="E11" s="1" t="s">
        <v>234</v>
      </c>
      <c r="F11" s="2" t="s">
        <v>235</v>
      </c>
      <c r="J11" s="30" t="s">
        <v>88</v>
      </c>
      <c r="K11" s="30">
        <f>C12</f>
        <v>1.5644500995999555E-3</v>
      </c>
    </row>
    <row r="12" spans="1:11">
      <c r="C12">
        <v>1.5644500995999555E-3</v>
      </c>
      <c r="D12">
        <v>8.5874104206277099E-3</v>
      </c>
      <c r="E12">
        <v>5.3497181232301974E-2</v>
      </c>
      <c r="F12">
        <v>9.9559359117915663E-2</v>
      </c>
      <c r="J12" s="30" t="s">
        <v>87</v>
      </c>
      <c r="K12" s="30">
        <f>C12</f>
        <v>1.5644500995999555E-3</v>
      </c>
    </row>
    <row r="13" spans="1:11">
      <c r="J13" s="30" t="s">
        <v>86</v>
      </c>
      <c r="K13" s="30">
        <f>D12</f>
        <v>8.5874104206277099E-3</v>
      </c>
    </row>
    <row r="14" spans="1:11">
      <c r="J14" s="30" t="s">
        <v>247</v>
      </c>
      <c r="K14" s="30">
        <f>E12</f>
        <v>5.3497181232301974E-2</v>
      </c>
    </row>
    <row r="15" spans="1:11">
      <c r="J15" s="30" t="s">
        <v>248</v>
      </c>
      <c r="K15" s="30">
        <f>F12</f>
        <v>9.9559359117915663E-2</v>
      </c>
    </row>
    <row r="16" spans="1:11">
      <c r="A16" t="s">
        <v>8</v>
      </c>
      <c r="C16" s="29" t="s">
        <v>224</v>
      </c>
      <c r="D16" s="28" t="s">
        <v>223</v>
      </c>
      <c r="E16" s="1" t="s">
        <v>234</v>
      </c>
      <c r="F16" s="2" t="s">
        <v>235</v>
      </c>
      <c r="J16" t="s">
        <v>91</v>
      </c>
      <c r="K16">
        <f>C17</f>
        <v>2.0174399108415731E-6</v>
      </c>
    </row>
    <row r="17" spans="1:11">
      <c r="C17">
        <v>2.0174399108415731E-6</v>
      </c>
      <c r="D17">
        <v>1.0673827706596454E-3</v>
      </c>
      <c r="E17">
        <v>1.3816976566003076E-2</v>
      </c>
      <c r="F17">
        <v>0.13940776314443504</v>
      </c>
      <c r="J17" t="s">
        <v>90</v>
      </c>
      <c r="K17">
        <f>C17</f>
        <v>2.0174399108415731E-6</v>
      </c>
    </row>
    <row r="18" spans="1:11">
      <c r="J18" t="s">
        <v>89</v>
      </c>
      <c r="K18">
        <f>D17</f>
        <v>1.0673827706596454E-3</v>
      </c>
    </row>
    <row r="19" spans="1:11">
      <c r="J19" t="s">
        <v>249</v>
      </c>
      <c r="K19">
        <f>E17</f>
        <v>1.3816976566003076E-2</v>
      </c>
    </row>
    <row r="20" spans="1:11">
      <c r="J20" t="s">
        <v>250</v>
      </c>
      <c r="K20">
        <f>F17</f>
        <v>0.13940776314443504</v>
      </c>
    </row>
    <row r="21" spans="1:11">
      <c r="A21" t="s">
        <v>144</v>
      </c>
      <c r="C21" s="29" t="s">
        <v>224</v>
      </c>
      <c r="D21" s="28" t="s">
        <v>223</v>
      </c>
      <c r="E21" s="1" t="s">
        <v>234</v>
      </c>
      <c r="F21" s="2" t="s">
        <v>235</v>
      </c>
      <c r="J21" s="30" t="s">
        <v>147</v>
      </c>
      <c r="K21" s="30">
        <f>C22</f>
        <v>6.1771816548763371E-8</v>
      </c>
    </row>
    <row r="22" spans="1:11">
      <c r="C22">
        <v>6.1771816548763371E-8</v>
      </c>
      <c r="D22">
        <v>1.3205575181462303E-3</v>
      </c>
      <c r="E22">
        <v>2.0638356062067254E-2</v>
      </c>
      <c r="F22">
        <v>0.11550982034231276</v>
      </c>
      <c r="J22" s="30" t="s">
        <v>146</v>
      </c>
      <c r="K22" s="30">
        <f>C22</f>
        <v>6.1771816548763371E-8</v>
      </c>
    </row>
    <row r="23" spans="1:11">
      <c r="J23" s="30" t="s">
        <v>145</v>
      </c>
      <c r="K23" s="30">
        <f>D22</f>
        <v>1.3205575181462303E-3</v>
      </c>
    </row>
    <row r="24" spans="1:11">
      <c r="J24" s="30" t="s">
        <v>251</v>
      </c>
      <c r="K24" s="30">
        <f>E22</f>
        <v>2.0638356062067254E-2</v>
      </c>
    </row>
    <row r="25" spans="1:11">
      <c r="J25" s="30" t="s">
        <v>252</v>
      </c>
      <c r="K25" s="30">
        <f>F22</f>
        <v>0.11550982034231276</v>
      </c>
    </row>
    <row r="26" spans="1:11">
      <c r="A26" t="s">
        <v>148</v>
      </c>
      <c r="C26" s="29" t="s">
        <v>224</v>
      </c>
      <c r="D26" s="28" t="s">
        <v>223</v>
      </c>
      <c r="E26" s="1" t="s">
        <v>234</v>
      </c>
      <c r="F26" s="2" t="s">
        <v>235</v>
      </c>
      <c r="J26" t="s">
        <v>151</v>
      </c>
      <c r="K26">
        <f>C27</f>
        <v>4.2056402046263661E-11</v>
      </c>
    </row>
    <row r="27" spans="1:11">
      <c r="C27">
        <v>4.2056402046263661E-11</v>
      </c>
      <c r="D27">
        <v>7.3414632758351021E-4</v>
      </c>
      <c r="E27">
        <v>1.392865542940022E-2</v>
      </c>
      <c r="F27">
        <v>0.1362817239393008</v>
      </c>
      <c r="J27" t="s">
        <v>150</v>
      </c>
      <c r="K27">
        <f>C27</f>
        <v>4.2056402046263661E-11</v>
      </c>
    </row>
    <row r="28" spans="1:11">
      <c r="J28" t="s">
        <v>149</v>
      </c>
      <c r="K28">
        <f>D27</f>
        <v>7.3414632758351021E-4</v>
      </c>
    </row>
    <row r="29" spans="1:11">
      <c r="J29" t="s">
        <v>253</v>
      </c>
      <c r="K29">
        <f>E27</f>
        <v>1.392865542940022E-2</v>
      </c>
    </row>
    <row r="30" spans="1:11">
      <c r="J30" t="s">
        <v>254</v>
      </c>
      <c r="K30">
        <f>F27</f>
        <v>0.1362817239393008</v>
      </c>
    </row>
    <row r="31" spans="1:11">
      <c r="A31" t="s">
        <v>152</v>
      </c>
      <c r="C31" s="29" t="s">
        <v>224</v>
      </c>
      <c r="D31" s="28" t="s">
        <v>223</v>
      </c>
      <c r="E31" s="1" t="s">
        <v>234</v>
      </c>
      <c r="F31" s="2" t="s">
        <v>235</v>
      </c>
      <c r="J31" s="30" t="s">
        <v>155</v>
      </c>
      <c r="K31" s="30">
        <f>C32</f>
        <v>1.1594059075201952E-20</v>
      </c>
    </row>
    <row r="32" spans="1:11">
      <c r="C32">
        <v>1.1594059075201952E-20</v>
      </c>
      <c r="D32">
        <v>1.400541650208457E-4</v>
      </c>
      <c r="E32">
        <v>4.354386285861362E-2</v>
      </c>
      <c r="F32">
        <v>0.19021504827760485</v>
      </c>
      <c r="J32" s="30" t="s">
        <v>154</v>
      </c>
      <c r="K32" s="30">
        <f>C32</f>
        <v>1.1594059075201952E-20</v>
      </c>
    </row>
    <row r="33" spans="1:11">
      <c r="J33" s="30" t="s">
        <v>153</v>
      </c>
      <c r="K33" s="30">
        <f>D32</f>
        <v>1.400541650208457E-4</v>
      </c>
    </row>
    <row r="34" spans="1:11">
      <c r="J34" s="30" t="s">
        <v>255</v>
      </c>
      <c r="K34" s="30">
        <f>E32</f>
        <v>4.354386285861362E-2</v>
      </c>
    </row>
    <row r="35" spans="1:11">
      <c r="J35" s="30" t="s">
        <v>256</v>
      </c>
      <c r="K35" s="30">
        <f>F32</f>
        <v>0.19021504827760485</v>
      </c>
    </row>
    <row r="36" spans="1:11">
      <c r="A36" t="s">
        <v>156</v>
      </c>
      <c r="C36" s="29" t="s">
        <v>224</v>
      </c>
      <c r="D36" s="28" t="s">
        <v>223</v>
      </c>
      <c r="E36" s="1" t="s">
        <v>234</v>
      </c>
      <c r="F36" s="2" t="s">
        <v>235</v>
      </c>
      <c r="J36" t="s">
        <v>159</v>
      </c>
      <c r="K36">
        <f>C37</f>
        <v>1.3066111493251911E-34</v>
      </c>
    </row>
    <row r="37" spans="1:11">
      <c r="C37">
        <v>1.3066111493251911E-34</v>
      </c>
      <c r="D37">
        <v>4.9178915483945101E-4</v>
      </c>
      <c r="E37">
        <v>0.10486911393145007</v>
      </c>
      <c r="F37">
        <v>0.26471690533014586</v>
      </c>
      <c r="J37" t="s">
        <v>158</v>
      </c>
      <c r="K37">
        <f>C37</f>
        <v>1.3066111493251911E-34</v>
      </c>
    </row>
    <row r="38" spans="1:11">
      <c r="J38" t="s">
        <v>157</v>
      </c>
      <c r="K38">
        <f>D37</f>
        <v>4.9178915483945101E-4</v>
      </c>
    </row>
    <row r="39" spans="1:11">
      <c r="J39" t="s">
        <v>257</v>
      </c>
      <c r="K39">
        <f>E37</f>
        <v>0.10486911393145007</v>
      </c>
    </row>
    <row r="40" spans="1:11">
      <c r="J40" t="s">
        <v>258</v>
      </c>
      <c r="K40">
        <f>F37</f>
        <v>0.26471690533014586</v>
      </c>
    </row>
    <row r="41" spans="1:11">
      <c r="A41" t="s">
        <v>160</v>
      </c>
      <c r="C41" s="29" t="s">
        <v>224</v>
      </c>
      <c r="D41" s="28" t="s">
        <v>223</v>
      </c>
      <c r="E41" s="1" t="s">
        <v>234</v>
      </c>
      <c r="F41" s="2" t="s">
        <v>235</v>
      </c>
      <c r="J41" s="30" t="s">
        <v>163</v>
      </c>
      <c r="K41" s="30">
        <f>C42</f>
        <v>1.0191669290454364E-34</v>
      </c>
    </row>
    <row r="42" spans="1:11">
      <c r="C42">
        <v>1.0191669290454364E-34</v>
      </c>
      <c r="D42">
        <v>1.9892588052538816E-8</v>
      </c>
      <c r="E42">
        <v>7.655622772489064E-3</v>
      </c>
      <c r="F42">
        <v>0.13775392886654397</v>
      </c>
      <c r="J42" s="30" t="s">
        <v>162</v>
      </c>
      <c r="K42" s="30">
        <f>C42</f>
        <v>1.0191669290454364E-34</v>
      </c>
    </row>
    <row r="43" spans="1:11">
      <c r="J43" s="30" t="s">
        <v>161</v>
      </c>
      <c r="K43" s="30">
        <f>D42</f>
        <v>1.9892588052538816E-8</v>
      </c>
    </row>
    <row r="44" spans="1:11">
      <c r="J44" s="30" t="s">
        <v>259</v>
      </c>
      <c r="K44" s="30">
        <f>E42</f>
        <v>7.655622772489064E-3</v>
      </c>
    </row>
    <row r="45" spans="1:11">
      <c r="J45" s="30" t="s">
        <v>260</v>
      </c>
      <c r="K45" s="30">
        <f>F42</f>
        <v>0.13775392886654397</v>
      </c>
    </row>
    <row r="46" spans="1:11">
      <c r="A46" t="s">
        <v>82</v>
      </c>
      <c r="C46" s="29" t="s">
        <v>224</v>
      </c>
      <c r="D46" s="28" t="s">
        <v>223</v>
      </c>
      <c r="E46" s="1" t="s">
        <v>234</v>
      </c>
      <c r="F46" s="2" t="s">
        <v>235</v>
      </c>
      <c r="J46" t="s">
        <v>166</v>
      </c>
      <c r="K46">
        <f>C47</f>
        <v>4.2766576558612973E-6</v>
      </c>
    </row>
    <row r="47" spans="1:11">
      <c r="C47">
        <v>4.2766576558612973E-6</v>
      </c>
      <c r="D47">
        <v>6.2837149960589731E-4</v>
      </c>
      <c r="E47">
        <v>4.3540955361949484E-3</v>
      </c>
      <c r="F47">
        <v>0.13131308198880184</v>
      </c>
      <c r="J47" t="s">
        <v>165</v>
      </c>
      <c r="K47">
        <f>C47</f>
        <v>4.2766576558612973E-6</v>
      </c>
    </row>
    <row r="48" spans="1:11">
      <c r="J48" t="s">
        <v>164</v>
      </c>
      <c r="K48">
        <f>D47</f>
        <v>6.2837149960589731E-4</v>
      </c>
    </row>
    <row r="49" spans="1:11">
      <c r="J49" t="s">
        <v>261</v>
      </c>
      <c r="K49">
        <f>E47</f>
        <v>4.3540955361949484E-3</v>
      </c>
    </row>
    <row r="50" spans="1:11">
      <c r="J50" t="s">
        <v>262</v>
      </c>
      <c r="K50">
        <f>F47</f>
        <v>0.13131308198880184</v>
      </c>
    </row>
    <row r="51" spans="1:11">
      <c r="A51" t="s">
        <v>81</v>
      </c>
      <c r="C51" s="29" t="s">
        <v>224</v>
      </c>
      <c r="D51" s="28" t="s">
        <v>223</v>
      </c>
      <c r="E51" s="1" t="s">
        <v>234</v>
      </c>
      <c r="F51" s="2" t="s">
        <v>235</v>
      </c>
      <c r="J51" s="30" t="s">
        <v>169</v>
      </c>
      <c r="K51" s="30">
        <f>C52</f>
        <v>2.5050339356492566E-37</v>
      </c>
    </row>
    <row r="52" spans="1:11">
      <c r="C52">
        <v>2.5050339356492566E-37</v>
      </c>
      <c r="D52">
        <v>1.0451518499512753E-10</v>
      </c>
      <c r="E52">
        <v>2.591922616705788E-3</v>
      </c>
      <c r="F52">
        <v>0.19721728474228789</v>
      </c>
      <c r="J52" s="30" t="s">
        <v>168</v>
      </c>
      <c r="K52" s="30">
        <f>C52</f>
        <v>2.5050339356492566E-37</v>
      </c>
    </row>
    <row r="53" spans="1:11">
      <c r="J53" s="30" t="s">
        <v>167</v>
      </c>
      <c r="K53" s="30">
        <f>D52</f>
        <v>1.0451518499512753E-10</v>
      </c>
    </row>
    <row r="54" spans="1:11">
      <c r="J54" s="30" t="s">
        <v>263</v>
      </c>
      <c r="K54" s="30">
        <f>E52</f>
        <v>2.591922616705788E-3</v>
      </c>
    </row>
    <row r="55" spans="1:11">
      <c r="J55" s="30" t="s">
        <v>264</v>
      </c>
      <c r="K55" s="30">
        <f>F52</f>
        <v>0.19721728474228789</v>
      </c>
    </row>
    <row r="56" spans="1:11">
      <c r="A56" t="s">
        <v>80</v>
      </c>
      <c r="C56" s="29" t="s">
        <v>224</v>
      </c>
      <c r="D56" s="28" t="s">
        <v>223</v>
      </c>
      <c r="E56" s="1" t="s">
        <v>234</v>
      </c>
      <c r="F56" s="2" t="s">
        <v>235</v>
      </c>
      <c r="J56" t="s">
        <v>172</v>
      </c>
      <c r="K56">
        <f>C57</f>
        <v>2.1820182558625446E-34</v>
      </c>
    </row>
    <row r="57" spans="1:11">
      <c r="C57">
        <v>2.1820182558625446E-34</v>
      </c>
      <c r="D57">
        <v>9.4226078859028386E-5</v>
      </c>
      <c r="E57">
        <v>0.10334352638994034</v>
      </c>
      <c r="F57">
        <v>0.21411222862771603</v>
      </c>
      <c r="J57" t="s">
        <v>171</v>
      </c>
      <c r="K57">
        <f>C57</f>
        <v>2.1820182558625446E-34</v>
      </c>
    </row>
    <row r="58" spans="1:11">
      <c r="J58" t="s">
        <v>170</v>
      </c>
      <c r="K58">
        <f>D57</f>
        <v>9.4226078859028386E-5</v>
      </c>
    </row>
    <row r="59" spans="1:11">
      <c r="J59" t="s">
        <v>265</v>
      </c>
      <c r="K59">
        <f>E57</f>
        <v>0.10334352638994034</v>
      </c>
    </row>
    <row r="60" spans="1:11">
      <c r="J60" t="s">
        <v>266</v>
      </c>
      <c r="K60">
        <f>F57</f>
        <v>0.21411222862771603</v>
      </c>
    </row>
    <row r="61" spans="1:11">
      <c r="A61" t="s">
        <v>79</v>
      </c>
      <c r="C61" s="29" t="s">
        <v>224</v>
      </c>
      <c r="D61" s="28" t="s">
        <v>223</v>
      </c>
      <c r="E61" s="1" t="s">
        <v>234</v>
      </c>
      <c r="F61" s="2" t="s">
        <v>235</v>
      </c>
      <c r="J61" s="30" t="s">
        <v>175</v>
      </c>
      <c r="K61" s="30">
        <f>C62</f>
        <v>1.4692286220900243E-25</v>
      </c>
    </row>
    <row r="62" spans="1:11">
      <c r="C62">
        <v>1.4692286220900243E-25</v>
      </c>
      <c r="D62">
        <v>1.613303872090167E-6</v>
      </c>
      <c r="E62">
        <v>1.6309761147281472E-3</v>
      </c>
      <c r="F62">
        <v>0.22725138446762957</v>
      </c>
      <c r="J62" s="30" t="s">
        <v>174</v>
      </c>
      <c r="K62" s="30">
        <f>C62</f>
        <v>1.4692286220900243E-25</v>
      </c>
    </row>
    <row r="63" spans="1:11">
      <c r="J63" s="30" t="s">
        <v>173</v>
      </c>
      <c r="K63" s="30">
        <f>D62</f>
        <v>1.613303872090167E-6</v>
      </c>
    </row>
    <row r="64" spans="1:11">
      <c r="J64" s="30" t="s">
        <v>267</v>
      </c>
      <c r="K64" s="30">
        <f>E62</f>
        <v>1.6309761147281472E-3</v>
      </c>
    </row>
    <row r="65" spans="1:11">
      <c r="J65" s="30" t="s">
        <v>268</v>
      </c>
      <c r="K65" s="30">
        <f>F62</f>
        <v>0.22725138446762957</v>
      </c>
    </row>
    <row r="66" spans="1:11">
      <c r="A66" t="s">
        <v>176</v>
      </c>
      <c r="C66" s="29" t="s">
        <v>224</v>
      </c>
      <c r="D66" s="28" t="s">
        <v>223</v>
      </c>
      <c r="E66" s="1" t="s">
        <v>234</v>
      </c>
      <c r="F66" s="2" t="s">
        <v>235</v>
      </c>
      <c r="J66" t="s">
        <v>179</v>
      </c>
      <c r="K66">
        <f>C67</f>
        <v>2.776449332469904E-8</v>
      </c>
    </row>
    <row r="67" spans="1:11">
      <c r="C67">
        <v>2.776449332469904E-8</v>
      </c>
      <c r="D67">
        <v>9.0982162450188304E-4</v>
      </c>
      <c r="E67">
        <v>1.566547076164097E-2</v>
      </c>
      <c r="F67">
        <v>0.1273567386970835</v>
      </c>
      <c r="J67" t="s">
        <v>178</v>
      </c>
      <c r="K67">
        <f>C67</f>
        <v>2.776449332469904E-8</v>
      </c>
    </row>
    <row r="68" spans="1:11">
      <c r="J68" t="s">
        <v>177</v>
      </c>
      <c r="K68">
        <f>D67</f>
        <v>9.0982162450188304E-4</v>
      </c>
    </row>
    <row r="69" spans="1:11">
      <c r="J69" t="s">
        <v>269</v>
      </c>
      <c r="K69">
        <f>E67</f>
        <v>1.566547076164097E-2</v>
      </c>
    </row>
    <row r="70" spans="1:11">
      <c r="J70" t="s">
        <v>270</v>
      </c>
      <c r="K70">
        <f>F67</f>
        <v>0.1273567386970835</v>
      </c>
    </row>
    <row r="71" spans="1:11">
      <c r="A71" t="s">
        <v>180</v>
      </c>
      <c r="C71" s="29" t="s">
        <v>224</v>
      </c>
      <c r="D71" s="28" t="s">
        <v>223</v>
      </c>
      <c r="E71" s="1" t="s">
        <v>234</v>
      </c>
      <c r="F71" s="2" t="s">
        <v>235</v>
      </c>
      <c r="J71" s="30" t="s">
        <v>183</v>
      </c>
      <c r="K71" s="30">
        <f>C72</f>
        <v>3.3721916772608052E-9</v>
      </c>
    </row>
    <row r="72" spans="1:11">
      <c r="C72">
        <v>3.3721916772608052E-9</v>
      </c>
      <c r="D72">
        <v>4.488113726791311E-2</v>
      </c>
      <c r="E72">
        <v>0.16424567481183608</v>
      </c>
      <c r="F72">
        <v>0.26384606383011228</v>
      </c>
      <c r="J72" s="30" t="s">
        <v>182</v>
      </c>
      <c r="K72" s="30">
        <f>C72</f>
        <v>3.3721916772608052E-9</v>
      </c>
    </row>
    <row r="73" spans="1:11">
      <c r="J73" s="30" t="s">
        <v>181</v>
      </c>
      <c r="K73" s="30">
        <f>D72</f>
        <v>4.488113726791311E-2</v>
      </c>
    </row>
    <row r="74" spans="1:11">
      <c r="J74" s="30" t="s">
        <v>271</v>
      </c>
      <c r="K74" s="30">
        <f>E72</f>
        <v>0.16424567481183608</v>
      </c>
    </row>
    <row r="75" spans="1:11">
      <c r="J75" s="30" t="s">
        <v>272</v>
      </c>
      <c r="K75" s="30">
        <f>F72</f>
        <v>0.26384606383011228</v>
      </c>
    </row>
    <row r="76" spans="1:11">
      <c r="A76" t="s">
        <v>184</v>
      </c>
      <c r="C76" s="29" t="s">
        <v>224</v>
      </c>
      <c r="D76" s="28" t="s">
        <v>223</v>
      </c>
      <c r="E76" s="1" t="s">
        <v>234</v>
      </c>
      <c r="F76" s="2" t="s">
        <v>235</v>
      </c>
      <c r="J76" t="s">
        <v>187</v>
      </c>
      <c r="K76">
        <f>C77</f>
        <v>1.3218390713282563E-5</v>
      </c>
    </row>
    <row r="77" spans="1:11">
      <c r="C77">
        <v>1.3218390713282563E-5</v>
      </c>
      <c r="D77">
        <v>3.316437209188046E-3</v>
      </c>
      <c r="E77">
        <v>2.8780049751126614E-2</v>
      </c>
      <c r="F77">
        <v>0.13249923078434719</v>
      </c>
      <c r="J77" t="s">
        <v>186</v>
      </c>
      <c r="K77">
        <f>C77</f>
        <v>1.3218390713282563E-5</v>
      </c>
    </row>
    <row r="78" spans="1:11">
      <c r="J78" t="s">
        <v>185</v>
      </c>
      <c r="K78">
        <f>D77</f>
        <v>3.316437209188046E-3</v>
      </c>
    </row>
    <row r="79" spans="1:11">
      <c r="J79" t="s">
        <v>273</v>
      </c>
      <c r="K79">
        <f>E77</f>
        <v>2.8780049751126614E-2</v>
      </c>
    </row>
    <row r="80" spans="1:11">
      <c r="J80" t="s">
        <v>274</v>
      </c>
      <c r="K80">
        <f>F77</f>
        <v>0.13249923078434719</v>
      </c>
    </row>
    <row r="81" spans="1:11">
      <c r="A81" t="s">
        <v>188</v>
      </c>
      <c r="C81" s="29" t="s">
        <v>224</v>
      </c>
      <c r="D81" s="28" t="s">
        <v>223</v>
      </c>
      <c r="E81" s="1" t="s">
        <v>234</v>
      </c>
      <c r="F81" s="2" t="s">
        <v>235</v>
      </c>
      <c r="J81" s="30" t="s">
        <v>191</v>
      </c>
      <c r="K81" s="30">
        <f>C82</f>
        <v>1.3397328594537606E-4</v>
      </c>
    </row>
    <row r="82" spans="1:11">
      <c r="C82">
        <v>1.3397328594537606E-4</v>
      </c>
      <c r="D82">
        <v>5.4461054967227676E-3</v>
      </c>
      <c r="E82">
        <v>2.2652583043966494E-2</v>
      </c>
      <c r="F82">
        <v>0.10860364975979531</v>
      </c>
      <c r="J82" s="30" t="s">
        <v>190</v>
      </c>
      <c r="K82" s="30">
        <f>C82</f>
        <v>1.3397328594537606E-4</v>
      </c>
    </row>
    <row r="83" spans="1:11">
      <c r="J83" s="30" t="s">
        <v>189</v>
      </c>
      <c r="K83" s="30">
        <f>D82</f>
        <v>5.4461054967227676E-3</v>
      </c>
    </row>
    <row r="84" spans="1:11">
      <c r="J84" s="30" t="s">
        <v>275</v>
      </c>
      <c r="K84" s="30">
        <f>E82</f>
        <v>2.2652583043966494E-2</v>
      </c>
    </row>
    <row r="85" spans="1:11">
      <c r="J85" s="30" t="s">
        <v>276</v>
      </c>
      <c r="K85" s="30">
        <f>F82</f>
        <v>0.10860364975979531</v>
      </c>
    </row>
    <row r="87" spans="1:11">
      <c r="A87" s="24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activeCell="J79" sqref="J79:K84"/>
    </sheetView>
  </sheetViews>
  <sheetFormatPr defaultRowHeight="15"/>
  <cols>
    <col min="10" max="11" width="12" bestFit="1" customWidth="1"/>
  </cols>
  <sheetData>
    <row r="1" spans="1:11">
      <c r="A1" t="s">
        <v>93</v>
      </c>
      <c r="C1" s="29" t="s">
        <v>224</v>
      </c>
      <c r="D1" s="28" t="s">
        <v>223</v>
      </c>
      <c r="E1" s="26" t="s">
        <v>278</v>
      </c>
      <c r="F1" s="27" t="s">
        <v>222</v>
      </c>
      <c r="G1" s="2" t="s">
        <v>219</v>
      </c>
      <c r="J1" t="s">
        <v>96</v>
      </c>
      <c r="K1">
        <f>C2</f>
        <v>4.3954543401547601E-14</v>
      </c>
    </row>
    <row r="2" spans="1:11">
      <c r="C2">
        <v>4.3954543401547601E-14</v>
      </c>
      <c r="D2">
        <v>8.0171131319170031E-8</v>
      </c>
      <c r="E2">
        <v>5.3507804657090016E-4</v>
      </c>
      <c r="F2">
        <v>2.9871381677183957E-2</v>
      </c>
      <c r="G2">
        <v>0.1832678108667159</v>
      </c>
      <c r="J2" t="s">
        <v>114</v>
      </c>
      <c r="K2">
        <f>C2</f>
        <v>4.3954543401547601E-14</v>
      </c>
    </row>
    <row r="3" spans="1:11">
      <c r="J3" t="s">
        <v>95</v>
      </c>
      <c r="K3">
        <f>D2</f>
        <v>8.0171131319170031E-8</v>
      </c>
    </row>
    <row r="4" spans="1:11">
      <c r="J4" t="s">
        <v>279</v>
      </c>
      <c r="K4">
        <f>E2</f>
        <v>5.3507804657090016E-4</v>
      </c>
    </row>
    <row r="5" spans="1:11">
      <c r="J5" t="s">
        <v>280</v>
      </c>
      <c r="K5">
        <f>F2</f>
        <v>2.9871381677183957E-2</v>
      </c>
    </row>
    <row r="6" spans="1:11">
      <c r="J6" t="s">
        <v>122</v>
      </c>
      <c r="K6">
        <f>G2</f>
        <v>0.1832678108667159</v>
      </c>
    </row>
    <row r="7" spans="1:11">
      <c r="A7" t="s">
        <v>94</v>
      </c>
      <c r="C7" s="29" t="s">
        <v>224</v>
      </c>
      <c r="D7" s="28" t="s">
        <v>223</v>
      </c>
      <c r="E7" s="26" t="s">
        <v>278</v>
      </c>
      <c r="F7" s="27" t="s">
        <v>222</v>
      </c>
      <c r="G7" s="2" t="s">
        <v>219</v>
      </c>
      <c r="J7" s="30" t="s">
        <v>98</v>
      </c>
      <c r="K7" s="30">
        <f>C8</f>
        <v>2.0793192470824297E-11</v>
      </c>
    </row>
    <row r="8" spans="1:11">
      <c r="C8">
        <v>2.0793192470824297E-11</v>
      </c>
      <c r="D8">
        <v>1.0837806508269409E-4</v>
      </c>
      <c r="E8">
        <v>5.2644490774880776E-3</v>
      </c>
      <c r="F8">
        <v>3.6223931090196664E-2</v>
      </c>
      <c r="G8">
        <v>0.15321359631603143</v>
      </c>
      <c r="J8" s="30" t="s">
        <v>281</v>
      </c>
      <c r="K8" s="30">
        <f>C8</f>
        <v>2.0793192470824297E-11</v>
      </c>
    </row>
    <row r="9" spans="1:11">
      <c r="J9" s="30" t="s">
        <v>97</v>
      </c>
      <c r="K9" s="30">
        <f>D8</f>
        <v>1.0837806508269409E-4</v>
      </c>
    </row>
    <row r="10" spans="1:11">
      <c r="J10" s="30" t="s">
        <v>282</v>
      </c>
      <c r="K10" s="30">
        <f>E8</f>
        <v>5.2644490774880776E-3</v>
      </c>
    </row>
    <row r="11" spans="1:11">
      <c r="J11" s="30" t="s">
        <v>283</v>
      </c>
      <c r="K11" s="30">
        <f>F8</f>
        <v>3.6223931090196664E-2</v>
      </c>
    </row>
    <row r="12" spans="1:11">
      <c r="J12" s="30" t="s">
        <v>284</v>
      </c>
      <c r="K12" s="30">
        <f>G8</f>
        <v>0.15321359631603143</v>
      </c>
    </row>
    <row r="13" spans="1:11">
      <c r="A13" t="s">
        <v>96</v>
      </c>
      <c r="C13" s="29" t="s">
        <v>224</v>
      </c>
      <c r="D13" s="28" t="s">
        <v>223</v>
      </c>
      <c r="E13" s="26" t="s">
        <v>278</v>
      </c>
      <c r="F13" s="27" t="s">
        <v>222</v>
      </c>
      <c r="G13" s="2" t="s">
        <v>219</v>
      </c>
      <c r="J13" t="s">
        <v>113</v>
      </c>
      <c r="K13">
        <f>C14</f>
        <v>2.5768599142486203E-7</v>
      </c>
    </row>
    <row r="14" spans="1:11">
      <c r="C14">
        <v>2.5768599142486203E-7</v>
      </c>
      <c r="D14">
        <v>4.0890547893147562E-5</v>
      </c>
      <c r="E14">
        <v>2.1962302459302163E-3</v>
      </c>
      <c r="F14">
        <v>9.2490797156569576E-2</v>
      </c>
      <c r="G14">
        <v>0.34905411093237282</v>
      </c>
      <c r="J14" t="s">
        <v>285</v>
      </c>
      <c r="K14">
        <f>C14</f>
        <v>2.5768599142486203E-7</v>
      </c>
    </row>
    <row r="15" spans="1:11">
      <c r="J15" t="s">
        <v>112</v>
      </c>
      <c r="K15">
        <f>D14</f>
        <v>4.0890547893147562E-5</v>
      </c>
    </row>
    <row r="16" spans="1:11">
      <c r="J16" t="s">
        <v>286</v>
      </c>
      <c r="K16">
        <f>E14</f>
        <v>2.1962302459302163E-3</v>
      </c>
    </row>
    <row r="17" spans="1:11">
      <c r="J17" t="s">
        <v>287</v>
      </c>
      <c r="K17">
        <f>F14</f>
        <v>9.2490797156569576E-2</v>
      </c>
    </row>
    <row r="18" spans="1:11">
      <c r="J18" t="s">
        <v>288</v>
      </c>
      <c r="K18">
        <f>G14</f>
        <v>0.34905411093237282</v>
      </c>
    </row>
    <row r="19" spans="1:11">
      <c r="A19" t="s">
        <v>114</v>
      </c>
      <c r="C19" s="29" t="s">
        <v>224</v>
      </c>
      <c r="D19" s="28" t="s">
        <v>223</v>
      </c>
      <c r="E19" s="26" t="s">
        <v>278</v>
      </c>
      <c r="F19" s="27" t="s">
        <v>222</v>
      </c>
      <c r="G19" s="2" t="s">
        <v>219</v>
      </c>
      <c r="J19" s="30" t="s">
        <v>117</v>
      </c>
      <c r="K19" s="30">
        <f>C20</f>
        <v>5.6601570633368963E-13</v>
      </c>
    </row>
    <row r="20" spans="1:11">
      <c r="C20">
        <v>5.6601570633368963E-13</v>
      </c>
      <c r="D20">
        <v>8.2508645594746289E-6</v>
      </c>
      <c r="E20">
        <v>2.1834810222185431E-3</v>
      </c>
      <c r="F20">
        <v>9.8908987633730641E-2</v>
      </c>
      <c r="G20">
        <v>0.34749100052095677</v>
      </c>
      <c r="J20" s="30" t="s">
        <v>289</v>
      </c>
      <c r="K20" s="30">
        <f>C20</f>
        <v>5.6601570633368963E-13</v>
      </c>
    </row>
    <row r="21" spans="1:11">
      <c r="J21" s="30" t="s">
        <v>115</v>
      </c>
      <c r="K21" s="30">
        <f>D20</f>
        <v>8.2508645594746289E-6</v>
      </c>
    </row>
    <row r="22" spans="1:11">
      <c r="J22" s="30" t="s">
        <v>290</v>
      </c>
      <c r="K22" s="30">
        <f>E20</f>
        <v>2.1834810222185431E-3</v>
      </c>
    </row>
    <row r="23" spans="1:11">
      <c r="J23" s="30" t="s">
        <v>116</v>
      </c>
      <c r="K23" s="30">
        <f>F20</f>
        <v>9.8908987633730641E-2</v>
      </c>
    </row>
    <row r="24" spans="1:11">
      <c r="J24" s="30" t="s">
        <v>291</v>
      </c>
      <c r="K24" s="30">
        <f>G20</f>
        <v>0.34749100052095677</v>
      </c>
    </row>
    <row r="25" spans="1:11">
      <c r="A25" t="s">
        <v>95</v>
      </c>
      <c r="C25" s="29" t="s">
        <v>224</v>
      </c>
      <c r="D25" s="28" t="s">
        <v>223</v>
      </c>
      <c r="E25" s="26" t="s">
        <v>278</v>
      </c>
      <c r="F25" s="27" t="s">
        <v>222</v>
      </c>
      <c r="G25" s="2" t="s">
        <v>219</v>
      </c>
      <c r="J25" t="s">
        <v>119</v>
      </c>
      <c r="K25">
        <f>C26</f>
        <v>2.2216561588439321E-4</v>
      </c>
    </row>
    <row r="26" spans="1:11">
      <c r="C26">
        <v>2.2216561588439321E-4</v>
      </c>
      <c r="D26">
        <v>5.8686658828741977E-3</v>
      </c>
      <c r="E26">
        <v>1.437312076612118E-2</v>
      </c>
      <c r="F26">
        <v>5.207511681826836E-2</v>
      </c>
      <c r="G26">
        <v>0.15477116657546319</v>
      </c>
      <c r="J26" t="s">
        <v>292</v>
      </c>
      <c r="K26">
        <f>C26</f>
        <v>2.2216561588439321E-4</v>
      </c>
    </row>
    <row r="27" spans="1:11">
      <c r="J27" t="s">
        <v>118</v>
      </c>
      <c r="K27">
        <f>D26</f>
        <v>5.8686658828741977E-3</v>
      </c>
    </row>
    <row r="28" spans="1:11">
      <c r="J28" t="s">
        <v>293</v>
      </c>
      <c r="K28">
        <f>E26</f>
        <v>1.437312076612118E-2</v>
      </c>
    </row>
    <row r="29" spans="1:11">
      <c r="J29" t="s">
        <v>294</v>
      </c>
      <c r="K29">
        <f>F26</f>
        <v>5.207511681826836E-2</v>
      </c>
    </row>
    <row r="30" spans="1:11">
      <c r="J30" t="s">
        <v>295</v>
      </c>
      <c r="K30">
        <f>G26</f>
        <v>0.15477116657546319</v>
      </c>
    </row>
    <row r="31" spans="1:11">
      <c r="A31" t="s">
        <v>92</v>
      </c>
      <c r="C31" s="29" t="s">
        <v>224</v>
      </c>
      <c r="D31" s="28" t="s">
        <v>223</v>
      </c>
      <c r="E31" s="26" t="s">
        <v>278</v>
      </c>
      <c r="F31" s="27" t="s">
        <v>222</v>
      </c>
      <c r="G31" s="2" t="s">
        <v>219</v>
      </c>
      <c r="J31" s="30" t="s">
        <v>121</v>
      </c>
      <c r="K31" s="30">
        <f>C32</f>
        <v>5.1802495957233665E-5</v>
      </c>
    </row>
    <row r="32" spans="1:11">
      <c r="C32">
        <v>5.1802495957233665E-5</v>
      </c>
      <c r="D32">
        <v>5.5741443932563568E-3</v>
      </c>
      <c r="E32">
        <v>1.6341283908177306E-2</v>
      </c>
      <c r="F32">
        <v>5.2077246730636573E-2</v>
      </c>
      <c r="G32">
        <v>0.15658771694957666</v>
      </c>
      <c r="J32" s="30" t="s">
        <v>296</v>
      </c>
      <c r="K32" s="30">
        <f>C32</f>
        <v>5.1802495957233665E-5</v>
      </c>
    </row>
    <row r="33" spans="1:11">
      <c r="J33" s="30" t="s">
        <v>120</v>
      </c>
      <c r="K33" s="30">
        <f>D32</f>
        <v>5.5741443932563568E-3</v>
      </c>
    </row>
    <row r="34" spans="1:11">
      <c r="J34" s="30" t="s">
        <v>297</v>
      </c>
      <c r="K34" s="30">
        <f>E32</f>
        <v>1.6341283908177306E-2</v>
      </c>
    </row>
    <row r="35" spans="1:11">
      <c r="J35" s="30" t="s">
        <v>298</v>
      </c>
      <c r="K35" s="30">
        <f>F32</f>
        <v>5.2077246730636573E-2</v>
      </c>
    </row>
    <row r="36" spans="1:11">
      <c r="J36" s="30" t="s">
        <v>299</v>
      </c>
      <c r="K36" s="30">
        <f>G32</f>
        <v>0.15658771694957666</v>
      </c>
    </row>
    <row r="37" spans="1:11">
      <c r="A37" t="s">
        <v>122</v>
      </c>
      <c r="C37" s="29" t="s">
        <v>224</v>
      </c>
      <c r="D37" s="28" t="s">
        <v>223</v>
      </c>
      <c r="E37" s="26" t="s">
        <v>278</v>
      </c>
      <c r="F37" s="27" t="s">
        <v>222</v>
      </c>
      <c r="G37" s="2" t="s">
        <v>219</v>
      </c>
      <c r="J37" t="s">
        <v>124</v>
      </c>
      <c r="K37">
        <f>C38</f>
        <v>9.7919372498652581E-21</v>
      </c>
    </row>
    <row r="38" spans="1:11">
      <c r="C38">
        <v>9.7919372498652581E-21</v>
      </c>
      <c r="D38">
        <v>2.2064024376679955E-8</v>
      </c>
      <c r="E38">
        <v>2.2484090447218562E-4</v>
      </c>
      <c r="F38">
        <v>3.9694317103759216E-2</v>
      </c>
      <c r="G38">
        <v>0.27919086818265226</v>
      </c>
      <c r="J38" t="s">
        <v>300</v>
      </c>
      <c r="K38">
        <f>C38</f>
        <v>9.7919372498652581E-21</v>
      </c>
    </row>
    <row r="39" spans="1:11">
      <c r="J39" t="s">
        <v>123</v>
      </c>
      <c r="K39">
        <f>D38</f>
        <v>2.2064024376679955E-8</v>
      </c>
    </row>
    <row r="40" spans="1:11">
      <c r="J40" t="s">
        <v>301</v>
      </c>
      <c r="K40">
        <f>E38</f>
        <v>2.2484090447218562E-4</v>
      </c>
    </row>
    <row r="41" spans="1:11">
      <c r="J41" t="s">
        <v>302</v>
      </c>
      <c r="K41">
        <f>F38</f>
        <v>3.9694317103759216E-2</v>
      </c>
    </row>
    <row r="42" spans="1:11">
      <c r="J42" t="s">
        <v>303</v>
      </c>
      <c r="K42">
        <f>G38</f>
        <v>0.27919086818265226</v>
      </c>
    </row>
    <row r="43" spans="1:11">
      <c r="A43" t="s">
        <v>125</v>
      </c>
      <c r="C43" s="29" t="s">
        <v>224</v>
      </c>
      <c r="D43" s="28" t="s">
        <v>223</v>
      </c>
      <c r="E43" s="26" t="s">
        <v>278</v>
      </c>
      <c r="F43" s="27" t="s">
        <v>222</v>
      </c>
      <c r="G43" s="2" t="s">
        <v>219</v>
      </c>
      <c r="J43" s="30" t="s">
        <v>127</v>
      </c>
      <c r="K43" s="30">
        <f>C44</f>
        <v>2.9597911755128077E-3</v>
      </c>
    </row>
    <row r="44" spans="1:11">
      <c r="C44">
        <v>2.9597911755128077E-3</v>
      </c>
      <c r="D44">
        <v>4.2151391427059981E-2</v>
      </c>
      <c r="E44">
        <v>0.12166304187408718</v>
      </c>
      <c r="F44">
        <v>0.19767535839528297</v>
      </c>
      <c r="G44">
        <v>0.35073496155966688</v>
      </c>
      <c r="J44" s="30" t="s">
        <v>304</v>
      </c>
      <c r="K44" s="30">
        <f>C44</f>
        <v>2.9597911755128077E-3</v>
      </c>
    </row>
    <row r="45" spans="1:11">
      <c r="J45" s="30" t="s">
        <v>126</v>
      </c>
      <c r="K45" s="30">
        <f>D44</f>
        <v>4.2151391427059981E-2</v>
      </c>
    </row>
    <row r="46" spans="1:11">
      <c r="J46" s="30" t="s">
        <v>305</v>
      </c>
      <c r="K46" s="30">
        <f>E44</f>
        <v>0.12166304187408718</v>
      </c>
    </row>
    <row r="47" spans="1:11">
      <c r="J47" s="30" t="s">
        <v>306</v>
      </c>
      <c r="K47" s="30">
        <f>F44</f>
        <v>0.19767535839528297</v>
      </c>
    </row>
    <row r="48" spans="1:11">
      <c r="J48" s="30" t="s">
        <v>307</v>
      </c>
      <c r="K48" s="30">
        <f>G44</f>
        <v>0.35073496155966688</v>
      </c>
    </row>
    <row r="49" spans="1:11">
      <c r="A49" t="s">
        <v>128</v>
      </c>
      <c r="C49" s="29" t="s">
        <v>224</v>
      </c>
      <c r="D49" s="28" t="s">
        <v>223</v>
      </c>
      <c r="E49" s="26" t="s">
        <v>278</v>
      </c>
      <c r="F49" s="27" t="s">
        <v>222</v>
      </c>
      <c r="G49" s="2" t="s">
        <v>219</v>
      </c>
      <c r="J49" t="s">
        <v>130</v>
      </c>
      <c r="K49">
        <f>C50</f>
        <v>5.5153553761122706E-69</v>
      </c>
    </row>
    <row r="50" spans="1:11">
      <c r="C50">
        <v>5.5153553761122706E-69</v>
      </c>
      <c r="D50">
        <v>3.410709377969982E-10</v>
      </c>
      <c r="E50">
        <v>1.0935643153520802E-3</v>
      </c>
      <c r="F50">
        <v>9.8054053311445663E-2</v>
      </c>
      <c r="G50">
        <v>0.35183466237175082</v>
      </c>
      <c r="J50" t="s">
        <v>139</v>
      </c>
      <c r="K50">
        <f>C50</f>
        <v>5.5153553761122706E-69</v>
      </c>
    </row>
    <row r="51" spans="1:11">
      <c r="J51" t="s">
        <v>129</v>
      </c>
      <c r="K51">
        <f>D50</f>
        <v>3.410709377969982E-10</v>
      </c>
    </row>
    <row r="52" spans="1:11">
      <c r="J52" t="s">
        <v>308</v>
      </c>
      <c r="K52">
        <f>E50</f>
        <v>1.0935643153520802E-3</v>
      </c>
    </row>
    <row r="53" spans="1:11">
      <c r="J53" t="s">
        <v>309</v>
      </c>
      <c r="K53">
        <f>F50</f>
        <v>9.8054053311445663E-2</v>
      </c>
    </row>
    <row r="54" spans="1:11">
      <c r="J54" t="s">
        <v>130</v>
      </c>
      <c r="K54">
        <f>G50</f>
        <v>0.35183466237175082</v>
      </c>
    </row>
    <row r="55" spans="1:11">
      <c r="A55" t="s">
        <v>131</v>
      </c>
      <c r="C55" s="29" t="s">
        <v>224</v>
      </c>
      <c r="D55" s="28" t="s">
        <v>223</v>
      </c>
      <c r="E55" s="26" t="s">
        <v>278</v>
      </c>
      <c r="F55" s="27" t="s">
        <v>222</v>
      </c>
      <c r="G55" s="2" t="s">
        <v>219</v>
      </c>
      <c r="J55" s="30" t="s">
        <v>133</v>
      </c>
      <c r="K55" s="30">
        <f>C56</f>
        <v>1.7779847903372451E-4</v>
      </c>
    </row>
    <row r="56" spans="1:11">
      <c r="C56">
        <v>1.7779847903372451E-4</v>
      </c>
      <c r="D56">
        <v>1.5552189391483891E-2</v>
      </c>
      <c r="E56">
        <v>5.1405796837084308E-2</v>
      </c>
      <c r="F56">
        <v>0.10093477881662977</v>
      </c>
      <c r="G56">
        <v>0.20173174183204196</v>
      </c>
      <c r="J56" s="30" t="s">
        <v>310</v>
      </c>
      <c r="K56" s="30">
        <f>C56</f>
        <v>1.7779847903372451E-4</v>
      </c>
    </row>
    <row r="57" spans="1:11">
      <c r="J57" s="30" t="s">
        <v>132</v>
      </c>
      <c r="K57" s="30">
        <f>D56</f>
        <v>1.5552189391483891E-2</v>
      </c>
    </row>
    <row r="58" spans="1:11">
      <c r="J58" s="30" t="s">
        <v>311</v>
      </c>
      <c r="K58" s="30">
        <f>E56</f>
        <v>5.1405796837084308E-2</v>
      </c>
    </row>
    <row r="59" spans="1:11">
      <c r="J59" s="30" t="s">
        <v>312</v>
      </c>
      <c r="K59" s="30">
        <f>F56</f>
        <v>0.10093477881662977</v>
      </c>
    </row>
    <row r="60" spans="1:11">
      <c r="J60" s="30" t="s">
        <v>313</v>
      </c>
      <c r="K60" s="30">
        <f>G56</f>
        <v>0.20173174183204196</v>
      </c>
    </row>
    <row r="61" spans="1:11">
      <c r="A61" t="s">
        <v>134</v>
      </c>
      <c r="C61" s="29" t="s">
        <v>224</v>
      </c>
      <c r="D61" s="28" t="s">
        <v>223</v>
      </c>
      <c r="E61" s="26" t="s">
        <v>278</v>
      </c>
      <c r="F61" s="27" t="s">
        <v>222</v>
      </c>
      <c r="G61" s="2" t="s">
        <v>219</v>
      </c>
      <c r="J61" t="s">
        <v>136</v>
      </c>
      <c r="K61">
        <f>C62</f>
        <v>9.2814553368975315E-13</v>
      </c>
    </row>
    <row r="62" spans="1:11">
      <c r="C62">
        <v>9.2814553368975315E-13</v>
      </c>
      <c r="D62">
        <v>2.7597666381451905E-5</v>
      </c>
      <c r="E62">
        <v>2.6023895467885281E-2</v>
      </c>
      <c r="F62">
        <v>0.20129532595878122</v>
      </c>
      <c r="G62">
        <v>0.34786165967318217</v>
      </c>
      <c r="J62" t="s">
        <v>314</v>
      </c>
      <c r="K62">
        <f>C62</f>
        <v>9.2814553368975315E-13</v>
      </c>
    </row>
    <row r="63" spans="1:11">
      <c r="J63" t="s">
        <v>135</v>
      </c>
      <c r="K63">
        <f>D62</f>
        <v>2.7597666381451905E-5</v>
      </c>
    </row>
    <row r="64" spans="1:11">
      <c r="J64" t="s">
        <v>315</v>
      </c>
      <c r="K64">
        <f>E62</f>
        <v>2.6023895467885281E-2</v>
      </c>
    </row>
    <row r="65" spans="1:11">
      <c r="J65" t="s">
        <v>316</v>
      </c>
      <c r="K65">
        <f>F62</f>
        <v>0.20129532595878122</v>
      </c>
    </row>
    <row r="66" spans="1:11">
      <c r="J66" t="s">
        <v>317</v>
      </c>
      <c r="K66">
        <f>G62</f>
        <v>0.34786165967318217</v>
      </c>
    </row>
    <row r="67" spans="1:11">
      <c r="A67" t="s">
        <v>130</v>
      </c>
      <c r="C67" s="29" t="s">
        <v>224</v>
      </c>
      <c r="D67" s="28" t="s">
        <v>223</v>
      </c>
      <c r="E67" s="26" t="s">
        <v>278</v>
      </c>
      <c r="F67" s="27" t="s">
        <v>222</v>
      </c>
      <c r="G67" s="2" t="s">
        <v>219</v>
      </c>
      <c r="J67" s="30" t="s">
        <v>138</v>
      </c>
      <c r="K67" s="30">
        <f>C68</f>
        <v>1.4289318110617431E-11</v>
      </c>
    </row>
    <row r="68" spans="1:11">
      <c r="C68">
        <v>1.4289318110617431E-11</v>
      </c>
      <c r="D68">
        <v>1.0536834021335435E-4</v>
      </c>
      <c r="E68">
        <v>9.0029321321681899E-2</v>
      </c>
      <c r="F68">
        <v>0.22285863140294565</v>
      </c>
      <c r="G68">
        <v>0.346917212373136</v>
      </c>
      <c r="J68" s="30" t="s">
        <v>318</v>
      </c>
      <c r="K68" s="30">
        <f>C68</f>
        <v>1.4289318110617431E-11</v>
      </c>
    </row>
    <row r="69" spans="1:11">
      <c r="J69" s="30" t="s">
        <v>137</v>
      </c>
      <c r="K69" s="30">
        <f>D68</f>
        <v>1.0536834021335435E-4</v>
      </c>
    </row>
    <row r="70" spans="1:11">
      <c r="J70" s="30" t="s">
        <v>320</v>
      </c>
      <c r="K70" s="30">
        <f>E68</f>
        <v>9.0029321321681899E-2</v>
      </c>
    </row>
    <row r="71" spans="1:11">
      <c r="J71" s="30" t="s">
        <v>319</v>
      </c>
      <c r="K71" s="30">
        <f>F68</f>
        <v>0.22285863140294565</v>
      </c>
    </row>
    <row r="72" spans="1:11">
      <c r="J72" s="30" t="s">
        <v>321</v>
      </c>
      <c r="K72" s="30">
        <f>G68</f>
        <v>0.346917212373136</v>
      </c>
    </row>
    <row r="73" spans="1:11">
      <c r="A73" t="s">
        <v>139</v>
      </c>
      <c r="C73" s="29" t="s">
        <v>224</v>
      </c>
      <c r="D73" s="28" t="s">
        <v>223</v>
      </c>
      <c r="E73" s="26" t="s">
        <v>278</v>
      </c>
      <c r="F73" s="27" t="s">
        <v>222</v>
      </c>
      <c r="G73" s="2" t="s">
        <v>219</v>
      </c>
      <c r="J73" t="s">
        <v>141</v>
      </c>
      <c r="K73">
        <f>C74</f>
        <v>6.4496388238208024E-12</v>
      </c>
    </row>
    <row r="74" spans="1:11">
      <c r="C74">
        <v>6.4496388238208024E-12</v>
      </c>
      <c r="D74">
        <v>1.0521694264022027E-4</v>
      </c>
      <c r="E74">
        <v>8.5585065293727475E-3</v>
      </c>
      <c r="F74">
        <v>6.0280354777177456E-2</v>
      </c>
      <c r="G74">
        <v>0.18004150748642955</v>
      </c>
      <c r="J74" t="s">
        <v>322</v>
      </c>
      <c r="K74">
        <f>C74</f>
        <v>6.4496388238208024E-12</v>
      </c>
    </row>
    <row r="75" spans="1:11">
      <c r="J75" t="s">
        <v>140</v>
      </c>
      <c r="K75">
        <f>D74</f>
        <v>1.0521694264022027E-4</v>
      </c>
    </row>
    <row r="76" spans="1:11">
      <c r="J76" t="s">
        <v>323</v>
      </c>
      <c r="K76">
        <f>E74</f>
        <v>8.5585065293727475E-3</v>
      </c>
    </row>
    <row r="77" spans="1:11">
      <c r="J77" t="s">
        <v>324</v>
      </c>
      <c r="K77">
        <f>F74</f>
        <v>6.0280354777177456E-2</v>
      </c>
    </row>
    <row r="78" spans="1:11">
      <c r="J78" t="s">
        <v>325</v>
      </c>
      <c r="K78">
        <f>G74</f>
        <v>0.18004150748642955</v>
      </c>
    </row>
    <row r="79" spans="1:11">
      <c r="A79" t="s">
        <v>129</v>
      </c>
      <c r="C79" s="29" t="s">
        <v>224</v>
      </c>
      <c r="D79" s="28" t="s">
        <v>223</v>
      </c>
      <c r="E79" s="26" t="s">
        <v>278</v>
      </c>
      <c r="F79" s="27" t="s">
        <v>222</v>
      </c>
      <c r="G79" s="2" t="s">
        <v>219</v>
      </c>
      <c r="J79" s="30" t="s">
        <v>143</v>
      </c>
      <c r="K79" s="30">
        <f>C80</f>
        <v>7.2858485718000103E-4</v>
      </c>
    </row>
    <row r="80" spans="1:11">
      <c r="C80">
        <v>7.2858485718000103E-4</v>
      </c>
      <c r="D80">
        <v>5.7008318764912622E-2</v>
      </c>
      <c r="E80">
        <v>0.17098829308770697</v>
      </c>
      <c r="F80">
        <v>0.21433065342544946</v>
      </c>
      <c r="G80">
        <v>0.34991153454635876</v>
      </c>
      <c r="J80" s="30" t="s">
        <v>326</v>
      </c>
      <c r="K80" s="30">
        <f>C80</f>
        <v>7.2858485718000103E-4</v>
      </c>
    </row>
    <row r="81" spans="1:11">
      <c r="J81" s="30" t="s">
        <v>142</v>
      </c>
      <c r="K81" s="30">
        <f>D80</f>
        <v>5.7008318764912622E-2</v>
      </c>
    </row>
    <row r="82" spans="1:11">
      <c r="J82" s="30" t="s">
        <v>327</v>
      </c>
      <c r="K82" s="30">
        <f>E80</f>
        <v>0.17098829308770697</v>
      </c>
    </row>
    <row r="83" spans="1:11">
      <c r="J83" s="30" t="s">
        <v>328</v>
      </c>
      <c r="K83" s="30">
        <f>F80</f>
        <v>0.21433065342544946</v>
      </c>
    </row>
    <row r="84" spans="1:11">
      <c r="J84" s="30" t="s">
        <v>329</v>
      </c>
      <c r="K84" s="30">
        <f>G80</f>
        <v>0.34991153454635876</v>
      </c>
    </row>
    <row r="87" spans="1:11">
      <c r="A87" s="24" t="s">
        <v>204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F3E3B6BC6274BB52149640C3D9157" ma:contentTypeVersion="4" ma:contentTypeDescription="Create a new document." ma:contentTypeScope="" ma:versionID="1c7e733a36be186dbea4a7674756d1a3">
  <xsd:schema xmlns:xsd="http://www.w3.org/2001/XMLSchema" xmlns:xs="http://www.w3.org/2001/XMLSchema" xmlns:p="http://schemas.microsoft.com/office/2006/metadata/properties" xmlns:ns2="bb57b765-1e86-4e77-8e28-f1ab92463815" targetNamespace="http://schemas.microsoft.com/office/2006/metadata/properties" ma:root="true" ma:fieldsID="44af4c10a9d55b570a86309e635e164a" ns2:_="">
    <xsd:import namespace="bb57b765-1e86-4e77-8e28-f1ab92463815"/>
    <xsd:element name="properties">
      <xsd:complexType>
        <xsd:sequence>
          <xsd:element name="documentManagement">
            <xsd:complexType>
              <xsd:all>
                <xsd:element ref="ns2:BJSCInternalLabel" minOccurs="0"/>
                <xsd:element ref="ns2:BJSCdd9eba61_x002D_d6b9_x002D_469b_x" minOccurs="0"/>
                <xsd:element ref="ns2:BJSCc5a055b0_x002D_1bed_x002D_4579_x" minOccurs="0"/>
                <xsd:element ref="ns2:BJSCSummaryMark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7b765-1e86-4e77-8e28-f1ab92463815" elementFormDefault="qualified">
    <xsd:import namespace="http://schemas.microsoft.com/office/2006/documentManagement/types"/>
    <xsd:import namespace="http://schemas.microsoft.com/office/infopath/2007/PartnerControls"/>
    <xsd:element name="BJSCInternalLabel" ma:index="8" nillable="true" ma:displayName="Classifier Label" ma:internalName="BJSCInternalLabel">
      <xsd:simpleType>
        <xsd:restriction base="dms:Unknown"/>
      </xsd:simpleType>
    </xsd:element>
    <xsd:element name="BJSCdd9eba61_x002D_d6b9_x002D_469b_x" ma:index="9" nillable="true" ma:displayName="Audience" ma:internalName="BJSCdd9eba61_x002D_d6b9_x002D_469b_x">
      <xsd:simpleType>
        <xsd:restriction base="dms:Text"/>
      </xsd:simpleType>
    </xsd:element>
    <xsd:element name="BJSCc5a055b0_x002D_1bed_x002D_4579_x" ma:index="10" nillable="true" ma:displayName="Visual marking" ma:internalName="BJSCc5a055b0_x002D_1bed_x002D_4579_x">
      <xsd:simpleType>
        <xsd:restriction base="dms:Text"/>
      </xsd:simpleType>
    </xsd:element>
    <xsd:element name="BJSCSummaryMarking" ma:index="11" nillable="true" ma:displayName="Summary Marking" ma:internalName="BJSCSummaryMark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JSCc5a055b0_x002D_1bed_x002D_4579_x xmlns="bb57b765-1e86-4e77-8e28-f1ab92463815" xsi:nil="true"/>
    <BJSCdd9eba61_x002D_d6b9_x002D_469b_x xmlns="bb57b765-1e86-4e77-8e28-f1ab92463815" xsi:nil="true"/>
    <BJSCSummaryMarking xmlns="bb57b765-1e86-4e77-8e28-f1ab92463815">This item has no classification</BJSCSummaryMarking>
    <BJSCInternalLabel xmlns="bb57b765-1e86-4e77-8e28-f1ab92463815"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BJSCInternalLabel>
  </documentManagement>
</p:properties>
</file>

<file path=customXml/itemProps1.xml><?xml version="1.0" encoding="utf-8"?>
<ds:datastoreItem xmlns:ds="http://schemas.openxmlformats.org/officeDocument/2006/customXml" ds:itemID="{772B99B3-C6EF-4ACF-86F0-085D7D07B130}"/>
</file>

<file path=customXml/itemProps2.xml><?xml version="1.0" encoding="utf-8"?>
<ds:datastoreItem xmlns:ds="http://schemas.openxmlformats.org/officeDocument/2006/customXml" ds:itemID="{88B5136A-AFB6-4A81-B09C-03D4C15BCC39}"/>
</file>

<file path=customXml/itemProps3.xml><?xml version="1.0" encoding="utf-8"?>
<ds:datastoreItem xmlns:ds="http://schemas.openxmlformats.org/officeDocument/2006/customXml" ds:itemID="{DE10E202-A217-4342-9BCD-5372DDF313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Information and version control</vt:lpstr>
      <vt:lpstr>Asset Risk Calculation</vt:lpstr>
      <vt:lpstr>Scenario 1</vt:lpstr>
      <vt:lpstr>Scenario 2</vt:lpstr>
      <vt:lpstr>Asset Info</vt:lpstr>
      <vt:lpstr>PoF Tx</vt:lpstr>
      <vt:lpstr>PoF Cables</vt:lpstr>
      <vt:lpstr>PoF OHL</vt:lpstr>
      <vt:lpstr>PoF SWGR</vt:lpstr>
      <vt:lpstr>Criticality</vt:lpstr>
      <vt:lpstr>Cost of recovery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2016-02-26T12:39:40Z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-1240507911</vt:i4>
  </property>
  <property fmtid="{D5CDD505-2E9C-101B-9397-08002B2CF9AE}" pid="3" name="_NewReviewCycle">
    <vt:lpwstr/>
  </property>
  <property fmtid="{D5CDD505-2E9C-101B-9397-08002B2CF9AE}" pid="4" name="_PreviousAdHocReviewCycleID">
    <vt:i4>2114776725</vt:i4>
  </property>
  <property fmtid="{D5CDD505-2E9C-101B-9397-08002B2CF9AE}" pid="5" name="ContentTypeId">
    <vt:lpwstr>0x010100150F3E3B6BC6274BB52149640C3D9157</vt:lpwstr>
  </property>
</Properties>
</file>