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9440" windowHeight="8640"/>
  </bookViews>
  <sheets>
    <sheet name="Growth Term Impacts" sheetId="1" r:id="rId1"/>
  </sheets>
  <externalReferences>
    <externalReference r:id="rId2"/>
    <externalReference r:id="rId3"/>
    <externalReference r:id="rId4"/>
  </externalReferences>
  <definedNames>
    <definedName name="_1998Costs">'[1]Licence Condition Values'!$G$41:$N$41</definedName>
    <definedName name="_LV1">'[2]Input Page'!$H$32:$M$32</definedName>
    <definedName name="_LV2">'[2]Input Page'!$H$33:$M$33</definedName>
    <definedName name="_LV3">'[2]Input Page'!$H$34:$M$34</definedName>
    <definedName name="aa" localSheetId="0">#REF!</definedName>
    <definedName name="aa">#REF!</definedName>
    <definedName name="ALP">'[1]Licence Condition Values'!$G$54:$N$54</definedName>
    <definedName name="april" localSheetId="0">#REF!</definedName>
    <definedName name="april">#REF!</definedName>
    <definedName name="Base_Rev">#REF!</definedName>
    <definedName name="CBR">'[1]Input Page'!$H$68:$M$68</definedName>
    <definedName name="cca">'[1]Input Metering'!$H$70:$L$70</definedName>
    <definedName name="Charges">'[1]Input Page'!$H$89:$L$89</definedName>
    <definedName name="collate" localSheetId="0">#REF!</definedName>
    <definedName name="collate">#REF!</definedName>
    <definedName name="COMPNAME">#REF!</definedName>
    <definedName name="CompYear">'[1]Input Page'!#REF!</definedName>
    <definedName name="con" localSheetId="0">#REF!</definedName>
    <definedName name="con">#REF!</definedName>
    <definedName name="Cost_FCTA">'[1]Licence Condition Values'!$H$111:$N$111</definedName>
    <definedName name="Cost_FPCA">'[1]Licence Condition Values'!$H$108:$N$108</definedName>
    <definedName name="Cost_FSCA">'[1]Licence Condition Values'!$H$105:$N$105</definedName>
    <definedName name="Custm">'[2]Input Page'!$H$27:$N$27</definedName>
    <definedName name="DateOffset">'[1]Input Page'!$H$12:$L$14</definedName>
    <definedName name="De_minimis">'[1]Input Page'!$H$158:$M$158</definedName>
    <definedName name="Dt">'[1]Input Page'!$H$22:$I$22</definedName>
    <definedName name="e">'[3]Input Page'!$H$8:$M$8</definedName>
    <definedName name="ELA_MRSPCM">'[1]Input Metering'!$H$55:$L$55</definedName>
    <definedName name="ELA_MRSPPM">'[1]Input Metering'!$H$56:$L$56</definedName>
    <definedName name="ELA_NNHCTM">'[1]Input Metering'!$H$59:$L$59</definedName>
    <definedName name="ELA_PPMRWCM">'[1]Input Metering'!$H$58:$L$58</definedName>
    <definedName name="ELA_PPSRWCM">'[1]Input Metering'!$H$57:$L$57</definedName>
    <definedName name="EP">'[1]Input Page'!$H$82:$M$82</definedName>
    <definedName name="FCTA">'[1]Licence Condition Values'!$H$110:$N$110</definedName>
    <definedName name="FPCA">'[1]Licence Condition Values'!$H$107:$N$107</definedName>
    <definedName name="FSCA">'[1]Licence Condition Values'!$H$104:$N$104</definedName>
    <definedName name="FV_KPPM">'[1]Licence Condition Values'!$G$89:$N$89</definedName>
    <definedName name="FV_SPPM">'[1]Licence Condition Values'!$H$94:$N$94</definedName>
    <definedName name="FV_SRCM">'[1]Licence Condition Values'!$G$80:$N$80</definedName>
    <definedName name="FV_TPPM">'[1]Licence Condition Values'!$G$84:$N$84</definedName>
    <definedName name="gc">'[1]Input Page'!$H$95:$M$95</definedName>
    <definedName name="gcz">'[1]Input Page'!$H$99:$M$99</definedName>
    <definedName name="gir">'[1]Licence Condition Values'!$G$63:$N$63</definedName>
    <definedName name="giz">'[1]Licence Condition Values'!$H$74:$N$74</definedName>
    <definedName name="gor">'[1]Licence Condition Values'!$H$71:$N$71</definedName>
    <definedName name="gp">'[1]Generation Revenue'!$H$21:$M$21</definedName>
    <definedName name="gpc">'[1]Input Page'!$H$98:$M$98</definedName>
    <definedName name="gps">'[1]Input Page'!$H$97:$M$97</definedName>
    <definedName name="gt">'[1]Input Page'!$H$96:$M$96</definedName>
    <definedName name="HB">'[1]Input Page'!$H$77:$M$77</definedName>
    <definedName name="HV">'[2]Input Page'!$H$31:$M$31</definedName>
    <definedName name="IFIE">'[1]Input Page'!$H$67:$M$67</definedName>
    <definedName name="IG">'[1]Generation Revenue'!$H$40:$M$40</definedName>
    <definedName name="Int_rates">'[1]Input Page'!$H$9:$N$9</definedName>
    <definedName name="IP">'[1]Incentive Revenue'!$H$99:$M$99</definedName>
    <definedName name="IQ">'[1]Input Page'!$H$54:$M$54</definedName>
    <definedName name="KD">'[1]Correction Factor'!$H$51:$M$51</definedName>
    <definedName name="KG">'[1]Generation Revenue'!$H$60:$M$60</definedName>
    <definedName name="KPPMAV">'[1]Licence Condition Values'!$G$88:$N$88</definedName>
    <definedName name="LP">'[1]Input Page'!$H$73:$N$73</definedName>
    <definedName name="LPSA">'[1]Licence Condition Values'!$G$44:$N$44</definedName>
    <definedName name="LPSF">'[1]Input Page'!$H$81:$M$81</definedName>
    <definedName name="LR">'[1]Licence Condition Values'!$H$50:$N$50</definedName>
    <definedName name="LRKPPM">'[1]Input Metering'!$H$42:$L$42</definedName>
    <definedName name="LRSPPM">'[1]Input Metering'!$H$43:$L$43</definedName>
    <definedName name="LRTPPM">'[1]Input Metering'!$H$41:$L$41</definedName>
    <definedName name="MAP">'[1]Metering (1) - MAP'!$H$143:$L$143</definedName>
    <definedName name="Mdt">'[1]Input Page'!$H$21:$I$21</definedName>
    <definedName name="MEAP_MRSPCM">'[1]Input Metering'!$H$47:$L$47</definedName>
    <definedName name="MEAP_MRSPPM">'[1]Input Metering'!$H$48:$L$48</definedName>
    <definedName name="MEAP_NNHCTM">'[1]Input Metering'!$H$51:$L$51</definedName>
    <definedName name="MEAP_PPMRWCM">'[1]Input Metering'!$H$50:$L$50</definedName>
    <definedName name="MEAP_PPSRWCM">'[1]Input Metering'!$H$49:$L$49</definedName>
    <definedName name="Met_En">'[1]Input Page'!$H$41:$M$41</definedName>
    <definedName name="Met_Ex">'[1]Input Page'!$H$45:$M$45</definedName>
    <definedName name="MOP">'[1]Metering (2) - MOP'!$H$53:$M$53</definedName>
    <definedName name="MPC">'[1]Input Page'!$H$75:$M$75</definedName>
    <definedName name="MR">'[2]Licence Condition Values'!$G$29:$N$29</definedName>
    <definedName name="MRV">'[1]Licence Condition Values'!$H$100:$N$100</definedName>
    <definedName name="other_ex">'[1]Input Page'!$H$138:$M$138</definedName>
    <definedName name="other_metex">'[1]Input Page'!$H$142:$N$142</definedName>
    <definedName name="P">'[1]Licence Condition Values'!$G$67:$N$67</definedName>
    <definedName name="PE">'[2]Licence Condition Values'!$G$24:$N$24</definedName>
    <definedName name="PF">'[1]Licence Condition Values'!$G$34:$N$34</definedName>
    <definedName name="PIT">'[1]Metering (1) - MAP'!$H$19:$L$19</definedName>
    <definedName name="PLR">'[1]Licence Condition Values'!$G$51:$N$51</definedName>
    <definedName name="ppca">'[1]Input Metering'!$H$69:$L$69</definedName>
    <definedName name="PR">'[1]Combined Network Revenue'!$H$18:$M$18</definedName>
    <definedName name="_xlnm.Print_Area" localSheetId="0">'Growth Term Impacts'!$A$1:$R$27</definedName>
    <definedName name="PT">'[1]Pass Through Items '!$H$82:$M$82</definedName>
    <definedName name="ptrg">'[1]Licence Condition Values'!$G$66:$N$66</definedName>
    <definedName name="PTRI">'[1]Licence Condition Values'!$H$58:$N$58</definedName>
    <definedName name="PU">'[2]Licence Condition Values'!$G$15:$N$15</definedName>
    <definedName name="PVL">'[1]Input Page'!$H$50:$N$50</definedName>
    <definedName name="qwerty" localSheetId="0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qwerty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rate">'[1]Licence Condition Values'!$G$68:$N$68</definedName>
    <definedName name="RD">'[1]Input Page'!$H$87:$M$87</definedName>
    <definedName name="Rdt">'[1]Input Page'!$H$23:$I$23</definedName>
    <definedName name="RegYear">'[1]Input Page'!$H$17</definedName>
    <definedName name="Rev_KPPM">'[1]Input Metering'!$H$15:$N$15</definedName>
    <definedName name="Rev_Out">'[1]Input Page'!$H$111:$M$111</definedName>
    <definedName name="Rev_SCRM">'[1]Input Metering'!$H$11:$N$11</definedName>
    <definedName name="Rev_SPPM">'[1]Input Metering'!$H$17:$N$17</definedName>
    <definedName name="Rev_TPPM">'[1]Input Metering'!$H$13:$N$13</definedName>
    <definedName name="RG">'[1]Input Page'!$H$103:$M$103</definedName>
    <definedName name="RP">'[1]Input Page'!$H$74:$M$74</definedName>
    <definedName name="RPI">'[2]Input Page'!$H$8:$M$8</definedName>
    <definedName name="rpi_dpcr3">'[2]Licence Condition Values'!$C$9:$G$9</definedName>
    <definedName name="RPZ">'[1]Generation Revenue'!$H$50:$M$50</definedName>
    <definedName name="RPZM">'[1]Licence Condition Values'!$H$75:$N$75</definedName>
    <definedName name="RV">'[1]Licence Condition Values'!$G$37:$N$37</definedName>
    <definedName name="SH">'[1]Input Page'!$H$83:$M$83</definedName>
    <definedName name="SHA">'[1]Licence Condition Values'!$G$45:$N$45</definedName>
    <definedName name="Shar_dist">'[1]Input Page'!$H$46:$M$46</definedName>
    <definedName name="SOC">'[1]Licence Condition Values'!$G$42:$N$42</definedName>
    <definedName name="spca">'[1]Input Metering'!$H$68:$L$68</definedName>
    <definedName name="SPPMAV">'[1]Licence Condition Values'!$G$93:$N$93</definedName>
    <definedName name="subtot_AG">'[1]Generation Revenue'!$H$52:$M$52</definedName>
    <definedName name="Total_ex">'[1]Input Page'!$H$124:$M$124</definedName>
    <definedName name="TPC">'[1]Input Page'!$H$80:$M$80</definedName>
    <definedName name="TTPMAV">'[1]Licence Condition Values'!$G$83:$N$83</definedName>
    <definedName name="UNC">'[1]Input Page'!$H$76:$M$76</definedName>
    <definedName name="UnitHV">'[2]Licence Condition Values'!$H$18:$N$18</definedName>
    <definedName name="UnitLV1">'[2]Licence Condition Values'!$H$19:$N$19</definedName>
    <definedName name="UnitLV2">'[2]Licence Condition Values'!$H$20:$N$20</definedName>
    <definedName name="UnitLV3">'[2]Licence Condition Values'!$H$21:$N$21</definedName>
    <definedName name="Unmet_En">'[1]Input Page'!$H$40:$M$40</definedName>
    <definedName name="Unmet_Ex">'[1]Input Page'!$H$44:$M$44</definedName>
    <definedName name="w">'[3]Licence Condition Values'!$G$29:$N$29</definedName>
    <definedName name="wpd" localSheetId="0">#REF!</definedName>
    <definedName name="wpd">#REF!</definedName>
    <definedName name="wrn.3E9._.Return." localSheetId="0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wrn.3E9._.Return." hidden="1">{"Table 1",#N/A,FALSE,"Table 1";"Table 2",#N/A,FALSE,"Table 2";"Table 3a",#N/A,FALSE,"Table 3";"Table 3b_d",#N/A,FALSE,"Table 3";"Table 5a",#N/A,FALSE,"Table 5";"Table 4",#N/A,FALSE,"Table 4";"Table 5b",#N/A,FALSE,"Table 5";"Table 6",#N/A,FALSE,"Table 6"}</definedName>
    <definedName name="X">'[2]Licence Condition Values'!$H$26:$N$26</definedName>
  </definedNames>
  <calcPr calcId="145621"/>
</workbook>
</file>

<file path=xl/calcChain.xml><?xml version="1.0" encoding="utf-8"?>
<calcChain xmlns="http://schemas.openxmlformats.org/spreadsheetml/2006/main">
  <c r="M7" i="1" l="1"/>
  <c r="N7" i="1"/>
  <c r="O7" i="1"/>
  <c r="P7" i="1"/>
  <c r="L7" i="1"/>
  <c r="L5" i="1"/>
  <c r="L6" i="1" s="1"/>
  <c r="M5" i="1"/>
  <c r="M6" i="1" s="1"/>
  <c r="N5" i="1"/>
  <c r="N6" i="1" s="1"/>
  <c r="O5" i="1"/>
  <c r="O6" i="1" s="1"/>
  <c r="P5" i="1"/>
  <c r="P6" i="1"/>
  <c r="D5" i="1" l="1"/>
  <c r="E5" i="1" s="1"/>
  <c r="F5" i="1" s="1"/>
  <c r="C17" i="1" s="1"/>
  <c r="D17" i="1" s="1"/>
  <c r="E17" i="1" s="1"/>
  <c r="D8" i="1"/>
  <c r="E8" i="1" s="1"/>
  <c r="F8" i="1" s="1"/>
  <c r="C20" i="1" s="1"/>
  <c r="D20" i="1" s="1"/>
  <c r="E20" i="1" s="1"/>
  <c r="D11" i="1"/>
  <c r="E11" i="1" s="1"/>
  <c r="F11" i="1" s="1"/>
  <c r="C23" i="1" s="1"/>
  <c r="D7" i="1"/>
  <c r="E7" i="1" s="1"/>
  <c r="F7" i="1" s="1"/>
  <c r="C19" i="1" s="1"/>
  <c r="D19" i="1" s="1"/>
  <c r="E19" i="1" s="1"/>
  <c r="D10" i="1"/>
  <c r="E10" i="1" s="1"/>
  <c r="F10" i="1" s="1"/>
  <c r="C22" i="1" s="1"/>
  <c r="D22" i="1" s="1"/>
  <c r="E22" i="1" s="1"/>
  <c r="D9" i="1"/>
  <c r="E9" i="1" s="1"/>
  <c r="F9" i="1" s="1"/>
  <c r="C21" i="1" s="1"/>
  <c r="D21" i="1" s="1"/>
  <c r="E21" i="1" s="1"/>
  <c r="D12" i="1"/>
  <c r="E12" i="1" s="1"/>
  <c r="F12" i="1" s="1"/>
  <c r="C24" i="1" s="1"/>
  <c r="D24" i="1" s="1"/>
  <c r="E24" i="1" s="1"/>
  <c r="D6" i="1"/>
  <c r="E6" i="1" s="1"/>
  <c r="F6" i="1" s="1"/>
  <c r="C18" i="1" s="1"/>
  <c r="D18" i="1" s="1"/>
  <c r="E18" i="1" s="1"/>
  <c r="D23" i="1" l="1"/>
  <c r="E23" i="1" s="1"/>
</calcChain>
</file>

<file path=xl/sharedStrings.xml><?xml version="1.0" encoding="utf-8"?>
<sst xmlns="http://schemas.openxmlformats.org/spreadsheetml/2006/main" count="49" uniqueCount="31">
  <si>
    <t>ENWL</t>
  </si>
  <si>
    <t>NPg</t>
  </si>
  <si>
    <t>NPgN</t>
  </si>
  <si>
    <t>NPgY</t>
  </si>
  <si>
    <t>UKPN</t>
  </si>
  <si>
    <t>EPN</t>
  </si>
  <si>
    <t>LPN</t>
  </si>
  <si>
    <t>SPN</t>
  </si>
  <si>
    <t>SP</t>
  </si>
  <si>
    <t>SPD</t>
  </si>
  <si>
    <t>SPMW</t>
  </si>
  <si>
    <t>2009/10</t>
  </si>
  <si>
    <t>2010/11</t>
  </si>
  <si>
    <t>2011/12</t>
  </si>
  <si>
    <t>2012/13</t>
  </si>
  <si>
    <t>2013/14</t>
  </si>
  <si>
    <t>2014/15</t>
  </si>
  <si>
    <t>RPI (Financial Year Average)</t>
  </si>
  <si>
    <t>2008/09</t>
  </si>
  <si>
    <t>DPCR5 WACC</t>
  </si>
  <si>
    <t>2012/13 (inc. DP5 WACC)</t>
  </si>
  <si>
    <t>Slow track: RIIO-ED1 WACC:</t>
  </si>
  <si>
    <t>2009/10*</t>
  </si>
  <si>
    <t>STEP 1: Rebase losses growth term figures from 2009/10 prices to 12/13 prices (the price base used in the RIIO-ED1 licence)</t>
  </si>
  <si>
    <t>STEP 2: Apply Time Value of Money adjustment @ DPCR5 WACC to growth term in 12/13 prices for the 5 years of DPCR5). Then uplift for RIIO-ED1 WACC for 1 year. This gives starting figure in 12/13 prices, including all the  necessary time value of money adjustments, to use in the RIIO-ED1 licence.</t>
  </si>
  <si>
    <t>Price Base</t>
  </si>
  <si>
    <r>
      <t xml:space="preserve">*Starting figures taken from losses close out decision: </t>
    </r>
    <r>
      <rPr>
        <b/>
        <u/>
        <sz val="10"/>
        <color theme="3" tint="0.39997558519241921"/>
        <rFont val="Consolas"/>
        <family val="3"/>
      </rPr>
      <t xml:space="preserve">https://www.ofgem.gov.uk/ofgem-publications/86757/decisiononclosingoutdprc4lossesmechanism-mar-14.pdf </t>
    </r>
    <r>
      <rPr>
        <sz val="10"/>
        <rFont val="Consolas"/>
        <family val="3"/>
      </rPr>
      <t>(table 6 pg 60)</t>
    </r>
  </si>
  <si>
    <t>2012/13 
(inc. ED1 WACC for 15/16)**</t>
  </si>
  <si>
    <t>**Figures hardcoded into the licence under CRC 2M</t>
  </si>
  <si>
    <t>Schedule 1: Adjustment to uprate the DPCR4 growth term figures so line with final losses decision</t>
  </si>
  <si>
    <t>STEP 3: Adapt RIIO-ED1 licence to uplift the figures to 2016/17 prices (the year the growth term will be collected by licensees). 
This will be done by the RPIF term (under CRC 2A) which will uplift the 12/13 figures to a forecast of 16/17 prices. Once the outturn RPI figures are available, this will then be trued up under the licence mechanics set out in CRC 2A.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</si>
</sst>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11"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10"/>
      <color rgb="FFFFFFFF"/>
      <name val="Consolas"/>
      <family val="3"/>
    </font>
    <font>
      <sz val="10"/>
      <color rgb="FF000000"/>
      <name val="Consolas"/>
      <family val="3"/>
    </font>
    <font>
      <b/>
      <sz val="16"/>
      <color theme="1"/>
      <name val="Consolas"/>
      <family val="3"/>
    </font>
    <font>
      <b/>
      <u/>
      <sz val="10"/>
      <color theme="3" tint="0.39997558519241921"/>
      <name val="Consolas"/>
      <family val="3"/>
    </font>
    <font>
      <sz val="10"/>
      <name val="Consolas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4F81BD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2" fillId="2" borderId="1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1" applyFont="1" applyAlignment="1">
      <alignment horizontal="center"/>
    </xf>
    <xf numFmtId="2" fontId="5" fillId="0" borderId="2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2" fontId="5" fillId="5" borderId="2" xfId="1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10" fontId="5" fillId="0" borderId="0" xfId="0" applyNumberFormat="1" applyFont="1" applyBorder="1"/>
    <xf numFmtId="164" fontId="5" fillId="0" borderId="0" xfId="1" applyNumberFormat="1" applyFont="1" applyAlignment="1">
      <alignment horizontal="center"/>
    </xf>
    <xf numFmtId="10" fontId="5" fillId="0" borderId="0" xfId="1" applyNumberFormat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6" borderId="5" xfId="1" applyFont="1" applyFill="1" applyBorder="1" applyAlignment="1">
      <alignment horizontal="left" vertical="top"/>
    </xf>
    <xf numFmtId="10" fontId="5" fillId="6" borderId="6" xfId="1" applyNumberFormat="1" applyFont="1" applyFill="1" applyBorder="1" applyAlignment="1">
      <alignment horizontal="left" vertical="top"/>
    </xf>
    <xf numFmtId="0" fontId="5" fillId="6" borderId="7" xfId="1" applyFont="1" applyFill="1" applyBorder="1" applyAlignment="1">
      <alignment horizontal="left" vertical="top"/>
    </xf>
    <xf numFmtId="10" fontId="5" fillId="6" borderId="8" xfId="1" applyNumberFormat="1" applyFont="1" applyFill="1" applyBorder="1" applyAlignment="1">
      <alignment horizontal="left" vertical="top"/>
    </xf>
    <xf numFmtId="0" fontId="5" fillId="6" borderId="9" xfId="1" applyFont="1" applyFill="1" applyBorder="1" applyAlignment="1">
      <alignment horizontal="left" vertical="top" wrapText="1"/>
    </xf>
    <xf numFmtId="10" fontId="5" fillId="6" borderId="10" xfId="1" applyNumberFormat="1" applyFont="1" applyFill="1" applyBorder="1" applyAlignment="1">
      <alignment horizontal="left" vertical="top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7" borderId="2" xfId="1" applyFont="1" applyFill="1" applyBorder="1" applyAlignment="1">
      <alignment horizontal="center" vertical="top" wrapText="1"/>
    </xf>
    <xf numFmtId="0" fontId="4" fillId="7" borderId="2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 vertical="top"/>
    </xf>
    <xf numFmtId="2" fontId="5" fillId="0" borderId="4" xfId="1" applyNumberFormat="1" applyFont="1" applyBorder="1" applyAlignment="1"/>
    <xf numFmtId="2" fontId="5" fillId="0" borderId="0" xfId="1" applyNumberFormat="1" applyFont="1" applyBorder="1" applyAlignment="1"/>
    <xf numFmtId="0" fontId="5" fillId="0" borderId="0" xfId="1" applyFont="1" applyAlignment="1">
      <alignment horizontal="center" wrapText="1"/>
    </xf>
    <xf numFmtId="2" fontId="5" fillId="9" borderId="2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/>
    </xf>
    <xf numFmtId="15" fontId="6" fillId="3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5" fillId="9" borderId="2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8" borderId="0" xfId="1" applyFont="1" applyFill="1" applyBorder="1" applyAlignment="1">
      <alignment horizontal="left" vertical="top" wrapText="1"/>
    </xf>
    <xf numFmtId="0" fontId="4" fillId="8" borderId="0" xfId="1" applyFont="1" applyFill="1" applyAlignment="1">
      <alignment horizontal="left" vertical="top" wrapText="1"/>
    </xf>
    <xf numFmtId="0" fontId="4" fillId="0" borderId="4" xfId="1" applyFont="1" applyFill="1" applyBorder="1" applyAlignment="1">
      <alignment horizontal="left" vertical="center"/>
    </xf>
    <xf numFmtId="0" fontId="0" fillId="0" borderId="4" xfId="0" applyBorder="1" applyAlignment="1"/>
  </cellXfs>
  <cellStyles count="10">
    <cellStyle name="Comma 2" xfId="2"/>
    <cellStyle name="Comma 3" xfId="3"/>
    <cellStyle name="Normal" xfId="0" builtinId="0"/>
    <cellStyle name="Normal 2" xfId="4"/>
    <cellStyle name="Normal 2 2" xfId="5"/>
    <cellStyle name="Normal 3" xfId="1"/>
    <cellStyle name="Normal 4" xfId="6"/>
    <cellStyle name="Note 2" xfId="7"/>
    <cellStyle name="Percent 2" xfId="8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CO/Cost_and_Outputs_Lib/SUBS/ED/Revenue/2010_Actual/ENW/ENW_Revenue_2010_post_GV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dridget\AppData\Local\Microsoft\Windows\Temporary%20Internet%20Files\Content.Outlook\R2HKD1MA\CE_NEDL_2010_post_GV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JIOFZ1JV\2010_SPN_Rev_Return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ing Page"/>
      <sheetName val="Contents"/>
      <sheetName val="Log"/>
      <sheetName val="Diagram of worksheets"/>
      <sheetName val="Input Page"/>
      <sheetName val="Input Page Losses (DG)"/>
      <sheetName val="Input Metering"/>
      <sheetName val="Licence Condition Values"/>
      <sheetName val="Base Revenue"/>
      <sheetName val="Pass Through Items "/>
      <sheetName val="Incentive Revenue"/>
      <sheetName val="DG Losses Adjustment "/>
      <sheetName val="Correction Factor"/>
      <sheetName val="Generation Revenue"/>
      <sheetName val="Combined Network Revenue"/>
      <sheetName val="Metering (1) - MAP"/>
      <sheetName val="Metering (2) - MOP"/>
      <sheetName val="Summary"/>
      <sheetName val="Section 1"/>
      <sheetName val="Section 2"/>
      <sheetName val="Section 2a"/>
      <sheetName val="Section 2b"/>
      <sheetName val="Section 3"/>
      <sheetName val="Section 4"/>
      <sheetName val="Section 5"/>
      <sheetName val="Section 6"/>
      <sheetName val="Section 7"/>
      <sheetName val="Section 8"/>
      <sheetName val="Section 9"/>
      <sheetName val="Forecast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3.2500000000000001E-2</v>
          </cell>
        </row>
        <row r="9">
          <cell r="H9">
            <v>4.5900000000000003E-2</v>
          </cell>
          <cell r="I9">
            <v>4.82E-2</v>
          </cell>
          <cell r="J9">
            <v>5.5500000000000001E-2</v>
          </cell>
          <cell r="K9">
            <v>3.6299999999999999E-2</v>
          </cell>
          <cell r="L9">
            <v>5.0000000000000001E-3</v>
          </cell>
          <cell r="N9" t="str">
            <v>Int_rates</v>
          </cell>
        </row>
        <row r="12">
          <cell r="H12" t="str">
            <v>2005/06</v>
          </cell>
          <cell r="I12" t="str">
            <v>2006/07</v>
          </cell>
          <cell r="J12" t="str">
            <v>2007/08</v>
          </cell>
          <cell r="K12" t="str">
            <v>2008/09</v>
          </cell>
          <cell r="L12" t="str">
            <v>2009/10</v>
          </cell>
        </row>
        <row r="13">
          <cell r="H13">
            <v>0</v>
          </cell>
          <cell r="I13">
            <v>1</v>
          </cell>
          <cell r="J13">
            <v>2</v>
          </cell>
          <cell r="K13">
            <v>3</v>
          </cell>
          <cell r="L13">
            <v>4</v>
          </cell>
        </row>
        <row r="14">
          <cell r="H14">
            <v>0</v>
          </cell>
          <cell r="I14">
            <v>3</v>
          </cell>
          <cell r="J14">
            <v>6</v>
          </cell>
          <cell r="K14">
            <v>9</v>
          </cell>
          <cell r="L14">
            <v>12</v>
          </cell>
        </row>
        <row r="17">
          <cell r="H17" t="str">
            <v>2009/10</v>
          </cell>
        </row>
        <row r="21">
          <cell r="H21">
            <v>0.92693590599664399</v>
          </cell>
          <cell r="I21" t="str">
            <v>Mdt</v>
          </cell>
        </row>
        <row r="22">
          <cell r="H22">
            <v>24865</v>
          </cell>
          <cell r="I22" t="str">
            <v>Dt</v>
          </cell>
        </row>
        <row r="23">
          <cell r="H23">
            <v>222.643988765247</v>
          </cell>
          <cell r="I23" t="str">
            <v>Rdt</v>
          </cell>
        </row>
        <row r="41">
          <cell r="H41">
            <v>27866.417000000001</v>
          </cell>
          <cell r="I41">
            <v>27018.306</v>
          </cell>
          <cell r="J41">
            <v>26897.181</v>
          </cell>
          <cell r="K41">
            <v>26631.402999999998</v>
          </cell>
          <cell r="L41">
            <v>25681.423999999999</v>
          </cell>
        </row>
        <row r="44">
          <cell r="H44">
            <v>13</v>
          </cell>
          <cell r="I44">
            <v>12.224</v>
          </cell>
          <cell r="J44">
            <v>13.8</v>
          </cell>
          <cell r="K44">
            <v>14.584</v>
          </cell>
          <cell r="L44">
            <v>16.061</v>
          </cell>
        </row>
        <row r="45">
          <cell r="H45">
            <v>26614</v>
          </cell>
          <cell r="I45">
            <v>25787.356</v>
          </cell>
          <cell r="J45">
            <v>25587.91</v>
          </cell>
          <cell r="K45">
            <v>25325.526000000002</v>
          </cell>
          <cell r="L45">
            <v>24318.456999999999</v>
          </cell>
        </row>
        <row r="50">
          <cell r="H50">
            <v>49.1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PVL</v>
          </cell>
        </row>
        <row r="54">
          <cell r="H54">
            <v>3.84</v>
          </cell>
          <cell r="I54">
            <v>-7.0000000000000007E-2</v>
          </cell>
          <cell r="J54">
            <v>4.8099999999999996</v>
          </cell>
          <cell r="K54">
            <v>0.67</v>
          </cell>
          <cell r="L54">
            <v>3.67</v>
          </cell>
        </row>
        <row r="67">
          <cell r="H67">
            <v>1.05</v>
          </cell>
          <cell r="I67">
            <v>1.3</v>
          </cell>
          <cell r="J67">
            <v>0.91</v>
          </cell>
          <cell r="K67">
            <v>1.41</v>
          </cell>
          <cell r="L67">
            <v>1.36</v>
          </cell>
        </row>
        <row r="68">
          <cell r="H68">
            <v>234.62</v>
          </cell>
          <cell r="I68">
            <v>254.93</v>
          </cell>
          <cell r="J68">
            <v>282.98</v>
          </cell>
          <cell r="K68">
            <v>288.81</v>
          </cell>
          <cell r="L68">
            <v>270.47000000000003</v>
          </cell>
        </row>
        <row r="73">
          <cell r="H73">
            <v>1.07</v>
          </cell>
          <cell r="I73">
            <v>1.02</v>
          </cell>
          <cell r="J73">
            <v>1.05</v>
          </cell>
          <cell r="K73">
            <v>1.28</v>
          </cell>
          <cell r="L73">
            <v>0.96</v>
          </cell>
          <cell r="N73" t="str">
            <v>LP</v>
          </cell>
        </row>
        <row r="74">
          <cell r="H74">
            <v>16.18</v>
          </cell>
          <cell r="I74">
            <v>16.61</v>
          </cell>
          <cell r="J74">
            <v>17.11</v>
          </cell>
          <cell r="K74">
            <v>17.72</v>
          </cell>
          <cell r="L74">
            <v>18.600000000000001</v>
          </cell>
        </row>
        <row r="76">
          <cell r="L76">
            <v>11.56</v>
          </cell>
        </row>
        <row r="87">
          <cell r="H87">
            <v>234.62</v>
          </cell>
          <cell r="I87">
            <v>254.9</v>
          </cell>
          <cell r="J87">
            <v>282.85000000000002</v>
          </cell>
          <cell r="K87">
            <v>288.48</v>
          </cell>
          <cell r="L87">
            <v>270.07</v>
          </cell>
        </row>
        <row r="95">
          <cell r="H95">
            <v>5</v>
          </cell>
          <cell r="I95">
            <v>30</v>
          </cell>
          <cell r="J95">
            <v>62</v>
          </cell>
          <cell r="K95">
            <v>134</v>
          </cell>
          <cell r="L95">
            <v>147</v>
          </cell>
        </row>
        <row r="96">
          <cell r="H96">
            <v>0</v>
          </cell>
          <cell r="J96">
            <v>0</v>
          </cell>
          <cell r="L96">
            <v>0</v>
          </cell>
        </row>
        <row r="97">
          <cell r="H97">
            <v>0</v>
          </cell>
          <cell r="J97">
            <v>0</v>
          </cell>
          <cell r="L97">
            <v>0.04</v>
          </cell>
        </row>
        <row r="98">
          <cell r="H98">
            <v>0</v>
          </cell>
          <cell r="J98">
            <v>0</v>
          </cell>
          <cell r="L98">
            <v>0</v>
          </cell>
        </row>
        <row r="99">
          <cell r="H99">
            <v>0</v>
          </cell>
          <cell r="J99">
            <v>0</v>
          </cell>
          <cell r="L99">
            <v>0</v>
          </cell>
        </row>
        <row r="103">
          <cell r="H103">
            <v>0</v>
          </cell>
          <cell r="I103">
            <v>0.03</v>
          </cell>
          <cell r="J103">
            <v>0.13</v>
          </cell>
          <cell r="K103">
            <v>0.33</v>
          </cell>
          <cell r="L103">
            <v>0.4</v>
          </cell>
        </row>
        <row r="111">
          <cell r="H111">
            <v>5.77</v>
          </cell>
          <cell r="I111">
            <v>10.16</v>
          </cell>
          <cell r="J111">
            <v>8.58</v>
          </cell>
          <cell r="K111">
            <v>11.18</v>
          </cell>
          <cell r="L111">
            <v>10.82</v>
          </cell>
        </row>
        <row r="124">
          <cell r="H124">
            <v>55.92</v>
          </cell>
          <cell r="I124">
            <v>73.45</v>
          </cell>
          <cell r="J124">
            <v>97.05</v>
          </cell>
          <cell r="K124">
            <v>66.72</v>
          </cell>
          <cell r="L124">
            <v>65.209999999999994</v>
          </cell>
        </row>
        <row r="138">
          <cell r="H138">
            <v>6.47</v>
          </cell>
          <cell r="I138">
            <v>2.02</v>
          </cell>
          <cell r="J138">
            <v>0.67</v>
          </cell>
          <cell r="K138">
            <v>0.03</v>
          </cell>
          <cell r="L138">
            <v>0.06</v>
          </cell>
        </row>
        <row r="142">
          <cell r="H142">
            <v>0.04</v>
          </cell>
          <cell r="I142">
            <v>0.97</v>
          </cell>
          <cell r="J142">
            <v>0.25</v>
          </cell>
          <cell r="K142">
            <v>0.2</v>
          </cell>
          <cell r="L142">
            <v>0.16</v>
          </cell>
          <cell r="N142" t="str">
            <v>other_metex</v>
          </cell>
        </row>
        <row r="158">
          <cell r="H158">
            <v>0.22</v>
          </cell>
          <cell r="I158">
            <v>9.69</v>
          </cell>
          <cell r="J158">
            <v>0.62</v>
          </cell>
          <cell r="K158">
            <v>5.67</v>
          </cell>
          <cell r="L158">
            <v>2.14</v>
          </cell>
        </row>
      </sheetData>
      <sheetData sheetId="5" refreshError="1"/>
      <sheetData sheetId="6">
        <row r="11">
          <cell r="H11">
            <v>2.0699999999999998</v>
          </cell>
          <cell r="I11">
            <v>2.0099999999999998</v>
          </cell>
          <cell r="J11">
            <v>1.99</v>
          </cell>
          <cell r="K11">
            <v>1.97</v>
          </cell>
          <cell r="L11">
            <v>1.86</v>
          </cell>
          <cell r="N11" t="str">
            <v>Rev_SCRM</v>
          </cell>
        </row>
        <row r="13">
          <cell r="H13">
            <v>0.11</v>
          </cell>
          <cell r="I13">
            <v>0.15</v>
          </cell>
          <cell r="J13">
            <v>0.09</v>
          </cell>
          <cell r="K13">
            <v>0.06</v>
          </cell>
          <cell r="L13">
            <v>0.04</v>
          </cell>
          <cell r="N13" t="str">
            <v>Rev_TPPM</v>
          </cell>
        </row>
        <row r="15">
          <cell r="N15" t="str">
            <v>Rev_KPPM</v>
          </cell>
        </row>
        <row r="17">
          <cell r="H17">
            <v>2.79</v>
          </cell>
          <cell r="I17">
            <v>2.67</v>
          </cell>
          <cell r="J17">
            <v>2.52</v>
          </cell>
          <cell r="K17">
            <v>1.87</v>
          </cell>
          <cell r="L17">
            <v>1.1599999999999999</v>
          </cell>
          <cell r="N17" t="str">
            <v>Rev_SPPM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H47">
            <v>41.94</v>
          </cell>
          <cell r="I47">
            <v>45.46</v>
          </cell>
          <cell r="J47">
            <v>45.46</v>
          </cell>
          <cell r="K47">
            <v>45.46</v>
          </cell>
          <cell r="L47">
            <v>45.46</v>
          </cell>
        </row>
        <row r="48">
          <cell r="H48">
            <v>62.77</v>
          </cell>
          <cell r="I48">
            <v>84.57</v>
          </cell>
          <cell r="J48">
            <v>84.57</v>
          </cell>
          <cell r="K48">
            <v>84.57</v>
          </cell>
          <cell r="L48">
            <v>84.57</v>
          </cell>
        </row>
        <row r="49">
          <cell r="H49">
            <v>59.45</v>
          </cell>
          <cell r="I49">
            <v>59.45</v>
          </cell>
          <cell r="J49">
            <v>59.45</v>
          </cell>
          <cell r="K49">
            <v>59.45</v>
          </cell>
          <cell r="L49">
            <v>59.45</v>
          </cell>
        </row>
        <row r="50">
          <cell r="H50">
            <v>59.45</v>
          </cell>
          <cell r="I50">
            <v>66.63</v>
          </cell>
          <cell r="J50">
            <v>59.45</v>
          </cell>
          <cell r="K50">
            <v>59.45</v>
          </cell>
          <cell r="L50">
            <v>59.45</v>
          </cell>
        </row>
        <row r="51">
          <cell r="H51">
            <v>128.33000000000001</v>
          </cell>
          <cell r="I51">
            <v>128.33000000000001</v>
          </cell>
          <cell r="J51">
            <v>128.33000000000001</v>
          </cell>
          <cell r="K51">
            <v>128.33000000000001</v>
          </cell>
          <cell r="L51">
            <v>128.33000000000001</v>
          </cell>
        </row>
        <row r="55">
          <cell r="H55">
            <v>12</v>
          </cell>
          <cell r="I55">
            <v>12</v>
          </cell>
          <cell r="J55">
            <v>12</v>
          </cell>
          <cell r="K55">
            <v>12</v>
          </cell>
          <cell r="L55">
            <v>12</v>
          </cell>
        </row>
        <row r="56">
          <cell r="H56">
            <v>7</v>
          </cell>
          <cell r="I56">
            <v>7</v>
          </cell>
          <cell r="J56">
            <v>7</v>
          </cell>
          <cell r="K56">
            <v>7</v>
          </cell>
          <cell r="L56">
            <v>7</v>
          </cell>
        </row>
        <row r="57"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</row>
        <row r="58"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</row>
        <row r="59">
          <cell r="H59">
            <v>10</v>
          </cell>
          <cell r="I59">
            <v>10</v>
          </cell>
          <cell r="J59">
            <v>10</v>
          </cell>
          <cell r="K59">
            <v>10</v>
          </cell>
          <cell r="L59">
            <v>10</v>
          </cell>
        </row>
        <row r="68">
          <cell r="H68">
            <v>191508</v>
          </cell>
          <cell r="I68">
            <v>186770</v>
          </cell>
        </row>
        <row r="69">
          <cell r="H69">
            <v>3500</v>
          </cell>
          <cell r="I69">
            <v>2584</v>
          </cell>
        </row>
        <row r="70">
          <cell r="H70">
            <v>1402</v>
          </cell>
          <cell r="I70">
            <v>2877</v>
          </cell>
        </row>
      </sheetData>
      <sheetData sheetId="7">
        <row r="9">
          <cell r="C9">
            <v>1.3100000000000001E-2</v>
          </cell>
        </row>
        <row r="34">
          <cell r="G34" t="str">
            <v>£m</v>
          </cell>
          <cell r="H34">
            <v>1.1000000000000001</v>
          </cell>
          <cell r="I34">
            <v>1.1000000000000001</v>
          </cell>
          <cell r="J34">
            <v>1.1000000000000001</v>
          </cell>
          <cell r="K34">
            <v>1.1000000000000001</v>
          </cell>
          <cell r="L34">
            <v>1.1000000000000001</v>
          </cell>
          <cell r="N34" t="str">
            <v>PF</v>
          </cell>
        </row>
        <row r="37">
          <cell r="G37" t="str">
            <v>£m</v>
          </cell>
          <cell r="H37">
            <v>18.3</v>
          </cell>
          <cell r="I37">
            <v>17.399999999999999</v>
          </cell>
          <cell r="J37">
            <v>17.3</v>
          </cell>
          <cell r="K37">
            <v>17.3</v>
          </cell>
          <cell r="L37">
            <v>17.3</v>
          </cell>
          <cell r="N37" t="str">
            <v>RV</v>
          </cell>
        </row>
        <row r="41">
          <cell r="G41" t="str">
            <v>£m</v>
          </cell>
          <cell r="H41">
            <v>0</v>
          </cell>
          <cell r="N41" t="str">
            <v>1998Costs</v>
          </cell>
        </row>
        <row r="42">
          <cell r="G42" t="str">
            <v>£m</v>
          </cell>
          <cell r="H42">
            <v>0</v>
          </cell>
          <cell r="N42" t="str">
            <v>SOC</v>
          </cell>
        </row>
        <row r="44">
          <cell r="G44" t="str">
            <v>£m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 t="str">
            <v>LPSA</v>
          </cell>
        </row>
        <row r="45">
          <cell r="G45" t="str">
            <v>£m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 t="str">
            <v>SHA</v>
          </cell>
        </row>
        <row r="50">
          <cell r="H50">
            <v>48</v>
          </cell>
          <cell r="I50">
            <v>48</v>
          </cell>
          <cell r="J50">
            <v>48</v>
          </cell>
          <cell r="K50">
            <v>48</v>
          </cell>
          <cell r="L50">
            <v>48</v>
          </cell>
          <cell r="N50" t="str">
            <v>LR</v>
          </cell>
        </row>
        <row r="51">
          <cell r="G51" t="str">
            <v>£/MWh</v>
          </cell>
          <cell r="H51">
            <v>32.24</v>
          </cell>
          <cell r="I51">
            <v>32.24</v>
          </cell>
          <cell r="J51">
            <v>32.24</v>
          </cell>
          <cell r="K51">
            <v>32.24</v>
          </cell>
          <cell r="L51">
            <v>32.24</v>
          </cell>
          <cell r="N51" t="str">
            <v>PLR</v>
          </cell>
        </row>
        <row r="54">
          <cell r="G54" t="str">
            <v>%</v>
          </cell>
          <cell r="H54">
            <v>5.6800000000000003E-2</v>
          </cell>
          <cell r="I54">
            <v>5.6800000000000003E-2</v>
          </cell>
          <cell r="J54">
            <v>5.4800000000000001E-2</v>
          </cell>
          <cell r="K54">
            <v>5.4800000000000001E-2</v>
          </cell>
          <cell r="L54">
            <v>5.4800000000000001E-2</v>
          </cell>
          <cell r="N54" t="str">
            <v>ALP</v>
          </cell>
        </row>
        <row r="58">
          <cell r="H58">
            <v>0.9</v>
          </cell>
          <cell r="I58">
            <v>0.85</v>
          </cell>
          <cell r="J58">
            <v>0.8</v>
          </cell>
          <cell r="K58">
            <v>0.75</v>
          </cell>
          <cell r="L58">
            <v>0.7</v>
          </cell>
          <cell r="N58" t="str">
            <v>PTRI</v>
          </cell>
        </row>
        <row r="63">
          <cell r="G63" t="str">
            <v>£/MW</v>
          </cell>
          <cell r="H63">
            <v>1500</v>
          </cell>
          <cell r="I63">
            <v>1500</v>
          </cell>
          <cell r="J63">
            <v>1500</v>
          </cell>
          <cell r="K63">
            <v>1500</v>
          </cell>
          <cell r="L63">
            <v>1500</v>
          </cell>
          <cell r="N63" t="str">
            <v>gir</v>
          </cell>
        </row>
        <row r="66">
          <cell r="H66">
            <v>0.8</v>
          </cell>
          <cell r="I66">
            <v>0.8</v>
          </cell>
          <cell r="J66">
            <v>0.8</v>
          </cell>
          <cell r="K66">
            <v>0.8</v>
          </cell>
          <cell r="L66">
            <v>0.8</v>
          </cell>
          <cell r="N66" t="str">
            <v>ptrg</v>
          </cell>
        </row>
        <row r="67">
          <cell r="G67" t="str">
            <v>yrs</v>
          </cell>
          <cell r="H67">
            <v>15</v>
          </cell>
          <cell r="I67">
            <v>15</v>
          </cell>
          <cell r="J67">
            <v>15</v>
          </cell>
          <cell r="K67">
            <v>15</v>
          </cell>
          <cell r="L67">
            <v>15</v>
          </cell>
          <cell r="N67" t="str">
            <v>P</v>
          </cell>
        </row>
        <row r="68">
          <cell r="G68" t="str">
            <v>%</v>
          </cell>
          <cell r="H68">
            <v>6.9000000000000006E-2</v>
          </cell>
          <cell r="I68">
            <v>6.9000000000000006E-2</v>
          </cell>
          <cell r="J68">
            <v>6.9000000000000006E-2</v>
          </cell>
          <cell r="K68">
            <v>6.9000000000000006E-2</v>
          </cell>
          <cell r="L68">
            <v>6.9000000000000006E-2</v>
          </cell>
          <cell r="N68" t="str">
            <v>rate</v>
          </cell>
        </row>
        <row r="71">
          <cell r="H71">
            <v>1000</v>
          </cell>
          <cell r="I71">
            <v>1000</v>
          </cell>
          <cell r="J71">
            <v>1000</v>
          </cell>
          <cell r="K71">
            <v>1000</v>
          </cell>
          <cell r="L71">
            <v>1000</v>
          </cell>
          <cell r="N71" t="str">
            <v>gor</v>
          </cell>
        </row>
        <row r="74">
          <cell r="H74">
            <v>3000</v>
          </cell>
          <cell r="I74">
            <v>3000</v>
          </cell>
          <cell r="J74">
            <v>3000</v>
          </cell>
          <cell r="K74">
            <v>3000</v>
          </cell>
          <cell r="L74">
            <v>3000</v>
          </cell>
          <cell r="N74" t="str">
            <v>giz</v>
          </cell>
        </row>
        <row r="75">
          <cell r="H75">
            <v>500000</v>
          </cell>
          <cell r="I75">
            <v>500000</v>
          </cell>
          <cell r="J75">
            <v>500000</v>
          </cell>
          <cell r="K75">
            <v>500000</v>
          </cell>
          <cell r="L75">
            <v>500000</v>
          </cell>
          <cell r="N75" t="str">
            <v>RPZM</v>
          </cell>
        </row>
        <row r="80">
          <cell r="G80" t="str">
            <v>£</v>
          </cell>
          <cell r="H80">
            <v>1.1200000000000001</v>
          </cell>
          <cell r="I80">
            <v>1.1200000000000001</v>
          </cell>
          <cell r="J80">
            <v>1.1200000000000001</v>
          </cell>
          <cell r="K80">
            <v>1.1200000000000001</v>
          </cell>
          <cell r="L80">
            <v>1.1200000000000001</v>
          </cell>
          <cell r="N80" t="str">
            <v>FV_SRCM</v>
          </cell>
        </row>
        <row r="83">
          <cell r="G83" t="str">
            <v>£</v>
          </cell>
          <cell r="H83">
            <v>59</v>
          </cell>
          <cell r="I83">
            <v>59</v>
          </cell>
          <cell r="J83">
            <v>59</v>
          </cell>
          <cell r="K83">
            <v>59</v>
          </cell>
          <cell r="L83">
            <v>59</v>
          </cell>
          <cell r="N83" t="str">
            <v>TTPMAV</v>
          </cell>
        </row>
        <row r="84">
          <cell r="G84" t="str">
            <v>yrs</v>
          </cell>
          <cell r="H84">
            <v>9.7200000000000006</v>
          </cell>
          <cell r="I84">
            <v>9.7200000000000006</v>
          </cell>
          <cell r="J84">
            <v>9.7200000000000006</v>
          </cell>
          <cell r="K84">
            <v>9.7200000000000006</v>
          </cell>
          <cell r="L84">
            <v>9.7200000000000006</v>
          </cell>
          <cell r="N84" t="str">
            <v>FV_TPPM</v>
          </cell>
        </row>
        <row r="88">
          <cell r="G88" t="str">
            <v>£</v>
          </cell>
          <cell r="H88">
            <v>60.31</v>
          </cell>
          <cell r="I88">
            <v>60.31</v>
          </cell>
          <cell r="J88">
            <v>60.31</v>
          </cell>
          <cell r="K88">
            <v>60.31</v>
          </cell>
          <cell r="L88">
            <v>60.31</v>
          </cell>
          <cell r="N88" t="str">
            <v>KPPMAV</v>
          </cell>
        </row>
        <row r="89">
          <cell r="G89" t="str">
            <v>yrs</v>
          </cell>
          <cell r="H89">
            <v>9.34</v>
          </cell>
          <cell r="I89">
            <v>9.34</v>
          </cell>
          <cell r="J89">
            <v>9.34</v>
          </cell>
          <cell r="K89">
            <v>9.34</v>
          </cell>
          <cell r="L89">
            <v>9.34</v>
          </cell>
          <cell r="N89" t="str">
            <v>FV_KPPM</v>
          </cell>
        </row>
        <row r="93">
          <cell r="G93" t="str">
            <v>£</v>
          </cell>
          <cell r="H93">
            <v>62.77</v>
          </cell>
          <cell r="I93">
            <v>62.77</v>
          </cell>
          <cell r="J93">
            <v>62.77</v>
          </cell>
          <cell r="K93">
            <v>62.77</v>
          </cell>
          <cell r="L93">
            <v>62.77</v>
          </cell>
          <cell r="N93" t="str">
            <v>SPPMAV</v>
          </cell>
        </row>
        <row r="94">
          <cell r="H94">
            <v>7</v>
          </cell>
          <cell r="I94">
            <v>7</v>
          </cell>
          <cell r="J94">
            <v>7</v>
          </cell>
          <cell r="K94">
            <v>7</v>
          </cell>
          <cell r="L94">
            <v>7</v>
          </cell>
          <cell r="N94" t="str">
            <v>FV_SPPM</v>
          </cell>
        </row>
        <row r="100">
          <cell r="H100">
            <v>6.2</v>
          </cell>
          <cell r="I100">
            <v>6.2</v>
          </cell>
          <cell r="J100">
            <v>6.2</v>
          </cell>
          <cell r="K100">
            <v>6.2</v>
          </cell>
          <cell r="L100">
            <v>6.2</v>
          </cell>
          <cell r="N100" t="str">
            <v>MRV</v>
          </cell>
        </row>
        <row r="104">
          <cell r="H104">
            <v>191806</v>
          </cell>
          <cell r="I104">
            <v>191806</v>
          </cell>
          <cell r="N104" t="str">
            <v>FSCA</v>
          </cell>
        </row>
        <row r="105">
          <cell r="H105">
            <v>21.37</v>
          </cell>
          <cell r="I105">
            <v>21.37</v>
          </cell>
          <cell r="N105" t="str">
            <v>Cost_FSCA</v>
          </cell>
        </row>
        <row r="107">
          <cell r="H107">
            <v>7491</v>
          </cell>
          <cell r="I107">
            <v>7491</v>
          </cell>
          <cell r="N107" t="str">
            <v>FPCA</v>
          </cell>
        </row>
        <row r="108">
          <cell r="H108">
            <v>34.909999999999997</v>
          </cell>
          <cell r="I108">
            <v>34.909999999999997</v>
          </cell>
          <cell r="N108" t="str">
            <v>Cost_FPCA</v>
          </cell>
        </row>
        <row r="110">
          <cell r="H110">
            <v>703</v>
          </cell>
          <cell r="I110">
            <v>703</v>
          </cell>
          <cell r="N110" t="str">
            <v>FCTA</v>
          </cell>
        </row>
        <row r="111">
          <cell r="H111">
            <v>106.67</v>
          </cell>
          <cell r="I111">
            <v>106.67</v>
          </cell>
          <cell r="N111" t="str">
            <v>Cost_FCTA</v>
          </cell>
        </row>
      </sheetData>
      <sheetData sheetId="8" refreshError="1"/>
      <sheetData sheetId="9">
        <row r="82">
          <cell r="H82">
            <v>-3.759366</v>
          </cell>
          <cell r="I82">
            <v>-2.9215949999999999</v>
          </cell>
          <cell r="J82">
            <v>-3.0408849999999998</v>
          </cell>
          <cell r="K82">
            <v>-3.0637530000000002</v>
          </cell>
          <cell r="L82">
            <v>8.2134169999999997</v>
          </cell>
        </row>
      </sheetData>
      <sheetData sheetId="10">
        <row r="20">
          <cell r="H20">
            <v>32.24</v>
          </cell>
        </row>
        <row r="99">
          <cell r="H99">
            <v>18.302419</v>
          </cell>
          <cell r="I99">
            <v>14.436025000000001</v>
          </cell>
          <cell r="J99">
            <v>12.105622</v>
          </cell>
          <cell r="K99">
            <v>7.8403640000000001</v>
          </cell>
          <cell r="L99">
            <v>5.2923119999999999</v>
          </cell>
        </row>
      </sheetData>
      <sheetData sheetId="11" refreshError="1"/>
      <sheetData sheetId="12">
        <row r="51">
          <cell r="H51">
            <v>-8.1984169999999992</v>
          </cell>
          <cell r="I51">
            <v>-28.952825000000001</v>
          </cell>
          <cell r="J51">
            <v>-31.179071</v>
          </cell>
          <cell r="K51">
            <v>-11.140551</v>
          </cell>
          <cell r="L51">
            <v>8.7887409999999999</v>
          </cell>
        </row>
      </sheetData>
      <sheetData sheetId="13"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3.2000000000000001E-2</v>
          </cell>
        </row>
        <row r="40">
          <cell r="H40">
            <v>1.2500000000000001E-2</v>
          </cell>
          <cell r="I40">
            <v>7.6935000000000003E-2</v>
          </cell>
          <cell r="J40">
            <v>0.16491400000000001</v>
          </cell>
          <cell r="K40">
            <v>0.37093300000000001</v>
          </cell>
          <cell r="L40">
            <v>0.42246299999999998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2">
          <cell r="H52">
            <v>1.2500000000000001E-2</v>
          </cell>
          <cell r="I52">
            <v>7.6935000000000003E-2</v>
          </cell>
          <cell r="J52">
            <v>0.16491400000000001</v>
          </cell>
          <cell r="K52">
            <v>0.37093300000000001</v>
          </cell>
          <cell r="L52">
            <v>0.42246299999999998</v>
          </cell>
        </row>
        <row r="60">
          <cell r="H60">
            <v>0</v>
          </cell>
          <cell r="I60">
            <v>-1.3103E-2</v>
          </cell>
          <cell r="J60">
            <v>-6.3369999999999996E-2</v>
          </cell>
          <cell r="K60">
            <v>-0.101852</v>
          </cell>
          <cell r="L60">
            <v>-0.147782</v>
          </cell>
        </row>
      </sheetData>
      <sheetData sheetId="14"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0.03</v>
          </cell>
        </row>
      </sheetData>
      <sheetData sheetId="15">
        <row r="19">
          <cell r="H19">
            <v>1.0829569999999999</v>
          </cell>
          <cell r="I19">
            <v>1.110897</v>
          </cell>
          <cell r="J19">
            <v>1.1522220000000001</v>
          </cell>
          <cell r="K19">
            <v>1.199117</v>
          </cell>
          <cell r="L19">
            <v>1.244923</v>
          </cell>
        </row>
        <row r="143">
          <cell r="H143">
            <v>7.95</v>
          </cell>
          <cell r="I143">
            <v>8.23</v>
          </cell>
          <cell r="J143">
            <v>7.84</v>
          </cell>
          <cell r="K143">
            <v>6.97</v>
          </cell>
          <cell r="L143">
            <v>5.92</v>
          </cell>
        </row>
      </sheetData>
      <sheetData sheetId="16">
        <row r="53">
          <cell r="H53">
            <v>6.6372999999999998</v>
          </cell>
          <cell r="I53">
            <v>6.8353250000000001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ing Page"/>
      <sheetName val="Contents"/>
      <sheetName val="Log"/>
      <sheetName val="Diagram of worksheets"/>
      <sheetName val="Input Page"/>
      <sheetName val="Input Page Losses (DG)"/>
      <sheetName val="Input Metering"/>
      <sheetName val="Licence Condition Values"/>
      <sheetName val="Base Revenue"/>
      <sheetName val="Pass Through Items "/>
      <sheetName val="Incentive Revenue"/>
      <sheetName val="DG Losses Adjustment "/>
      <sheetName val="Correction Factor"/>
      <sheetName val="Generation Revenue"/>
      <sheetName val="Combined Network Revenue"/>
      <sheetName val="Metering (1) - MAP"/>
      <sheetName val="Metering (2) - MOP"/>
      <sheetName val="Summary"/>
      <sheetName val="Section 1"/>
      <sheetName val="Section 2"/>
      <sheetName val="Section 2a"/>
      <sheetName val="Section 2b"/>
      <sheetName val="Section 3"/>
      <sheetName val="Section 4"/>
      <sheetName val="Section 5"/>
      <sheetName val="Section 6"/>
      <sheetName val="Section 7"/>
      <sheetName val="Section 8"/>
      <sheetName val="Section 9"/>
      <sheetName val="Foreca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H8">
            <v>3.2500000000000001E-2</v>
          </cell>
          <cell r="I8">
            <v>2.58E-2</v>
          </cell>
          <cell r="J8">
            <v>3.7199999999999997E-2</v>
          </cell>
          <cell r="K8">
            <v>4.07E-2</v>
          </cell>
          <cell r="L8">
            <v>3.8199999999999998E-2</v>
          </cell>
        </row>
        <row r="27">
          <cell r="H27">
            <v>1.5373000000000001</v>
          </cell>
          <cell r="I27">
            <v>1.5485</v>
          </cell>
          <cell r="J27">
            <v>1.5595000000000001</v>
          </cell>
          <cell r="K27">
            <v>1.5698000000000001</v>
          </cell>
          <cell r="L27">
            <v>1.5731999999999999</v>
          </cell>
          <cell r="N27" t="str">
            <v>Custm</v>
          </cell>
        </row>
        <row r="31">
          <cell r="H31">
            <v>3540.5</v>
          </cell>
          <cell r="I31">
            <v>3318.6089999999999</v>
          </cell>
          <cell r="J31">
            <v>3311.47</v>
          </cell>
          <cell r="K31">
            <v>3131.7660000000001</v>
          </cell>
          <cell r="L31">
            <v>3040.7930000000001</v>
          </cell>
        </row>
        <row r="32">
          <cell r="H32">
            <v>618</v>
          </cell>
          <cell r="I32">
            <v>585.976</v>
          </cell>
          <cell r="J32">
            <v>585.31200000000001</v>
          </cell>
          <cell r="K32">
            <v>573.84900000000005</v>
          </cell>
          <cell r="L32">
            <v>555.16300000000001</v>
          </cell>
        </row>
        <row r="33">
          <cell r="H33">
            <v>735</v>
          </cell>
          <cell r="I33">
            <v>574.38400000000001</v>
          </cell>
          <cell r="J33">
            <v>606.16099999999994</v>
          </cell>
          <cell r="K33">
            <v>593.79100000000005</v>
          </cell>
          <cell r="L33">
            <v>547.21799999999996</v>
          </cell>
        </row>
        <row r="34">
          <cell r="H34">
            <v>10323.5</v>
          </cell>
          <cell r="I34">
            <v>10261.101000000001</v>
          </cell>
          <cell r="J34">
            <v>10186.048000000001</v>
          </cell>
          <cell r="K34">
            <v>10136.200000000001</v>
          </cell>
          <cell r="L34">
            <v>9885.5040000000008</v>
          </cell>
        </row>
      </sheetData>
      <sheetData sheetId="5" refreshError="1"/>
      <sheetData sheetId="6" refreshError="1"/>
      <sheetData sheetId="7" refreshError="1">
        <row r="9">
          <cell r="C9">
            <v>1.3100000000000001E-2</v>
          </cell>
          <cell r="D9">
            <v>3.1399999999999997E-2</v>
          </cell>
          <cell r="E9">
            <v>1.4200000000000001E-2</v>
          </cell>
          <cell r="F9">
            <v>2.0400000000000001E-2</v>
          </cell>
          <cell r="G9">
            <v>2.7900000000000001E-2</v>
          </cell>
        </row>
        <row r="15">
          <cell r="G15" t="str">
            <v>£m</v>
          </cell>
          <cell r="H15">
            <v>158.19999999999999</v>
          </cell>
          <cell r="I15">
            <v>158.19999999999999</v>
          </cell>
          <cell r="J15">
            <v>158.19999999999999</v>
          </cell>
          <cell r="K15">
            <v>158.19999999999999</v>
          </cell>
          <cell r="L15">
            <v>158.19999999999999</v>
          </cell>
          <cell r="N15" t="str">
            <v>PU</v>
          </cell>
        </row>
        <row r="18">
          <cell r="H18">
            <v>0.158</v>
          </cell>
          <cell r="I18">
            <v>0.158</v>
          </cell>
          <cell r="J18">
            <v>0.158</v>
          </cell>
          <cell r="K18">
            <v>0.158</v>
          </cell>
          <cell r="L18">
            <v>0.158</v>
          </cell>
          <cell r="N18" t="str">
            <v>UnitHV</v>
          </cell>
        </row>
        <row r="19">
          <cell r="H19">
            <v>1.0511999999999999</v>
          </cell>
          <cell r="I19">
            <v>1.0511999999999999</v>
          </cell>
          <cell r="J19">
            <v>1.0511999999999999</v>
          </cell>
          <cell r="K19">
            <v>1.0511999999999999</v>
          </cell>
          <cell r="L19">
            <v>1.0511999999999999</v>
          </cell>
          <cell r="N19" t="str">
            <v>UnitLV1</v>
          </cell>
        </row>
        <row r="20">
          <cell r="H20">
            <v>0.11</v>
          </cell>
          <cell r="I20">
            <v>0.11</v>
          </cell>
          <cell r="J20">
            <v>0.11</v>
          </cell>
          <cell r="K20">
            <v>0.11</v>
          </cell>
          <cell r="L20">
            <v>0.11</v>
          </cell>
          <cell r="N20" t="str">
            <v>UnitLV2</v>
          </cell>
        </row>
        <row r="21">
          <cell r="H21">
            <v>0.82050000000000001</v>
          </cell>
          <cell r="I21">
            <v>0.82050000000000001</v>
          </cell>
          <cell r="J21">
            <v>0.82050000000000001</v>
          </cell>
          <cell r="K21">
            <v>0.82050000000000001</v>
          </cell>
          <cell r="L21">
            <v>0.82050000000000001</v>
          </cell>
          <cell r="N21" t="str">
            <v>UnitLV3</v>
          </cell>
        </row>
        <row r="24">
          <cell r="G24" t="str">
            <v>£m</v>
          </cell>
          <cell r="H24">
            <v>7.2</v>
          </cell>
          <cell r="I24">
            <v>7.2</v>
          </cell>
          <cell r="J24">
            <v>7.2</v>
          </cell>
          <cell r="K24">
            <v>7.2</v>
          </cell>
          <cell r="L24">
            <v>7.2</v>
          </cell>
          <cell r="N24" t="str">
            <v>PE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 t="str">
            <v xml:space="preserve">X </v>
          </cell>
        </row>
        <row r="29">
          <cell r="G29" t="str">
            <v>£m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 t="str">
            <v>MR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ing Page"/>
      <sheetName val="Contents"/>
      <sheetName val="Log"/>
      <sheetName val="Diagram of worksheets"/>
      <sheetName val="Input Page"/>
      <sheetName val="Input Page Losses (DG)"/>
      <sheetName val="Input Metering"/>
      <sheetName val="Licence Condition Values"/>
      <sheetName val="Base Revenue"/>
      <sheetName val="Pass Through Items "/>
      <sheetName val="Incentive Revenue"/>
      <sheetName val="DG Losses Adjustment "/>
      <sheetName val="Correction Factor"/>
      <sheetName val="Generation Revenue"/>
      <sheetName val="Combined Network Revenue"/>
      <sheetName val="Metering (1) - MAP"/>
      <sheetName val="Metering (2) - MOP"/>
      <sheetName val="Summary"/>
      <sheetName val="Section 1"/>
      <sheetName val="Section 2"/>
      <sheetName val="Section 2a"/>
      <sheetName val="Section 2b"/>
      <sheetName val="Section 3"/>
      <sheetName val="Section 4"/>
      <sheetName val="Section 5"/>
      <sheetName val="Section 6"/>
      <sheetName val="Section 7"/>
      <sheetName val="Section 8"/>
      <sheetName val="Section 9"/>
      <sheetName val="Forecast "/>
    </sheetNames>
    <sheetDataSet>
      <sheetData sheetId="0"/>
      <sheetData sheetId="1"/>
      <sheetData sheetId="2"/>
      <sheetData sheetId="3"/>
      <sheetData sheetId="4">
        <row r="8">
          <cell r="H8">
            <v>3.2500000000000001E-2</v>
          </cell>
          <cell r="I8">
            <v>2.58E-2</v>
          </cell>
          <cell r="J8">
            <v>3.7199999999999997E-2</v>
          </cell>
          <cell r="K8">
            <v>4.07E-2</v>
          </cell>
          <cell r="L8">
            <v>3.8199999999999998E-2</v>
          </cell>
        </row>
      </sheetData>
      <sheetData sheetId="5"/>
      <sheetData sheetId="6"/>
      <sheetData sheetId="7">
        <row r="29">
          <cell r="G29" t="str">
            <v>£m</v>
          </cell>
          <cell r="H29">
            <v>1.7030000000000001</v>
          </cell>
          <cell r="I29">
            <v>1.7030000000000001</v>
          </cell>
          <cell r="J29">
            <v>1.7030000000000001</v>
          </cell>
          <cell r="K29">
            <v>0</v>
          </cell>
          <cell r="L29">
            <v>0</v>
          </cell>
          <cell r="N29" t="str">
            <v>MR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28"/>
  <sheetViews>
    <sheetView tabSelected="1" zoomScale="90" zoomScaleNormal="90" workbookViewId="0">
      <selection activeCell="I29" sqref="I29"/>
    </sheetView>
  </sheetViews>
  <sheetFormatPr defaultColWidth="9.75" defaultRowHeight="12.75"/>
  <cols>
    <col min="1" max="1" width="9.75" style="1"/>
    <col min="2" max="2" width="12.5" style="1" customWidth="1"/>
    <col min="3" max="4" width="9.75" style="1"/>
    <col min="5" max="5" width="12.875" style="1" customWidth="1"/>
    <col min="6" max="6" width="9.75" style="1"/>
    <col min="7" max="7" width="38" style="1" customWidth="1"/>
    <col min="8" max="9" width="9.75" style="1"/>
    <col min="10" max="10" width="0.625" style="1" customWidth="1"/>
    <col min="11" max="11" width="11.75" style="1" customWidth="1"/>
    <col min="12" max="16384" width="9.75" style="1"/>
  </cols>
  <sheetData>
    <row r="1" spans="1:20" ht="38.25" customHeight="1">
      <c r="A1" s="37" t="s">
        <v>29</v>
      </c>
      <c r="B1" s="38"/>
      <c r="C1" s="38"/>
      <c r="D1" s="38"/>
      <c r="E1" s="38"/>
      <c r="F1" s="38"/>
      <c r="G1" s="38"/>
      <c r="H1" s="39"/>
      <c r="I1" s="40"/>
    </row>
    <row r="2" spans="1:20">
      <c r="K2" s="3" t="s">
        <v>18</v>
      </c>
      <c r="L2" s="3" t="s">
        <v>11</v>
      </c>
      <c r="M2" s="29" t="s">
        <v>12</v>
      </c>
      <c r="N2" s="29" t="s">
        <v>13</v>
      </c>
      <c r="O2" s="30" t="s">
        <v>14</v>
      </c>
      <c r="P2" s="30" t="s">
        <v>15</v>
      </c>
      <c r="Q2" s="30" t="s">
        <v>16</v>
      </c>
    </row>
    <row r="3" spans="1:20" ht="40.5" customHeight="1">
      <c r="A3" s="42" t="s">
        <v>23</v>
      </c>
      <c r="B3" s="42"/>
      <c r="C3" s="42"/>
      <c r="D3" s="42"/>
      <c r="E3" s="42"/>
      <c r="F3" s="42"/>
      <c r="G3" s="42"/>
      <c r="H3" s="26"/>
      <c r="I3" s="26"/>
      <c r="J3" s="4"/>
      <c r="K3" s="31">
        <v>39538</v>
      </c>
      <c r="L3" s="31">
        <v>40268</v>
      </c>
      <c r="M3" s="31">
        <v>40633</v>
      </c>
      <c r="N3" s="31">
        <v>40999</v>
      </c>
      <c r="O3" s="31">
        <v>41364</v>
      </c>
      <c r="P3" s="31">
        <v>41729</v>
      </c>
      <c r="Q3" s="30"/>
    </row>
    <row r="4" spans="1:20">
      <c r="B4" s="1" t="s">
        <v>25</v>
      </c>
      <c r="C4" s="21" t="s">
        <v>22</v>
      </c>
      <c r="D4" s="21" t="s">
        <v>12</v>
      </c>
      <c r="E4" s="21" t="s">
        <v>13</v>
      </c>
      <c r="F4" s="22" t="s">
        <v>14</v>
      </c>
      <c r="J4" s="5" t="s">
        <v>17</v>
      </c>
      <c r="K4" s="32">
        <v>208.59</v>
      </c>
      <c r="L4" s="32">
        <v>215.77</v>
      </c>
      <c r="M4" s="32">
        <v>226.48</v>
      </c>
      <c r="N4" s="32">
        <v>237.34</v>
      </c>
      <c r="O4" s="32">
        <v>244.68</v>
      </c>
      <c r="P4" s="32">
        <v>251.73</v>
      </c>
      <c r="Q4" s="30"/>
    </row>
    <row r="5" spans="1:20">
      <c r="A5" s="19" t="s">
        <v>0</v>
      </c>
      <c r="B5" s="20" t="s">
        <v>0</v>
      </c>
      <c r="C5" s="6">
        <v>0.40477737481626264</v>
      </c>
      <c r="D5" s="2">
        <f>C$5*($M6)</f>
        <v>0.42486898015658875</v>
      </c>
      <c r="E5" s="2">
        <f>D$5*($N6)</f>
        <v>0.4452419805296926</v>
      </c>
      <c r="F5" s="2">
        <f>E$5*($O6)</f>
        <v>0.45901157746694693</v>
      </c>
      <c r="K5" s="30"/>
      <c r="L5" s="30">
        <f>((L4-K4)/K4)*100</f>
        <v>3.4421592597919397</v>
      </c>
      <c r="M5" s="30">
        <f t="shared" ref="M5:P5" si="0">((M4-L4)/L4)*100</f>
        <v>4.9636186680261289</v>
      </c>
      <c r="N5" s="30">
        <f t="shared" si="0"/>
        <v>4.795125397386089</v>
      </c>
      <c r="O5" s="30">
        <f t="shared" si="0"/>
        <v>3.0926097581528622</v>
      </c>
      <c r="P5" s="30">
        <f t="shared" si="0"/>
        <v>2.8813143697891053</v>
      </c>
      <c r="Q5" s="30"/>
    </row>
    <row r="6" spans="1:20">
      <c r="A6" s="34" t="s">
        <v>1</v>
      </c>
      <c r="B6" s="20" t="s">
        <v>2</v>
      </c>
      <c r="C6" s="6">
        <v>-2.571319922026305E-2</v>
      </c>
      <c r="D6" s="2">
        <f>C$6*M$6</f>
        <v>-2.6989504376906774E-2</v>
      </c>
      <c r="E6" s="2">
        <f>D$6*N$6</f>
        <v>-2.828368495591246E-2</v>
      </c>
      <c r="F6" s="2">
        <f>E$6*O$6</f>
        <v>-2.9158388956824221E-2</v>
      </c>
      <c r="K6" s="30"/>
      <c r="L6" s="30">
        <f>1+(L5/100)</f>
        <v>1.0344215925979194</v>
      </c>
      <c r="M6" s="30">
        <f t="shared" ref="M6:P6" si="1">1+(M5/100)</f>
        <v>1.0496361866802613</v>
      </c>
      <c r="N6" s="30">
        <f t="shared" si="1"/>
        <v>1.0479512539738609</v>
      </c>
      <c r="O6" s="30">
        <f t="shared" si="1"/>
        <v>1.0309260975815286</v>
      </c>
      <c r="P6" s="30">
        <f t="shared" si="1"/>
        <v>1.0288131436978911</v>
      </c>
      <c r="Q6" s="30"/>
    </row>
    <row r="7" spans="1:20">
      <c r="A7" s="35"/>
      <c r="B7" s="20" t="s">
        <v>3</v>
      </c>
      <c r="C7" s="6">
        <v>-0.36742705341291071</v>
      </c>
      <c r="D7" s="2">
        <f>C$7*M$6</f>
        <v>-0.38566473122749229</v>
      </c>
      <c r="E7" s="2">
        <f>D$7*N$6</f>
        <v>-0.4041578387033426</v>
      </c>
      <c r="F7" s="2">
        <f>E$7*O$6</f>
        <v>-0.41665686346142189</v>
      </c>
      <c r="K7" s="30"/>
      <c r="L7" s="33">
        <f>L4/K4</f>
        <v>1.0344215925979194</v>
      </c>
      <c r="M7" s="33">
        <f t="shared" ref="M7:P7" si="2">M4/L4</f>
        <v>1.0496361866802613</v>
      </c>
      <c r="N7" s="33">
        <f t="shared" si="2"/>
        <v>1.0479512539738609</v>
      </c>
      <c r="O7" s="33">
        <f t="shared" si="2"/>
        <v>1.0309260975815286</v>
      </c>
      <c r="P7" s="33">
        <f t="shared" si="2"/>
        <v>1.0288131436978911</v>
      </c>
      <c r="Q7" s="19"/>
      <c r="R7" s="28"/>
      <c r="S7" s="28"/>
      <c r="T7" s="28"/>
    </row>
    <row r="8" spans="1:20">
      <c r="A8" s="34" t="s">
        <v>4</v>
      </c>
      <c r="B8" s="20" t="s">
        <v>5</v>
      </c>
      <c r="C8" s="6">
        <v>-0.25912645052625294</v>
      </c>
      <c r="D8" s="2">
        <f>C$8*M$6</f>
        <v>-0.2719884993983675</v>
      </c>
      <c r="E8" s="2">
        <f>D$8*N$6</f>
        <v>-0.28503068901098794</v>
      </c>
      <c r="F8" s="2">
        <f>E$8*O$6</f>
        <v>-0.29384557591307209</v>
      </c>
      <c r="L8" s="11"/>
    </row>
    <row r="9" spans="1:20">
      <c r="A9" s="36"/>
      <c r="B9" s="20" t="s">
        <v>6</v>
      </c>
      <c r="C9" s="6">
        <v>-0.37497318765798582</v>
      </c>
      <c r="D9" s="2">
        <f>C$9*M$6</f>
        <v>-0.39358542680067027</v>
      </c>
      <c r="E9" s="2">
        <f>D$9*N$6</f>
        <v>-0.41245834156159966</v>
      </c>
      <c r="F9" s="2">
        <f>E$9*O$6</f>
        <v>-0.42521406848104915</v>
      </c>
    </row>
    <row r="10" spans="1:20">
      <c r="A10" s="35"/>
      <c r="B10" s="20" t="s">
        <v>7</v>
      </c>
      <c r="C10" s="6">
        <v>-0.14681913133941293</v>
      </c>
      <c r="D10" s="2">
        <f>C$10*M$6</f>
        <v>-0.15410667315080984</v>
      </c>
      <c r="E10" s="2">
        <f>D$10*N$6</f>
        <v>-0.16149628137413108</v>
      </c>
      <c r="F10" s="2">
        <f>E$10*O$6</f>
        <v>-0.16649073113096147</v>
      </c>
    </row>
    <row r="11" spans="1:20">
      <c r="A11" s="34" t="s">
        <v>8</v>
      </c>
      <c r="B11" s="20" t="s">
        <v>9</v>
      </c>
      <c r="C11" s="6">
        <v>0.28178817296873149</v>
      </c>
      <c r="D11" s="2">
        <f>C$11*M$6</f>
        <v>0.29577506332649717</v>
      </c>
      <c r="E11" s="2">
        <f>D$11*N$6</f>
        <v>0.30995784850720082</v>
      </c>
      <c r="F11" s="2">
        <f>E$11*O$6</f>
        <v>0.31954363517629519</v>
      </c>
    </row>
    <row r="12" spans="1:20">
      <c r="A12" s="35"/>
      <c r="B12" s="20" t="s">
        <v>10</v>
      </c>
      <c r="C12" s="6">
        <v>0.69998221348768652</v>
      </c>
      <c r="D12" s="2">
        <f>C$12*M$6</f>
        <v>0.73472666130922382</v>
      </c>
      <c r="E12" s="2">
        <f>D$12*N$6</f>
        <v>0.76995772604702928</v>
      </c>
      <c r="F12" s="2">
        <f>E$12*O$6</f>
        <v>0.79376951381641159</v>
      </c>
    </row>
    <row r="13" spans="1:20">
      <c r="A13" s="24" t="s">
        <v>26</v>
      </c>
      <c r="B13" s="24"/>
      <c r="C13" s="24"/>
      <c r="D13" s="24"/>
      <c r="E13" s="24"/>
      <c r="F13" s="24"/>
    </row>
    <row r="14" spans="1:20">
      <c r="A14" s="25"/>
      <c r="B14" s="25"/>
      <c r="C14" s="25"/>
      <c r="D14" s="25"/>
      <c r="E14" s="25"/>
      <c r="F14" s="25"/>
    </row>
    <row r="15" spans="1:20" ht="52.5" customHeight="1">
      <c r="A15" s="42" t="s">
        <v>24</v>
      </c>
      <c r="B15" s="42"/>
      <c r="C15" s="42"/>
      <c r="D15" s="42"/>
      <c r="E15" s="42"/>
      <c r="F15" s="42"/>
      <c r="G15" s="42"/>
      <c r="K15" s="13" t="s">
        <v>19</v>
      </c>
      <c r="L15" s="14">
        <v>4.6899999999999997E-2</v>
      </c>
    </row>
    <row r="16" spans="1:20" ht="51">
      <c r="B16" s="1" t="s">
        <v>25</v>
      </c>
      <c r="C16" s="23" t="s">
        <v>14</v>
      </c>
      <c r="D16" s="21" t="s">
        <v>20</v>
      </c>
      <c r="E16" s="21" t="s">
        <v>27</v>
      </c>
      <c r="K16" s="15"/>
      <c r="L16" s="16"/>
    </row>
    <row r="17" spans="1:12" ht="27" customHeight="1">
      <c r="A17" s="19" t="s">
        <v>0</v>
      </c>
      <c r="B17" s="20" t="s">
        <v>0</v>
      </c>
      <c r="C17" s="2">
        <f>F5</f>
        <v>0.45901157746694693</v>
      </c>
      <c r="D17" s="2">
        <f>C17*(1+$L$15)^5</f>
        <v>0.57723098942894746</v>
      </c>
      <c r="E17" s="27">
        <f>D17*(1+$L$17)</f>
        <v>0.59893487463147588</v>
      </c>
      <c r="F17" s="10"/>
      <c r="K17" s="17" t="s">
        <v>21</v>
      </c>
      <c r="L17" s="18">
        <v>3.7600000000000001E-2</v>
      </c>
    </row>
    <row r="18" spans="1:12">
      <c r="A18" s="34" t="s">
        <v>1</v>
      </c>
      <c r="B18" s="20" t="s">
        <v>2</v>
      </c>
      <c r="C18" s="2">
        <f t="shared" ref="C18:C24" si="3">F6</f>
        <v>-2.9158388956824221E-2</v>
      </c>
      <c r="D18" s="2">
        <f t="shared" ref="D18:D22" si="4">C18*(1+$L$15)^5</f>
        <v>-3.6668194298244555E-2</v>
      </c>
      <c r="E18" s="27">
        <f t="shared" ref="E18:E23" si="5">D18*(1+$L$17)</f>
        <v>-3.8046918403858557E-2</v>
      </c>
      <c r="F18" s="10"/>
    </row>
    <row r="19" spans="1:12">
      <c r="A19" s="35"/>
      <c r="B19" s="20" t="s">
        <v>3</v>
      </c>
      <c r="C19" s="2">
        <f t="shared" si="3"/>
        <v>-0.41665686346142189</v>
      </c>
      <c r="D19" s="2">
        <f t="shared" si="4"/>
        <v>-0.52396772838592987</v>
      </c>
      <c r="E19" s="27">
        <f t="shared" si="5"/>
        <v>-0.54366891497324088</v>
      </c>
      <c r="F19" s="10"/>
    </row>
    <row r="20" spans="1:12">
      <c r="A20" s="34" t="s">
        <v>4</v>
      </c>
      <c r="B20" s="20" t="s">
        <v>5</v>
      </c>
      <c r="C20" s="2">
        <f t="shared" si="3"/>
        <v>-0.29384557591307209</v>
      </c>
      <c r="D20" s="2">
        <f t="shared" si="4"/>
        <v>-0.36952613147505081</v>
      </c>
      <c r="E20" s="27">
        <f t="shared" si="5"/>
        <v>-0.38342031401851273</v>
      </c>
      <c r="F20" s="10"/>
    </row>
    <row r="21" spans="1:12">
      <c r="A21" s="36"/>
      <c r="B21" s="20" t="s">
        <v>6</v>
      </c>
      <c r="C21" s="2">
        <f t="shared" si="3"/>
        <v>-0.42521406848104915</v>
      </c>
      <c r="D21" s="2">
        <f t="shared" si="4"/>
        <v>-0.53472885983164264</v>
      </c>
      <c r="E21" s="27">
        <f t="shared" si="5"/>
        <v>-0.5548346649613124</v>
      </c>
      <c r="F21" s="10"/>
    </row>
    <row r="22" spans="1:12">
      <c r="A22" s="35"/>
      <c r="B22" s="20" t="s">
        <v>7</v>
      </c>
      <c r="C22" s="2">
        <f t="shared" si="3"/>
        <v>-0.16649073113096147</v>
      </c>
      <c r="D22" s="2">
        <f t="shared" si="4"/>
        <v>-0.20937077446242433</v>
      </c>
      <c r="E22" s="27">
        <f t="shared" si="5"/>
        <v>-0.21724311558221149</v>
      </c>
      <c r="F22" s="10"/>
      <c r="G22" s="12"/>
      <c r="H22" s="12"/>
    </row>
    <row r="23" spans="1:12">
      <c r="A23" s="34" t="s">
        <v>8</v>
      </c>
      <c r="B23" s="20" t="s">
        <v>9</v>
      </c>
      <c r="C23" s="2">
        <f t="shared" si="3"/>
        <v>0.31954363517629519</v>
      </c>
      <c r="D23" s="2">
        <f>C23*(1+$L$15)^5</f>
        <v>0.40184278077782831</v>
      </c>
      <c r="E23" s="27">
        <f t="shared" si="5"/>
        <v>0.41695206933507467</v>
      </c>
      <c r="F23" s="10"/>
      <c r="G23" s="12"/>
      <c r="H23" s="12"/>
    </row>
    <row r="24" spans="1:12">
      <c r="A24" s="35"/>
      <c r="B24" s="20" t="s">
        <v>10</v>
      </c>
      <c r="C24" s="2">
        <f t="shared" si="3"/>
        <v>0.79376951381641159</v>
      </c>
      <c r="D24" s="2">
        <f>C24*(1+$L$15)^5</f>
        <v>0.99820654713611368</v>
      </c>
      <c r="E24" s="27">
        <f>D24*(1+$L$17)</f>
        <v>1.0357391133084317</v>
      </c>
      <c r="F24" s="10"/>
      <c r="G24" s="12"/>
      <c r="H24" s="12"/>
    </row>
    <row r="25" spans="1:12">
      <c r="A25" s="43" t="s">
        <v>28</v>
      </c>
      <c r="B25" s="44"/>
      <c r="C25" s="44"/>
      <c r="D25" s="44"/>
      <c r="E25" s="44"/>
      <c r="F25" s="10"/>
      <c r="G25" s="12"/>
      <c r="H25" s="12"/>
    </row>
    <row r="26" spans="1:12">
      <c r="A26" s="12"/>
      <c r="B26" s="12"/>
      <c r="C26" s="12"/>
      <c r="D26" s="12"/>
      <c r="E26" s="12"/>
      <c r="F26" s="12"/>
      <c r="G26" s="12"/>
      <c r="H26" s="12"/>
    </row>
    <row r="27" spans="1:12" ht="63" customHeight="1">
      <c r="A27" s="41" t="s">
        <v>30</v>
      </c>
      <c r="B27" s="41"/>
      <c r="C27" s="41"/>
      <c r="D27" s="41"/>
      <c r="E27" s="41"/>
      <c r="F27" s="41"/>
      <c r="G27" s="41"/>
      <c r="H27" s="8"/>
    </row>
    <row r="28" spans="1:12">
      <c r="A28" s="12"/>
      <c r="B28" s="12"/>
      <c r="C28" s="7"/>
      <c r="D28" s="9"/>
      <c r="E28" s="9"/>
      <c r="F28" s="9"/>
      <c r="G28" s="9"/>
      <c r="H28" s="9"/>
    </row>
  </sheetData>
  <mergeCells count="11">
    <mergeCell ref="A6:A7"/>
    <mergeCell ref="A8:A10"/>
    <mergeCell ref="A1:I1"/>
    <mergeCell ref="A23:A24"/>
    <mergeCell ref="A27:G27"/>
    <mergeCell ref="A11:A12"/>
    <mergeCell ref="A3:G3"/>
    <mergeCell ref="A15:G15"/>
    <mergeCell ref="A18:A19"/>
    <mergeCell ref="A20:A22"/>
    <mergeCell ref="A25:E25"/>
  </mergeCells>
  <pageMargins left="0.7" right="0.7" top="0.75" bottom="0.75" header="0.3" footer="0.3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254A58A3A23143408528839DD2DD7846" ma:contentTypeVersion="0" ma:contentTypeDescription="" ma:contentTypeScope="" ma:versionID="26911269449d3c2e05a6c0a2b25ff2f0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3ab63aa7b25cba0b216dc9da91f2c313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or xmlns="631298fc-6a88-4548-b7d9-3b164918c4a3" xsi:nil="true"/>
    <Classification xmlns="631298fc-6a88-4548-b7d9-3b164918c4a3">Unclassified</Classification>
    <_x003a__x003a_ xmlns="631298fc-6a88-4548-b7d9-3b164918c4a3" xsi:nil="true"/>
    <_x003a_ xmlns="631298fc-6a88-4548-b7d9-3b164918c4a3" xsi:nil="true"/>
    <Organisation xmlns="631298fc-6a88-4548-b7d9-3b164918c4a3" xsi:nil="true"/>
    <_Status xmlns="http://schemas.microsoft.com/sharepoint/v3/fields">Draft</_Status>
  </documentManagement>
</p:properties>
</file>

<file path=customXml/itemProps1.xml><?xml version="1.0" encoding="utf-8"?>
<ds:datastoreItem xmlns:ds="http://schemas.openxmlformats.org/officeDocument/2006/customXml" ds:itemID="{A4FF7FEE-4271-4D03-BC57-202429E3A77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40213F6-438F-4DD2-9E5B-F55821FFF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4BA07E-0920-4A8F-AB6C-01D467BB10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778566-2292-495D-9D29-631655508492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sharepoint/v3/fields"/>
    <ds:schemaRef ds:uri="631298fc-6a88-4548-b7d9-3b164918c4a3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Growth Term Impacts</vt:lpstr>
      <vt:lpstr>'Growth Term Impacts'!Print_Area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Mackenzie</dc:creator>
  <cp:lastModifiedBy>Thomas Mackenzie</cp:lastModifiedBy>
  <cp:lastPrinted>2015-03-05T10:07:08Z</cp:lastPrinted>
  <dcterms:created xsi:type="dcterms:W3CDTF">2015-02-02T12:53:36Z</dcterms:created>
  <dcterms:modified xsi:type="dcterms:W3CDTF">2015-03-10T10:34:53Z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0x01010033282546F0D44441B574BEAA5FBE93E400254A58A3A23143408528839DD2DD7846</vt:lpwstr>
  </property>
</Properties>
</file>