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70" windowWidth="27660" windowHeight="11190"/>
  </bookViews>
  <sheets>
    <sheet name="NIC Funding Request" sheetId="1" r:id="rId1"/>
  </sheets>
  <externalReferences>
    <externalReference r:id="rId2"/>
  </externalReferences>
  <definedNames>
    <definedName name="_xlnm.Print_Area" localSheetId="0">'NIC Funding Request'!$A$1:$L$90</definedName>
  </definedNames>
  <calcPr calcId="145621"/>
</workbook>
</file>

<file path=xl/calcChain.xml><?xml version="1.0" encoding="utf-8"?>
<calcChain xmlns="http://schemas.openxmlformats.org/spreadsheetml/2006/main">
  <c r="D86" i="1" l="1"/>
  <c r="I81" i="1"/>
  <c r="I85" i="1" s="1"/>
  <c r="H65" i="1"/>
  <c r="G65" i="1"/>
  <c r="F65" i="1"/>
  <c r="E65" i="1"/>
  <c r="D65" i="1"/>
  <c r="C65" i="1"/>
  <c r="I65" i="1" s="1"/>
  <c r="H64" i="1"/>
  <c r="G64" i="1"/>
  <c r="F64" i="1"/>
  <c r="E64" i="1"/>
  <c r="D64" i="1"/>
  <c r="C64" i="1"/>
  <c r="I64" i="1" s="1"/>
  <c r="H63" i="1"/>
  <c r="G63" i="1"/>
  <c r="F63" i="1"/>
  <c r="E63" i="1"/>
  <c r="D63" i="1"/>
  <c r="C63" i="1"/>
  <c r="I63" i="1" s="1"/>
  <c r="H62" i="1"/>
  <c r="G62" i="1"/>
  <c r="F62" i="1"/>
  <c r="E62" i="1"/>
  <c r="D62" i="1"/>
  <c r="C62" i="1"/>
  <c r="I62" i="1" s="1"/>
  <c r="H61" i="1"/>
  <c r="G61" i="1"/>
  <c r="F61" i="1"/>
  <c r="E61" i="1"/>
  <c r="D61" i="1"/>
  <c r="C61" i="1"/>
  <c r="I61" i="1" s="1"/>
  <c r="H60" i="1"/>
  <c r="G60" i="1"/>
  <c r="F60" i="1"/>
  <c r="E60" i="1"/>
  <c r="D60" i="1"/>
  <c r="C60" i="1"/>
  <c r="I60" i="1" s="1"/>
  <c r="H59" i="1"/>
  <c r="G59" i="1"/>
  <c r="F59" i="1"/>
  <c r="E59" i="1"/>
  <c r="D59" i="1"/>
  <c r="C59" i="1"/>
  <c r="I59" i="1" s="1"/>
  <c r="H58" i="1"/>
  <c r="G58" i="1"/>
  <c r="F58" i="1"/>
  <c r="E58" i="1"/>
  <c r="D58" i="1"/>
  <c r="C58" i="1"/>
  <c r="I58" i="1" s="1"/>
  <c r="H57" i="1"/>
  <c r="H66" i="1" s="1"/>
  <c r="G57" i="1"/>
  <c r="G66" i="1" s="1"/>
  <c r="F57" i="1"/>
  <c r="F66" i="1" s="1"/>
  <c r="E57" i="1"/>
  <c r="E66" i="1" s="1"/>
  <c r="D57" i="1"/>
  <c r="D66" i="1" s="1"/>
  <c r="C57" i="1"/>
  <c r="C66" i="1" s="1"/>
  <c r="H52" i="1"/>
  <c r="G52" i="1"/>
  <c r="F52" i="1"/>
  <c r="E52" i="1"/>
  <c r="D52" i="1"/>
  <c r="C52" i="1"/>
  <c r="I52" i="1" s="1"/>
  <c r="H36" i="1"/>
  <c r="G36" i="1"/>
  <c r="F36" i="1"/>
  <c r="E36" i="1"/>
  <c r="D36" i="1"/>
  <c r="C36" i="1"/>
  <c r="I36" i="1" s="1"/>
  <c r="H35" i="1"/>
  <c r="G35" i="1"/>
  <c r="F35" i="1"/>
  <c r="E35" i="1"/>
  <c r="D35" i="1"/>
  <c r="C35" i="1"/>
  <c r="I35" i="1" s="1"/>
  <c r="H34" i="1"/>
  <c r="G34" i="1"/>
  <c r="F34" i="1"/>
  <c r="E34" i="1"/>
  <c r="D34" i="1"/>
  <c r="C34" i="1"/>
  <c r="I34" i="1" s="1"/>
  <c r="H33" i="1"/>
  <c r="G33" i="1"/>
  <c r="F33" i="1"/>
  <c r="E33" i="1"/>
  <c r="D33" i="1"/>
  <c r="C33" i="1"/>
  <c r="I33" i="1" s="1"/>
  <c r="H32" i="1"/>
  <c r="G32" i="1"/>
  <c r="F32" i="1"/>
  <c r="E32" i="1"/>
  <c r="D32" i="1"/>
  <c r="C32" i="1"/>
  <c r="I32" i="1" s="1"/>
  <c r="H31" i="1"/>
  <c r="G31" i="1"/>
  <c r="F31" i="1"/>
  <c r="E31" i="1"/>
  <c r="D31" i="1"/>
  <c r="C31" i="1"/>
  <c r="I31" i="1" s="1"/>
  <c r="H30" i="1"/>
  <c r="G30" i="1"/>
  <c r="F30" i="1"/>
  <c r="E30" i="1"/>
  <c r="D30" i="1"/>
  <c r="C30" i="1"/>
  <c r="I30" i="1" s="1"/>
  <c r="H29" i="1"/>
  <c r="G29" i="1"/>
  <c r="F29" i="1"/>
  <c r="E29" i="1"/>
  <c r="D29" i="1"/>
  <c r="C29" i="1"/>
  <c r="I29" i="1" s="1"/>
  <c r="H28" i="1"/>
  <c r="H37" i="1" s="1"/>
  <c r="G28" i="1"/>
  <c r="G37" i="1" s="1"/>
  <c r="F28" i="1"/>
  <c r="F37" i="1" s="1"/>
  <c r="E28" i="1"/>
  <c r="E37" i="1" s="1"/>
  <c r="D28" i="1"/>
  <c r="D37" i="1" s="1"/>
  <c r="C28" i="1"/>
  <c r="I28" i="1" s="1"/>
  <c r="I37" i="1" s="1"/>
  <c r="H24" i="1"/>
  <c r="G24" i="1"/>
  <c r="F24" i="1"/>
  <c r="E24" i="1"/>
  <c r="D24" i="1"/>
  <c r="C24" i="1"/>
  <c r="I24" i="1" s="1"/>
  <c r="H23" i="1"/>
  <c r="G23" i="1"/>
  <c r="F23" i="1"/>
  <c r="E23" i="1"/>
  <c r="D23" i="1"/>
  <c r="C23" i="1"/>
  <c r="I23" i="1" s="1"/>
  <c r="H22" i="1"/>
  <c r="G22" i="1"/>
  <c r="F22" i="1"/>
  <c r="E22" i="1"/>
  <c r="D22" i="1"/>
  <c r="C22" i="1"/>
  <c r="I22" i="1" s="1"/>
  <c r="H21" i="1"/>
  <c r="G21" i="1"/>
  <c r="F21" i="1"/>
  <c r="E21" i="1"/>
  <c r="D21" i="1"/>
  <c r="C21" i="1"/>
  <c r="I21" i="1" s="1"/>
  <c r="H20" i="1"/>
  <c r="G20" i="1"/>
  <c r="F20" i="1"/>
  <c r="E20" i="1"/>
  <c r="D20" i="1"/>
  <c r="C20" i="1"/>
  <c r="I20" i="1" s="1"/>
  <c r="H19" i="1"/>
  <c r="G19" i="1"/>
  <c r="F19" i="1"/>
  <c r="E19" i="1"/>
  <c r="D19" i="1"/>
  <c r="C19" i="1"/>
  <c r="I19" i="1" s="1"/>
  <c r="H18" i="1"/>
  <c r="G18" i="1"/>
  <c r="F18" i="1"/>
  <c r="E18" i="1"/>
  <c r="D18" i="1"/>
  <c r="C18" i="1"/>
  <c r="I18" i="1" s="1"/>
  <c r="H17" i="1"/>
  <c r="G17" i="1"/>
  <c r="F17" i="1"/>
  <c r="E17" i="1"/>
  <c r="D17" i="1"/>
  <c r="C17" i="1"/>
  <c r="I17" i="1" s="1"/>
  <c r="H16" i="1"/>
  <c r="H25" i="1" s="1"/>
  <c r="G16" i="1"/>
  <c r="G25" i="1" s="1"/>
  <c r="F16" i="1"/>
  <c r="F25" i="1" s="1"/>
  <c r="E16" i="1"/>
  <c r="E25" i="1" s="1"/>
  <c r="D16" i="1"/>
  <c r="D25" i="1" s="1"/>
  <c r="C16" i="1"/>
  <c r="I16" i="1" s="1"/>
  <c r="H12" i="1"/>
  <c r="H48" i="1" s="1"/>
  <c r="H78" i="1" s="1"/>
  <c r="G12" i="1"/>
  <c r="G48" i="1" s="1"/>
  <c r="G78" i="1" s="1"/>
  <c r="F12" i="1"/>
  <c r="F48" i="1" s="1"/>
  <c r="F78" i="1" s="1"/>
  <c r="E12" i="1"/>
  <c r="E48" i="1" s="1"/>
  <c r="E78" i="1" s="1"/>
  <c r="D12" i="1"/>
  <c r="D48" i="1" s="1"/>
  <c r="D78" i="1" s="1"/>
  <c r="C12" i="1"/>
  <c r="C48" i="1" s="1"/>
  <c r="C78" i="1" s="1"/>
  <c r="I78" i="1" s="1"/>
  <c r="H11" i="1"/>
  <c r="H47" i="1" s="1"/>
  <c r="H77" i="1" s="1"/>
  <c r="G11" i="1"/>
  <c r="G47" i="1" s="1"/>
  <c r="G77" i="1" s="1"/>
  <c r="F11" i="1"/>
  <c r="F47" i="1" s="1"/>
  <c r="F77" i="1" s="1"/>
  <c r="E11" i="1"/>
  <c r="E47" i="1" s="1"/>
  <c r="E77" i="1" s="1"/>
  <c r="D11" i="1"/>
  <c r="D47" i="1" s="1"/>
  <c r="D77" i="1" s="1"/>
  <c r="C11" i="1"/>
  <c r="C47" i="1" s="1"/>
  <c r="C77" i="1" s="1"/>
  <c r="H10" i="1"/>
  <c r="H46" i="1" s="1"/>
  <c r="H76" i="1" s="1"/>
  <c r="G10" i="1"/>
  <c r="G46" i="1" s="1"/>
  <c r="G76" i="1" s="1"/>
  <c r="F10" i="1"/>
  <c r="F46" i="1" s="1"/>
  <c r="F76" i="1" s="1"/>
  <c r="E10" i="1"/>
  <c r="E46" i="1" s="1"/>
  <c r="E76" i="1" s="1"/>
  <c r="D10" i="1"/>
  <c r="D46" i="1" s="1"/>
  <c r="D76" i="1" s="1"/>
  <c r="C10" i="1"/>
  <c r="C46" i="1" s="1"/>
  <c r="C76" i="1" s="1"/>
  <c r="I76" i="1" s="1"/>
  <c r="H9" i="1"/>
  <c r="H45" i="1" s="1"/>
  <c r="H75" i="1" s="1"/>
  <c r="G9" i="1"/>
  <c r="G45" i="1" s="1"/>
  <c r="G75" i="1" s="1"/>
  <c r="F9" i="1"/>
  <c r="F45" i="1" s="1"/>
  <c r="F75" i="1" s="1"/>
  <c r="E9" i="1"/>
  <c r="E45" i="1" s="1"/>
  <c r="E75" i="1" s="1"/>
  <c r="D9" i="1"/>
  <c r="D45" i="1" s="1"/>
  <c r="D75" i="1" s="1"/>
  <c r="C9" i="1"/>
  <c r="C45" i="1" s="1"/>
  <c r="C75" i="1" s="1"/>
  <c r="H8" i="1"/>
  <c r="H44" i="1" s="1"/>
  <c r="H74" i="1" s="1"/>
  <c r="G8" i="1"/>
  <c r="G44" i="1" s="1"/>
  <c r="G74" i="1" s="1"/>
  <c r="F8" i="1"/>
  <c r="F44" i="1" s="1"/>
  <c r="F74" i="1" s="1"/>
  <c r="E8" i="1"/>
  <c r="E44" i="1" s="1"/>
  <c r="E74" i="1" s="1"/>
  <c r="D8" i="1"/>
  <c r="D44" i="1" s="1"/>
  <c r="D74" i="1" s="1"/>
  <c r="C8" i="1"/>
  <c r="C44" i="1" s="1"/>
  <c r="C74" i="1" s="1"/>
  <c r="I74" i="1" s="1"/>
  <c r="H7" i="1"/>
  <c r="H43" i="1" s="1"/>
  <c r="H73" i="1" s="1"/>
  <c r="G7" i="1"/>
  <c r="G43" i="1" s="1"/>
  <c r="G73" i="1" s="1"/>
  <c r="F7" i="1"/>
  <c r="F43" i="1" s="1"/>
  <c r="F73" i="1" s="1"/>
  <c r="E7" i="1"/>
  <c r="E43" i="1" s="1"/>
  <c r="E73" i="1" s="1"/>
  <c r="D7" i="1"/>
  <c r="D43" i="1" s="1"/>
  <c r="D73" i="1" s="1"/>
  <c r="C7" i="1"/>
  <c r="C43" i="1" s="1"/>
  <c r="C73" i="1" s="1"/>
  <c r="H6" i="1"/>
  <c r="H42" i="1" s="1"/>
  <c r="H72" i="1" s="1"/>
  <c r="G6" i="1"/>
  <c r="G42" i="1" s="1"/>
  <c r="G72" i="1" s="1"/>
  <c r="F6" i="1"/>
  <c r="F42" i="1" s="1"/>
  <c r="F72" i="1" s="1"/>
  <c r="E6" i="1"/>
  <c r="E42" i="1" s="1"/>
  <c r="E72" i="1" s="1"/>
  <c r="D6" i="1"/>
  <c r="D42" i="1" s="1"/>
  <c r="D72" i="1" s="1"/>
  <c r="C6" i="1"/>
  <c r="C42" i="1" s="1"/>
  <c r="C72" i="1" s="1"/>
  <c r="I72" i="1" s="1"/>
  <c r="H5" i="1"/>
  <c r="H41" i="1" s="1"/>
  <c r="H71" i="1" s="1"/>
  <c r="G5" i="1"/>
  <c r="G41" i="1" s="1"/>
  <c r="G71" i="1" s="1"/>
  <c r="F5" i="1"/>
  <c r="F41" i="1" s="1"/>
  <c r="F71" i="1" s="1"/>
  <c r="E5" i="1"/>
  <c r="E41" i="1" s="1"/>
  <c r="E71" i="1" s="1"/>
  <c r="D5" i="1"/>
  <c r="D41" i="1" s="1"/>
  <c r="D71" i="1" s="1"/>
  <c r="C5" i="1"/>
  <c r="C41" i="1" s="1"/>
  <c r="C71" i="1" s="1"/>
  <c r="H4" i="1"/>
  <c r="H13" i="1" s="1"/>
  <c r="H49" i="1" s="1"/>
  <c r="H79" i="1" s="1"/>
  <c r="G4" i="1"/>
  <c r="G40" i="1" s="1"/>
  <c r="G70" i="1" s="1"/>
  <c r="F4" i="1"/>
  <c r="F13" i="1" s="1"/>
  <c r="F49" i="1" s="1"/>
  <c r="F79" i="1" s="1"/>
  <c r="E4" i="1"/>
  <c r="E40" i="1" s="1"/>
  <c r="E70" i="1" s="1"/>
  <c r="D4" i="1"/>
  <c r="D13" i="1" s="1"/>
  <c r="D49" i="1" s="1"/>
  <c r="D79" i="1" s="1"/>
  <c r="C4" i="1"/>
  <c r="C40" i="1" s="1"/>
  <c r="C70" i="1" s="1"/>
  <c r="I71" i="1" l="1"/>
  <c r="I5" i="1"/>
  <c r="I41" i="1" s="1"/>
  <c r="I73" i="1"/>
  <c r="I7" i="1"/>
  <c r="I43" i="1" s="1"/>
  <c r="I75" i="1"/>
  <c r="I9" i="1"/>
  <c r="I45" i="1" s="1"/>
  <c r="I77" i="1"/>
  <c r="I11" i="1"/>
  <c r="I47" i="1" s="1"/>
  <c r="C13" i="1"/>
  <c r="E13" i="1"/>
  <c r="E49" i="1" s="1"/>
  <c r="E79" i="1" s="1"/>
  <c r="G13" i="1"/>
  <c r="G49" i="1" s="1"/>
  <c r="G79" i="1" s="1"/>
  <c r="C25" i="1"/>
  <c r="I25" i="1" s="1"/>
  <c r="C37" i="1"/>
  <c r="D40" i="1"/>
  <c r="D70" i="1" s="1"/>
  <c r="I70" i="1" s="1"/>
  <c r="I79" i="1" s="1"/>
  <c r="F40" i="1"/>
  <c r="F70" i="1" s="1"/>
  <c r="H40" i="1"/>
  <c r="H70" i="1" s="1"/>
  <c r="I66" i="1"/>
  <c r="I4" i="1"/>
  <c r="I40" i="1" s="1"/>
  <c r="I6" i="1"/>
  <c r="I42" i="1" s="1"/>
  <c r="I8" i="1"/>
  <c r="I44" i="1" s="1"/>
  <c r="I10" i="1"/>
  <c r="I46" i="1" s="1"/>
  <c r="I12" i="1"/>
  <c r="I48" i="1" s="1"/>
  <c r="I57" i="1"/>
  <c r="J79" i="1" l="1"/>
  <c r="J68" i="1"/>
  <c r="C49" i="1"/>
  <c r="C79" i="1" s="1"/>
  <c r="D81" i="1" s="1"/>
  <c r="I13" i="1"/>
  <c r="I49" i="1" s="1"/>
  <c r="J49" i="1" s="1"/>
  <c r="J65" i="1" l="1"/>
  <c r="E81" i="1"/>
  <c r="E82" i="1" s="1"/>
  <c r="D82" i="1"/>
  <c r="F81" i="1" l="1"/>
  <c r="F82" i="1" s="1"/>
  <c r="G81" i="1" l="1"/>
  <c r="G82" i="1" s="1"/>
  <c r="H81" i="1" l="1"/>
  <c r="H82" i="1" s="1"/>
  <c r="I82" i="1" s="1"/>
  <c r="I83" i="1" s="1"/>
  <c r="J83" i="1" s="1"/>
</calcChain>
</file>

<file path=xl/sharedStrings.xml><?xml version="1.0" encoding="utf-8"?>
<sst xmlns="http://schemas.openxmlformats.org/spreadsheetml/2006/main" count="109" uniqueCount="50">
  <si>
    <t>NIC Funding Request</t>
  </si>
  <si>
    <t xml:space="preserve"> </t>
  </si>
  <si>
    <t>2014/15</t>
  </si>
  <si>
    <t>2015/16</t>
  </si>
  <si>
    <t>2016/17</t>
  </si>
  <si>
    <t>2017/18</t>
  </si>
  <si>
    <t>2018/19</t>
  </si>
  <si>
    <t>2019/20</t>
  </si>
  <si>
    <t>Total</t>
  </si>
  <si>
    <t>Total Project Cost</t>
  </si>
  <si>
    <t>From Project Cost Summary sheet</t>
  </si>
  <si>
    <t>Labour</t>
  </si>
  <si>
    <t>Equipment</t>
  </si>
  <si>
    <t>Contractors</t>
  </si>
  <si>
    <t>IT</t>
  </si>
  <si>
    <t>IPR Costs</t>
  </si>
  <si>
    <t>Travel &amp; Expenses</t>
  </si>
  <si>
    <t>Payments to users &amp; Contigency</t>
  </si>
  <si>
    <t>Decommissioning</t>
  </si>
  <si>
    <t>Other</t>
  </si>
  <si>
    <t>External funding</t>
  </si>
  <si>
    <t>Any funding that will be received from Project Partners and/or External Funders - from Project Cost Summary sheet</t>
  </si>
  <si>
    <t>Licensee extra contribution</t>
  </si>
  <si>
    <t>Any funding from the Licensee which is in excess of the Licensee Compulsory Contribution - from Project Cost Summary sheet</t>
  </si>
  <si>
    <t>Initial Net Funding Required</t>
  </si>
  <si>
    <t>calculated from the tables above</t>
  </si>
  <si>
    <t xml:space="preserve">Check Total = to Initial Net Funding request </t>
  </si>
  <si>
    <t>in Project Cost Summary</t>
  </si>
  <si>
    <t>Direct Benefits</t>
  </si>
  <si>
    <t>from Direct Benefits sheet</t>
  </si>
  <si>
    <t>Licensee Compulsory Contribution / Direct Benefits</t>
  </si>
  <si>
    <t>from Project Cost Summary sheet</t>
  </si>
  <si>
    <t>of Total Initial Net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</si>
  <si>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 or &gt; than </t>
    </r>
  </si>
  <si>
    <t>Total Direct Benefits</t>
  </si>
  <si>
    <t>Outstanding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</si>
  <si>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=to </t>
    </r>
  </si>
  <si>
    <t>Total Outstanding Funding required</t>
  </si>
  <si>
    <t>balance</t>
  </si>
  <si>
    <t>interest</t>
  </si>
  <si>
    <t>Bank of England interest rate</t>
  </si>
  <si>
    <t>NIC FUNDING REQUEST   £</t>
  </si>
  <si>
    <t>interest rate used in calculation</t>
  </si>
  <si>
    <t>RPI adjustment</t>
  </si>
  <si>
    <t>2020/21</t>
  </si>
  <si>
    <t>2021/2022</t>
  </si>
  <si>
    <t>2022/2023</t>
  </si>
  <si>
    <t>Index</t>
  </si>
  <si>
    <t xml:space="preserve">Annual inflation </t>
  </si>
  <si>
    <t>n.b the Second Tier Funding Request calculation should use the Bank of England Base rate plus 1.5% on 31 June of the year in which the Full Submission is made.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</si>
</sst>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&quot;-&quot;??_);_(@_)"/>
    <numFmt numFmtId="166" formatCode="0.0%"/>
    <numFmt numFmtId="167" formatCode="0.0"/>
  </numFmts>
  <fonts count="12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rgb="FFFF0000"/>
      <name val="Verdana"/>
      <family val="2"/>
    </font>
    <font>
      <b/>
      <sz val="10"/>
      <color theme="1"/>
      <name val="Verdana"/>
      <family val="2"/>
    </font>
    <font>
      <b/>
      <sz val="12"/>
      <color theme="1"/>
      <name val="Verdana"/>
      <family val="2"/>
    </font>
    <font>
      <b/>
      <sz val="10"/>
      <color theme="9" tint="-0.249977111117893"/>
      <name val="Verdana"/>
      <family val="2"/>
    </font>
    <font>
      <i/>
      <sz val="10"/>
      <color theme="1"/>
      <name val="Verdana"/>
      <family val="2"/>
    </font>
    <font>
      <b/>
      <sz val="10"/>
      <color rgb="FFFF0000"/>
      <name val="Verdana"/>
      <family val="2"/>
    </font>
    <font>
      <sz val="11"/>
      <name val="CG Omega"/>
      <family val="2"/>
    </font>
    <font>
      <b/>
      <sz val="10"/>
      <color indexed="10"/>
      <name val="Verdana"/>
      <family val="2"/>
    </font>
    <font>
      <sz val="10"/>
      <color indexed="10"/>
      <name val="Verdana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darkUp">
        <fgColor theme="0" tint="-0.14996795556505021"/>
        <bgColor indexed="65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8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6" fillId="2" borderId="0" xfId="0" applyFont="1" applyFill="1"/>
    <xf numFmtId="0" fontId="0" fillId="2" borderId="0" xfId="0" applyFill="1"/>
    <xf numFmtId="0" fontId="0" fillId="0" borderId="0" xfId="0" applyAlignment="1">
      <alignment wrapText="1"/>
    </xf>
    <xf numFmtId="164" fontId="1" fillId="3" borderId="1" xfId="1" applyNumberFormat="1" applyFont="1" applyFill="1" applyBorder="1"/>
    <xf numFmtId="164" fontId="1" fillId="4" borderId="1" xfId="1" applyNumberFormat="1" applyFont="1" applyFill="1" applyBorder="1"/>
    <xf numFmtId="164" fontId="0" fillId="0" borderId="0" xfId="0" applyNumberFormat="1" applyBorder="1"/>
    <xf numFmtId="0" fontId="3" fillId="0" borderId="0" xfId="0" applyFont="1" applyAlignment="1">
      <alignment wrapText="1"/>
    </xf>
    <xf numFmtId="0" fontId="0" fillId="0" borderId="0" xfId="0" quotePrefix="1" applyAlignment="1">
      <alignment wrapText="1"/>
    </xf>
    <xf numFmtId="0" fontId="0" fillId="0" borderId="0" xfId="0" applyFont="1"/>
    <xf numFmtId="164" fontId="1" fillId="0" borderId="0" xfId="1" applyNumberFormat="1" applyFont="1" applyBorder="1"/>
    <xf numFmtId="164" fontId="1" fillId="0" borderId="0" xfId="1" applyNumberFormat="1" applyFont="1"/>
    <xf numFmtId="164" fontId="1" fillId="2" borderId="0" xfId="1" applyNumberFormat="1" applyFont="1" applyFill="1"/>
    <xf numFmtId="0" fontId="3" fillId="2" borderId="0" xfId="0" applyFont="1" applyFill="1" applyAlignment="1"/>
    <xf numFmtId="164" fontId="6" fillId="2" borderId="0" xfId="1" applyNumberFormat="1" applyFont="1" applyFill="1"/>
    <xf numFmtId="0" fontId="2" fillId="0" borderId="0" xfId="0" applyFont="1"/>
    <xf numFmtId="164" fontId="1" fillId="4" borderId="2" xfId="1" applyNumberFormat="1" applyFont="1" applyFill="1" applyBorder="1"/>
    <xf numFmtId="164" fontId="2" fillId="0" borderId="1" xfId="0" applyNumberFormat="1" applyFont="1" applyFill="1" applyBorder="1"/>
    <xf numFmtId="164" fontId="7" fillId="5" borderId="1" xfId="1" applyNumberFormat="1" applyFont="1" applyFill="1" applyBorder="1"/>
    <xf numFmtId="0" fontId="0" fillId="0" borderId="0" xfId="0" applyFill="1"/>
    <xf numFmtId="164" fontId="2" fillId="0" borderId="0" xfId="0" applyNumberFormat="1" applyFont="1" applyFill="1" applyBorder="1"/>
    <xf numFmtId="164" fontId="2" fillId="0" borderId="0" xfId="0" applyNumberFormat="1" applyFont="1" applyFill="1"/>
    <xf numFmtId="164" fontId="8" fillId="3" borderId="1" xfId="1" applyFont="1" applyFill="1" applyBorder="1"/>
    <xf numFmtId="164" fontId="8" fillId="4" borderId="1" xfId="1" applyNumberFormat="1" applyFont="1" applyFill="1" applyBorder="1"/>
    <xf numFmtId="164" fontId="0" fillId="0" borderId="0" xfId="0" applyNumberFormat="1" applyFont="1" applyFill="1" applyBorder="1"/>
    <xf numFmtId="0" fontId="0" fillId="0" borderId="0" xfId="0" applyFill="1" applyBorder="1"/>
    <xf numFmtId="164" fontId="1" fillId="2" borderId="0" xfId="1" applyNumberFormat="1" applyFont="1" applyFill="1" applyAlignment="1"/>
    <xf numFmtId="0" fontId="2" fillId="0" borderId="0" xfId="0" applyFont="1" applyAlignment="1"/>
    <xf numFmtId="164" fontId="7" fillId="5" borderId="1" xfId="0" applyNumberFormat="1" applyFont="1" applyFill="1" applyBorder="1"/>
    <xf numFmtId="0" fontId="7" fillId="6" borderId="1" xfId="0" applyFont="1" applyFill="1" applyBorder="1"/>
    <xf numFmtId="164" fontId="2" fillId="0" borderId="0" xfId="0" applyNumberFormat="1" applyFont="1" applyBorder="1"/>
    <xf numFmtId="164" fontId="8" fillId="7" borderId="1" xfId="1" applyFont="1" applyFill="1" applyBorder="1"/>
    <xf numFmtId="4" fontId="1" fillId="2" borderId="1" xfId="1" applyNumberFormat="1" applyFont="1" applyFill="1" applyBorder="1"/>
    <xf numFmtId="164" fontId="0" fillId="0" borderId="0" xfId="0" applyNumberFormat="1"/>
    <xf numFmtId="2" fontId="0" fillId="2" borderId="1" xfId="0" applyNumberFormat="1" applyFill="1" applyBorder="1"/>
    <xf numFmtId="164" fontId="0" fillId="0" borderId="0" xfId="0" applyNumberFormat="1" applyFill="1"/>
    <xf numFmtId="165" fontId="1" fillId="0" borderId="0" xfId="1" applyNumberFormat="1" applyFont="1"/>
    <xf numFmtId="0" fontId="0" fillId="0" borderId="0" xfId="0" applyAlignment="1">
      <alignment horizontal="right"/>
    </xf>
    <xf numFmtId="166" fontId="1" fillId="8" borderId="1" xfId="2" applyNumberFormat="1" applyFont="1" applyFill="1" applyBorder="1" applyProtection="1">
      <protection locked="0"/>
    </xf>
    <xf numFmtId="165" fontId="1" fillId="0" borderId="0" xfId="1" applyNumberFormat="1" applyFont="1" applyAlignment="1"/>
    <xf numFmtId="165" fontId="3" fillId="0" borderId="0" xfId="1" applyNumberFormat="1" applyFont="1" applyBorder="1" applyAlignment="1">
      <alignment horizontal="right"/>
    </xf>
    <xf numFmtId="164" fontId="3" fillId="4" borderId="3" xfId="1" applyNumberFormat="1" applyFont="1" applyFill="1" applyBorder="1"/>
    <xf numFmtId="0" fontId="4" fillId="0" borderId="0" xfId="0" applyFont="1" applyAlignment="1">
      <alignment horizontal="right"/>
    </xf>
    <xf numFmtId="166" fontId="1" fillId="4" borderId="4" xfId="2" applyNumberFormat="1" applyFont="1" applyFill="1" applyBorder="1"/>
    <xf numFmtId="0" fontId="0" fillId="0" borderId="1" xfId="0" applyBorder="1" applyAlignment="1">
      <alignment horizontal="center"/>
    </xf>
    <xf numFmtId="0" fontId="11" fillId="0" borderId="1" xfId="0" applyFont="1" applyBorder="1"/>
    <xf numFmtId="167" fontId="11" fillId="8" borderId="1" xfId="0" applyNumberFormat="1" applyFont="1" applyFill="1" applyBorder="1" applyProtection="1">
      <protection locked="0"/>
    </xf>
    <xf numFmtId="0" fontId="0" fillId="0" borderId="0" xfId="0" applyFill="1" applyBorder="1" applyAlignment="1">
      <alignment horizontal="right"/>
    </xf>
    <xf numFmtId="10" fontId="11" fillId="8" borderId="1" xfId="0" applyNumberFormat="1" applyFont="1" applyFill="1" applyBorder="1" applyAlignment="1" applyProtection="1">
      <alignment horizontal="right"/>
      <protection locked="0"/>
    </xf>
    <xf numFmtId="0" fontId="6" fillId="0" borderId="0" xfId="0" applyFont="1"/>
  </cellXfs>
  <cellStyles count="7">
    <cellStyle name="=C:\WINNT\SYSTEM32\COMMAND.COM 2" xfId="3"/>
    <cellStyle name="=C:\WINNT\SYSTEM32\COMMAND.COM 2 2" xfId="4"/>
    <cellStyle name="Comma" xfId="1" builtinId="3"/>
    <cellStyle name="Normal" xfId="0" builtinId="0"/>
    <cellStyle name="Normal 2 3" xfId="5"/>
    <cellStyle name="Normal 4" xfId="6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27888</xdr:colOff>
      <xdr:row>81</xdr:row>
      <xdr:rowOff>156518</xdr:rowOff>
    </xdr:from>
    <xdr:to>
      <xdr:col>11</xdr:col>
      <xdr:colOff>771697</xdr:colOff>
      <xdr:row>85</xdr:row>
      <xdr:rowOff>44278</xdr:rowOff>
    </xdr:to>
    <xdr:sp macro="[1]!Macro1" textlink="">
      <xdr:nvSpPr>
        <xdr:cNvPr id="2" name="Rounded Rectangle 1"/>
        <xdr:cNvSpPr/>
      </xdr:nvSpPr>
      <xdr:spPr>
        <a:xfrm>
          <a:off x="11315013" y="13834418"/>
          <a:ext cx="1429609" cy="668810"/>
        </a:xfrm>
        <a:prstGeom prst="roundRect">
          <a:avLst/>
        </a:prstGeom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GB" sz="1000"/>
            <a:t>click</a:t>
          </a:r>
          <a:r>
            <a:rPr lang="en-GB" sz="1000" baseline="0"/>
            <a:t> this button to calculate the NIC funding request</a:t>
          </a:r>
          <a:endParaRPr lang="en-GB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point2010/sgg/ElecDistrib/Elec_Distrib_Lib/Innovation%20Stimulus/NIC%20Submissions/yr2_2014/Electricity%20NIC/SESG_NGET/Full%20Submission/Resubmission/Appendix%2002%20-%20Full%20Submission%20spreadsheet%20-%20CLEA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Sheet"/>
      <sheetName val="NIC Funding Request"/>
      <sheetName val="Direct Benefits"/>
      <sheetName val="Project Cost Summary"/>
      <sheetName val="2014-15"/>
      <sheetName val="2015-16"/>
      <sheetName val="2016-17"/>
      <sheetName val="2017-18"/>
      <sheetName val="2018-19"/>
      <sheetName val="2019-20"/>
      <sheetName val="Whole project"/>
      <sheetName val="Project Direction"/>
      <sheetName val="Net benefits"/>
    </sheetNames>
    <definedNames>
      <definedName name="Macro1"/>
    </definedNames>
    <sheetDataSet>
      <sheetData sheetId="0"/>
      <sheetData sheetId="1"/>
      <sheetData sheetId="2"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3">
        <row r="12">
          <cell r="M12">
            <v>11024.997450000001</v>
          </cell>
        </row>
        <row r="14">
          <cell r="M14">
            <v>9921.4774499999985</v>
          </cell>
        </row>
        <row r="19">
          <cell r="C19">
            <v>145.19999999999999</v>
          </cell>
          <cell r="D19">
            <v>0</v>
          </cell>
          <cell r="E19">
            <v>150.91800000000001</v>
          </cell>
          <cell r="F19">
            <v>0</v>
          </cell>
          <cell r="G19">
            <v>0</v>
          </cell>
          <cell r="H19">
            <v>9.6</v>
          </cell>
          <cell r="I19">
            <v>0</v>
          </cell>
          <cell r="J19">
            <v>70.303600000000003</v>
          </cell>
          <cell r="K19">
            <v>0</v>
          </cell>
          <cell r="L19">
            <v>0</v>
          </cell>
        </row>
        <row r="24">
          <cell r="C24">
            <v>0</v>
          </cell>
          <cell r="D24">
            <v>0</v>
          </cell>
          <cell r="E24">
            <v>2.8699999999999997</v>
          </cell>
          <cell r="F24">
            <v>0</v>
          </cell>
          <cell r="G24">
            <v>0</v>
          </cell>
          <cell r="H24">
            <v>9.6</v>
          </cell>
          <cell r="I24">
            <v>0</v>
          </cell>
          <cell r="J24">
            <v>0.57400000000000007</v>
          </cell>
          <cell r="K24">
            <v>0</v>
          </cell>
          <cell r="L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7">
          <cell r="C27">
            <v>145.19999999999999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14.52</v>
          </cell>
          <cell r="K27">
            <v>0</v>
          </cell>
          <cell r="L27">
            <v>0</v>
          </cell>
        </row>
        <row r="33">
          <cell r="C33">
            <v>561</v>
          </cell>
          <cell r="D33">
            <v>968</v>
          </cell>
          <cell r="E33">
            <v>2655.1949999999997</v>
          </cell>
          <cell r="F33">
            <v>375</v>
          </cell>
          <cell r="G33">
            <v>325</v>
          </cell>
          <cell r="H33">
            <v>83.5</v>
          </cell>
          <cell r="I33">
            <v>0</v>
          </cell>
          <cell r="J33">
            <v>901.83900000000006</v>
          </cell>
          <cell r="K33">
            <v>0</v>
          </cell>
          <cell r="L33">
            <v>0</v>
          </cell>
        </row>
        <row r="38">
          <cell r="C38">
            <v>0</v>
          </cell>
          <cell r="D38">
            <v>258</v>
          </cell>
          <cell r="E38">
            <v>133.03</v>
          </cell>
          <cell r="F38">
            <v>0</v>
          </cell>
          <cell r="G38">
            <v>325</v>
          </cell>
          <cell r="H38">
            <v>0</v>
          </cell>
          <cell r="I38">
            <v>0</v>
          </cell>
          <cell r="J38">
            <v>15.006</v>
          </cell>
          <cell r="K38">
            <v>0</v>
          </cell>
          <cell r="L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1">
          <cell r="C41">
            <v>561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56.1</v>
          </cell>
          <cell r="K41">
            <v>0</v>
          </cell>
          <cell r="L41">
            <v>0</v>
          </cell>
        </row>
        <row r="47">
          <cell r="C47">
            <v>561.00000000000011</v>
          </cell>
          <cell r="D47">
            <v>153.75</v>
          </cell>
          <cell r="E47">
            <v>1740.6242500000001</v>
          </cell>
          <cell r="F47">
            <v>242</v>
          </cell>
          <cell r="G47">
            <v>228.75</v>
          </cell>
          <cell r="H47">
            <v>64.25</v>
          </cell>
          <cell r="I47">
            <v>489.75</v>
          </cell>
          <cell r="J47">
            <v>631.96480000000008</v>
          </cell>
          <cell r="K47">
            <v>18</v>
          </cell>
          <cell r="L47">
            <v>225</v>
          </cell>
        </row>
        <row r="52">
          <cell r="C52">
            <v>0</v>
          </cell>
          <cell r="D52">
            <v>0</v>
          </cell>
          <cell r="E52">
            <v>21.21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4.8380000000000001</v>
          </cell>
          <cell r="K52">
            <v>0</v>
          </cell>
          <cell r="L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5">
          <cell r="C55">
            <v>33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56.1</v>
          </cell>
          <cell r="K55">
            <v>0</v>
          </cell>
          <cell r="L55">
            <v>0</v>
          </cell>
        </row>
        <row r="61">
          <cell r="C61">
            <v>561</v>
          </cell>
          <cell r="D61">
            <v>0</v>
          </cell>
          <cell r="E61">
            <v>486.25299999999999</v>
          </cell>
          <cell r="F61">
            <v>0</v>
          </cell>
          <cell r="G61">
            <v>0</v>
          </cell>
          <cell r="H61">
            <v>10</v>
          </cell>
          <cell r="I61">
            <v>0</v>
          </cell>
          <cell r="J61">
            <v>162.47980000000001</v>
          </cell>
          <cell r="K61">
            <v>0</v>
          </cell>
          <cell r="L61">
            <v>0</v>
          </cell>
        </row>
        <row r="66">
          <cell r="C66">
            <v>0</v>
          </cell>
          <cell r="D66">
            <v>0</v>
          </cell>
          <cell r="E66">
            <v>12.709999999999999</v>
          </cell>
          <cell r="F66">
            <v>0</v>
          </cell>
          <cell r="G66">
            <v>0</v>
          </cell>
          <cell r="H66">
            <v>10</v>
          </cell>
          <cell r="I66">
            <v>0</v>
          </cell>
          <cell r="J66">
            <v>2.5419999999999998</v>
          </cell>
          <cell r="K66">
            <v>0</v>
          </cell>
          <cell r="L66">
            <v>0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9">
          <cell r="C69">
            <v>181.5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56.1</v>
          </cell>
          <cell r="K69">
            <v>0</v>
          </cell>
          <cell r="L69">
            <v>0</v>
          </cell>
        </row>
        <row r="75"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K81">
            <v>0</v>
          </cell>
          <cell r="L81">
            <v>0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J89">
            <v>0</v>
          </cell>
          <cell r="K89">
            <v>0</v>
          </cell>
          <cell r="L89">
            <v>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K94">
            <v>0</v>
          </cell>
          <cell r="L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90"/>
  <sheetViews>
    <sheetView tabSelected="1" zoomScale="70" zoomScaleNormal="70" workbookViewId="0">
      <pane ySplit="2" topLeftCell="A35" activePane="bottomLeft" state="frozen"/>
      <selection pane="bottomLeft" activeCell="L73" sqref="L73"/>
    </sheetView>
  </sheetViews>
  <sheetFormatPr defaultRowHeight="12.75" x14ac:dyDescent="0.2"/>
  <cols>
    <col min="1" max="1" width="12.875" customWidth="1"/>
    <col min="2" max="2" width="18.75" customWidth="1"/>
    <col min="3" max="3" width="14.875" customWidth="1"/>
    <col min="4" max="4" width="16.625" customWidth="1"/>
    <col min="5" max="6" width="14.5" customWidth="1"/>
    <col min="7" max="8" width="13.875" customWidth="1"/>
    <col min="9" max="9" width="14.5" customWidth="1"/>
    <col min="10" max="10" width="13.75" customWidth="1"/>
    <col min="12" max="12" width="11.125" customWidth="1"/>
    <col min="13" max="13" width="14.125" customWidth="1"/>
  </cols>
  <sheetData>
    <row r="1" spans="1:10" ht="15" x14ac:dyDescent="0.2">
      <c r="A1" s="1" t="s">
        <v>0</v>
      </c>
      <c r="D1" s="2"/>
      <c r="J1" s="3"/>
    </row>
    <row r="2" spans="1:10" x14ac:dyDescent="0.2">
      <c r="B2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5" t="s">
        <v>8</v>
      </c>
      <c r="J2" s="6"/>
    </row>
    <row r="3" spans="1:10" ht="15" customHeight="1" x14ac:dyDescent="0.2">
      <c r="A3" s="7" t="s">
        <v>9</v>
      </c>
      <c r="B3" s="8" t="s">
        <v>10</v>
      </c>
      <c r="C3" s="8"/>
      <c r="D3" s="9"/>
      <c r="E3" s="9"/>
      <c r="F3" s="9"/>
      <c r="G3" s="9"/>
      <c r="H3" s="9"/>
      <c r="I3" s="9"/>
      <c r="J3" s="3"/>
    </row>
    <row r="4" spans="1:10" x14ac:dyDescent="0.2">
      <c r="A4" s="10"/>
      <c r="B4" t="s">
        <v>11</v>
      </c>
      <c r="C4" s="11">
        <f>'[1]Project Cost Summary'!C19</f>
        <v>145.19999999999999</v>
      </c>
      <c r="D4" s="11">
        <f>'[1]Project Cost Summary'!C33</f>
        <v>561</v>
      </c>
      <c r="E4" s="11">
        <f>'[1]Project Cost Summary'!C47</f>
        <v>561.00000000000011</v>
      </c>
      <c r="F4" s="11">
        <f>'[1]Project Cost Summary'!C61</f>
        <v>561</v>
      </c>
      <c r="G4" s="11">
        <f>'[1]Project Cost Summary'!C75</f>
        <v>0</v>
      </c>
      <c r="H4" s="11">
        <f>'[1]Project Cost Summary'!C89</f>
        <v>0</v>
      </c>
      <c r="I4" s="12">
        <f t="shared" ref="I4:I13" si="0">SUM(C4:H4)</f>
        <v>1828.2000000000003</v>
      </c>
      <c r="J4" s="13"/>
    </row>
    <row r="5" spans="1:10" x14ac:dyDescent="0.2">
      <c r="A5" s="10"/>
      <c r="B5" t="s">
        <v>12</v>
      </c>
      <c r="C5" s="11">
        <f>'[1]Project Cost Summary'!D19</f>
        <v>0</v>
      </c>
      <c r="D5" s="11">
        <f>'[1]Project Cost Summary'!D33</f>
        <v>968</v>
      </c>
      <c r="E5" s="11">
        <f>'[1]Project Cost Summary'!D47</f>
        <v>153.75</v>
      </c>
      <c r="F5" s="11">
        <f>'[1]Project Cost Summary'!D61</f>
        <v>0</v>
      </c>
      <c r="G5" s="11">
        <f>'[1]Project Cost Summary'!D75</f>
        <v>0</v>
      </c>
      <c r="H5" s="11">
        <f>'[1]Project Cost Summary'!D89</f>
        <v>0</v>
      </c>
      <c r="I5" s="12">
        <f t="shared" si="0"/>
        <v>1121.75</v>
      </c>
      <c r="J5" s="13"/>
    </row>
    <row r="6" spans="1:10" x14ac:dyDescent="0.2">
      <c r="A6" s="10"/>
      <c r="B6" t="s">
        <v>13</v>
      </c>
      <c r="C6" s="11">
        <f>'[1]Project Cost Summary'!E19</f>
        <v>150.91800000000001</v>
      </c>
      <c r="D6" s="11">
        <f>'[1]Project Cost Summary'!E33</f>
        <v>2655.1949999999997</v>
      </c>
      <c r="E6" s="11">
        <f>'[1]Project Cost Summary'!E47</f>
        <v>1740.6242500000001</v>
      </c>
      <c r="F6" s="11">
        <f>'[1]Project Cost Summary'!E61</f>
        <v>486.25299999999999</v>
      </c>
      <c r="G6" s="11">
        <f>'[1]Project Cost Summary'!E75</f>
        <v>0</v>
      </c>
      <c r="H6" s="11">
        <f>'[1]Project Cost Summary'!E89</f>
        <v>0</v>
      </c>
      <c r="I6" s="12">
        <f t="shared" si="0"/>
        <v>5032.9902499999998</v>
      </c>
      <c r="J6" s="13"/>
    </row>
    <row r="7" spans="1:10" x14ac:dyDescent="0.2">
      <c r="A7" s="14"/>
      <c r="B7" t="s">
        <v>14</v>
      </c>
      <c r="C7" s="11">
        <f>'[1]Project Cost Summary'!F19</f>
        <v>0</v>
      </c>
      <c r="D7" s="11">
        <f>'[1]Project Cost Summary'!F33</f>
        <v>375</v>
      </c>
      <c r="E7" s="11">
        <f>'[1]Project Cost Summary'!F47</f>
        <v>242</v>
      </c>
      <c r="F7" s="11">
        <f>'[1]Project Cost Summary'!F61</f>
        <v>0</v>
      </c>
      <c r="G7" s="11">
        <f>'[1]Project Cost Summary'!F75</f>
        <v>0</v>
      </c>
      <c r="H7" s="11">
        <f>'[1]Project Cost Summary'!F89</f>
        <v>0</v>
      </c>
      <c r="I7" s="12">
        <f t="shared" si="0"/>
        <v>617</v>
      </c>
      <c r="J7" s="13"/>
    </row>
    <row r="8" spans="1:10" x14ac:dyDescent="0.2">
      <c r="A8" s="14"/>
      <c r="B8" t="s">
        <v>15</v>
      </c>
      <c r="C8" s="11">
        <f>'[1]Project Cost Summary'!G19</f>
        <v>0</v>
      </c>
      <c r="D8" s="11">
        <f>'[1]Project Cost Summary'!G33</f>
        <v>325</v>
      </c>
      <c r="E8" s="11">
        <f>'[1]Project Cost Summary'!G47</f>
        <v>228.75</v>
      </c>
      <c r="F8" s="11">
        <f>'[1]Project Cost Summary'!G61</f>
        <v>0</v>
      </c>
      <c r="G8" s="11">
        <f>'[1]Project Cost Summary'!G75</f>
        <v>0</v>
      </c>
      <c r="H8" s="11">
        <f>'[1]Project Cost Summary'!G89</f>
        <v>0</v>
      </c>
      <c r="I8" s="12">
        <f t="shared" si="0"/>
        <v>553.75</v>
      </c>
    </row>
    <row r="9" spans="1:10" x14ac:dyDescent="0.2">
      <c r="A9" s="10"/>
      <c r="B9" t="s">
        <v>16</v>
      </c>
      <c r="C9" s="11">
        <f>'[1]Project Cost Summary'!H19</f>
        <v>9.6</v>
      </c>
      <c r="D9" s="11">
        <f>'[1]Project Cost Summary'!H33</f>
        <v>83.5</v>
      </c>
      <c r="E9" s="11">
        <f>'[1]Project Cost Summary'!H47</f>
        <v>64.25</v>
      </c>
      <c r="F9" s="11">
        <f>'[1]Project Cost Summary'!H61</f>
        <v>10</v>
      </c>
      <c r="G9" s="11">
        <f>'[1]Project Cost Summary'!H75</f>
        <v>0</v>
      </c>
      <c r="H9" s="11">
        <f>'[1]Project Cost Summary'!H89</f>
        <v>0</v>
      </c>
      <c r="I9" s="12">
        <f t="shared" si="0"/>
        <v>167.35</v>
      </c>
      <c r="J9" s="13"/>
    </row>
    <row r="10" spans="1:10" x14ac:dyDescent="0.2">
      <c r="A10" t="s">
        <v>17</v>
      </c>
      <c r="C10" s="11">
        <f>'[1]Project Cost Summary'!I19+'[1]Project Cost Summary'!J19</f>
        <v>70.303600000000003</v>
      </c>
      <c r="D10" s="11">
        <f>'[1]Project Cost Summary'!I33+'[1]Project Cost Summary'!J33</f>
        <v>901.83900000000006</v>
      </c>
      <c r="E10" s="11">
        <f>'[1]Project Cost Summary'!I47+'[1]Project Cost Summary'!J47</f>
        <v>1121.7148000000002</v>
      </c>
      <c r="F10" s="11">
        <f>'[1]Project Cost Summary'!I61+'[1]Project Cost Summary'!J61</f>
        <v>162.47980000000001</v>
      </c>
      <c r="G10" s="11">
        <f>'[1]Project Cost Summary'!I75+'[1]Project Cost Summary'!J75</f>
        <v>0</v>
      </c>
      <c r="H10" s="11">
        <f>'[1]Project Cost Summary'!J89+'[1]Project Cost Summary'!K89</f>
        <v>0</v>
      </c>
      <c r="I10" s="12">
        <f t="shared" si="0"/>
        <v>2256.3372000000004</v>
      </c>
      <c r="J10" s="13"/>
    </row>
    <row r="11" spans="1:10" x14ac:dyDescent="0.2">
      <c r="A11" s="15"/>
      <c r="B11" s="16" t="s">
        <v>18</v>
      </c>
      <c r="C11" s="11">
        <f>'[1]Project Cost Summary'!K19</f>
        <v>0</v>
      </c>
      <c r="D11" s="11">
        <f>'[1]Project Cost Summary'!K33</f>
        <v>0</v>
      </c>
      <c r="E11" s="11">
        <f>'[1]Project Cost Summary'!K47</f>
        <v>18</v>
      </c>
      <c r="F11" s="11">
        <f>'[1]Project Cost Summary'!K61</f>
        <v>0</v>
      </c>
      <c r="G11" s="11">
        <f>'[1]Project Cost Summary'!K75</f>
        <v>0</v>
      </c>
      <c r="H11" s="11">
        <f>'[1]Project Cost Summary'!K89</f>
        <v>0</v>
      </c>
      <c r="I11" s="12">
        <f t="shared" si="0"/>
        <v>18</v>
      </c>
      <c r="J11" s="13"/>
    </row>
    <row r="12" spans="1:10" x14ac:dyDescent="0.2">
      <c r="A12" s="10"/>
      <c r="B12" t="s">
        <v>19</v>
      </c>
      <c r="C12" s="11">
        <f>'[1]Project Cost Summary'!L19</f>
        <v>0</v>
      </c>
      <c r="D12" s="11">
        <f>'[1]Project Cost Summary'!L33</f>
        <v>0</v>
      </c>
      <c r="E12" s="11">
        <f>'[1]Project Cost Summary'!L47</f>
        <v>225</v>
      </c>
      <c r="F12" s="11">
        <f>'[1]Project Cost Summary'!L61</f>
        <v>0</v>
      </c>
      <c r="G12" s="11">
        <f>'[1]Project Cost Summary'!L75</f>
        <v>0</v>
      </c>
      <c r="H12" s="11">
        <f>'[1]Project Cost Summary'!L89</f>
        <v>0</v>
      </c>
      <c r="I12" s="12">
        <f t="shared" si="0"/>
        <v>225</v>
      </c>
      <c r="J12" s="13"/>
    </row>
    <row r="13" spans="1:10" x14ac:dyDescent="0.2">
      <c r="B13" s="5" t="s">
        <v>8</v>
      </c>
      <c r="C13" s="12">
        <f t="shared" ref="C13:H13" si="1">SUM(C4:C12)</f>
        <v>376.02160000000003</v>
      </c>
      <c r="D13" s="12">
        <f t="shared" si="1"/>
        <v>5869.5339999999997</v>
      </c>
      <c r="E13" s="12">
        <f t="shared" si="1"/>
        <v>4355.0890500000005</v>
      </c>
      <c r="F13" s="12">
        <f t="shared" si="1"/>
        <v>1219.7328</v>
      </c>
      <c r="G13" s="12">
        <f t="shared" si="1"/>
        <v>0</v>
      </c>
      <c r="H13" s="12">
        <f t="shared" si="1"/>
        <v>0</v>
      </c>
      <c r="I13" s="12">
        <f t="shared" si="0"/>
        <v>11820.37745</v>
      </c>
      <c r="J13" s="17"/>
    </row>
    <row r="14" spans="1:10" x14ac:dyDescent="0.2">
      <c r="B14" s="5"/>
      <c r="C14" s="5"/>
      <c r="D14" s="18"/>
      <c r="E14" s="18"/>
      <c r="F14" s="18"/>
      <c r="G14" s="18"/>
      <c r="H14" s="18"/>
      <c r="I14" s="18"/>
      <c r="J14" s="17"/>
    </row>
    <row r="15" spans="1:10" ht="25.5" x14ac:dyDescent="0.2">
      <c r="A15" s="7" t="s">
        <v>20</v>
      </c>
      <c r="B15" s="8" t="s">
        <v>21</v>
      </c>
      <c r="C15" s="8"/>
      <c r="D15" s="19"/>
      <c r="E15" s="19"/>
      <c r="F15" s="19"/>
      <c r="G15" s="19"/>
      <c r="H15" s="19"/>
      <c r="I15" s="19"/>
      <c r="J15" s="13"/>
    </row>
    <row r="16" spans="1:10" x14ac:dyDescent="0.2">
      <c r="A16" s="10"/>
      <c r="B16" t="s">
        <v>11</v>
      </c>
      <c r="C16" s="11">
        <f>'[1]Project Cost Summary'!C24</f>
        <v>0</v>
      </c>
      <c r="D16" s="11">
        <f>'[1]Project Cost Summary'!C38</f>
        <v>0</v>
      </c>
      <c r="E16" s="11">
        <f>'[1]Project Cost Summary'!C52</f>
        <v>0</v>
      </c>
      <c r="F16" s="11">
        <f>'[1]Project Cost Summary'!C66</f>
        <v>0</v>
      </c>
      <c r="G16" s="11">
        <f>'[1]Project Cost Summary'!C80</f>
        <v>0</v>
      </c>
      <c r="H16" s="11">
        <f>'[1]Project Cost Summary'!C94</f>
        <v>0</v>
      </c>
      <c r="I16" s="12">
        <f>SUM(C16:H16)</f>
        <v>0</v>
      </c>
      <c r="J16" s="13"/>
    </row>
    <row r="17" spans="1:10" x14ac:dyDescent="0.2">
      <c r="A17" s="14"/>
      <c r="B17" t="s">
        <v>12</v>
      </c>
      <c r="C17" s="11">
        <f>'[1]Project Cost Summary'!D24</f>
        <v>0</v>
      </c>
      <c r="D17" s="11">
        <f>'[1]Project Cost Summary'!D38</f>
        <v>258</v>
      </c>
      <c r="E17" s="11">
        <f>'[1]Project Cost Summary'!D52</f>
        <v>0</v>
      </c>
      <c r="F17" s="11">
        <f>'[1]Project Cost Summary'!D66</f>
        <v>0</v>
      </c>
      <c r="G17" s="11">
        <f>'[1]Project Cost Summary'!D80</f>
        <v>0</v>
      </c>
      <c r="H17" s="11">
        <f>'[1]Project Cost Summary'!D94</f>
        <v>0</v>
      </c>
      <c r="I17" s="12">
        <f t="shared" ref="I17:I24" si="2">SUM(C17:H17)</f>
        <v>258</v>
      </c>
      <c r="J17" s="13"/>
    </row>
    <row r="18" spans="1:10" x14ac:dyDescent="0.2">
      <c r="A18" s="10"/>
      <c r="B18" t="s">
        <v>13</v>
      </c>
      <c r="C18" s="11">
        <f>'[1]Project Cost Summary'!E24</f>
        <v>2.8699999999999997</v>
      </c>
      <c r="D18" s="11">
        <f>'[1]Project Cost Summary'!E38</f>
        <v>133.03</v>
      </c>
      <c r="E18" s="11">
        <f>'[1]Project Cost Summary'!E52</f>
        <v>21.21</v>
      </c>
      <c r="F18" s="11">
        <f>'[1]Project Cost Summary'!E66</f>
        <v>12.709999999999999</v>
      </c>
      <c r="G18" s="11">
        <f>'[1]Project Cost Summary'!E80</f>
        <v>0</v>
      </c>
      <c r="H18" s="11">
        <f>'[1]Project Cost Summary'!E94</f>
        <v>0</v>
      </c>
      <c r="I18" s="12">
        <f t="shared" si="2"/>
        <v>169.82000000000002</v>
      </c>
      <c r="J18" s="13"/>
    </row>
    <row r="19" spans="1:10" x14ac:dyDescent="0.2">
      <c r="A19" s="10"/>
      <c r="B19" t="s">
        <v>14</v>
      </c>
      <c r="C19" s="11">
        <f>'[1]Project Cost Summary'!F24</f>
        <v>0</v>
      </c>
      <c r="D19" s="11">
        <f>'[1]Project Cost Summary'!F38</f>
        <v>0</v>
      </c>
      <c r="E19" s="11">
        <f>'[1]Project Cost Summary'!F52</f>
        <v>0</v>
      </c>
      <c r="F19" s="11">
        <f>'[1]Project Cost Summary'!F66</f>
        <v>0</v>
      </c>
      <c r="G19" s="11">
        <f>'[1]Project Cost Summary'!F80</f>
        <v>0</v>
      </c>
      <c r="H19" s="11">
        <f>'[1]Project Cost Summary'!F94</f>
        <v>0</v>
      </c>
      <c r="I19" s="12">
        <f t="shared" si="2"/>
        <v>0</v>
      </c>
      <c r="J19" s="13"/>
    </row>
    <row r="20" spans="1:10" x14ac:dyDescent="0.2">
      <c r="A20" s="10"/>
      <c r="B20" t="s">
        <v>15</v>
      </c>
      <c r="C20" s="11">
        <f>'[1]Project Cost Summary'!G24</f>
        <v>0</v>
      </c>
      <c r="D20" s="11">
        <f>'[1]Project Cost Summary'!G38</f>
        <v>325</v>
      </c>
      <c r="E20" s="11">
        <f>'[1]Project Cost Summary'!G52</f>
        <v>0</v>
      </c>
      <c r="F20" s="11">
        <f>'[1]Project Cost Summary'!G66</f>
        <v>0</v>
      </c>
      <c r="G20" s="11">
        <f>'[1]Project Cost Summary'!G80</f>
        <v>0</v>
      </c>
      <c r="H20" s="11">
        <f>'[1]Project Cost Summary'!G94</f>
        <v>0</v>
      </c>
      <c r="I20" s="12">
        <f t="shared" si="2"/>
        <v>325</v>
      </c>
      <c r="J20" s="13"/>
    </row>
    <row r="21" spans="1:10" x14ac:dyDescent="0.2">
      <c r="A21" s="10"/>
      <c r="B21" t="s">
        <v>16</v>
      </c>
      <c r="C21" s="11">
        <f>'[1]Project Cost Summary'!H24</f>
        <v>9.6</v>
      </c>
      <c r="D21" s="11">
        <f>'[1]Project Cost Summary'!H38</f>
        <v>0</v>
      </c>
      <c r="E21" s="11">
        <f>'[1]Project Cost Summary'!H52</f>
        <v>0</v>
      </c>
      <c r="F21" s="11">
        <f>'[1]Project Cost Summary'!H66</f>
        <v>10</v>
      </c>
      <c r="G21" s="11">
        <f>'[1]Project Cost Summary'!H80</f>
        <v>0</v>
      </c>
      <c r="H21" s="11">
        <f>'[1]Project Cost Summary'!H94</f>
        <v>0</v>
      </c>
      <c r="I21" s="12">
        <f t="shared" si="2"/>
        <v>19.600000000000001</v>
      </c>
      <c r="J21" s="13"/>
    </row>
    <row r="22" spans="1:10" x14ac:dyDescent="0.2">
      <c r="A22" t="s">
        <v>17</v>
      </c>
      <c r="C22" s="11">
        <f>'[1]Project Cost Summary'!I24+'[1]Project Cost Summary'!J24</f>
        <v>0.57400000000000007</v>
      </c>
      <c r="D22" s="11">
        <f>'[1]Project Cost Summary'!I38+'[1]Project Cost Summary'!J38</f>
        <v>15.006</v>
      </c>
      <c r="E22" s="11">
        <f>'[1]Project Cost Summary'!I52+'[1]Project Cost Summary'!J52</f>
        <v>4.8380000000000001</v>
      </c>
      <c r="F22" s="11">
        <f>'[1]Project Cost Summary'!I66+'[1]Project Cost Summary'!J66</f>
        <v>2.5419999999999998</v>
      </c>
      <c r="G22" s="11">
        <f>'[1]Project Cost Summary'!I80+'[1]Project Cost Summary'!J80</f>
        <v>0</v>
      </c>
      <c r="H22" s="11">
        <f>'[1]Project Cost Summary'!I94+'[1]Project Cost Summary'!K94</f>
        <v>0</v>
      </c>
      <c r="I22" s="12">
        <f t="shared" si="2"/>
        <v>22.96</v>
      </c>
      <c r="J22" s="13"/>
    </row>
    <row r="23" spans="1:10" x14ac:dyDescent="0.2">
      <c r="A23" s="14"/>
      <c r="B23" s="16" t="s">
        <v>18</v>
      </c>
      <c r="C23" s="11">
        <f>'[1]Project Cost Summary'!K24</f>
        <v>0</v>
      </c>
      <c r="D23" s="11">
        <f>'[1]Project Cost Summary'!K38</f>
        <v>0</v>
      </c>
      <c r="E23" s="11">
        <f>'[1]Project Cost Summary'!K52</f>
        <v>0</v>
      </c>
      <c r="F23" s="11">
        <f>'[1]Project Cost Summary'!K66</f>
        <v>0</v>
      </c>
      <c r="G23" s="11">
        <f>'[1]Project Cost Summary'!K80</f>
        <v>0</v>
      </c>
      <c r="H23" s="11">
        <f>'[1]Project Cost Summary'!K94</f>
        <v>0</v>
      </c>
      <c r="I23" s="12">
        <f t="shared" si="2"/>
        <v>0</v>
      </c>
      <c r="J23" s="13"/>
    </row>
    <row r="24" spans="1:10" x14ac:dyDescent="0.2">
      <c r="A24" s="14"/>
      <c r="B24" t="s">
        <v>19</v>
      </c>
      <c r="C24" s="11">
        <f>'[1]Project Cost Summary'!L24</f>
        <v>0</v>
      </c>
      <c r="D24" s="11">
        <f>'[1]Project Cost Summary'!L38</f>
        <v>0</v>
      </c>
      <c r="E24" s="11">
        <f>'[1]Project Cost Summary'!L52</f>
        <v>0</v>
      </c>
      <c r="F24" s="11">
        <f>'[1]Project Cost Summary'!L66</f>
        <v>0</v>
      </c>
      <c r="G24" s="11">
        <f>'[1]Project Cost Summary'!L80</f>
        <v>0</v>
      </c>
      <c r="H24" s="11">
        <f>'[1]Project Cost Summary'!L94</f>
        <v>0</v>
      </c>
      <c r="I24" s="12">
        <f t="shared" si="2"/>
        <v>0</v>
      </c>
      <c r="J24" s="13"/>
    </row>
    <row r="25" spans="1:10" x14ac:dyDescent="0.2">
      <c r="A25" s="10"/>
      <c r="B25" s="5" t="s">
        <v>8</v>
      </c>
      <c r="C25" s="12">
        <f t="shared" ref="C25:H25" si="3">SUM(C16:C24)</f>
        <v>13.043999999999999</v>
      </c>
      <c r="D25" s="12">
        <f t="shared" si="3"/>
        <v>731.03599999999994</v>
      </c>
      <c r="E25" s="12">
        <f t="shared" si="3"/>
        <v>26.048000000000002</v>
      </c>
      <c r="F25" s="12">
        <f t="shared" si="3"/>
        <v>25.252000000000002</v>
      </c>
      <c r="G25" s="12">
        <f t="shared" si="3"/>
        <v>0</v>
      </c>
      <c r="H25" s="12">
        <f t="shared" si="3"/>
        <v>0</v>
      </c>
      <c r="I25" s="12">
        <f>SUM(C25:G25)</f>
        <v>795.37999999999988</v>
      </c>
      <c r="J25" s="17"/>
    </row>
    <row r="26" spans="1:10" x14ac:dyDescent="0.2">
      <c r="A26" s="10"/>
      <c r="B26" s="5"/>
      <c r="C26" s="5"/>
      <c r="D26" s="18"/>
      <c r="E26" s="18"/>
      <c r="F26" s="18"/>
      <c r="G26" s="18"/>
      <c r="H26" s="18"/>
      <c r="I26" s="18"/>
      <c r="J26" s="17"/>
    </row>
    <row r="27" spans="1:10" ht="38.25" x14ac:dyDescent="0.2">
      <c r="A27" s="7" t="s">
        <v>22</v>
      </c>
      <c r="B27" s="8" t="s">
        <v>23</v>
      </c>
      <c r="C27" s="8"/>
      <c r="D27" s="19"/>
      <c r="E27" s="19"/>
      <c r="F27" s="19"/>
      <c r="G27" s="19"/>
      <c r="H27" s="19"/>
      <c r="I27" s="19"/>
      <c r="J27" s="13"/>
    </row>
    <row r="28" spans="1:10" x14ac:dyDescent="0.2">
      <c r="A28" s="10"/>
      <c r="B28" t="s">
        <v>11</v>
      </c>
      <c r="C28" s="11">
        <f>'[1]Project Cost Summary'!C25</f>
        <v>0</v>
      </c>
      <c r="D28" s="11">
        <f>'[1]Project Cost Summary'!C39</f>
        <v>0</v>
      </c>
      <c r="E28" s="11">
        <f>'[1]Project Cost Summary'!C53</f>
        <v>0</v>
      </c>
      <c r="F28" s="11">
        <f>'[1]Project Cost Summary'!C67</f>
        <v>0</v>
      </c>
      <c r="G28" s="11">
        <f>'[1]Project Cost Summary'!C81</f>
        <v>0</v>
      </c>
      <c r="H28" s="11">
        <f>'[1]Project Cost Summary'!C95</f>
        <v>0</v>
      </c>
      <c r="I28" s="12">
        <f>SUM(C28:H28)</f>
        <v>0</v>
      </c>
      <c r="J28" s="13"/>
    </row>
    <row r="29" spans="1:10" x14ac:dyDescent="0.2">
      <c r="B29" t="s">
        <v>12</v>
      </c>
      <c r="C29" s="11">
        <f>'[1]Project Cost Summary'!D25</f>
        <v>0</v>
      </c>
      <c r="D29" s="11">
        <f>'[1]Project Cost Summary'!D39</f>
        <v>0</v>
      </c>
      <c r="E29" s="11">
        <f>'[1]Project Cost Summary'!D53</f>
        <v>0</v>
      </c>
      <c r="F29" s="11">
        <f>'[1]Project Cost Summary'!D67</f>
        <v>0</v>
      </c>
      <c r="G29" s="11">
        <f>'[1]Project Cost Summary'!D81</f>
        <v>0</v>
      </c>
      <c r="H29" s="11">
        <f>'[1]Project Cost Summary'!D95</f>
        <v>0</v>
      </c>
      <c r="I29" s="12">
        <f t="shared" ref="I29:I36" si="4">SUM(C29:H29)</f>
        <v>0</v>
      </c>
      <c r="J29" s="13"/>
    </row>
    <row r="30" spans="1:10" x14ac:dyDescent="0.2">
      <c r="B30" t="s">
        <v>13</v>
      </c>
      <c r="C30" s="11">
        <f>'[1]Project Cost Summary'!E25</f>
        <v>0</v>
      </c>
      <c r="D30" s="11">
        <f>'[1]Project Cost Summary'!E39</f>
        <v>0</v>
      </c>
      <c r="E30" s="11">
        <f>'[1]Project Cost Summary'!E53</f>
        <v>0</v>
      </c>
      <c r="F30" s="11">
        <f>'[1]Project Cost Summary'!E67</f>
        <v>0</v>
      </c>
      <c r="G30" s="11">
        <f>'[1]Project Cost Summary'!E81</f>
        <v>0</v>
      </c>
      <c r="H30" s="11">
        <f>'[1]Project Cost Summary'!E95</f>
        <v>0</v>
      </c>
      <c r="I30" s="12">
        <f t="shared" si="4"/>
        <v>0</v>
      </c>
      <c r="J30" s="13"/>
    </row>
    <row r="31" spans="1:10" x14ac:dyDescent="0.2">
      <c r="B31" t="s">
        <v>14</v>
      </c>
      <c r="C31" s="11">
        <f>'[1]Project Cost Summary'!F25</f>
        <v>0</v>
      </c>
      <c r="D31" s="11">
        <f>'[1]Project Cost Summary'!F39</f>
        <v>0</v>
      </c>
      <c r="E31" s="11">
        <f>'[1]Project Cost Summary'!F53</f>
        <v>0</v>
      </c>
      <c r="F31" s="11">
        <f>'[1]Project Cost Summary'!F67</f>
        <v>0</v>
      </c>
      <c r="G31" s="11">
        <f>'[1]Project Cost Summary'!F81</f>
        <v>0</v>
      </c>
      <c r="H31" s="11">
        <f>'[1]Project Cost Summary'!E95</f>
        <v>0</v>
      </c>
      <c r="I31" s="12">
        <f t="shared" si="4"/>
        <v>0</v>
      </c>
      <c r="J31" s="13"/>
    </row>
    <row r="32" spans="1:10" x14ac:dyDescent="0.2">
      <c r="B32" t="s">
        <v>15</v>
      </c>
      <c r="C32" s="11">
        <f>'[1]Project Cost Summary'!G25</f>
        <v>0</v>
      </c>
      <c r="D32" s="11">
        <f>'[1]Project Cost Summary'!G39</f>
        <v>0</v>
      </c>
      <c r="E32" s="11">
        <f>'[1]Project Cost Summary'!G53</f>
        <v>0</v>
      </c>
      <c r="F32" s="11">
        <f>'[1]Project Cost Summary'!G67</f>
        <v>0</v>
      </c>
      <c r="G32" s="11">
        <f>'[1]Project Cost Summary'!G81</f>
        <v>0</v>
      </c>
      <c r="H32" s="11">
        <f>'[1]Project Cost Summary'!F95</f>
        <v>0</v>
      </c>
      <c r="I32" s="12">
        <f t="shared" si="4"/>
        <v>0</v>
      </c>
      <c r="J32" s="13"/>
    </row>
    <row r="33" spans="1:10" x14ac:dyDescent="0.2">
      <c r="B33" t="s">
        <v>16</v>
      </c>
      <c r="C33" s="11">
        <f>'[1]Project Cost Summary'!H25</f>
        <v>0</v>
      </c>
      <c r="D33" s="11">
        <f>'[1]Project Cost Summary'!H39</f>
        <v>0</v>
      </c>
      <c r="E33" s="11">
        <f>'[1]Project Cost Summary'!H53</f>
        <v>0</v>
      </c>
      <c r="F33" s="11">
        <f>'[1]Project Cost Summary'!H67</f>
        <v>0</v>
      </c>
      <c r="G33" s="11">
        <f>'[1]Project Cost Summary'!H81</f>
        <v>0</v>
      </c>
      <c r="H33" s="11">
        <f>'[1]Project Cost Summary'!G95</f>
        <v>0</v>
      </c>
      <c r="I33" s="12">
        <f t="shared" si="4"/>
        <v>0</v>
      </c>
      <c r="J33" s="13"/>
    </row>
    <row r="34" spans="1:10" x14ac:dyDescent="0.2">
      <c r="A34" t="s">
        <v>17</v>
      </c>
      <c r="C34" s="11">
        <f>'[1]Project Cost Summary'!I25+'[1]Project Cost Summary'!J25</f>
        <v>0</v>
      </c>
      <c r="D34" s="11">
        <f>'[1]Project Cost Summary'!I39+'[1]Project Cost Summary'!J39</f>
        <v>0</v>
      </c>
      <c r="E34" s="11">
        <f>'[1]Project Cost Summary'!I53+'[1]Project Cost Summary'!J53</f>
        <v>0</v>
      </c>
      <c r="F34" s="11">
        <f>'[1]Project Cost Summary'!I67+'[1]Project Cost Summary'!J67</f>
        <v>0</v>
      </c>
      <c r="G34" s="11">
        <f>'[1]Project Cost Summary'!I81</f>
        <v>0</v>
      </c>
      <c r="H34" s="11">
        <f>'[1]Project Cost Summary'!I95+'[1]Project Cost Summary'!J95</f>
        <v>0</v>
      </c>
      <c r="I34" s="12">
        <f t="shared" si="4"/>
        <v>0</v>
      </c>
      <c r="J34" s="13"/>
    </row>
    <row r="35" spans="1:10" x14ac:dyDescent="0.2">
      <c r="B35" s="16" t="s">
        <v>18</v>
      </c>
      <c r="C35" s="11">
        <f>'[1]Project Cost Summary'!K25</f>
        <v>0</v>
      </c>
      <c r="D35" s="11">
        <f>'[1]Project Cost Summary'!K39</f>
        <v>0</v>
      </c>
      <c r="E35" s="11">
        <f>'[1]Project Cost Summary'!K53</f>
        <v>0</v>
      </c>
      <c r="F35" s="11">
        <f>'[1]Project Cost Summary'!K67</f>
        <v>0</v>
      </c>
      <c r="G35" s="11">
        <f>'[1]Project Cost Summary'!K81</f>
        <v>0</v>
      </c>
      <c r="H35" s="11">
        <f>'[1]Project Cost Summary'!K95</f>
        <v>0</v>
      </c>
      <c r="I35" s="12">
        <f t="shared" si="4"/>
        <v>0</v>
      </c>
      <c r="J35" s="13"/>
    </row>
    <row r="36" spans="1:10" x14ac:dyDescent="0.2">
      <c r="B36" t="s">
        <v>19</v>
      </c>
      <c r="C36" s="11">
        <f>'[1]Project Cost Summary'!L25</f>
        <v>0</v>
      </c>
      <c r="D36" s="11">
        <f>'[1]Project Cost Summary'!L39</f>
        <v>0</v>
      </c>
      <c r="E36" s="11">
        <f>'[1]Project Cost Summary'!L53</f>
        <v>0</v>
      </c>
      <c r="F36" s="11">
        <f>'[1]Project Cost Summary'!L67</f>
        <v>0</v>
      </c>
      <c r="G36" s="11">
        <f>'[1]Project Cost Summary'!L81</f>
        <v>0</v>
      </c>
      <c r="H36" s="11">
        <f>'[1]Project Cost Summary'!L95</f>
        <v>0</v>
      </c>
      <c r="I36" s="12">
        <f t="shared" si="4"/>
        <v>0</v>
      </c>
      <c r="J36" s="13"/>
    </row>
    <row r="37" spans="1:10" x14ac:dyDescent="0.2">
      <c r="B37" s="5" t="s">
        <v>8</v>
      </c>
      <c r="C37" s="12">
        <f t="shared" ref="C37:I37" si="5">SUM(C28:C36)</f>
        <v>0</v>
      </c>
      <c r="D37" s="12">
        <f t="shared" si="5"/>
        <v>0</v>
      </c>
      <c r="E37" s="12">
        <f t="shared" si="5"/>
        <v>0</v>
      </c>
      <c r="F37" s="12">
        <f t="shared" si="5"/>
        <v>0</v>
      </c>
      <c r="G37" s="12">
        <f t="shared" si="5"/>
        <v>0</v>
      </c>
      <c r="H37" s="12">
        <f t="shared" si="5"/>
        <v>0</v>
      </c>
      <c r="I37" s="12">
        <f t="shared" si="5"/>
        <v>0</v>
      </c>
      <c r="J37" s="13"/>
    </row>
    <row r="38" spans="1:10" x14ac:dyDescent="0.2">
      <c r="A38" s="14"/>
      <c r="D38" s="18"/>
      <c r="E38" s="18"/>
      <c r="F38" s="18"/>
      <c r="G38" s="18"/>
      <c r="H38" s="18"/>
      <c r="I38" s="18"/>
      <c r="J38" s="17"/>
    </row>
    <row r="39" spans="1:10" x14ac:dyDescent="0.2">
      <c r="A39" s="20" t="s">
        <v>24</v>
      </c>
      <c r="B39" s="9"/>
      <c r="C39" s="21" t="s">
        <v>25</v>
      </c>
      <c r="D39" s="19"/>
      <c r="E39" s="19"/>
      <c r="F39" s="19"/>
      <c r="G39" s="19"/>
      <c r="H39" s="19"/>
      <c r="I39" s="19"/>
      <c r="J39" s="13"/>
    </row>
    <row r="40" spans="1:10" x14ac:dyDescent="0.2">
      <c r="B40" t="s">
        <v>11</v>
      </c>
      <c r="C40" s="12">
        <f t="shared" ref="C40:I49" si="6">C4-C16-C28</f>
        <v>145.19999999999999</v>
      </c>
      <c r="D40" s="12">
        <f t="shared" si="6"/>
        <v>561</v>
      </c>
      <c r="E40" s="12">
        <f t="shared" si="6"/>
        <v>561.00000000000011</v>
      </c>
      <c r="F40" s="12">
        <f t="shared" si="6"/>
        <v>561</v>
      </c>
      <c r="G40" s="12">
        <f t="shared" si="6"/>
        <v>0</v>
      </c>
      <c r="H40" s="12">
        <f t="shared" si="6"/>
        <v>0</v>
      </c>
      <c r="I40" s="12">
        <f t="shared" si="6"/>
        <v>1828.2000000000003</v>
      </c>
      <c r="J40" s="13"/>
    </row>
    <row r="41" spans="1:10" x14ac:dyDescent="0.2">
      <c r="B41" t="s">
        <v>12</v>
      </c>
      <c r="C41" s="12">
        <f t="shared" si="6"/>
        <v>0</v>
      </c>
      <c r="D41" s="12">
        <f t="shared" si="6"/>
        <v>710</v>
      </c>
      <c r="E41" s="12">
        <f t="shared" si="6"/>
        <v>153.75</v>
      </c>
      <c r="F41" s="12">
        <f t="shared" si="6"/>
        <v>0</v>
      </c>
      <c r="G41" s="12">
        <f t="shared" si="6"/>
        <v>0</v>
      </c>
      <c r="H41" s="12">
        <f t="shared" si="6"/>
        <v>0</v>
      </c>
      <c r="I41" s="12">
        <f t="shared" si="6"/>
        <v>863.75</v>
      </c>
      <c r="J41" s="13"/>
    </row>
    <row r="42" spans="1:10" x14ac:dyDescent="0.2">
      <c r="B42" t="s">
        <v>13</v>
      </c>
      <c r="C42" s="12">
        <f t="shared" si="6"/>
        <v>148.048</v>
      </c>
      <c r="D42" s="12">
        <f t="shared" si="6"/>
        <v>2522.1649999999995</v>
      </c>
      <c r="E42" s="12">
        <f t="shared" si="6"/>
        <v>1719.41425</v>
      </c>
      <c r="F42" s="12">
        <f t="shared" si="6"/>
        <v>473.54300000000001</v>
      </c>
      <c r="G42" s="12">
        <f t="shared" si="6"/>
        <v>0</v>
      </c>
      <c r="H42" s="12">
        <f t="shared" si="6"/>
        <v>0</v>
      </c>
      <c r="I42" s="12">
        <f t="shared" si="6"/>
        <v>4863.1702500000001</v>
      </c>
      <c r="J42" s="13"/>
    </row>
    <row r="43" spans="1:10" x14ac:dyDescent="0.2">
      <c r="B43" t="s">
        <v>14</v>
      </c>
      <c r="C43" s="12">
        <f t="shared" si="6"/>
        <v>0</v>
      </c>
      <c r="D43" s="12">
        <f t="shared" si="6"/>
        <v>375</v>
      </c>
      <c r="E43" s="12">
        <f t="shared" si="6"/>
        <v>242</v>
      </c>
      <c r="F43" s="12">
        <f t="shared" si="6"/>
        <v>0</v>
      </c>
      <c r="G43" s="12">
        <f t="shared" si="6"/>
        <v>0</v>
      </c>
      <c r="H43" s="12">
        <f t="shared" si="6"/>
        <v>0</v>
      </c>
      <c r="I43" s="12">
        <f t="shared" si="6"/>
        <v>617</v>
      </c>
      <c r="J43" s="13"/>
    </row>
    <row r="44" spans="1:10" x14ac:dyDescent="0.2">
      <c r="B44" t="s">
        <v>15</v>
      </c>
      <c r="C44" s="12">
        <f t="shared" si="6"/>
        <v>0</v>
      </c>
      <c r="D44" s="12">
        <f t="shared" si="6"/>
        <v>0</v>
      </c>
      <c r="E44" s="12">
        <f t="shared" si="6"/>
        <v>228.75</v>
      </c>
      <c r="F44" s="12">
        <f t="shared" si="6"/>
        <v>0</v>
      </c>
      <c r="G44" s="12">
        <f t="shared" si="6"/>
        <v>0</v>
      </c>
      <c r="H44" s="12">
        <f t="shared" si="6"/>
        <v>0</v>
      </c>
      <c r="I44" s="12">
        <f t="shared" si="6"/>
        <v>228.75</v>
      </c>
      <c r="J44" s="13"/>
    </row>
    <row r="45" spans="1:10" x14ac:dyDescent="0.2">
      <c r="B45" t="s">
        <v>16</v>
      </c>
      <c r="C45" s="12">
        <f t="shared" si="6"/>
        <v>0</v>
      </c>
      <c r="D45" s="12">
        <f t="shared" si="6"/>
        <v>83.5</v>
      </c>
      <c r="E45" s="12">
        <f t="shared" si="6"/>
        <v>64.25</v>
      </c>
      <c r="F45" s="12">
        <f t="shared" si="6"/>
        <v>0</v>
      </c>
      <c r="G45" s="12">
        <f t="shared" si="6"/>
        <v>0</v>
      </c>
      <c r="H45" s="12">
        <f t="shared" si="6"/>
        <v>0</v>
      </c>
      <c r="I45" s="12">
        <f t="shared" si="6"/>
        <v>147.75</v>
      </c>
      <c r="J45" s="13"/>
    </row>
    <row r="46" spans="1:10" x14ac:dyDescent="0.2">
      <c r="A46" t="s">
        <v>17</v>
      </c>
      <c r="C46" s="12">
        <f t="shared" si="6"/>
        <v>69.729600000000005</v>
      </c>
      <c r="D46" s="12">
        <f t="shared" si="6"/>
        <v>886.83300000000008</v>
      </c>
      <c r="E46" s="12">
        <f t="shared" si="6"/>
        <v>1116.8768000000002</v>
      </c>
      <c r="F46" s="12">
        <f t="shared" si="6"/>
        <v>159.93780000000001</v>
      </c>
      <c r="G46" s="12">
        <f t="shared" si="6"/>
        <v>0</v>
      </c>
      <c r="H46" s="12">
        <f t="shared" si="6"/>
        <v>0</v>
      </c>
      <c r="I46" s="12">
        <f t="shared" si="6"/>
        <v>2233.3772000000004</v>
      </c>
      <c r="J46" s="13"/>
    </row>
    <row r="47" spans="1:10" x14ac:dyDescent="0.2">
      <c r="B47" s="16" t="s">
        <v>18</v>
      </c>
      <c r="C47" s="12">
        <f t="shared" si="6"/>
        <v>0</v>
      </c>
      <c r="D47" s="12">
        <f t="shared" si="6"/>
        <v>0</v>
      </c>
      <c r="E47" s="12">
        <f t="shared" si="6"/>
        <v>18</v>
      </c>
      <c r="F47" s="12">
        <f t="shared" si="6"/>
        <v>0</v>
      </c>
      <c r="G47" s="12">
        <f t="shared" si="6"/>
        <v>0</v>
      </c>
      <c r="H47" s="12">
        <f t="shared" si="6"/>
        <v>0</v>
      </c>
      <c r="I47" s="12">
        <f t="shared" si="6"/>
        <v>18</v>
      </c>
      <c r="J47" s="22" t="s">
        <v>26</v>
      </c>
    </row>
    <row r="48" spans="1:10" x14ac:dyDescent="0.2">
      <c r="B48" t="s">
        <v>19</v>
      </c>
      <c r="C48" s="12">
        <f t="shared" si="6"/>
        <v>0</v>
      </c>
      <c r="D48" s="12">
        <f t="shared" si="6"/>
        <v>0</v>
      </c>
      <c r="E48" s="12">
        <f t="shared" si="6"/>
        <v>225</v>
      </c>
      <c r="F48" s="12">
        <f t="shared" si="6"/>
        <v>0</v>
      </c>
      <c r="G48" s="12">
        <f t="shared" si="6"/>
        <v>0</v>
      </c>
      <c r="H48" s="12">
        <f t="shared" si="6"/>
        <v>0</v>
      </c>
      <c r="I48" s="23">
        <f t="shared" si="6"/>
        <v>225</v>
      </c>
      <c r="J48" s="24" t="s">
        <v>27</v>
      </c>
    </row>
    <row r="49" spans="1:16" x14ac:dyDescent="0.2">
      <c r="B49" s="5" t="s">
        <v>8</v>
      </c>
      <c r="C49" s="12">
        <f t="shared" si="6"/>
        <v>362.97760000000005</v>
      </c>
      <c r="D49" s="12">
        <f t="shared" si="6"/>
        <v>5138.4979999999996</v>
      </c>
      <c r="E49" s="12">
        <f t="shared" si="6"/>
        <v>4329.0410500000007</v>
      </c>
      <c r="F49" s="12">
        <f t="shared" si="6"/>
        <v>1194.4808</v>
      </c>
      <c r="G49" s="12">
        <f t="shared" si="6"/>
        <v>0</v>
      </c>
      <c r="H49" s="12">
        <f t="shared" si="6"/>
        <v>0</v>
      </c>
      <c r="I49" s="23">
        <f t="shared" si="6"/>
        <v>11024.997450000001</v>
      </c>
      <c r="J49" s="25" t="str">
        <f>IF(I49='[1]Project Cost Summary'!M12,"OK","ERROR")</f>
        <v>OK</v>
      </c>
      <c r="K49" s="26"/>
      <c r="L49" s="26"/>
      <c r="M49" s="26"/>
      <c r="N49" s="26"/>
      <c r="O49" s="26"/>
    </row>
    <row r="50" spans="1:16" x14ac:dyDescent="0.2">
      <c r="B50" s="5"/>
      <c r="C50" s="5"/>
      <c r="D50" s="17"/>
      <c r="E50" s="17"/>
      <c r="F50" s="17"/>
      <c r="G50" s="17"/>
      <c r="H50" s="17"/>
      <c r="I50" s="17"/>
      <c r="J50" s="27"/>
      <c r="K50" s="26"/>
      <c r="L50" s="26"/>
      <c r="M50" s="26"/>
      <c r="N50" s="26"/>
      <c r="O50" s="26"/>
    </row>
    <row r="51" spans="1:16" x14ac:dyDescent="0.2">
      <c r="A51" s="20" t="s">
        <v>28</v>
      </c>
      <c r="B51" s="21" t="s">
        <v>29</v>
      </c>
      <c r="C51" s="19"/>
      <c r="D51" s="19"/>
      <c r="E51" s="19"/>
      <c r="F51" s="19"/>
      <c r="G51" s="19"/>
      <c r="H51" s="19"/>
      <c r="I51" s="19"/>
      <c r="J51" s="28"/>
      <c r="K51" s="26"/>
      <c r="L51" s="26"/>
      <c r="M51" s="26"/>
      <c r="N51" s="26"/>
      <c r="O51" s="26"/>
    </row>
    <row r="52" spans="1:16" ht="14.25" x14ac:dyDescent="0.2">
      <c r="B52" t="s">
        <v>8</v>
      </c>
      <c r="C52" s="29">
        <f>'[1]Direct Benefits'!C11</f>
        <v>0</v>
      </c>
      <c r="D52" s="29">
        <f>'[1]Direct Benefits'!D11</f>
        <v>0</v>
      </c>
      <c r="E52" s="29">
        <f>'[1]Direct Benefits'!E11</f>
        <v>0</v>
      </c>
      <c r="F52" s="29">
        <f>'[1]Direct Benefits'!F11</f>
        <v>0</v>
      </c>
      <c r="G52" s="29">
        <f>'[1]Direct Benefits'!G11</f>
        <v>0</v>
      </c>
      <c r="H52" s="29">
        <f>'[1]Direct Benefits'!H11</f>
        <v>0</v>
      </c>
      <c r="I52" s="30">
        <f>SUM(C52:H52)</f>
        <v>0</v>
      </c>
      <c r="J52" s="31"/>
      <c r="K52" s="32"/>
      <c r="L52" s="32"/>
      <c r="M52" s="32"/>
      <c r="N52" s="32"/>
      <c r="O52" s="32"/>
      <c r="P52" s="3"/>
    </row>
    <row r="53" spans="1:16" x14ac:dyDescent="0.2">
      <c r="D53" s="18"/>
      <c r="E53" s="18"/>
      <c r="F53" s="18"/>
      <c r="G53" s="18"/>
      <c r="H53" s="18"/>
      <c r="I53" s="18"/>
      <c r="J53" s="27"/>
      <c r="K53" s="32"/>
      <c r="L53" s="32"/>
      <c r="M53" s="32"/>
      <c r="N53" s="32"/>
      <c r="O53" s="32"/>
      <c r="P53" s="3"/>
    </row>
    <row r="54" spans="1:16" x14ac:dyDescent="0.2">
      <c r="D54" s="18"/>
      <c r="E54" s="18"/>
      <c r="F54" s="18"/>
      <c r="G54" s="18"/>
      <c r="H54" s="18"/>
      <c r="I54" s="18"/>
      <c r="J54" s="13"/>
      <c r="K54" s="3"/>
      <c r="L54" s="3"/>
      <c r="M54" s="3"/>
      <c r="N54" s="3"/>
      <c r="O54" s="3"/>
      <c r="P54" s="3"/>
    </row>
    <row r="55" spans="1:16" x14ac:dyDescent="0.2">
      <c r="D55" s="18"/>
      <c r="E55" s="18"/>
      <c r="F55" s="18"/>
      <c r="G55" s="18"/>
      <c r="H55" s="18"/>
      <c r="I55" s="18"/>
      <c r="J55" s="13"/>
      <c r="K55" s="3"/>
      <c r="L55" s="3"/>
      <c r="M55" s="3"/>
      <c r="N55" s="3"/>
      <c r="O55" s="3"/>
      <c r="P55" s="3"/>
    </row>
    <row r="56" spans="1:16" x14ac:dyDescent="0.2">
      <c r="A56" s="20" t="s">
        <v>30</v>
      </c>
      <c r="B56" s="20"/>
      <c r="C56" s="33"/>
      <c r="D56" s="8" t="s">
        <v>31</v>
      </c>
      <c r="E56" s="19"/>
      <c r="F56" s="19"/>
      <c r="G56" s="19"/>
      <c r="H56" s="19"/>
      <c r="I56" s="19"/>
      <c r="J56" s="13"/>
    </row>
    <row r="57" spans="1:16" x14ac:dyDescent="0.2">
      <c r="B57" t="s">
        <v>11</v>
      </c>
      <c r="C57" s="11">
        <f>'[1]Project Cost Summary'!C27</f>
        <v>145.19999999999999</v>
      </c>
      <c r="D57" s="11">
        <f>'[1]Project Cost Summary'!C41</f>
        <v>561</v>
      </c>
      <c r="E57" s="11">
        <f>'[1]Project Cost Summary'!C55</f>
        <v>33</v>
      </c>
      <c r="F57" s="11">
        <f>'[1]Project Cost Summary'!C69</f>
        <v>181.5</v>
      </c>
      <c r="G57" s="11">
        <f>'[1]Project Cost Summary'!C83</f>
        <v>0</v>
      </c>
      <c r="H57" s="11">
        <f>'[1]Project Cost Summary'!C97</f>
        <v>0</v>
      </c>
      <c r="I57" s="12">
        <f>SUM(C57:H57)</f>
        <v>920.7</v>
      </c>
      <c r="J57" s="13"/>
    </row>
    <row r="58" spans="1:16" x14ac:dyDescent="0.2">
      <c r="B58" t="s">
        <v>12</v>
      </c>
      <c r="C58" s="11">
        <f>'[1]Project Cost Summary'!D27</f>
        <v>0</v>
      </c>
      <c r="D58" s="11">
        <f>'[1]Project Cost Summary'!D41</f>
        <v>0</v>
      </c>
      <c r="E58" s="11">
        <f>'[1]Project Cost Summary'!D55</f>
        <v>0</v>
      </c>
      <c r="F58" s="11">
        <f>'[1]Project Cost Summary'!D69</f>
        <v>0</v>
      </c>
      <c r="G58" s="11">
        <f>'[1]Project Cost Summary'!D83</f>
        <v>0</v>
      </c>
      <c r="H58" s="11">
        <f>'[1]Project Cost Summary'!D97</f>
        <v>0</v>
      </c>
      <c r="I58" s="12">
        <f t="shared" ref="I58:I65" si="7">SUM(C58:H58)</f>
        <v>0</v>
      </c>
      <c r="J58" s="13"/>
    </row>
    <row r="59" spans="1:16" x14ac:dyDescent="0.2">
      <c r="B59" t="s">
        <v>13</v>
      </c>
      <c r="C59" s="11">
        <f>'[1]Project Cost Summary'!E27</f>
        <v>0</v>
      </c>
      <c r="D59" s="11">
        <f>'[1]Project Cost Summary'!E41</f>
        <v>0</v>
      </c>
      <c r="E59" s="11">
        <f>'[1]Project Cost Summary'!E55</f>
        <v>0</v>
      </c>
      <c r="F59" s="11">
        <f>'[1]Project Cost Summary'!E69</f>
        <v>0</v>
      </c>
      <c r="G59" s="11">
        <f>'[1]Project Cost Summary'!E83</f>
        <v>0</v>
      </c>
      <c r="H59" s="11">
        <f>'[1]Project Cost Summary'!E97</f>
        <v>0</v>
      </c>
      <c r="I59" s="12">
        <f t="shared" si="7"/>
        <v>0</v>
      </c>
      <c r="J59" s="13"/>
    </row>
    <row r="60" spans="1:16" x14ac:dyDescent="0.2">
      <c r="B60" t="s">
        <v>14</v>
      </c>
      <c r="C60" s="11">
        <f>'[1]Project Cost Summary'!F27</f>
        <v>0</v>
      </c>
      <c r="D60" s="11">
        <f>'[1]Project Cost Summary'!F41</f>
        <v>0</v>
      </c>
      <c r="E60" s="11">
        <f>'[1]Project Cost Summary'!F55</f>
        <v>0</v>
      </c>
      <c r="F60" s="11">
        <f>'[1]Project Cost Summary'!F69</f>
        <v>0</v>
      </c>
      <c r="G60" s="11">
        <f>'[1]Project Cost Summary'!F83</f>
        <v>0</v>
      </c>
      <c r="H60" s="11">
        <f>'[1]Project Cost Summary'!F97</f>
        <v>0</v>
      </c>
      <c r="I60" s="12">
        <f t="shared" si="7"/>
        <v>0</v>
      </c>
      <c r="J60" s="13"/>
    </row>
    <row r="61" spans="1:16" x14ac:dyDescent="0.2">
      <c r="B61" t="s">
        <v>15</v>
      </c>
      <c r="C61" s="11">
        <f>'[1]Project Cost Summary'!G27</f>
        <v>0</v>
      </c>
      <c r="D61" s="11">
        <f>'[1]Project Cost Summary'!G41</f>
        <v>0</v>
      </c>
      <c r="E61" s="11">
        <f>'[1]Project Cost Summary'!G55</f>
        <v>0</v>
      </c>
      <c r="F61" s="11">
        <f>'[1]Project Cost Summary'!G69</f>
        <v>0</v>
      </c>
      <c r="G61" s="11">
        <f>'[1]Project Cost Summary'!G83</f>
        <v>0</v>
      </c>
      <c r="H61" s="11">
        <f>'[1]Project Cost Summary'!G97</f>
        <v>0</v>
      </c>
      <c r="I61" s="12">
        <f t="shared" si="7"/>
        <v>0</v>
      </c>
      <c r="J61" s="13"/>
    </row>
    <row r="62" spans="1:16" x14ac:dyDescent="0.2">
      <c r="B62" t="s">
        <v>16</v>
      </c>
      <c r="C62" s="11">
        <f>'[1]Project Cost Summary'!H27</f>
        <v>0</v>
      </c>
      <c r="D62" s="11">
        <f>'[1]Project Cost Summary'!H41</f>
        <v>0</v>
      </c>
      <c r="E62" s="11">
        <f>'[1]Project Cost Summary'!H55</f>
        <v>0</v>
      </c>
      <c r="F62" s="11">
        <f>'[1]Project Cost Summary'!H69</f>
        <v>0</v>
      </c>
      <c r="G62" s="11">
        <f>'[1]Project Cost Summary'!H83</f>
        <v>0</v>
      </c>
      <c r="H62" s="11">
        <f>'[1]Project Cost Summary'!H97</f>
        <v>0</v>
      </c>
      <c r="I62" s="12">
        <f t="shared" si="7"/>
        <v>0</v>
      </c>
      <c r="J62" s="13"/>
    </row>
    <row r="63" spans="1:16" x14ac:dyDescent="0.2">
      <c r="A63" t="s">
        <v>17</v>
      </c>
      <c r="C63" s="11">
        <f>'[1]Project Cost Summary'!I27+'[1]Project Cost Summary'!J27</f>
        <v>14.52</v>
      </c>
      <c r="D63" s="11">
        <f>'[1]Project Cost Summary'!I41+'[1]Project Cost Summary'!J41</f>
        <v>56.1</v>
      </c>
      <c r="E63" s="11">
        <f>'[1]Project Cost Summary'!I55+'[1]Project Cost Summary'!J55</f>
        <v>56.1</v>
      </c>
      <c r="F63" s="11">
        <f>'[1]Project Cost Summary'!I69+'[1]Project Cost Summary'!J69</f>
        <v>56.1</v>
      </c>
      <c r="G63" s="11">
        <f>'[1]Project Cost Summary'!I83+'[1]Project Cost Summary'!J83</f>
        <v>0</v>
      </c>
      <c r="H63" s="11">
        <f>'[1]Project Cost Summary'!I97+'[1]Project Cost Summary'!J97</f>
        <v>0</v>
      </c>
      <c r="I63" s="12">
        <f t="shared" si="7"/>
        <v>182.82</v>
      </c>
    </row>
    <row r="64" spans="1:16" x14ac:dyDescent="0.2">
      <c r="B64" s="16" t="s">
        <v>18</v>
      </c>
      <c r="C64" s="11">
        <f>'[1]Project Cost Summary'!K27</f>
        <v>0</v>
      </c>
      <c r="D64" s="11">
        <f>'[1]Project Cost Summary'!K41</f>
        <v>0</v>
      </c>
      <c r="E64" s="11">
        <f>'[1]Project Cost Summary'!K55</f>
        <v>0</v>
      </c>
      <c r="F64" s="11">
        <f>'[1]Project Cost Summary'!K69</f>
        <v>0</v>
      </c>
      <c r="G64" s="11">
        <f>'[1]Project Cost Summary'!K83</f>
        <v>0</v>
      </c>
      <c r="H64" s="11">
        <f>'[1]Project Cost Summary'!K97</f>
        <v>0</v>
      </c>
      <c r="I64" s="12">
        <f t="shared" si="7"/>
        <v>0</v>
      </c>
      <c r="J64" s="34" t="s">
        <v>32</v>
      </c>
    </row>
    <row r="65" spans="1:10" x14ac:dyDescent="0.2">
      <c r="B65" t="s">
        <v>19</v>
      </c>
      <c r="C65" s="11">
        <f>'[1]Project Cost Summary'!L27</f>
        <v>0</v>
      </c>
      <c r="D65" s="11">
        <f>'[1]Project Cost Summary'!L41</f>
        <v>0</v>
      </c>
      <c r="E65" s="11">
        <f>'[1]Project Cost Summary'!L55</f>
        <v>0</v>
      </c>
      <c r="F65" s="11">
        <f>'[1]Project Cost Summary'!L69</f>
        <v>0</v>
      </c>
      <c r="G65" s="11">
        <f>'[1]Project Cost Summary'!L83</f>
        <v>0</v>
      </c>
      <c r="H65" s="11">
        <f>'[1]Project Cost Summary'!L97</f>
        <v>0</v>
      </c>
      <c r="I65" s="12">
        <f t="shared" si="7"/>
        <v>0</v>
      </c>
      <c r="J65" s="35" t="str">
        <f>IF(I66&gt;=I49*0.1,"OK","ERROR")</f>
        <v>OK</v>
      </c>
    </row>
    <row r="66" spans="1:10" x14ac:dyDescent="0.2">
      <c r="B66" s="5" t="s">
        <v>8</v>
      </c>
      <c r="C66" s="12">
        <f t="shared" ref="C66:H66" si="8">SUM(C57:C65)</f>
        <v>159.72</v>
      </c>
      <c r="D66" s="12">
        <f t="shared" si="8"/>
        <v>617.1</v>
      </c>
      <c r="E66" s="12">
        <f t="shared" si="8"/>
        <v>89.1</v>
      </c>
      <c r="F66" s="12">
        <f t="shared" si="8"/>
        <v>237.6</v>
      </c>
      <c r="G66" s="12">
        <f t="shared" si="8"/>
        <v>0</v>
      </c>
      <c r="H66" s="12">
        <f t="shared" si="8"/>
        <v>0</v>
      </c>
      <c r="I66" s="12">
        <f>SUM(C66:H66)</f>
        <v>1103.52</v>
      </c>
      <c r="J66" s="34" t="s">
        <v>33</v>
      </c>
    </row>
    <row r="67" spans="1:10" x14ac:dyDescent="0.2">
      <c r="D67" s="18"/>
      <c r="E67" s="18"/>
      <c r="F67" s="18"/>
      <c r="G67" s="18"/>
      <c r="H67" s="18"/>
      <c r="I67" s="18"/>
      <c r="J67" s="22" t="s">
        <v>34</v>
      </c>
    </row>
    <row r="68" spans="1:10" x14ac:dyDescent="0.2">
      <c r="D68" s="18"/>
      <c r="E68" s="18"/>
      <c r="F68" s="18"/>
      <c r="G68" s="18"/>
      <c r="H68" s="18"/>
      <c r="I68" s="18"/>
      <c r="J68" s="36" t="str">
        <f>IF(I66&gt;=I52,"OK","ERROR")</f>
        <v>OK</v>
      </c>
    </row>
    <row r="69" spans="1:10" x14ac:dyDescent="0.2">
      <c r="A69" s="20" t="s">
        <v>35</v>
      </c>
      <c r="B69" s="9"/>
      <c r="C69" s="21" t="s">
        <v>25</v>
      </c>
      <c r="D69" s="21"/>
      <c r="E69" s="19"/>
      <c r="F69" s="19"/>
      <c r="G69" s="19"/>
      <c r="H69" s="19"/>
      <c r="I69" s="19"/>
      <c r="J69" s="13"/>
    </row>
    <row r="70" spans="1:10" x14ac:dyDescent="0.2">
      <c r="B70" t="s">
        <v>11</v>
      </c>
      <c r="C70" s="12">
        <f t="shared" ref="C70:H79" si="9">C40-C57</f>
        <v>0</v>
      </c>
      <c r="D70" s="12">
        <f t="shared" si="9"/>
        <v>0</v>
      </c>
      <c r="E70" s="12">
        <f t="shared" si="9"/>
        <v>528.00000000000011</v>
      </c>
      <c r="F70" s="12">
        <f t="shared" si="9"/>
        <v>379.5</v>
      </c>
      <c r="G70" s="12">
        <f t="shared" si="9"/>
        <v>0</v>
      </c>
      <c r="H70" s="12">
        <f t="shared" si="9"/>
        <v>0</v>
      </c>
      <c r="I70" s="12">
        <f>SUM(C70:H70)</f>
        <v>907.50000000000011</v>
      </c>
      <c r="J70" s="13"/>
    </row>
    <row r="71" spans="1:10" x14ac:dyDescent="0.2">
      <c r="B71" t="s">
        <v>12</v>
      </c>
      <c r="C71" s="12">
        <f t="shared" si="9"/>
        <v>0</v>
      </c>
      <c r="D71" s="12">
        <f t="shared" si="9"/>
        <v>710</v>
      </c>
      <c r="E71" s="12">
        <f t="shared" si="9"/>
        <v>153.75</v>
      </c>
      <c r="F71" s="12">
        <f t="shared" si="9"/>
        <v>0</v>
      </c>
      <c r="G71" s="12">
        <f t="shared" si="9"/>
        <v>0</v>
      </c>
      <c r="H71" s="12">
        <f t="shared" si="9"/>
        <v>0</v>
      </c>
      <c r="I71" s="12">
        <f t="shared" ref="I71:I78" si="10">SUM(C71:H71)</f>
        <v>863.75</v>
      </c>
      <c r="J71" s="13"/>
    </row>
    <row r="72" spans="1:10" x14ac:dyDescent="0.2">
      <c r="B72" t="s">
        <v>13</v>
      </c>
      <c r="C72" s="12">
        <f t="shared" si="9"/>
        <v>148.048</v>
      </c>
      <c r="D72" s="12">
        <f t="shared" si="9"/>
        <v>2522.1649999999995</v>
      </c>
      <c r="E72" s="12">
        <f t="shared" si="9"/>
        <v>1719.41425</v>
      </c>
      <c r="F72" s="12">
        <f t="shared" si="9"/>
        <v>473.54300000000001</v>
      </c>
      <c r="G72" s="12">
        <f t="shared" si="9"/>
        <v>0</v>
      </c>
      <c r="H72" s="12">
        <f t="shared" si="9"/>
        <v>0</v>
      </c>
      <c r="I72" s="12">
        <f t="shared" si="10"/>
        <v>4863.1702499999992</v>
      </c>
      <c r="J72" s="13"/>
    </row>
    <row r="73" spans="1:10" x14ac:dyDescent="0.2">
      <c r="B73" t="s">
        <v>14</v>
      </c>
      <c r="C73" s="12">
        <f t="shared" si="9"/>
        <v>0</v>
      </c>
      <c r="D73" s="12">
        <f t="shared" si="9"/>
        <v>375</v>
      </c>
      <c r="E73" s="12">
        <f t="shared" si="9"/>
        <v>242</v>
      </c>
      <c r="F73" s="12">
        <f t="shared" si="9"/>
        <v>0</v>
      </c>
      <c r="G73" s="12">
        <f t="shared" si="9"/>
        <v>0</v>
      </c>
      <c r="H73" s="12">
        <f t="shared" si="9"/>
        <v>0</v>
      </c>
      <c r="I73" s="12">
        <f t="shared" si="10"/>
        <v>617</v>
      </c>
      <c r="J73" s="13"/>
    </row>
    <row r="74" spans="1:10" x14ac:dyDescent="0.2">
      <c r="B74" t="s">
        <v>15</v>
      </c>
      <c r="C74" s="12">
        <f t="shared" si="9"/>
        <v>0</v>
      </c>
      <c r="D74" s="12">
        <f t="shared" si="9"/>
        <v>0</v>
      </c>
      <c r="E74" s="12">
        <f t="shared" si="9"/>
        <v>228.75</v>
      </c>
      <c r="F74" s="12">
        <f t="shared" si="9"/>
        <v>0</v>
      </c>
      <c r="G74" s="12">
        <f t="shared" si="9"/>
        <v>0</v>
      </c>
      <c r="H74" s="12">
        <f t="shared" si="9"/>
        <v>0</v>
      </c>
      <c r="I74" s="12">
        <f t="shared" si="10"/>
        <v>228.75</v>
      </c>
      <c r="J74" s="13"/>
    </row>
    <row r="75" spans="1:10" x14ac:dyDescent="0.2">
      <c r="B75" t="s">
        <v>16</v>
      </c>
      <c r="C75" s="12">
        <f t="shared" si="9"/>
        <v>0</v>
      </c>
      <c r="D75" s="12">
        <f t="shared" si="9"/>
        <v>83.5</v>
      </c>
      <c r="E75" s="12">
        <f t="shared" si="9"/>
        <v>64.25</v>
      </c>
      <c r="F75" s="12">
        <f t="shared" si="9"/>
        <v>0</v>
      </c>
      <c r="G75" s="12">
        <f t="shared" si="9"/>
        <v>0</v>
      </c>
      <c r="H75" s="12">
        <f t="shared" si="9"/>
        <v>0</v>
      </c>
      <c r="I75" s="12">
        <f t="shared" si="10"/>
        <v>147.75</v>
      </c>
      <c r="J75" s="13"/>
    </row>
    <row r="76" spans="1:10" x14ac:dyDescent="0.2">
      <c r="A76" t="s">
        <v>17</v>
      </c>
      <c r="C76" s="12">
        <f t="shared" si="9"/>
        <v>55.209600000000009</v>
      </c>
      <c r="D76" s="12">
        <f t="shared" si="9"/>
        <v>830.73300000000006</v>
      </c>
      <c r="E76" s="12">
        <f t="shared" si="9"/>
        <v>1060.7768000000003</v>
      </c>
      <c r="F76" s="12">
        <f t="shared" si="9"/>
        <v>103.83780000000002</v>
      </c>
      <c r="G76" s="12">
        <f t="shared" si="9"/>
        <v>0</v>
      </c>
      <c r="H76" s="12">
        <f t="shared" si="9"/>
        <v>0</v>
      </c>
      <c r="I76" s="12">
        <f t="shared" si="10"/>
        <v>2050.5572000000002</v>
      </c>
      <c r="J76" s="13"/>
    </row>
    <row r="77" spans="1:10" x14ac:dyDescent="0.2">
      <c r="B77" s="16" t="s">
        <v>18</v>
      </c>
      <c r="C77" s="12">
        <f t="shared" si="9"/>
        <v>0</v>
      </c>
      <c r="D77" s="12">
        <f t="shared" si="9"/>
        <v>0</v>
      </c>
      <c r="E77" s="12">
        <f t="shared" si="9"/>
        <v>18</v>
      </c>
      <c r="F77" s="12">
        <f t="shared" si="9"/>
        <v>0</v>
      </c>
      <c r="G77" s="12">
        <f t="shared" si="9"/>
        <v>0</v>
      </c>
      <c r="H77" s="12">
        <f t="shared" si="9"/>
        <v>0</v>
      </c>
      <c r="I77" s="12">
        <f t="shared" si="10"/>
        <v>18</v>
      </c>
      <c r="J77" s="37" t="s">
        <v>36</v>
      </c>
    </row>
    <row r="78" spans="1:10" x14ac:dyDescent="0.2">
      <c r="B78" t="s">
        <v>19</v>
      </c>
      <c r="C78" s="12">
        <f t="shared" si="9"/>
        <v>0</v>
      </c>
      <c r="D78" s="12">
        <f t="shared" si="9"/>
        <v>0</v>
      </c>
      <c r="E78" s="12">
        <f t="shared" si="9"/>
        <v>225</v>
      </c>
      <c r="F78" s="12">
        <f t="shared" si="9"/>
        <v>0</v>
      </c>
      <c r="G78" s="12">
        <f t="shared" si="9"/>
        <v>0</v>
      </c>
      <c r="H78" s="12">
        <f t="shared" si="9"/>
        <v>0</v>
      </c>
      <c r="I78" s="12">
        <f t="shared" si="10"/>
        <v>225</v>
      </c>
      <c r="J78" s="37" t="s">
        <v>37</v>
      </c>
    </row>
    <row r="79" spans="1:10" x14ac:dyDescent="0.2">
      <c r="B79" s="5" t="s">
        <v>8</v>
      </c>
      <c r="C79" s="12">
        <f t="shared" si="9"/>
        <v>203.25760000000005</v>
      </c>
      <c r="D79" s="12">
        <f t="shared" si="9"/>
        <v>4521.3979999999992</v>
      </c>
      <c r="E79" s="12">
        <f t="shared" si="9"/>
        <v>4239.9410500000004</v>
      </c>
      <c r="F79" s="12">
        <f t="shared" si="9"/>
        <v>956.88080000000002</v>
      </c>
      <c r="G79" s="12">
        <f t="shared" si="9"/>
        <v>0</v>
      </c>
      <c r="H79" s="12">
        <f t="shared" si="9"/>
        <v>0</v>
      </c>
      <c r="I79" s="12">
        <f>SUM(I70:I78)</f>
        <v>9921.4774499999985</v>
      </c>
      <c r="J79" s="25" t="str">
        <f>IF(I79='[1]Project Cost Summary'!M14, "OK","ERROR")</f>
        <v>OK</v>
      </c>
    </row>
    <row r="80" spans="1:10" x14ac:dyDescent="0.2">
      <c r="B80" s="5"/>
      <c r="C80" s="5"/>
      <c r="D80" s="5"/>
      <c r="E80" s="5"/>
      <c r="F80" s="5"/>
      <c r="G80" s="5"/>
      <c r="H80" s="5"/>
      <c r="I80" s="5"/>
      <c r="J80" s="17"/>
    </row>
    <row r="81" spans="1:11" ht="12.75" customHeight="1" x14ac:dyDescent="0.2">
      <c r="A81" t="s">
        <v>38</v>
      </c>
      <c r="B81" s="38">
        <v>9707.1402871639239</v>
      </c>
      <c r="C81" s="39">
        <v>0</v>
      </c>
      <c r="D81" s="12">
        <f>B81-C79-D79</f>
        <v>4982.4846871639238</v>
      </c>
      <c r="E81" s="12">
        <f>D81-E79+D82</f>
        <v>889.43988690720198</v>
      </c>
      <c r="F81" s="12">
        <f>E81-F79+E82</f>
        <v>-8.7216673520867829</v>
      </c>
      <c r="G81" s="12">
        <f>F81-G79+F82</f>
        <v>8.551484346436844E-2</v>
      </c>
      <c r="H81" s="12">
        <f>G81-H79+G82</f>
        <v>-8.4668162185570772E-4</v>
      </c>
      <c r="I81" s="12">
        <f>B81</f>
        <v>9707.1402871639239</v>
      </c>
      <c r="J81" s="40"/>
    </row>
    <row r="82" spans="1:11" ht="12.75" customHeight="1" x14ac:dyDescent="0.2">
      <c r="A82" t="s">
        <v>39</v>
      </c>
      <c r="C82" s="41">
        <v>0</v>
      </c>
      <c r="D82" s="12">
        <f>((B81+D81)/2)*$D86</f>
        <v>146.89624974327847</v>
      </c>
      <c r="E82" s="12">
        <f>((D81+E81)/2)*$D86</f>
        <v>58.719245740711258</v>
      </c>
      <c r="F82" s="12">
        <f>((E81+F81)/2)*$D86</f>
        <v>8.8071821955511513</v>
      </c>
      <c r="G82" s="12">
        <f>((F81+G81)/2)*$D86</f>
        <v>-8.6361525086224147E-2</v>
      </c>
      <c r="H82" s="12">
        <f>((G81+H81)/2)*$D86</f>
        <v>8.4668161842512736E-4</v>
      </c>
      <c r="I82" s="12">
        <f>SUM(D82:H82)</f>
        <v>214.33716283607305</v>
      </c>
      <c r="J82" s="42"/>
    </row>
    <row r="83" spans="1:11" ht="12.75" customHeight="1" x14ac:dyDescent="0.2">
      <c r="D83" s="18"/>
      <c r="E83" s="18"/>
      <c r="F83" s="18"/>
      <c r="G83" s="18"/>
      <c r="H83" s="18"/>
      <c r="I83" s="12">
        <f>I81+I82</f>
        <v>9921.4774499999967</v>
      </c>
      <c r="J83" s="38">
        <f>I79-I83</f>
        <v>0</v>
      </c>
    </row>
    <row r="84" spans="1:11" ht="20.25" customHeight="1" thickBot="1" x14ac:dyDescent="0.25">
      <c r="D84" s="43"/>
      <c r="E84" s="43"/>
      <c r="F84" s="43"/>
      <c r="G84" s="43"/>
      <c r="H84" s="43"/>
      <c r="I84" s="43"/>
    </row>
    <row r="85" spans="1:11" ht="15.75" thickBot="1" x14ac:dyDescent="0.25">
      <c r="B85" s="44" t="s">
        <v>40</v>
      </c>
      <c r="C85" s="44"/>
      <c r="D85" s="45">
        <v>5.0000000000000001E-3</v>
      </c>
      <c r="F85" s="46"/>
      <c r="G85" s="47" t="s">
        <v>41</v>
      </c>
      <c r="H85" s="47"/>
      <c r="I85" s="48">
        <f>I81</f>
        <v>9707.1402871639239</v>
      </c>
      <c r="J85" s="49"/>
    </row>
    <row r="86" spans="1:11" x14ac:dyDescent="0.2">
      <c r="B86" s="44" t="s">
        <v>42</v>
      </c>
      <c r="C86" s="44"/>
      <c r="D86" s="50">
        <f>D85+1.5%</f>
        <v>0.02</v>
      </c>
    </row>
    <row r="87" spans="1:11" x14ac:dyDescent="0.2">
      <c r="B87" s="44" t="s">
        <v>43</v>
      </c>
      <c r="C87" s="51" t="s">
        <v>2</v>
      </c>
      <c r="D87" s="51" t="s">
        <v>3</v>
      </c>
      <c r="E87" s="51" t="s">
        <v>4</v>
      </c>
      <c r="F87" s="51" t="s">
        <v>5</v>
      </c>
      <c r="G87" s="51" t="s">
        <v>6</v>
      </c>
      <c r="H87" s="51" t="s">
        <v>7</v>
      </c>
      <c r="I87" s="52" t="s">
        <v>44</v>
      </c>
      <c r="J87" s="52" t="s">
        <v>45</v>
      </c>
      <c r="K87" s="52" t="s">
        <v>46</v>
      </c>
    </row>
    <row r="88" spans="1:11" x14ac:dyDescent="0.2">
      <c r="B88" s="44" t="s">
        <v>47</v>
      </c>
      <c r="C88" s="53">
        <v>259.53672299999999</v>
      </c>
      <c r="D88" s="53">
        <v>267.582361413</v>
      </c>
      <c r="E88" s="53">
        <v>275.87741461680298</v>
      </c>
      <c r="F88" s="53">
        <v>284.42961446992388</v>
      </c>
      <c r="G88" s="53">
        <v>293.24693251849152</v>
      </c>
      <c r="H88" s="53">
        <v>302.33758742656471</v>
      </c>
      <c r="I88" s="53">
        <v>311.71005263678819</v>
      </c>
      <c r="J88" s="53">
        <v>321.37306426852859</v>
      </c>
      <c r="K88" s="53">
        <v>331.33562926085295</v>
      </c>
    </row>
    <row r="89" spans="1:11" x14ac:dyDescent="0.2">
      <c r="B89" s="54" t="s">
        <v>48</v>
      </c>
      <c r="C89" s="55">
        <v>3.0999999999999917E-2</v>
      </c>
      <c r="D89" s="55">
        <v>3.0999999999999917E-2</v>
      </c>
      <c r="E89" s="55">
        <v>3.0999999999999917E-2</v>
      </c>
      <c r="F89" s="55">
        <v>3.0999999999999917E-2</v>
      </c>
      <c r="G89" s="55">
        <v>3.0999999999999917E-2</v>
      </c>
      <c r="H89" s="55">
        <v>3.0999999999999917E-2</v>
      </c>
      <c r="I89" s="55">
        <v>3.0999999999999917E-2</v>
      </c>
      <c r="J89" s="55">
        <v>3.0999999999999917E-2</v>
      </c>
      <c r="K89" s="55">
        <v>3.0999999999999917E-2</v>
      </c>
    </row>
    <row r="90" spans="1:11" x14ac:dyDescent="0.2">
      <c r="A90" s="56" t="s">
        <v>49</v>
      </c>
    </row>
  </sheetData>
  <pageMargins left="0.70866141732283472" right="0.70866141732283472" top="0.74803149606299213" bottom="0.74803149606299213" header="0.31496062992125984" footer="0.31496062992125984"/>
  <pageSetup scale="4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or xmlns="631298fc-6a88-4548-b7d9-3b164918c4a3" xsi:nil="true"/>
    <Classification xmlns="631298fc-6a88-4548-b7d9-3b164918c4a3">Unclassified</Classification>
    <Applicable_x0020_Start_x0020_Date xmlns="631298fc-6a88-4548-b7d9-3b164918c4a3" xsi:nil="true"/>
    <Meeting_x0020_Date xmlns="631298fc-6a88-4548-b7d9-3b164918c4a3" xsi:nil="true"/>
    <_x003a__x003a_ xmlns="631298fc-6a88-4548-b7d9-3b164918c4a3" xsi:nil="true"/>
    <Publication_x0020_Date_x003a_ xmlns="631298fc-6a88-4548-b7d9-3b164918c4a3" xsi:nil="true"/>
    <Organisation xmlns="631298fc-6a88-4548-b7d9-3b164918c4a3" xsi:nil="true"/>
    <_x003a_ xmlns="631298fc-6a88-4548-b7d9-3b164918c4a3" xsi:nil="true"/>
    <Applicable_x0020_Duration xmlns="631298fc-6a88-4548-b7d9-3b164918c4a3" xsi:nil="true"/>
    <Ref_x0020_No xmlns="631298fc-6a88-4548-b7d9-3b164918c4a3" xsi:nil="true"/>
    <_Status xmlns="http://schemas.microsoft.com/sharepoint/v3/fields">Draft</_Status>
  </documentManagement>
</p:properties>
</file>

<file path=customXml/item3.xml><?xml version="1.0" encoding="utf-8"?>
<?mso-contentType ?>
<SharedContentType xmlns="Microsoft.SharePoint.Taxonomy.ContentTypeSync" SourceId="69773578-b348-4185-91b0-0c3a7eda8d2a" ContentTypeId="0x010100728A6C48D06C0D459BAA78C74513A0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xternal Document" ma:contentTypeID="0x010100728A6C48D06C0D459BAA78C74513A0FC00E8E61C25CF651741AABB0AECB30E41A1" ma:contentTypeVersion="0" ma:contentTypeDescription="Documents not produced by Ofgem" ma:contentTypeScope="" ma:versionID="154a272618adaa856468bac01bbd791a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6c08de70b21df34d2293e3c2f20c40be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3:_Status" minOccurs="0"/>
                <xsd:element ref="ns2:Ref_x0020_No" minOccurs="0"/>
                <xsd:element ref="ns2:Publication_x0020_Date_x003a_" minOccurs="0"/>
                <xsd:element ref="ns2:_x003a_" minOccurs="0"/>
                <xsd:element ref="ns2:_x003a__x003a_" minOccurs="0"/>
                <xsd:element ref="ns2:Applicable_x0020_Start_x0020_Date" minOccurs="0"/>
                <xsd:element ref="ns2:Applicable_x0020_Duration" minOccurs="0"/>
                <xsd:element ref="ns2:Meeting_x0020_Date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Ref_x0020_No" ma:index="11" nillable="true" ma:displayName="Ref No" ma:description="Generally the Ofgem Reference Number assigned by Comms for external publication" ma:internalName="Ref_x0020_No">
      <xsd:simpleType>
        <xsd:restriction base="dms:Text">
          <xsd:maxLength value="255"/>
        </xsd:restriction>
      </xsd:simpleType>
    </xsd:element>
    <xsd:element name="Publication_x0020_Date_x003a_" ma:index="12" nillable="true" ma:displayName="Publication Date:" ma:default="[today]" ma:description="The Publication Date" ma:format="DateOnly" ma:internalName="Publication_x0020_Date_x003A_">
      <xsd:simpleType>
        <xsd:restriction base="dms:DateTime"/>
      </xsd:simpleType>
    </xsd:element>
    <xsd:element name="_x003a_" ma:index="13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4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Applicable_x0020_Start_x0020_Date" ma:index="15" nillable="true" ma:displayName="Applicable Start Date" ma:default="[today]" ma:description="The Starting Date for the work - format is DD/MM/YYYY" ma:format="DateOnly" ma:internalName="Applicable_x0020_Start_x0020_Date">
      <xsd:simpleType>
        <xsd:restriction base="dms:DateTime"/>
      </xsd:simpleType>
    </xsd:element>
    <xsd:element name="Applicable_x0020_Duration" ma:index="16" nillable="true" ma:displayName="Applicable Duration" ma:default="-" ma:description="For how long is this document applicable, from the Applicable Start Date?" ma:format="Dropdown" ma:internalName="Applicable_x0020_Duration">
      <xsd:simpleType>
        <xsd:restriction base="dms:Choice">
          <xsd:enumeration value="-"/>
          <xsd:enumeration value="Day"/>
          <xsd:enumeration value="Week"/>
          <xsd:enumeration value="Month"/>
          <xsd:enumeration value="Quarter"/>
          <xsd:enumeration value="6 Months"/>
          <xsd:enumeration value="Winter"/>
          <xsd:enumeration value="Summer"/>
          <xsd:enumeration value="1 Year"/>
          <xsd:enumeration value="2 Years"/>
          <xsd:enumeration value="3 Years"/>
          <xsd:enumeration value="5 Years"/>
          <xsd:enumeration value="6 - 10 Years"/>
          <xsd:enumeration value="Enduring"/>
        </xsd:restriction>
      </xsd:simpleType>
    </xsd:element>
    <xsd:element name="Meeting_x0020_Date" ma:index="17" nillable="true" ma:displayName="Meeting Date" ma:default="[today]" ma:description="Enter the date as DD/MM/YYYY" ma:format="DateOnly" ma:internalName="Meeting_x0020_Date">
      <xsd:simpleType>
        <xsd:restriction base="dms:DateTime"/>
      </xsd:simpleType>
    </xsd:element>
    <xsd:element name="Classification" ma:index="18" ma:displayName="Classification" ma:default="Unclassified" ma:format="Dropdown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9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0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 ma:index="9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55A0A7-BF01-4B30-A4B6-3D4DC788C01C}"/>
</file>

<file path=customXml/itemProps2.xml><?xml version="1.0" encoding="utf-8"?>
<ds:datastoreItem xmlns:ds="http://schemas.openxmlformats.org/officeDocument/2006/customXml" ds:itemID="{535DD8A2-D06B-4498-A571-4369A311E09E}"/>
</file>

<file path=customXml/itemProps3.xml><?xml version="1.0" encoding="utf-8"?>
<ds:datastoreItem xmlns:ds="http://schemas.openxmlformats.org/officeDocument/2006/customXml" ds:itemID="{EE3465B2-3915-4887-AA57-250D7CCE4B90}"/>
</file>

<file path=customXml/itemProps4.xml><?xml version="1.0" encoding="utf-8"?>
<ds:datastoreItem xmlns:ds="http://schemas.openxmlformats.org/officeDocument/2006/customXml" ds:itemID="{184BFD36-885F-405A-B81E-90C02329DC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NIC Funding Request</vt:lpstr>
      <vt:lpstr>'NIC Funding Request'!Print_Area</vt:lpstr>
    </vt:vector>
  </TitlesOfParts>
  <Company>Ofgem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SESG_spreadsheet_resubmission_p2</dc:title>
  <dc:subject/>
  <dc:creator>Rhianne Ogilvie</dc:creator>
  <cp:lastModifiedBy>Rhianne Ogilvie</cp:lastModifiedBy>
  <dcterms:created xsi:type="dcterms:W3CDTF">2014-11-20T12:34:33Z</dcterms:created>
  <dcterms:modified xsi:type="dcterms:W3CDTF">2014-11-20T12:35:41Z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0x010100728A6C48D06C0D459BAA78C74513A0FC00E8E61C25CF651741AABB0AECB30E41A1</vt:lpwstr>
  </property>
</Properties>
</file>