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66" i="1" l="1"/>
  <c r="C64" i="1"/>
  <c r="C63" i="1"/>
  <c r="C47" i="1"/>
  <c r="C45" i="1"/>
  <c r="C44" i="1"/>
  <c r="AU24" i="1"/>
  <c r="C43" i="1" s="1"/>
  <c r="BJ24" i="1"/>
  <c r="C46" i="1" s="1"/>
  <c r="AR24" i="1"/>
  <c r="C39" i="1" s="1"/>
  <c r="AB24" i="1"/>
  <c r="C32" i="1" s="1"/>
  <c r="C40" i="1"/>
  <c r="C38" i="1"/>
  <c r="C37" i="1"/>
  <c r="C52" i="1" s="1"/>
  <c r="C36" i="1"/>
  <c r="C51" i="1" l="1"/>
  <c r="C65" i="1"/>
  <c r="C54" i="1"/>
  <c r="C48" i="1"/>
  <c r="C55" i="1"/>
  <c r="C53" i="1"/>
  <c r="C41" i="1"/>
  <c r="C67" i="1" s="1"/>
  <c r="C68" i="1" s="1"/>
  <c r="C56" i="1" l="1"/>
  <c r="C60" i="1" s="1"/>
  <c r="C61" i="1" s="1"/>
</calcChain>
</file>

<file path=xl/comments1.xml><?xml version="1.0" encoding="utf-8"?>
<comments xmlns="http://schemas.openxmlformats.org/spreadsheetml/2006/main">
  <authors>
    <author>Wez Little</author>
  </authors>
  <commentList>
    <comment ref="AU3" authorId="0">
      <text>
        <r>
          <rPr>
            <b/>
            <sz val="9"/>
            <color indexed="81"/>
            <rFont val="Tahoma"/>
            <family val="2"/>
          </rPr>
          <t>Wez Little:</t>
        </r>
        <r>
          <rPr>
            <sz val="9"/>
            <color indexed="81"/>
            <rFont val="Tahoma"/>
            <family val="2"/>
          </rPr>
          <t xml:space="preserve">
Tony Jackson</t>
        </r>
      </text>
    </comment>
    <comment ref="BJ9" authorId="0">
      <text>
        <r>
          <rPr>
            <b/>
            <sz val="9"/>
            <color indexed="81"/>
            <rFont val="Tahoma"/>
            <family val="2"/>
          </rPr>
          <t>Wez Little:</t>
        </r>
        <r>
          <rPr>
            <sz val="9"/>
            <color indexed="81"/>
            <rFont val="Tahoma"/>
            <family val="2"/>
          </rPr>
          <t xml:space="preserve">
PIE</t>
        </r>
      </text>
    </comment>
    <comment ref="BJ10" authorId="0">
      <text>
        <r>
          <rPr>
            <b/>
            <sz val="9"/>
            <color indexed="81"/>
            <rFont val="Tahoma"/>
            <family val="2"/>
          </rPr>
          <t>Wez Little:</t>
        </r>
        <r>
          <rPr>
            <sz val="9"/>
            <color indexed="81"/>
            <rFont val="Tahoma"/>
            <family val="2"/>
          </rPr>
          <t xml:space="preserve">
Offline Facilities</t>
        </r>
      </text>
    </comment>
    <comment ref="BJ12" authorId="0">
      <text>
        <r>
          <rPr>
            <b/>
            <sz val="9"/>
            <color indexed="81"/>
            <rFont val="Tahoma"/>
            <family val="2"/>
          </rPr>
          <t>Wez Little:</t>
        </r>
        <r>
          <rPr>
            <sz val="9"/>
            <color indexed="81"/>
            <rFont val="Tahoma"/>
            <family val="2"/>
          </rPr>
          <t xml:space="preserve">
Offline Test Facilties</t>
        </r>
      </text>
    </comment>
    <comment ref="BJ13" authorId="0">
      <text>
        <r>
          <rPr>
            <b/>
            <sz val="9"/>
            <color indexed="81"/>
            <rFont val="Tahoma"/>
            <family val="2"/>
          </rPr>
          <t>Wez Little:</t>
        </r>
        <r>
          <rPr>
            <sz val="9"/>
            <color indexed="81"/>
            <rFont val="Tahoma"/>
            <family val="2"/>
          </rPr>
          <t xml:space="preserve">
PIE</t>
        </r>
      </text>
    </comment>
    <comment ref="BJ19" authorId="0">
      <text>
        <r>
          <rPr>
            <b/>
            <sz val="9"/>
            <color indexed="81"/>
            <rFont val="Tahoma"/>
            <family val="2"/>
          </rPr>
          <t>Wez Little:</t>
        </r>
        <r>
          <rPr>
            <sz val="9"/>
            <color indexed="81"/>
            <rFont val="Tahoma"/>
            <family val="2"/>
          </rPr>
          <t xml:space="preserve">
PIE</t>
        </r>
      </text>
    </comment>
    <comment ref="BJ21" authorId="0">
      <text>
        <r>
          <rPr>
            <b/>
            <sz val="9"/>
            <color indexed="81"/>
            <rFont val="Tahoma"/>
            <family val="2"/>
          </rPr>
          <t>Wez Little:</t>
        </r>
        <r>
          <rPr>
            <sz val="9"/>
            <color indexed="81"/>
            <rFont val="Tahoma"/>
            <family val="2"/>
          </rPr>
          <t xml:space="preserve">
PIE Contractor</t>
        </r>
      </text>
    </comment>
    <comment ref="BJ22" authorId="0">
      <text>
        <r>
          <rPr>
            <b/>
            <sz val="9"/>
            <color indexed="81"/>
            <rFont val="Tahoma"/>
            <family val="2"/>
          </rPr>
          <t>Wez Little:</t>
        </r>
        <r>
          <rPr>
            <sz val="9"/>
            <color indexed="81"/>
            <rFont val="Tahoma"/>
            <family val="2"/>
          </rPr>
          <t xml:space="preserve">
PIE</t>
        </r>
      </text>
    </comment>
    <comment ref="BJ24" authorId="0">
      <text>
        <r>
          <rPr>
            <b/>
            <sz val="9"/>
            <color indexed="81"/>
            <rFont val="Tahoma"/>
            <family val="2"/>
          </rPr>
          <t>Wez Little:</t>
        </r>
        <r>
          <rPr>
            <sz val="9"/>
            <color indexed="81"/>
            <rFont val="Tahoma"/>
            <family val="2"/>
          </rPr>
          <t xml:space="preserve">
PIE £189,720.00</t>
        </r>
      </text>
    </comment>
    <comment ref="C46" authorId="0">
      <text>
        <r>
          <rPr>
            <b/>
            <sz val="9"/>
            <color indexed="81"/>
            <rFont val="Tahoma"/>
            <family val="2"/>
          </rPr>
          <t>Wez Little:</t>
        </r>
        <r>
          <rPr>
            <sz val="9"/>
            <color indexed="81"/>
            <rFont val="Tahoma"/>
            <family val="2"/>
          </rPr>
          <t xml:space="preserve">
PIE &amp; Climbing Frame</t>
        </r>
      </text>
    </comment>
  </commentList>
</comments>
</file>

<file path=xl/sharedStrings.xml><?xml version="1.0" encoding="utf-8"?>
<sst xmlns="http://schemas.openxmlformats.org/spreadsheetml/2006/main" count="171" uniqueCount="84">
  <si>
    <t>Programme Key Milestones (approximately per quarter)</t>
  </si>
  <si>
    <t>Synthotech Labour</t>
  </si>
  <si>
    <t>Synthotech Equipment</t>
  </si>
  <si>
    <t>Synthotech Travel &amp; Exp</t>
  </si>
  <si>
    <t>Synthotech IT</t>
  </si>
  <si>
    <t>Premtech Labour</t>
  </si>
  <si>
    <t>Premtech Equipment</t>
  </si>
  <si>
    <t>Premtech Travel &amp; Exp</t>
  </si>
  <si>
    <t>Premtech IT</t>
  </si>
  <si>
    <t>National Grid Labour</t>
  </si>
  <si>
    <t>National Grid Equipment</t>
  </si>
  <si>
    <t>National Grid Travel &amp; Exp</t>
  </si>
  <si>
    <t>National Grid IT</t>
  </si>
  <si>
    <t>Task ID</t>
  </si>
  <si>
    <t>Task</t>
  </si>
  <si>
    <t>Start</t>
  </si>
  <si>
    <t>Finish</t>
  </si>
  <si>
    <t>Dur (NWDays)</t>
  </si>
  <si>
    <t>Project Director</t>
  </si>
  <si>
    <t>Project Lead / Mech Engineer</t>
  </si>
  <si>
    <t>Project Planner</t>
  </si>
  <si>
    <t>Engineer 1</t>
  </si>
  <si>
    <t>Engineer 2</t>
  </si>
  <si>
    <t>Junior Engineer</t>
  </si>
  <si>
    <t>Controls &amp; Systems Engineer</t>
  </si>
  <si>
    <t>Technical Support</t>
  </si>
  <si>
    <t>Administrator</t>
  </si>
  <si>
    <t>Executive &amp; Legal</t>
  </si>
  <si>
    <t>Project Manager</t>
  </si>
  <si>
    <t>Project Lead</t>
  </si>
  <si>
    <t>Project Support</t>
  </si>
  <si>
    <t>GTAM Portfolio</t>
  </si>
  <si>
    <t>GTAM Technical</t>
  </si>
  <si>
    <t>RIIO Delivery</t>
  </si>
  <si>
    <t>Comms</t>
  </si>
  <si>
    <t>Day rate =</t>
  </si>
  <si>
    <t>No. days</t>
  </si>
  <si>
    <t>Total</t>
  </si>
  <si>
    <t>Contract Award</t>
  </si>
  <si>
    <t>Completion of Concept &amp; Methodology Documents rev 0</t>
  </si>
  <si>
    <t>Complete build of alpha prototype</t>
  </si>
  <si>
    <t>Complete 3D pipework models</t>
  </si>
  <si>
    <t>Submit Stage 1 report</t>
  </si>
  <si>
    <t>Complete manufacture of beta prototype</t>
  </si>
  <si>
    <t>Complete beta prototype field trials</t>
  </si>
  <si>
    <t>Beta prototype complete</t>
  </si>
  <si>
    <t>Submit Stage 2 report</t>
  </si>
  <si>
    <t>Write &amp; Approve NRO</t>
  </si>
  <si>
    <t>Complete manufacture of gamma development</t>
  </si>
  <si>
    <t>Gamma live field trial complete</t>
  </si>
  <si>
    <t>Completion of delta development report</t>
  </si>
  <si>
    <t>Complete Data Assessment</t>
  </si>
  <si>
    <t>Submit Stage 3 report</t>
  </si>
  <si>
    <t>Complete delta refinement</t>
  </si>
  <si>
    <t>Submit Stage 4 report</t>
  </si>
  <si>
    <t>Issue specifications document</t>
  </si>
  <si>
    <t>Submit Stage 5 report</t>
  </si>
  <si>
    <t>TOTALS</t>
  </si>
  <si>
    <t>Cost Summary</t>
  </si>
  <si>
    <t>Synthotech</t>
  </si>
  <si>
    <t>Labour</t>
  </si>
  <si>
    <t>Equipment</t>
  </si>
  <si>
    <t>Travel &amp; Expenses</t>
  </si>
  <si>
    <t>IT</t>
  </si>
  <si>
    <t>TOTAL</t>
  </si>
  <si>
    <t>Premtech</t>
  </si>
  <si>
    <t>National Grid</t>
  </si>
  <si>
    <t>Director</t>
  </si>
  <si>
    <t>Principal Engineer</t>
  </si>
  <si>
    <t>Senior Engineer</t>
  </si>
  <si>
    <t>Senior CAD Designer</t>
  </si>
  <si>
    <t>CAD Designer / Assistant Engineer</t>
  </si>
  <si>
    <t>Admin</t>
  </si>
  <si>
    <t>Contractors</t>
  </si>
  <si>
    <t>Contrators</t>
  </si>
  <si>
    <t>Contractor</t>
  </si>
  <si>
    <t>3rd Contractors</t>
  </si>
  <si>
    <t>Additional cost from ISP</t>
  </si>
  <si>
    <t>Original</t>
  </si>
  <si>
    <t>Current</t>
  </si>
  <si>
    <t>Over budget</t>
  </si>
  <si>
    <t>PIE</t>
  </si>
  <si>
    <t xml:space="preserve">Offline Test </t>
  </si>
  <si>
    <t>NGG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</si>
</sst>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£&quot;#,##0;[Red]\-&quot;£&quot;#,##0"/>
    <numFmt numFmtId="8" formatCode="&quot;£&quot;#,##0.00;[Red]\-&quot;£&quot;#,##0.00"/>
    <numFmt numFmtId="44" formatCode="_-&quot;£&quot;* #,##0.00_-;\-&quot;£&quot;* #,##0.00_-;_-&quot;£&quot;* &quot;-&quot;??_-;_-@_-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11"/>
      <color rgb="FF1F497D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/>
    <xf numFmtId="0" fontId="2" fillId="0" borderId="0" xfId="0" applyFont="1"/>
    <xf numFmtId="1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14" fontId="2" fillId="2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44" fontId="1" fillId="0" borderId="0" xfId="0" applyNumberFormat="1" applyFont="1" applyAlignment="1">
      <alignment horizontal="center"/>
    </xf>
    <xf numFmtId="44" fontId="2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right"/>
    </xf>
    <xf numFmtId="0" fontId="2" fillId="3" borderId="0" xfId="0" applyFont="1" applyFill="1" applyAlignment="1">
      <alignment horizontal="center"/>
    </xf>
    <xf numFmtId="44" fontId="1" fillId="3" borderId="0" xfId="0" applyNumberFormat="1" applyFont="1" applyFill="1" applyAlignment="1">
      <alignment horizontal="center"/>
    </xf>
    <xf numFmtId="0" fontId="2" fillId="3" borderId="0" xfId="0" applyFont="1" applyFill="1"/>
    <xf numFmtId="44" fontId="2" fillId="3" borderId="0" xfId="0" applyNumberFormat="1" applyFont="1" applyFill="1" applyAlignment="1">
      <alignment horizontal="center"/>
    </xf>
    <xf numFmtId="44" fontId="2" fillId="3" borderId="0" xfId="0" applyNumberFormat="1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4" fontId="2" fillId="3" borderId="1" xfId="0" applyNumberFormat="1" applyFont="1" applyFill="1" applyBorder="1" applyAlignment="1">
      <alignment horizontal="center"/>
    </xf>
    <xf numFmtId="44" fontId="1" fillId="0" borderId="1" xfId="0" applyNumberFormat="1" applyFont="1" applyBorder="1" applyAlignment="1">
      <alignment horizontal="center"/>
    </xf>
    <xf numFmtId="44" fontId="2" fillId="3" borderId="1" xfId="0" applyNumberFormat="1" applyFont="1" applyFill="1" applyBorder="1"/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44" fontId="2" fillId="0" borderId="0" xfId="0" applyNumberFormat="1" applyFont="1"/>
    <xf numFmtId="44" fontId="1" fillId="0" borderId="1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0" fillId="0" borderId="0" xfId="0"/>
    <xf numFmtId="14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44" fontId="1" fillId="0" borderId="0" xfId="0" applyNumberFormat="1" applyFont="1" applyAlignment="1">
      <alignment horizontal="center"/>
    </xf>
    <xf numFmtId="44" fontId="2" fillId="0" borderId="0" xfId="0" applyNumberFormat="1" applyFont="1" applyAlignment="1">
      <alignment horizontal="center"/>
    </xf>
    <xf numFmtId="0" fontId="2" fillId="3" borderId="0" xfId="0" applyFont="1" applyFill="1" applyAlignment="1">
      <alignment horizontal="center"/>
    </xf>
    <xf numFmtId="44" fontId="1" fillId="3" borderId="0" xfId="0" applyNumberFormat="1" applyFont="1" applyFill="1" applyAlignment="1">
      <alignment horizontal="center"/>
    </xf>
    <xf numFmtId="44" fontId="2" fillId="3" borderId="0" xfId="0" applyNumberFormat="1" applyFont="1" applyFill="1" applyAlignment="1">
      <alignment horizontal="center"/>
    </xf>
    <xf numFmtId="44" fontId="2" fillId="3" borderId="0" xfId="0" applyNumberFormat="1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4" fontId="2" fillId="3" borderId="1" xfId="0" applyNumberFormat="1" applyFont="1" applyFill="1" applyBorder="1" applyAlignment="1">
      <alignment horizontal="center"/>
    </xf>
    <xf numFmtId="44" fontId="1" fillId="0" borderId="1" xfId="0" applyNumberFormat="1" applyFont="1" applyBorder="1" applyAlignment="1">
      <alignment horizontal="center"/>
    </xf>
    <xf numFmtId="44" fontId="2" fillId="3" borderId="1" xfId="0" applyNumberFormat="1" applyFont="1" applyFill="1" applyBorder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6" fontId="1" fillId="3" borderId="0" xfId="0" applyNumberFormat="1" applyFont="1" applyFill="1" applyAlignment="1">
      <alignment horizontal="center"/>
    </xf>
    <xf numFmtId="0" fontId="1" fillId="8" borderId="2" xfId="0" applyFont="1" applyFill="1" applyBorder="1" applyAlignment="1">
      <alignment horizontal="center" vertical="center" wrapText="1"/>
    </xf>
    <xf numFmtId="44" fontId="0" fillId="0" borderId="0" xfId="0" applyNumberFormat="1"/>
    <xf numFmtId="0" fontId="1" fillId="6" borderId="2" xfId="0" applyFont="1" applyFill="1" applyBorder="1" applyAlignment="1">
      <alignment horizontal="center" vertical="center" wrapText="1"/>
    </xf>
    <xf numFmtId="44" fontId="0" fillId="0" borderId="3" xfId="0" applyNumberFormat="1" applyBorder="1"/>
    <xf numFmtId="44" fontId="0" fillId="0" borderId="0" xfId="1" applyFont="1"/>
    <xf numFmtId="44" fontId="5" fillId="0" borderId="0" xfId="0" applyNumberFormat="1" applyFont="1"/>
    <xf numFmtId="44" fontId="0" fillId="0" borderId="0" xfId="0" applyNumberFormat="1" applyFont="1"/>
    <xf numFmtId="44" fontId="8" fillId="0" borderId="0" xfId="0" applyNumberFormat="1" applyFont="1" applyFill="1"/>
    <xf numFmtId="8" fontId="9" fillId="0" borderId="0" xfId="0" applyNumberFormat="1" applyFont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1" fillId="9" borderId="4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10" borderId="2" xfId="0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K69"/>
  <sheetViews>
    <sheetView tabSelected="1" workbookViewId="0">
      <pane xSplit="5" ySplit="2" topLeftCell="AL3" activePane="bottomRight" state="frozen"/>
      <selection pane="topRight" activeCell="F1" sqref="F1"/>
      <selection pane="bottomLeft" activeCell="A3" sqref="A3"/>
      <selection pane="bottomRight" activeCell="AP29" sqref="AP29"/>
    </sheetView>
  </sheetViews>
  <sheetFormatPr defaultRowHeight="15" x14ac:dyDescent="0.25"/>
  <cols>
    <col min="1" max="1" width="6.28515625" bestFit="1" customWidth="1"/>
    <col min="2" max="2" width="45.7109375" bestFit="1" customWidth="1"/>
    <col min="3" max="3" width="14.28515625" bestFit="1" customWidth="1"/>
    <col min="4" max="4" width="10.42578125" bestFit="1" customWidth="1"/>
    <col min="5" max="5" width="8.7109375" bestFit="1" customWidth="1"/>
    <col min="6" max="6" width="8.85546875" bestFit="1" customWidth="1"/>
    <col min="7" max="7" width="12" bestFit="1" customWidth="1"/>
    <col min="8" max="8" width="8.85546875" bestFit="1" customWidth="1"/>
    <col min="9" max="9" width="12" bestFit="1" customWidth="1"/>
    <col min="10" max="10" width="8.85546875" bestFit="1" customWidth="1"/>
    <col min="11" max="11" width="12" bestFit="1" customWidth="1"/>
    <col min="12" max="12" width="8.85546875" bestFit="1" customWidth="1"/>
    <col min="13" max="13" width="12" bestFit="1" customWidth="1"/>
    <col min="14" max="14" width="8.85546875" bestFit="1" customWidth="1"/>
    <col min="15" max="15" width="12" bestFit="1" customWidth="1"/>
    <col min="16" max="16" width="8.85546875" bestFit="1" customWidth="1"/>
    <col min="17" max="17" width="12" bestFit="1" customWidth="1"/>
    <col min="18" max="18" width="8.85546875" bestFit="1" customWidth="1"/>
    <col min="19" max="19" width="12" bestFit="1" customWidth="1"/>
    <col min="20" max="20" width="8.85546875" bestFit="1" customWidth="1"/>
    <col min="21" max="21" width="12" bestFit="1" customWidth="1"/>
    <col min="22" max="22" width="8.85546875" bestFit="1" customWidth="1"/>
    <col min="23" max="23" width="12" bestFit="1" customWidth="1"/>
    <col min="24" max="24" width="8.85546875" bestFit="1" customWidth="1"/>
    <col min="25" max="26" width="12" bestFit="1" customWidth="1"/>
    <col min="27" max="27" width="11" bestFit="1" customWidth="1"/>
    <col min="28" max="28" width="11" style="33" customWidth="1"/>
    <col min="29" max="29" width="11" bestFit="1" customWidth="1"/>
    <col min="30" max="30" width="8.85546875" bestFit="1" customWidth="1"/>
    <col min="31" max="31" width="12" bestFit="1" customWidth="1"/>
    <col min="32" max="32" width="8.85546875" bestFit="1" customWidth="1"/>
    <col min="33" max="33" width="11" bestFit="1" customWidth="1"/>
    <col min="34" max="34" width="8.85546875" bestFit="1" customWidth="1"/>
    <col min="35" max="35" width="12" bestFit="1" customWidth="1"/>
    <col min="36" max="36" width="8.85546875" bestFit="1" customWidth="1"/>
    <col min="37" max="37" width="12" bestFit="1" customWidth="1"/>
    <col min="38" max="38" width="8.85546875" bestFit="1" customWidth="1"/>
    <col min="39" max="39" width="12" bestFit="1" customWidth="1"/>
    <col min="40" max="40" width="8.85546875" bestFit="1" customWidth="1"/>
    <col min="41" max="41" width="11" bestFit="1" customWidth="1"/>
    <col min="42" max="42" width="10.140625" customWidth="1"/>
    <col min="43" max="43" width="11.7109375" customWidth="1"/>
    <col min="44" max="44" width="11.7109375" style="33" customWidth="1"/>
    <col min="45" max="45" width="8.7109375" bestFit="1" customWidth="1"/>
    <col min="46" max="46" width="8.85546875" bestFit="1" customWidth="1"/>
    <col min="47" max="47" width="12" bestFit="1" customWidth="1"/>
    <col min="48" max="48" width="8.85546875" bestFit="1" customWidth="1"/>
    <col min="49" max="49" width="12" bestFit="1" customWidth="1"/>
    <col min="50" max="50" width="8.85546875" bestFit="1" customWidth="1"/>
    <col min="51" max="51" width="12" bestFit="1" customWidth="1"/>
    <col min="52" max="52" width="8.85546875" bestFit="1" customWidth="1"/>
    <col min="53" max="53" width="11" bestFit="1" customWidth="1"/>
    <col min="54" max="54" width="8.85546875" bestFit="1" customWidth="1"/>
    <col min="55" max="55" width="12" bestFit="1" customWidth="1"/>
    <col min="56" max="56" width="8.85546875" bestFit="1" customWidth="1"/>
    <col min="57" max="57" width="11" bestFit="1" customWidth="1"/>
    <col min="58" max="58" width="8.85546875" bestFit="1" customWidth="1"/>
    <col min="59" max="59" width="11" bestFit="1" customWidth="1"/>
    <col min="60" max="60" width="12" bestFit="1" customWidth="1"/>
    <col min="61" max="61" width="11" bestFit="1" customWidth="1"/>
    <col min="62" max="62" width="12" style="33" bestFit="1" customWidth="1"/>
    <col min="63" max="63" width="7.5703125" bestFit="1" customWidth="1"/>
  </cols>
  <sheetData>
    <row r="1" spans="1:63" ht="51" customHeight="1" x14ac:dyDescent="0.25">
      <c r="A1" s="71" t="s">
        <v>0</v>
      </c>
      <c r="B1" s="71"/>
      <c r="C1" s="71"/>
      <c r="D1" s="71"/>
      <c r="E1" s="72"/>
      <c r="F1" s="73" t="s">
        <v>1</v>
      </c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52" t="s">
        <v>2</v>
      </c>
      <c r="AA1" s="52" t="s">
        <v>3</v>
      </c>
      <c r="AB1" s="52" t="s">
        <v>75</v>
      </c>
      <c r="AC1" s="52" t="s">
        <v>4</v>
      </c>
      <c r="AD1" s="69" t="s">
        <v>5</v>
      </c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32" t="s">
        <v>6</v>
      </c>
      <c r="AQ1" s="32" t="s">
        <v>7</v>
      </c>
      <c r="AR1" s="32" t="s">
        <v>75</v>
      </c>
      <c r="AS1" s="32" t="s">
        <v>8</v>
      </c>
      <c r="AT1" s="70" t="s">
        <v>9</v>
      </c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54" t="s">
        <v>10</v>
      </c>
      <c r="BI1" s="54" t="s">
        <v>11</v>
      </c>
      <c r="BJ1" s="54" t="s">
        <v>76</v>
      </c>
      <c r="BK1" s="54" t="s">
        <v>12</v>
      </c>
    </row>
    <row r="2" spans="1:63" ht="25.5" customHeight="1" x14ac:dyDescent="0.25">
      <c r="A2" s="11" t="s">
        <v>13</v>
      </c>
      <c r="B2" s="11" t="s">
        <v>14</v>
      </c>
      <c r="C2" s="11" t="s">
        <v>15</v>
      </c>
      <c r="D2" s="11" t="s">
        <v>16</v>
      </c>
      <c r="E2" s="21" t="s">
        <v>17</v>
      </c>
      <c r="F2" s="68" t="s">
        <v>18</v>
      </c>
      <c r="G2" s="68"/>
      <c r="H2" s="68" t="s">
        <v>19</v>
      </c>
      <c r="I2" s="68"/>
      <c r="J2" s="68" t="s">
        <v>20</v>
      </c>
      <c r="K2" s="68"/>
      <c r="L2" s="68" t="s">
        <v>21</v>
      </c>
      <c r="M2" s="68"/>
      <c r="N2" s="68" t="s">
        <v>22</v>
      </c>
      <c r="O2" s="68"/>
      <c r="P2" s="68" t="s">
        <v>23</v>
      </c>
      <c r="Q2" s="68"/>
      <c r="R2" s="68" t="s">
        <v>24</v>
      </c>
      <c r="S2" s="68"/>
      <c r="T2" s="68" t="s">
        <v>25</v>
      </c>
      <c r="U2" s="68"/>
      <c r="V2" s="68" t="s">
        <v>26</v>
      </c>
      <c r="W2" s="68"/>
      <c r="X2" s="68" t="s">
        <v>27</v>
      </c>
      <c r="Y2" s="68"/>
      <c r="Z2" s="11"/>
      <c r="AA2" s="11"/>
      <c r="AB2" s="37"/>
      <c r="AC2" s="21"/>
      <c r="AD2" s="68" t="s">
        <v>67</v>
      </c>
      <c r="AE2" s="68"/>
      <c r="AF2" s="68" t="s">
        <v>68</v>
      </c>
      <c r="AG2" s="68"/>
      <c r="AH2" s="68" t="s">
        <v>69</v>
      </c>
      <c r="AI2" s="68"/>
      <c r="AJ2" s="68" t="s">
        <v>70</v>
      </c>
      <c r="AK2" s="68"/>
      <c r="AL2" s="68" t="s">
        <v>71</v>
      </c>
      <c r="AM2" s="68"/>
      <c r="AN2" s="68" t="s">
        <v>72</v>
      </c>
      <c r="AO2" s="68"/>
      <c r="AP2" s="37"/>
      <c r="AQ2" s="37"/>
      <c r="AR2" s="37"/>
      <c r="AS2" s="44"/>
      <c r="AT2" s="68" t="s">
        <v>28</v>
      </c>
      <c r="AU2" s="68"/>
      <c r="AV2" s="68" t="s">
        <v>29</v>
      </c>
      <c r="AW2" s="68"/>
      <c r="AX2" s="68" t="s">
        <v>30</v>
      </c>
      <c r="AY2" s="68"/>
      <c r="AZ2" s="68" t="s">
        <v>31</v>
      </c>
      <c r="BA2" s="68"/>
      <c r="BB2" s="68" t="s">
        <v>32</v>
      </c>
      <c r="BC2" s="68"/>
      <c r="BD2" s="68" t="s">
        <v>33</v>
      </c>
      <c r="BE2" s="68"/>
      <c r="BF2" s="68" t="s">
        <v>34</v>
      </c>
      <c r="BG2" s="68"/>
      <c r="BH2" s="11"/>
      <c r="BI2" s="11"/>
      <c r="BJ2" s="37"/>
      <c r="BK2" s="21"/>
    </row>
    <row r="3" spans="1:63" x14ac:dyDescent="0.25">
      <c r="A3" s="9"/>
      <c r="B3" s="9"/>
      <c r="C3" s="9"/>
      <c r="D3" s="9"/>
      <c r="E3" s="22"/>
      <c r="F3" s="9" t="s">
        <v>35</v>
      </c>
      <c r="G3" s="17">
        <v>650</v>
      </c>
      <c r="H3" s="9" t="s">
        <v>35</v>
      </c>
      <c r="I3" s="17">
        <v>650</v>
      </c>
      <c r="J3" s="9" t="s">
        <v>35</v>
      </c>
      <c r="K3" s="17">
        <v>550</v>
      </c>
      <c r="L3" s="9" t="s">
        <v>35</v>
      </c>
      <c r="M3" s="17">
        <v>650</v>
      </c>
      <c r="N3" s="9" t="s">
        <v>35</v>
      </c>
      <c r="O3" s="17">
        <v>650</v>
      </c>
      <c r="P3" s="9" t="s">
        <v>35</v>
      </c>
      <c r="Q3" s="17">
        <v>540</v>
      </c>
      <c r="R3" s="9" t="s">
        <v>35</v>
      </c>
      <c r="S3" s="17">
        <v>650</v>
      </c>
      <c r="T3" s="9" t="s">
        <v>35</v>
      </c>
      <c r="U3" s="17">
        <v>650</v>
      </c>
      <c r="V3" s="9" t="s">
        <v>35</v>
      </c>
      <c r="W3" s="17">
        <v>375</v>
      </c>
      <c r="X3" s="9" t="s">
        <v>35</v>
      </c>
      <c r="Y3" s="17">
        <v>650</v>
      </c>
      <c r="Z3" s="9"/>
      <c r="AA3" s="9"/>
      <c r="AB3" s="35"/>
      <c r="AC3" s="22"/>
      <c r="AD3" s="35" t="s">
        <v>35</v>
      </c>
      <c r="AE3" s="51">
        <v>624</v>
      </c>
      <c r="AF3" s="35" t="s">
        <v>35</v>
      </c>
      <c r="AG3" s="51">
        <v>556</v>
      </c>
      <c r="AH3" s="35" t="s">
        <v>35</v>
      </c>
      <c r="AI3" s="51">
        <v>448</v>
      </c>
      <c r="AJ3" s="35" t="s">
        <v>35</v>
      </c>
      <c r="AK3" s="41">
        <v>388</v>
      </c>
      <c r="AL3" s="35" t="s">
        <v>35</v>
      </c>
      <c r="AM3" s="41">
        <v>344</v>
      </c>
      <c r="AN3" s="35" t="s">
        <v>35</v>
      </c>
      <c r="AO3" s="41">
        <v>184</v>
      </c>
      <c r="AP3" s="35"/>
      <c r="AQ3" s="35"/>
      <c r="AR3" s="35"/>
      <c r="AS3" s="45"/>
      <c r="AT3" s="35" t="s">
        <v>35</v>
      </c>
      <c r="AU3" s="41">
        <v>469.29</v>
      </c>
      <c r="AV3" s="9" t="s">
        <v>35</v>
      </c>
      <c r="AW3" s="17">
        <v>348.11</v>
      </c>
      <c r="AX3" s="9" t="s">
        <v>35</v>
      </c>
      <c r="AY3" s="17">
        <v>348.11</v>
      </c>
      <c r="AZ3" s="9" t="s">
        <v>35</v>
      </c>
      <c r="BA3" s="17">
        <v>348.11</v>
      </c>
      <c r="BB3" s="9" t="s">
        <v>35</v>
      </c>
      <c r="BC3" s="17">
        <v>469.29</v>
      </c>
      <c r="BD3" s="9" t="s">
        <v>35</v>
      </c>
      <c r="BE3" s="17">
        <v>469.29</v>
      </c>
      <c r="BF3" s="9" t="s">
        <v>35</v>
      </c>
      <c r="BG3" s="17">
        <v>431.52</v>
      </c>
      <c r="BH3" s="9"/>
      <c r="BI3" s="9"/>
      <c r="BJ3" s="35"/>
      <c r="BK3" s="22"/>
    </row>
    <row r="4" spans="1:63" x14ac:dyDescent="0.25">
      <c r="A4" s="9"/>
      <c r="B4" s="9"/>
      <c r="C4" s="9"/>
      <c r="D4" s="9"/>
      <c r="E4" s="22"/>
      <c r="F4" s="9" t="s">
        <v>36</v>
      </c>
      <c r="G4" s="9" t="s">
        <v>37</v>
      </c>
      <c r="H4" s="9" t="s">
        <v>36</v>
      </c>
      <c r="I4" s="9" t="s">
        <v>37</v>
      </c>
      <c r="J4" s="9" t="s">
        <v>36</v>
      </c>
      <c r="K4" s="9" t="s">
        <v>37</v>
      </c>
      <c r="L4" s="9" t="s">
        <v>36</v>
      </c>
      <c r="M4" s="9" t="s">
        <v>37</v>
      </c>
      <c r="N4" s="9" t="s">
        <v>36</v>
      </c>
      <c r="O4" s="9" t="s">
        <v>37</v>
      </c>
      <c r="P4" s="9" t="s">
        <v>36</v>
      </c>
      <c r="Q4" s="9" t="s">
        <v>37</v>
      </c>
      <c r="R4" s="9" t="s">
        <v>36</v>
      </c>
      <c r="S4" s="9" t="s">
        <v>37</v>
      </c>
      <c r="T4" s="9" t="s">
        <v>36</v>
      </c>
      <c r="U4" s="9" t="s">
        <v>37</v>
      </c>
      <c r="V4" s="9" t="s">
        <v>36</v>
      </c>
      <c r="W4" s="9" t="s">
        <v>37</v>
      </c>
      <c r="X4" s="9" t="s">
        <v>36</v>
      </c>
      <c r="Y4" s="9" t="s">
        <v>37</v>
      </c>
      <c r="Z4" s="9"/>
      <c r="AA4" s="9"/>
      <c r="AB4" s="35"/>
      <c r="AC4" s="22"/>
      <c r="AD4" s="35" t="s">
        <v>36</v>
      </c>
      <c r="AE4" s="35" t="s">
        <v>37</v>
      </c>
      <c r="AF4" s="35" t="s">
        <v>36</v>
      </c>
      <c r="AG4" s="35" t="s">
        <v>37</v>
      </c>
      <c r="AH4" s="35" t="s">
        <v>36</v>
      </c>
      <c r="AI4" s="35" t="s">
        <v>37</v>
      </c>
      <c r="AJ4" s="35" t="s">
        <v>36</v>
      </c>
      <c r="AK4" s="35" t="s">
        <v>37</v>
      </c>
      <c r="AL4" s="35" t="s">
        <v>36</v>
      </c>
      <c r="AM4" s="35" t="s">
        <v>37</v>
      </c>
      <c r="AN4" s="35" t="s">
        <v>36</v>
      </c>
      <c r="AO4" s="35" t="s">
        <v>37</v>
      </c>
      <c r="AP4" s="35"/>
      <c r="AQ4" s="35"/>
      <c r="AR4" s="35"/>
      <c r="AS4" s="45"/>
      <c r="AT4" s="35" t="s">
        <v>36</v>
      </c>
      <c r="AU4" s="35" t="s">
        <v>37</v>
      </c>
      <c r="AV4" s="9" t="s">
        <v>36</v>
      </c>
      <c r="AW4" s="9" t="s">
        <v>37</v>
      </c>
      <c r="AX4" s="9" t="s">
        <v>36</v>
      </c>
      <c r="AY4" s="9" t="s">
        <v>37</v>
      </c>
      <c r="AZ4" s="9" t="s">
        <v>36</v>
      </c>
      <c r="BA4" s="9" t="s">
        <v>37</v>
      </c>
      <c r="BB4" s="9" t="s">
        <v>36</v>
      </c>
      <c r="BC4" s="9" t="s">
        <v>37</v>
      </c>
      <c r="BD4" s="9" t="s">
        <v>36</v>
      </c>
      <c r="BE4" s="9" t="s">
        <v>37</v>
      </c>
      <c r="BF4" s="9" t="s">
        <v>36</v>
      </c>
      <c r="BG4" s="9" t="s">
        <v>37</v>
      </c>
      <c r="BH4" s="9"/>
      <c r="BI4" s="9"/>
      <c r="BJ4" s="35"/>
      <c r="BK4" s="22"/>
    </row>
    <row r="5" spans="1:63" x14ac:dyDescent="0.25">
      <c r="A5" s="4">
        <v>67</v>
      </c>
      <c r="B5" s="5" t="s">
        <v>38</v>
      </c>
      <c r="C5" s="4"/>
      <c r="D5" s="3">
        <v>41975</v>
      </c>
      <c r="E5" s="23"/>
      <c r="F5" s="16"/>
      <c r="G5" s="13">
        <v>0</v>
      </c>
      <c r="H5" s="16"/>
      <c r="I5" s="13">
        <v>0</v>
      </c>
      <c r="J5" s="16"/>
      <c r="K5" s="13">
        <v>0</v>
      </c>
      <c r="L5" s="16"/>
      <c r="M5" s="13">
        <v>0</v>
      </c>
      <c r="N5" s="16"/>
      <c r="O5" s="13">
        <v>0</v>
      </c>
      <c r="P5" s="16"/>
      <c r="Q5" s="13">
        <v>0</v>
      </c>
      <c r="R5" s="16"/>
      <c r="S5" s="13">
        <v>0</v>
      </c>
      <c r="T5" s="16"/>
      <c r="U5" s="13">
        <v>0</v>
      </c>
      <c r="V5" s="16"/>
      <c r="W5" s="13">
        <v>0</v>
      </c>
      <c r="X5" s="16"/>
      <c r="Y5" s="13">
        <v>0</v>
      </c>
      <c r="Z5" s="19"/>
      <c r="AA5" s="19"/>
      <c r="AB5" s="42"/>
      <c r="AC5" s="24"/>
      <c r="AD5" s="40">
        <v>0</v>
      </c>
      <c r="AE5" s="39">
        <v>0</v>
      </c>
      <c r="AF5" s="40">
        <v>0</v>
      </c>
      <c r="AG5" s="39">
        <v>0</v>
      </c>
      <c r="AH5" s="40">
        <v>0</v>
      </c>
      <c r="AI5" s="39">
        <v>0</v>
      </c>
      <c r="AJ5" s="40"/>
      <c r="AK5" s="39">
        <v>0</v>
      </c>
      <c r="AL5" s="40"/>
      <c r="AM5" s="39">
        <v>0</v>
      </c>
      <c r="AN5" s="40"/>
      <c r="AO5" s="39">
        <v>0</v>
      </c>
      <c r="AP5" s="42"/>
      <c r="AQ5" s="42"/>
      <c r="AR5" s="42"/>
      <c r="AS5" s="46"/>
      <c r="AT5" s="40"/>
      <c r="AU5" s="39">
        <v>0</v>
      </c>
      <c r="AV5" s="16"/>
      <c r="AW5" s="13">
        <v>0</v>
      </c>
      <c r="AX5" s="16"/>
      <c r="AY5" s="13">
        <v>0</v>
      </c>
      <c r="AZ5" s="16"/>
      <c r="BA5" s="13">
        <v>0</v>
      </c>
      <c r="BB5" s="16"/>
      <c r="BC5" s="13">
        <v>0</v>
      </c>
      <c r="BD5" s="16"/>
      <c r="BE5" s="13">
        <v>0</v>
      </c>
      <c r="BF5" s="16"/>
      <c r="BG5" s="13">
        <v>0</v>
      </c>
      <c r="BH5" s="19"/>
      <c r="BI5" s="19"/>
      <c r="BJ5" s="42"/>
      <c r="BK5" s="24"/>
    </row>
    <row r="6" spans="1:63" x14ac:dyDescent="0.25">
      <c r="A6" s="4">
        <v>98</v>
      </c>
      <c r="B6" s="2" t="s">
        <v>39</v>
      </c>
      <c r="C6" s="3"/>
      <c r="D6" s="3">
        <v>42062</v>
      </c>
      <c r="E6" s="23">
        <v>64</v>
      </c>
      <c r="F6" s="16">
        <v>6.4</v>
      </c>
      <c r="G6" s="13">
        <v>4160</v>
      </c>
      <c r="H6" s="16">
        <v>64</v>
      </c>
      <c r="I6" s="13">
        <v>41600</v>
      </c>
      <c r="J6" s="16">
        <v>12.8</v>
      </c>
      <c r="K6" s="13">
        <v>7040</v>
      </c>
      <c r="L6" s="18">
        <v>64</v>
      </c>
      <c r="M6" s="13">
        <v>41600</v>
      </c>
      <c r="N6" s="18">
        <v>64</v>
      </c>
      <c r="O6" s="13">
        <v>41600</v>
      </c>
      <c r="P6" s="18">
        <v>38.400000000000006</v>
      </c>
      <c r="Q6" s="13">
        <v>20736.000000000004</v>
      </c>
      <c r="R6" s="18">
        <v>32</v>
      </c>
      <c r="S6" s="13">
        <v>20800</v>
      </c>
      <c r="T6" s="16">
        <v>6.4</v>
      </c>
      <c r="U6" s="13">
        <v>4160</v>
      </c>
      <c r="V6" s="16">
        <v>19.200000000000003</v>
      </c>
      <c r="W6" s="13">
        <v>7200.0000000000009</v>
      </c>
      <c r="X6" s="16">
        <v>11</v>
      </c>
      <c r="Y6" s="13">
        <v>7150</v>
      </c>
      <c r="Z6" s="19">
        <v>68616.100000000006</v>
      </c>
      <c r="AA6" s="19">
        <v>1960.46</v>
      </c>
      <c r="AB6" s="42">
        <v>0</v>
      </c>
      <c r="AC6" s="24">
        <v>5881.38</v>
      </c>
      <c r="AD6" s="40">
        <v>20</v>
      </c>
      <c r="AE6" s="39">
        <v>12480</v>
      </c>
      <c r="AF6" s="40">
        <v>20</v>
      </c>
      <c r="AG6" s="39">
        <v>11120</v>
      </c>
      <c r="AH6" s="40">
        <v>30</v>
      </c>
      <c r="AI6" s="39">
        <v>13440</v>
      </c>
      <c r="AJ6" s="40">
        <v>10</v>
      </c>
      <c r="AK6" s="39">
        <v>3880</v>
      </c>
      <c r="AL6" s="40">
        <v>20</v>
      </c>
      <c r="AM6" s="39">
        <v>6880</v>
      </c>
      <c r="AN6" s="40">
        <v>10</v>
      </c>
      <c r="AO6" s="39">
        <v>1840</v>
      </c>
      <c r="AP6" s="43">
        <v>0</v>
      </c>
      <c r="AQ6" s="43">
        <v>1000</v>
      </c>
      <c r="AR6" s="43">
        <v>0</v>
      </c>
      <c r="AS6" s="48">
        <v>0</v>
      </c>
      <c r="AT6" s="40">
        <v>32</v>
      </c>
      <c r="AU6" s="39">
        <v>15017.28</v>
      </c>
      <c r="AV6" s="16">
        <v>64</v>
      </c>
      <c r="AW6" s="13">
        <v>22279.040000000001</v>
      </c>
      <c r="AX6" s="16">
        <v>32</v>
      </c>
      <c r="AY6" s="13">
        <v>11139.52</v>
      </c>
      <c r="AZ6" s="16">
        <v>6.4</v>
      </c>
      <c r="BA6" s="13">
        <v>2227.904</v>
      </c>
      <c r="BB6" s="16">
        <v>22.400000000000002</v>
      </c>
      <c r="BC6" s="13">
        <v>10512.096000000001</v>
      </c>
      <c r="BD6" s="16">
        <v>3.2</v>
      </c>
      <c r="BE6" s="13">
        <v>1501.7280000000001</v>
      </c>
      <c r="BF6" s="16">
        <v>3.2</v>
      </c>
      <c r="BG6" s="13">
        <v>1380.864</v>
      </c>
      <c r="BH6" s="20"/>
      <c r="BI6" s="20"/>
      <c r="BJ6" s="43"/>
      <c r="BK6" s="26"/>
    </row>
    <row r="7" spans="1:63" x14ac:dyDescent="0.25">
      <c r="A7" s="4">
        <v>162</v>
      </c>
      <c r="B7" s="2" t="s">
        <v>40</v>
      </c>
      <c r="C7" s="3"/>
      <c r="D7" s="3">
        <v>42166</v>
      </c>
      <c r="E7" s="23">
        <v>75</v>
      </c>
      <c r="F7" s="16">
        <v>7.5</v>
      </c>
      <c r="G7" s="13">
        <v>4875</v>
      </c>
      <c r="H7" s="16">
        <v>75</v>
      </c>
      <c r="I7" s="13">
        <v>48750</v>
      </c>
      <c r="J7" s="16">
        <v>15</v>
      </c>
      <c r="K7" s="13">
        <v>8250</v>
      </c>
      <c r="L7" s="18">
        <v>52.5</v>
      </c>
      <c r="M7" s="13">
        <v>34125</v>
      </c>
      <c r="N7" s="18">
        <v>60</v>
      </c>
      <c r="O7" s="13">
        <v>39000</v>
      </c>
      <c r="P7" s="18">
        <v>37.5</v>
      </c>
      <c r="Q7" s="13">
        <v>20250</v>
      </c>
      <c r="R7" s="18">
        <v>37.5</v>
      </c>
      <c r="S7" s="13">
        <v>24375</v>
      </c>
      <c r="T7" s="16">
        <v>7.5</v>
      </c>
      <c r="U7" s="13">
        <v>4875</v>
      </c>
      <c r="V7" s="16">
        <v>30</v>
      </c>
      <c r="W7" s="13">
        <v>11250</v>
      </c>
      <c r="X7" s="16">
        <v>11</v>
      </c>
      <c r="Y7" s="13">
        <v>7150</v>
      </c>
      <c r="Z7" s="19">
        <v>60870</v>
      </c>
      <c r="AA7" s="19">
        <v>2029</v>
      </c>
      <c r="AB7" s="42">
        <v>0</v>
      </c>
      <c r="AC7" s="24">
        <v>6087</v>
      </c>
      <c r="AD7" s="40">
        <v>0</v>
      </c>
      <c r="AE7" s="39">
        <v>0</v>
      </c>
      <c r="AF7" s="40">
        <v>0</v>
      </c>
      <c r="AG7" s="39">
        <v>0</v>
      </c>
      <c r="AH7" s="40">
        <v>0</v>
      </c>
      <c r="AI7" s="39">
        <v>0</v>
      </c>
      <c r="AJ7" s="40"/>
      <c r="AK7" s="39">
        <v>0</v>
      </c>
      <c r="AL7" s="40"/>
      <c r="AM7" s="39">
        <v>0</v>
      </c>
      <c r="AN7" s="40"/>
      <c r="AO7" s="39">
        <v>0</v>
      </c>
      <c r="AP7" s="43">
        <v>0</v>
      </c>
      <c r="AQ7" s="43"/>
      <c r="AR7" s="43">
        <v>0</v>
      </c>
      <c r="AS7" s="48">
        <v>0</v>
      </c>
      <c r="AT7" s="40">
        <v>37.5</v>
      </c>
      <c r="AU7" s="39">
        <v>17598.375</v>
      </c>
      <c r="AV7" s="16">
        <v>75</v>
      </c>
      <c r="AW7" s="13">
        <v>26108.25</v>
      </c>
      <c r="AX7" s="16">
        <v>37.5</v>
      </c>
      <c r="AY7" s="13">
        <v>13054.125</v>
      </c>
      <c r="AZ7" s="16">
        <v>7.5</v>
      </c>
      <c r="BA7" s="13">
        <v>2610.8250000000003</v>
      </c>
      <c r="BB7" s="16">
        <v>26.25</v>
      </c>
      <c r="BC7" s="13">
        <v>12318.862500000001</v>
      </c>
      <c r="BD7" s="16">
        <v>3.75</v>
      </c>
      <c r="BE7" s="13">
        <v>1759.8375000000001</v>
      </c>
      <c r="BF7" s="16">
        <v>3.75</v>
      </c>
      <c r="BG7" s="13">
        <v>1618.1999999999998</v>
      </c>
      <c r="BH7" s="20"/>
      <c r="BI7" s="20"/>
      <c r="BJ7" s="43"/>
      <c r="BK7" s="26"/>
    </row>
    <row r="8" spans="1:63" x14ac:dyDescent="0.25">
      <c r="A8" s="4">
        <v>117</v>
      </c>
      <c r="B8" s="2" t="s">
        <v>41</v>
      </c>
      <c r="C8" s="3"/>
      <c r="D8" s="3">
        <v>42236</v>
      </c>
      <c r="E8" s="23">
        <v>51</v>
      </c>
      <c r="F8" s="16">
        <v>5.0999999999999996</v>
      </c>
      <c r="G8" s="13">
        <v>3314.9999999999995</v>
      </c>
      <c r="H8" s="16">
        <v>51</v>
      </c>
      <c r="I8" s="13">
        <v>33150</v>
      </c>
      <c r="J8" s="16">
        <v>10.199999999999999</v>
      </c>
      <c r="K8" s="13">
        <v>5610</v>
      </c>
      <c r="L8" s="18">
        <v>35.699999999999996</v>
      </c>
      <c r="M8" s="13">
        <v>23204.999999999996</v>
      </c>
      <c r="N8" s="18">
        <v>51</v>
      </c>
      <c r="O8" s="13">
        <v>33150</v>
      </c>
      <c r="P8" s="18">
        <v>25.5</v>
      </c>
      <c r="Q8" s="13">
        <v>13770</v>
      </c>
      <c r="R8" s="18">
        <v>25.5</v>
      </c>
      <c r="S8" s="13">
        <v>16575</v>
      </c>
      <c r="T8" s="16">
        <v>5.0999999999999996</v>
      </c>
      <c r="U8" s="13">
        <v>3314.9999999999995</v>
      </c>
      <c r="V8" s="16">
        <v>20.399999999999999</v>
      </c>
      <c r="W8" s="13">
        <v>7649.9999999999991</v>
      </c>
      <c r="X8" s="16">
        <v>11</v>
      </c>
      <c r="Y8" s="13">
        <v>7150</v>
      </c>
      <c r="Z8" s="19">
        <v>44067</v>
      </c>
      <c r="AA8" s="19">
        <v>1468.9</v>
      </c>
      <c r="AB8" s="42">
        <v>0</v>
      </c>
      <c r="AC8" s="24">
        <v>4406.7000000000007</v>
      </c>
      <c r="AD8" s="40">
        <v>50</v>
      </c>
      <c r="AE8" s="39">
        <v>31200</v>
      </c>
      <c r="AF8" s="40">
        <v>22.5</v>
      </c>
      <c r="AG8" s="39">
        <v>12510</v>
      </c>
      <c r="AH8" s="40">
        <v>111.25</v>
      </c>
      <c r="AI8" s="39">
        <v>49840</v>
      </c>
      <c r="AJ8" s="40">
        <v>171.25</v>
      </c>
      <c r="AK8" s="39">
        <v>66445</v>
      </c>
      <c r="AL8" s="40">
        <v>253.125</v>
      </c>
      <c r="AM8" s="39">
        <v>87075</v>
      </c>
      <c r="AN8" s="40">
        <v>10</v>
      </c>
      <c r="AO8" s="39">
        <v>1840</v>
      </c>
      <c r="AP8" s="43">
        <v>0</v>
      </c>
      <c r="AQ8" s="43">
        <v>3000</v>
      </c>
      <c r="AR8" s="43">
        <v>0</v>
      </c>
      <c r="AS8" s="48">
        <v>0</v>
      </c>
      <c r="AT8" s="40">
        <v>25.5</v>
      </c>
      <c r="AU8" s="39">
        <v>11966.895</v>
      </c>
      <c r="AV8" s="16">
        <v>51</v>
      </c>
      <c r="AW8" s="13">
        <v>17753.61</v>
      </c>
      <c r="AX8" s="16">
        <v>25.5</v>
      </c>
      <c r="AY8" s="13">
        <v>8876.8050000000003</v>
      </c>
      <c r="AZ8" s="16">
        <v>5.0999999999999996</v>
      </c>
      <c r="BA8" s="13">
        <v>1775.3609999999999</v>
      </c>
      <c r="BB8" s="16">
        <v>17.849999999999998</v>
      </c>
      <c r="BC8" s="13">
        <v>8376.8264999999992</v>
      </c>
      <c r="BD8" s="16">
        <v>2.5499999999999998</v>
      </c>
      <c r="BE8" s="13">
        <v>1196.6895</v>
      </c>
      <c r="BF8" s="16">
        <v>2.5499999999999998</v>
      </c>
      <c r="BG8" s="13">
        <v>1100.376</v>
      </c>
      <c r="BH8" s="20"/>
      <c r="BI8" s="20"/>
      <c r="BJ8" s="43"/>
      <c r="BK8" s="26"/>
    </row>
    <row r="9" spans="1:63" x14ac:dyDescent="0.25">
      <c r="A9" s="6">
        <v>175</v>
      </c>
      <c r="B9" s="7" t="s">
        <v>42</v>
      </c>
      <c r="C9" s="8"/>
      <c r="D9" s="8">
        <v>42307</v>
      </c>
      <c r="E9" s="23">
        <v>52</v>
      </c>
      <c r="F9" s="16">
        <v>10.4</v>
      </c>
      <c r="G9" s="13">
        <v>6760</v>
      </c>
      <c r="H9" s="16">
        <v>52</v>
      </c>
      <c r="I9" s="13">
        <v>33800</v>
      </c>
      <c r="J9" s="16">
        <v>10.4</v>
      </c>
      <c r="K9" s="13">
        <v>5720</v>
      </c>
      <c r="L9" s="18">
        <v>52</v>
      </c>
      <c r="M9" s="13">
        <v>33800</v>
      </c>
      <c r="N9" s="18">
        <v>52</v>
      </c>
      <c r="O9" s="13">
        <v>33800</v>
      </c>
      <c r="P9" s="18">
        <v>26</v>
      </c>
      <c r="Q9" s="13">
        <v>14040</v>
      </c>
      <c r="R9" s="18">
        <v>20.8</v>
      </c>
      <c r="S9" s="13">
        <v>13520</v>
      </c>
      <c r="T9" s="16">
        <v>5.2</v>
      </c>
      <c r="U9" s="13">
        <v>3380</v>
      </c>
      <c r="V9" s="16">
        <v>20.8</v>
      </c>
      <c r="W9" s="13">
        <v>7800</v>
      </c>
      <c r="X9" s="16">
        <v>11</v>
      </c>
      <c r="Y9" s="13">
        <v>7150</v>
      </c>
      <c r="Z9" s="19">
        <v>51126.400000000001</v>
      </c>
      <c r="AA9" s="19">
        <v>1597.7</v>
      </c>
      <c r="AB9" s="42">
        <v>0</v>
      </c>
      <c r="AC9" s="24">
        <v>4793.1000000000004</v>
      </c>
      <c r="AD9" s="40">
        <v>25</v>
      </c>
      <c r="AE9" s="39">
        <v>15600</v>
      </c>
      <c r="AF9" s="40">
        <v>15</v>
      </c>
      <c r="AG9" s="39">
        <v>8340</v>
      </c>
      <c r="AH9" s="40">
        <v>40</v>
      </c>
      <c r="AI9" s="39">
        <v>17920</v>
      </c>
      <c r="AJ9" s="40">
        <v>10</v>
      </c>
      <c r="AK9" s="39">
        <v>3880</v>
      </c>
      <c r="AL9" s="40">
        <v>20</v>
      </c>
      <c r="AM9" s="39">
        <v>6880</v>
      </c>
      <c r="AN9" s="40">
        <v>5</v>
      </c>
      <c r="AO9" s="39">
        <v>920</v>
      </c>
      <c r="AP9" s="43">
        <v>0</v>
      </c>
      <c r="AQ9" s="43">
        <v>300</v>
      </c>
      <c r="AR9" s="43">
        <v>42197.5</v>
      </c>
      <c r="AS9" s="48">
        <v>0</v>
      </c>
      <c r="AT9" s="40">
        <v>26</v>
      </c>
      <c r="AU9" s="39">
        <v>12201.54</v>
      </c>
      <c r="AV9" s="16">
        <v>52</v>
      </c>
      <c r="AW9" s="13">
        <v>18101.72</v>
      </c>
      <c r="AX9" s="16">
        <v>26</v>
      </c>
      <c r="AY9" s="13">
        <v>9050.86</v>
      </c>
      <c r="AZ9" s="16">
        <v>5.2</v>
      </c>
      <c r="BA9" s="13">
        <v>1810.172</v>
      </c>
      <c r="BB9" s="16">
        <v>18.2</v>
      </c>
      <c r="BC9" s="13">
        <v>8541.0779999999995</v>
      </c>
      <c r="BD9" s="16">
        <v>2.6</v>
      </c>
      <c r="BE9" s="13">
        <v>1220.154</v>
      </c>
      <c r="BF9" s="16">
        <v>2.6</v>
      </c>
      <c r="BG9" s="13">
        <v>1121.952</v>
      </c>
      <c r="BH9" s="20">
        <v>20000</v>
      </c>
      <c r="BI9" s="20">
        <v>10500</v>
      </c>
      <c r="BJ9" s="43">
        <v>41400</v>
      </c>
      <c r="BK9" s="26"/>
    </row>
    <row r="10" spans="1:63" x14ac:dyDescent="0.25">
      <c r="A10" s="4">
        <v>221</v>
      </c>
      <c r="B10" s="2" t="s">
        <v>43</v>
      </c>
      <c r="C10" s="3"/>
      <c r="D10" s="3">
        <v>42405</v>
      </c>
      <c r="E10" s="23">
        <v>71</v>
      </c>
      <c r="F10" s="16">
        <v>14.2</v>
      </c>
      <c r="G10" s="13">
        <v>9230</v>
      </c>
      <c r="H10" s="16">
        <v>56.8</v>
      </c>
      <c r="I10" s="13">
        <v>36920</v>
      </c>
      <c r="J10" s="16">
        <v>14.2</v>
      </c>
      <c r="K10" s="13">
        <v>7810</v>
      </c>
      <c r="L10" s="18">
        <v>71</v>
      </c>
      <c r="M10" s="13">
        <v>46150</v>
      </c>
      <c r="N10" s="18">
        <v>56.8</v>
      </c>
      <c r="O10" s="13">
        <v>36920</v>
      </c>
      <c r="P10" s="18">
        <v>42.599999999999994</v>
      </c>
      <c r="Q10" s="13">
        <v>23003.999999999996</v>
      </c>
      <c r="R10" s="18">
        <v>49.699999999999996</v>
      </c>
      <c r="S10" s="13">
        <v>32304.999999999996</v>
      </c>
      <c r="T10" s="16">
        <v>7.1</v>
      </c>
      <c r="U10" s="13">
        <v>4615</v>
      </c>
      <c r="V10" s="16">
        <v>14.2</v>
      </c>
      <c r="W10" s="13">
        <v>5325</v>
      </c>
      <c r="X10" s="16">
        <v>11</v>
      </c>
      <c r="Y10" s="13">
        <v>7150</v>
      </c>
      <c r="Z10" s="19">
        <v>69111.569999999992</v>
      </c>
      <c r="AA10" s="19">
        <v>2094.29</v>
      </c>
      <c r="AB10" s="42">
        <v>0</v>
      </c>
      <c r="AC10" s="24">
        <v>6282.87</v>
      </c>
      <c r="AD10" s="40">
        <v>0</v>
      </c>
      <c r="AE10" s="39">
        <v>0</v>
      </c>
      <c r="AF10" s="40">
        <v>0</v>
      </c>
      <c r="AG10" s="39">
        <v>0</v>
      </c>
      <c r="AH10" s="40">
        <v>0</v>
      </c>
      <c r="AI10" s="39">
        <v>0</v>
      </c>
      <c r="AJ10" s="40">
        <v>0</v>
      </c>
      <c r="AK10" s="39">
        <v>0</v>
      </c>
      <c r="AL10" s="40">
        <v>0</v>
      </c>
      <c r="AM10" s="39">
        <v>0</v>
      </c>
      <c r="AN10" s="40">
        <v>0</v>
      </c>
      <c r="AO10" s="39">
        <v>0</v>
      </c>
      <c r="AP10" s="43">
        <v>0</v>
      </c>
      <c r="AQ10" s="43"/>
      <c r="AR10" s="43">
        <v>0</v>
      </c>
      <c r="AS10" s="48">
        <v>0</v>
      </c>
      <c r="AT10" s="40">
        <v>35.5</v>
      </c>
      <c r="AU10" s="39">
        <v>16659.795000000002</v>
      </c>
      <c r="AV10" s="16">
        <v>71</v>
      </c>
      <c r="AW10" s="13">
        <v>24715.81</v>
      </c>
      <c r="AX10" s="16">
        <v>35.5</v>
      </c>
      <c r="AY10" s="13">
        <v>12357.905000000001</v>
      </c>
      <c r="AZ10" s="16">
        <v>7.1</v>
      </c>
      <c r="BA10" s="13">
        <v>2471.5810000000001</v>
      </c>
      <c r="BB10" s="16">
        <v>24.849999999999998</v>
      </c>
      <c r="BC10" s="13">
        <v>11661.8565</v>
      </c>
      <c r="BD10" s="16">
        <v>3.55</v>
      </c>
      <c r="BE10" s="13">
        <v>1665.9794999999999</v>
      </c>
      <c r="BF10" s="16">
        <v>3.55</v>
      </c>
      <c r="BG10" s="13">
        <v>1531.896</v>
      </c>
      <c r="BH10" s="20"/>
      <c r="BI10" s="20"/>
      <c r="BJ10" s="43">
        <v>345000</v>
      </c>
      <c r="BK10" s="26"/>
    </row>
    <row r="11" spans="1:63" x14ac:dyDescent="0.25">
      <c r="A11" s="4">
        <v>224</v>
      </c>
      <c r="B11" s="2" t="s">
        <v>44</v>
      </c>
      <c r="C11" s="3"/>
      <c r="D11" s="3">
        <v>42488</v>
      </c>
      <c r="E11" s="23">
        <v>60</v>
      </c>
      <c r="F11" s="16">
        <v>6</v>
      </c>
      <c r="G11" s="13">
        <v>3900</v>
      </c>
      <c r="H11" s="16">
        <v>48</v>
      </c>
      <c r="I11" s="13">
        <v>31200</v>
      </c>
      <c r="J11" s="16">
        <v>12</v>
      </c>
      <c r="K11" s="13">
        <v>6600</v>
      </c>
      <c r="L11" s="18">
        <v>42</v>
      </c>
      <c r="M11" s="13">
        <v>27300</v>
      </c>
      <c r="N11" s="18">
        <v>48</v>
      </c>
      <c r="O11" s="13">
        <v>31200</v>
      </c>
      <c r="P11" s="18">
        <v>30</v>
      </c>
      <c r="Q11" s="13">
        <v>16200</v>
      </c>
      <c r="R11" s="18">
        <v>48</v>
      </c>
      <c r="S11" s="13">
        <v>31200</v>
      </c>
      <c r="T11" s="16">
        <v>6</v>
      </c>
      <c r="U11" s="13">
        <v>3900</v>
      </c>
      <c r="V11" s="16">
        <v>12</v>
      </c>
      <c r="W11" s="13">
        <v>4500</v>
      </c>
      <c r="X11" s="16">
        <v>11</v>
      </c>
      <c r="Y11" s="13">
        <v>7150</v>
      </c>
      <c r="Z11" s="19">
        <v>61997</v>
      </c>
      <c r="AA11" s="19">
        <v>1631.5</v>
      </c>
      <c r="AB11" s="42">
        <v>0</v>
      </c>
      <c r="AC11" s="24">
        <v>4078.75</v>
      </c>
      <c r="AD11" s="40">
        <v>63.75</v>
      </c>
      <c r="AE11" s="39">
        <v>39780</v>
      </c>
      <c r="AF11" s="40">
        <v>26.875</v>
      </c>
      <c r="AG11" s="39">
        <v>14942.5</v>
      </c>
      <c r="AH11" s="40">
        <v>148.75</v>
      </c>
      <c r="AI11" s="39">
        <v>66640</v>
      </c>
      <c r="AJ11" s="40">
        <v>85</v>
      </c>
      <c r="AK11" s="39">
        <v>32980</v>
      </c>
      <c r="AL11" s="40">
        <v>170</v>
      </c>
      <c r="AM11" s="39">
        <v>58480</v>
      </c>
      <c r="AN11" s="40">
        <v>10</v>
      </c>
      <c r="AO11" s="39">
        <v>1840</v>
      </c>
      <c r="AP11" s="43">
        <v>0</v>
      </c>
      <c r="AQ11" s="43">
        <v>1500</v>
      </c>
      <c r="AR11" s="43">
        <v>0</v>
      </c>
      <c r="AS11" s="48">
        <v>0</v>
      </c>
      <c r="AT11" s="40">
        <v>30</v>
      </c>
      <c r="AU11" s="39">
        <v>14078.7</v>
      </c>
      <c r="AV11" s="16">
        <v>60</v>
      </c>
      <c r="AW11" s="13">
        <v>20886.600000000002</v>
      </c>
      <c r="AX11" s="16">
        <v>30</v>
      </c>
      <c r="AY11" s="13">
        <v>10443.300000000001</v>
      </c>
      <c r="AZ11" s="16">
        <v>6</v>
      </c>
      <c r="BA11" s="13">
        <v>2088.66</v>
      </c>
      <c r="BB11" s="16">
        <v>21</v>
      </c>
      <c r="BC11" s="13">
        <v>9855.09</v>
      </c>
      <c r="BD11" s="16">
        <v>3</v>
      </c>
      <c r="BE11" s="13">
        <v>1407.8700000000001</v>
      </c>
      <c r="BF11" s="16">
        <v>3</v>
      </c>
      <c r="BG11" s="13">
        <v>1294.56</v>
      </c>
      <c r="BH11" s="20"/>
      <c r="BI11" s="20"/>
      <c r="BJ11" s="43"/>
      <c r="BK11" s="26"/>
    </row>
    <row r="12" spans="1:63" x14ac:dyDescent="0.25">
      <c r="A12" s="4">
        <v>238</v>
      </c>
      <c r="B12" s="2" t="s">
        <v>45</v>
      </c>
      <c r="C12" s="3"/>
      <c r="D12" s="3">
        <v>42565</v>
      </c>
      <c r="E12" s="23">
        <v>56</v>
      </c>
      <c r="F12" s="16">
        <v>11.2</v>
      </c>
      <c r="G12" s="13">
        <v>7279.9999999999991</v>
      </c>
      <c r="H12" s="16">
        <v>44.8</v>
      </c>
      <c r="I12" s="13">
        <v>29119.999999999996</v>
      </c>
      <c r="J12" s="16">
        <v>11.2</v>
      </c>
      <c r="K12" s="13">
        <v>6160</v>
      </c>
      <c r="L12" s="18">
        <v>39.199999999999996</v>
      </c>
      <c r="M12" s="13">
        <v>25479.999999999996</v>
      </c>
      <c r="N12" s="18">
        <v>44.8</v>
      </c>
      <c r="O12" s="13">
        <v>29119.999999999996</v>
      </c>
      <c r="P12" s="18">
        <v>33.599999999999994</v>
      </c>
      <c r="Q12" s="13">
        <v>18143.999999999996</v>
      </c>
      <c r="R12" s="18">
        <v>44.8</v>
      </c>
      <c r="S12" s="13">
        <v>29119.999999999996</v>
      </c>
      <c r="T12" s="16">
        <v>5.6</v>
      </c>
      <c r="U12" s="13">
        <v>3639.9999999999995</v>
      </c>
      <c r="V12" s="16">
        <v>11.2</v>
      </c>
      <c r="W12" s="13">
        <v>4200</v>
      </c>
      <c r="X12" s="16">
        <v>11</v>
      </c>
      <c r="Y12" s="13">
        <v>7150</v>
      </c>
      <c r="Z12" s="19">
        <v>55794.899999999987</v>
      </c>
      <c r="AA12" s="19">
        <v>1594.1399999999996</v>
      </c>
      <c r="AB12" s="42">
        <v>0</v>
      </c>
      <c r="AC12" s="24">
        <v>3985.349999999999</v>
      </c>
      <c r="AD12" s="40">
        <v>0</v>
      </c>
      <c r="AE12" s="39">
        <v>0</v>
      </c>
      <c r="AF12" s="40">
        <v>0</v>
      </c>
      <c r="AG12" s="39">
        <v>0</v>
      </c>
      <c r="AH12" s="40">
        <v>0</v>
      </c>
      <c r="AI12" s="39">
        <v>0</v>
      </c>
      <c r="AJ12" s="40">
        <v>0</v>
      </c>
      <c r="AK12" s="39">
        <v>0</v>
      </c>
      <c r="AL12" s="40">
        <v>0</v>
      </c>
      <c r="AM12" s="39">
        <v>0</v>
      </c>
      <c r="AN12" s="40">
        <v>0</v>
      </c>
      <c r="AO12" s="39">
        <v>0</v>
      </c>
      <c r="AP12" s="43">
        <v>0</v>
      </c>
      <c r="AQ12" s="43"/>
      <c r="AR12" s="43">
        <v>0</v>
      </c>
      <c r="AS12" s="48">
        <v>0</v>
      </c>
      <c r="AT12" s="40">
        <v>28</v>
      </c>
      <c r="AU12" s="39">
        <v>13140.12</v>
      </c>
      <c r="AV12" s="16">
        <v>56</v>
      </c>
      <c r="AW12" s="13">
        <v>19494.16</v>
      </c>
      <c r="AX12" s="16">
        <v>28</v>
      </c>
      <c r="AY12" s="13">
        <v>9747.08</v>
      </c>
      <c r="AZ12" s="16">
        <v>5.6</v>
      </c>
      <c r="BA12" s="13">
        <v>1949.4159999999999</v>
      </c>
      <c r="BB12" s="16">
        <v>19.599999999999998</v>
      </c>
      <c r="BC12" s="13">
        <v>9198.0839999999989</v>
      </c>
      <c r="BD12" s="16">
        <v>2.8</v>
      </c>
      <c r="BE12" s="13">
        <v>1314.0119999999999</v>
      </c>
      <c r="BF12" s="16">
        <v>2.8</v>
      </c>
      <c r="BG12" s="13">
        <v>1208.2559999999999</v>
      </c>
      <c r="BH12" s="20"/>
      <c r="BI12" s="20"/>
      <c r="BJ12" s="43">
        <v>345000</v>
      </c>
      <c r="BK12" s="26"/>
    </row>
    <row r="13" spans="1:63" x14ac:dyDescent="0.25">
      <c r="A13" s="6">
        <v>248</v>
      </c>
      <c r="B13" s="7" t="s">
        <v>46</v>
      </c>
      <c r="C13" s="8"/>
      <c r="D13" s="8">
        <v>42622</v>
      </c>
      <c r="E13" s="23">
        <v>42</v>
      </c>
      <c r="F13" s="16">
        <v>4.2</v>
      </c>
      <c r="G13" s="13">
        <v>2730</v>
      </c>
      <c r="H13" s="16">
        <v>33.6</v>
      </c>
      <c r="I13" s="13">
        <v>21840</v>
      </c>
      <c r="J13" s="16">
        <v>8.4</v>
      </c>
      <c r="K13" s="13">
        <v>4620</v>
      </c>
      <c r="L13" s="18">
        <v>25.200000000000003</v>
      </c>
      <c r="M13" s="13">
        <v>16380.000000000002</v>
      </c>
      <c r="N13" s="18">
        <v>33.6</v>
      </c>
      <c r="O13" s="13">
        <v>21840</v>
      </c>
      <c r="P13" s="18">
        <v>16.8</v>
      </c>
      <c r="Q13" s="13">
        <v>9072</v>
      </c>
      <c r="R13" s="18">
        <v>29.400000000000002</v>
      </c>
      <c r="S13" s="13">
        <v>19110</v>
      </c>
      <c r="T13" s="16">
        <v>4.2</v>
      </c>
      <c r="U13" s="13">
        <v>2730</v>
      </c>
      <c r="V13" s="16">
        <v>8.4</v>
      </c>
      <c r="W13" s="13">
        <v>3150</v>
      </c>
      <c r="X13" s="16">
        <v>11</v>
      </c>
      <c r="Y13" s="13">
        <v>7150</v>
      </c>
      <c r="Z13" s="19">
        <v>39103.919999999998</v>
      </c>
      <c r="AA13" s="19">
        <v>1086.22</v>
      </c>
      <c r="AB13" s="42">
        <v>0</v>
      </c>
      <c r="AC13" s="24">
        <v>3258.66</v>
      </c>
      <c r="AD13" s="40">
        <v>20</v>
      </c>
      <c r="AE13" s="39">
        <v>12480</v>
      </c>
      <c r="AF13" s="40">
        <v>15</v>
      </c>
      <c r="AG13" s="39">
        <v>8340</v>
      </c>
      <c r="AH13" s="40">
        <v>20</v>
      </c>
      <c r="AI13" s="39">
        <v>8960</v>
      </c>
      <c r="AJ13" s="40">
        <v>20</v>
      </c>
      <c r="AK13" s="39">
        <v>7760</v>
      </c>
      <c r="AL13" s="40">
        <v>20</v>
      </c>
      <c r="AM13" s="39">
        <v>6880</v>
      </c>
      <c r="AN13" s="40">
        <v>10</v>
      </c>
      <c r="AO13" s="39">
        <v>1840</v>
      </c>
      <c r="AP13" s="43">
        <v>0</v>
      </c>
      <c r="AQ13" s="43">
        <v>500</v>
      </c>
      <c r="AR13" s="43">
        <v>0</v>
      </c>
      <c r="AS13" s="48">
        <v>0</v>
      </c>
      <c r="AT13" s="40">
        <v>21</v>
      </c>
      <c r="AU13" s="39">
        <v>9855.09</v>
      </c>
      <c r="AV13" s="16">
        <v>42</v>
      </c>
      <c r="AW13" s="13">
        <v>14620.62</v>
      </c>
      <c r="AX13" s="16">
        <v>21</v>
      </c>
      <c r="AY13" s="13">
        <v>7310.31</v>
      </c>
      <c r="AZ13" s="16">
        <v>4.2</v>
      </c>
      <c r="BA13" s="13">
        <v>1462.0620000000001</v>
      </c>
      <c r="BB13" s="16">
        <v>14.700000000000001</v>
      </c>
      <c r="BC13" s="13">
        <v>6898.563000000001</v>
      </c>
      <c r="BD13" s="16">
        <v>2.1</v>
      </c>
      <c r="BE13" s="13">
        <v>985.50900000000013</v>
      </c>
      <c r="BF13" s="16">
        <v>2.1</v>
      </c>
      <c r="BG13" s="13">
        <v>906.19200000000001</v>
      </c>
      <c r="BH13" s="20">
        <v>20000</v>
      </c>
      <c r="BI13" s="20">
        <v>10000</v>
      </c>
      <c r="BJ13" s="43">
        <v>68400</v>
      </c>
      <c r="BK13" s="26"/>
    </row>
    <row r="14" spans="1:63" x14ac:dyDescent="0.25">
      <c r="A14" s="4">
        <v>282</v>
      </c>
      <c r="B14" s="2" t="s">
        <v>47</v>
      </c>
      <c r="C14" s="3"/>
      <c r="D14" s="3">
        <v>42720</v>
      </c>
      <c r="E14" s="23">
        <v>71</v>
      </c>
      <c r="F14" s="16">
        <v>7.1</v>
      </c>
      <c r="G14" s="13">
        <v>4615</v>
      </c>
      <c r="H14" s="16">
        <v>56.8</v>
      </c>
      <c r="I14" s="13">
        <v>36920</v>
      </c>
      <c r="J14" s="16">
        <v>14.2</v>
      </c>
      <c r="K14" s="13">
        <v>7810</v>
      </c>
      <c r="L14" s="18">
        <v>49.699999999999996</v>
      </c>
      <c r="M14" s="13">
        <v>32304.999999999996</v>
      </c>
      <c r="N14" s="18">
        <v>56.8</v>
      </c>
      <c r="O14" s="13">
        <v>36920</v>
      </c>
      <c r="P14" s="18">
        <v>42.599999999999994</v>
      </c>
      <c r="Q14" s="13">
        <v>23003.999999999996</v>
      </c>
      <c r="R14" s="18">
        <v>49.699999999999996</v>
      </c>
      <c r="S14" s="13">
        <v>32304.999999999996</v>
      </c>
      <c r="T14" s="16">
        <v>7.1</v>
      </c>
      <c r="U14" s="13">
        <v>4615</v>
      </c>
      <c r="V14" s="16">
        <v>21.299999999999997</v>
      </c>
      <c r="W14" s="13">
        <v>7987.4999999999991</v>
      </c>
      <c r="X14" s="16">
        <v>11</v>
      </c>
      <c r="Y14" s="13">
        <v>7150</v>
      </c>
      <c r="Z14" s="19">
        <v>67771.025000000009</v>
      </c>
      <c r="AA14" s="19">
        <v>1936.3150000000001</v>
      </c>
      <c r="AB14" s="42">
        <v>0</v>
      </c>
      <c r="AC14" s="24">
        <v>4840.7875000000004</v>
      </c>
      <c r="AD14" s="40">
        <v>0</v>
      </c>
      <c r="AE14" s="39">
        <v>0</v>
      </c>
      <c r="AF14" s="40">
        <v>0</v>
      </c>
      <c r="AG14" s="39">
        <v>0</v>
      </c>
      <c r="AH14" s="40">
        <v>0</v>
      </c>
      <c r="AI14" s="39">
        <v>0</v>
      </c>
      <c r="AJ14" s="40"/>
      <c r="AK14" s="39">
        <v>0</v>
      </c>
      <c r="AL14" s="40">
        <v>0</v>
      </c>
      <c r="AM14" s="39">
        <v>0</v>
      </c>
      <c r="AN14" s="40">
        <v>0</v>
      </c>
      <c r="AO14" s="39">
        <v>0</v>
      </c>
      <c r="AP14" s="43">
        <v>0</v>
      </c>
      <c r="AQ14" s="43"/>
      <c r="AR14" s="43">
        <v>0</v>
      </c>
      <c r="AS14" s="48">
        <v>0</v>
      </c>
      <c r="AT14" s="40">
        <v>35.5</v>
      </c>
      <c r="AU14" s="39">
        <v>16659.795000000002</v>
      </c>
      <c r="AV14" s="16">
        <v>71</v>
      </c>
      <c r="AW14" s="13">
        <v>24715.81</v>
      </c>
      <c r="AX14" s="16">
        <v>35.5</v>
      </c>
      <c r="AY14" s="13">
        <v>12357.905000000001</v>
      </c>
      <c r="AZ14" s="16">
        <v>7.1</v>
      </c>
      <c r="BA14" s="13">
        <v>2471.5810000000001</v>
      </c>
      <c r="BB14" s="16">
        <v>24.849999999999998</v>
      </c>
      <c r="BC14" s="13">
        <v>11661.8565</v>
      </c>
      <c r="BD14" s="16">
        <v>3.55</v>
      </c>
      <c r="BE14" s="13">
        <v>1665.9794999999999</v>
      </c>
      <c r="BF14" s="16">
        <v>3.55</v>
      </c>
      <c r="BG14" s="13">
        <v>1531.896</v>
      </c>
      <c r="BH14" s="20"/>
      <c r="BI14" s="20"/>
      <c r="BJ14" s="43"/>
      <c r="BK14" s="26"/>
    </row>
    <row r="15" spans="1:63" x14ac:dyDescent="0.25">
      <c r="A15" s="4">
        <v>273</v>
      </c>
      <c r="B15" s="2" t="s">
        <v>48</v>
      </c>
      <c r="C15" s="3"/>
      <c r="D15" s="3">
        <v>42821</v>
      </c>
      <c r="E15" s="23">
        <v>72</v>
      </c>
      <c r="F15" s="16">
        <v>14.4</v>
      </c>
      <c r="G15" s="13">
        <v>9360</v>
      </c>
      <c r="H15" s="16">
        <v>72</v>
      </c>
      <c r="I15" s="13">
        <v>46800</v>
      </c>
      <c r="J15" s="16">
        <v>14.4</v>
      </c>
      <c r="K15" s="13">
        <v>7920</v>
      </c>
      <c r="L15" s="18">
        <v>36</v>
      </c>
      <c r="M15" s="13">
        <v>23400</v>
      </c>
      <c r="N15" s="18">
        <v>28.8</v>
      </c>
      <c r="O15" s="13">
        <v>18720</v>
      </c>
      <c r="P15" s="18">
        <v>21.6</v>
      </c>
      <c r="Q15" s="13">
        <v>11664</v>
      </c>
      <c r="R15" s="18">
        <v>28.8</v>
      </c>
      <c r="S15" s="13">
        <v>18720</v>
      </c>
      <c r="T15" s="16">
        <v>21.6</v>
      </c>
      <c r="U15" s="13">
        <v>14040.000000000002</v>
      </c>
      <c r="V15" s="16">
        <v>21.6</v>
      </c>
      <c r="W15" s="13">
        <v>8100.0000000000009</v>
      </c>
      <c r="X15" s="16">
        <v>11</v>
      </c>
      <c r="Y15" s="13">
        <v>7150</v>
      </c>
      <c r="Z15" s="19">
        <v>66349.600000000006</v>
      </c>
      <c r="AA15" s="19">
        <v>2488.11</v>
      </c>
      <c r="AB15" s="42">
        <v>0</v>
      </c>
      <c r="AC15" s="24">
        <v>4146.8500000000004</v>
      </c>
      <c r="AD15" s="40">
        <v>0</v>
      </c>
      <c r="AE15" s="39">
        <v>0</v>
      </c>
      <c r="AF15" s="40">
        <v>0</v>
      </c>
      <c r="AG15" s="39">
        <v>0</v>
      </c>
      <c r="AH15" s="40">
        <v>0</v>
      </c>
      <c r="AI15" s="39">
        <v>0</v>
      </c>
      <c r="AJ15" s="40"/>
      <c r="AK15" s="39">
        <v>0</v>
      </c>
      <c r="AL15" s="40">
        <v>0</v>
      </c>
      <c r="AM15" s="39">
        <v>0</v>
      </c>
      <c r="AN15" s="40">
        <v>0</v>
      </c>
      <c r="AO15" s="39">
        <v>0</v>
      </c>
      <c r="AP15" s="43">
        <v>0</v>
      </c>
      <c r="AQ15" s="43"/>
      <c r="AR15" s="43">
        <v>0</v>
      </c>
      <c r="AS15" s="48">
        <v>0</v>
      </c>
      <c r="AT15" s="40">
        <v>36</v>
      </c>
      <c r="AU15" s="39">
        <v>16894.440000000002</v>
      </c>
      <c r="AV15" s="16">
        <v>72</v>
      </c>
      <c r="AW15" s="13">
        <v>25063.920000000002</v>
      </c>
      <c r="AX15" s="16">
        <v>36</v>
      </c>
      <c r="AY15" s="13">
        <v>12531.960000000001</v>
      </c>
      <c r="AZ15" s="16">
        <v>7.2</v>
      </c>
      <c r="BA15" s="13">
        <v>2506.3920000000003</v>
      </c>
      <c r="BB15" s="16">
        <v>25.2</v>
      </c>
      <c r="BC15" s="13">
        <v>11826.108</v>
      </c>
      <c r="BD15" s="16">
        <v>3.6</v>
      </c>
      <c r="BE15" s="13">
        <v>1689.4440000000002</v>
      </c>
      <c r="BF15" s="16">
        <v>3.6</v>
      </c>
      <c r="BG15" s="13">
        <v>1553.472</v>
      </c>
      <c r="BH15" s="20"/>
      <c r="BI15" s="20"/>
      <c r="BJ15" s="43"/>
      <c r="BK15" s="26"/>
    </row>
    <row r="16" spans="1:63" x14ac:dyDescent="0.25">
      <c r="A16" s="4">
        <v>290</v>
      </c>
      <c r="B16" s="2" t="s">
        <v>49</v>
      </c>
      <c r="C16" s="3"/>
      <c r="D16" s="3">
        <v>42901</v>
      </c>
      <c r="E16" s="23">
        <v>59</v>
      </c>
      <c r="F16" s="16">
        <v>11.8</v>
      </c>
      <c r="G16" s="13">
        <v>7670.0000000000009</v>
      </c>
      <c r="H16" s="16">
        <v>59</v>
      </c>
      <c r="I16" s="13">
        <v>38350</v>
      </c>
      <c r="J16" s="16">
        <v>11.8</v>
      </c>
      <c r="K16" s="13">
        <v>6490</v>
      </c>
      <c r="L16" s="18">
        <v>35.400000000000006</v>
      </c>
      <c r="M16" s="13">
        <v>23010.000000000004</v>
      </c>
      <c r="N16" s="18">
        <v>23.6</v>
      </c>
      <c r="O16" s="13">
        <v>15340.000000000002</v>
      </c>
      <c r="P16" s="18">
        <v>17.700000000000003</v>
      </c>
      <c r="Q16" s="13">
        <v>9558.0000000000018</v>
      </c>
      <c r="R16" s="18">
        <v>17.700000000000003</v>
      </c>
      <c r="S16" s="13">
        <v>11505.000000000002</v>
      </c>
      <c r="T16" s="16">
        <v>11.8</v>
      </c>
      <c r="U16" s="13">
        <v>7670.0000000000009</v>
      </c>
      <c r="V16" s="16">
        <v>17.700000000000003</v>
      </c>
      <c r="W16" s="13">
        <v>6637.5000000000009</v>
      </c>
      <c r="X16" s="16">
        <v>11</v>
      </c>
      <c r="Y16" s="13">
        <v>7150</v>
      </c>
      <c r="Z16" s="19">
        <v>53352.200000000004</v>
      </c>
      <c r="AA16" s="19">
        <v>2000.7075</v>
      </c>
      <c r="AB16" s="42">
        <v>0</v>
      </c>
      <c r="AC16" s="24">
        <v>3334.5125000000003</v>
      </c>
      <c r="AD16" s="40">
        <v>14.5</v>
      </c>
      <c r="AE16" s="39">
        <v>9048</v>
      </c>
      <c r="AF16" s="40">
        <v>7.25</v>
      </c>
      <c r="AG16" s="39">
        <v>4031</v>
      </c>
      <c r="AH16" s="40">
        <v>14.375</v>
      </c>
      <c r="AI16" s="39">
        <v>6440</v>
      </c>
      <c r="AJ16" s="40">
        <v>24.375</v>
      </c>
      <c r="AK16" s="39">
        <v>9457.5</v>
      </c>
      <c r="AL16" s="40">
        <v>48.75</v>
      </c>
      <c r="AM16" s="39">
        <v>16770</v>
      </c>
      <c r="AN16" s="40">
        <v>5</v>
      </c>
      <c r="AO16" s="39">
        <v>920</v>
      </c>
      <c r="AP16" s="43">
        <v>0</v>
      </c>
      <c r="AQ16" s="43">
        <v>1500</v>
      </c>
      <c r="AR16" s="43">
        <v>0</v>
      </c>
      <c r="AS16" s="48">
        <v>0</v>
      </c>
      <c r="AT16" s="40">
        <v>29.5</v>
      </c>
      <c r="AU16" s="39">
        <v>13844.055</v>
      </c>
      <c r="AV16" s="16">
        <v>59</v>
      </c>
      <c r="AW16" s="13">
        <v>20538.490000000002</v>
      </c>
      <c r="AX16" s="16">
        <v>29.5</v>
      </c>
      <c r="AY16" s="13">
        <v>10269.245000000001</v>
      </c>
      <c r="AZ16" s="16">
        <v>5.9</v>
      </c>
      <c r="BA16" s="13">
        <v>2053.8490000000002</v>
      </c>
      <c r="BB16" s="16">
        <v>20.650000000000002</v>
      </c>
      <c r="BC16" s="13">
        <v>9690.8385000000017</v>
      </c>
      <c r="BD16" s="16">
        <v>2.95</v>
      </c>
      <c r="BE16" s="13">
        <v>1384.4055000000001</v>
      </c>
      <c r="BF16" s="16">
        <v>2.95</v>
      </c>
      <c r="BG16" s="13">
        <v>1272.9839999999999</v>
      </c>
      <c r="BH16" s="20">
        <v>41773</v>
      </c>
      <c r="BI16" s="20"/>
      <c r="BJ16" s="43"/>
      <c r="BK16" s="26"/>
    </row>
    <row r="17" spans="1:63" x14ac:dyDescent="0.25">
      <c r="A17" s="4">
        <v>326</v>
      </c>
      <c r="B17" s="2" t="s">
        <v>50</v>
      </c>
      <c r="C17" s="3"/>
      <c r="D17" s="3">
        <v>42997</v>
      </c>
      <c r="E17" s="23">
        <v>69</v>
      </c>
      <c r="F17" s="16">
        <v>13.8</v>
      </c>
      <c r="G17" s="13">
        <v>8970</v>
      </c>
      <c r="H17" s="16">
        <v>69</v>
      </c>
      <c r="I17" s="13">
        <v>44850</v>
      </c>
      <c r="J17" s="16">
        <v>13.8</v>
      </c>
      <c r="K17" s="13">
        <v>7590</v>
      </c>
      <c r="L17" s="18">
        <v>34.5</v>
      </c>
      <c r="M17" s="13">
        <v>22425</v>
      </c>
      <c r="N17" s="18">
        <v>20.700000000000003</v>
      </c>
      <c r="O17" s="13">
        <v>13455.000000000002</v>
      </c>
      <c r="P17" s="18">
        <v>20.700000000000003</v>
      </c>
      <c r="Q17" s="13">
        <v>11178.000000000002</v>
      </c>
      <c r="R17" s="18">
        <v>20.700000000000003</v>
      </c>
      <c r="S17" s="13">
        <v>13455.000000000002</v>
      </c>
      <c r="T17" s="16">
        <v>20.700000000000003</v>
      </c>
      <c r="U17" s="13">
        <v>13455.000000000002</v>
      </c>
      <c r="V17" s="16">
        <v>20.700000000000003</v>
      </c>
      <c r="W17" s="13">
        <v>7762.5000000000009</v>
      </c>
      <c r="X17" s="16">
        <v>11</v>
      </c>
      <c r="Y17" s="13">
        <v>7150</v>
      </c>
      <c r="Z17" s="19">
        <v>48092.959999999999</v>
      </c>
      <c r="AA17" s="19">
        <v>2254.3575000000001</v>
      </c>
      <c r="AB17" s="42">
        <v>0</v>
      </c>
      <c r="AC17" s="24">
        <v>3757.2624999999998</v>
      </c>
      <c r="AD17" s="40">
        <v>0</v>
      </c>
      <c r="AE17" s="39">
        <v>0</v>
      </c>
      <c r="AF17" s="40">
        <v>0</v>
      </c>
      <c r="AG17" s="39">
        <v>0</v>
      </c>
      <c r="AH17" s="40">
        <v>0</v>
      </c>
      <c r="AI17" s="39">
        <v>0</v>
      </c>
      <c r="AJ17" s="40"/>
      <c r="AK17" s="39">
        <v>0</v>
      </c>
      <c r="AL17" s="40">
        <v>0</v>
      </c>
      <c r="AM17" s="39">
        <v>0</v>
      </c>
      <c r="AN17" s="40"/>
      <c r="AO17" s="39">
        <v>0</v>
      </c>
      <c r="AP17" s="43">
        <v>0</v>
      </c>
      <c r="AQ17" s="43"/>
      <c r="AR17" s="43">
        <v>0</v>
      </c>
      <c r="AS17" s="48">
        <v>0</v>
      </c>
      <c r="AT17" s="40">
        <v>34.5</v>
      </c>
      <c r="AU17" s="39">
        <v>16190.505000000001</v>
      </c>
      <c r="AV17" s="16">
        <v>69</v>
      </c>
      <c r="AW17" s="13">
        <v>24019.59</v>
      </c>
      <c r="AX17" s="16">
        <v>34.5</v>
      </c>
      <c r="AY17" s="13">
        <v>12009.795</v>
      </c>
      <c r="AZ17" s="16">
        <v>6.9</v>
      </c>
      <c r="BA17" s="13">
        <v>2401.9590000000003</v>
      </c>
      <c r="BB17" s="16">
        <v>24.150000000000002</v>
      </c>
      <c r="BC17" s="13">
        <v>11333.353500000001</v>
      </c>
      <c r="BD17" s="16">
        <v>3.45</v>
      </c>
      <c r="BE17" s="13">
        <v>1619.0505000000001</v>
      </c>
      <c r="BF17" s="16">
        <v>3.45</v>
      </c>
      <c r="BG17" s="13">
        <v>1488.7439999999999</v>
      </c>
      <c r="BH17" s="20"/>
      <c r="BI17" s="20"/>
      <c r="BJ17" s="43"/>
      <c r="BK17" s="26"/>
    </row>
    <row r="18" spans="1:63" x14ac:dyDescent="0.25">
      <c r="A18" s="4">
        <v>329</v>
      </c>
      <c r="B18" s="2" t="s">
        <v>51</v>
      </c>
      <c r="C18" s="3"/>
      <c r="D18" s="3">
        <v>43081</v>
      </c>
      <c r="E18" s="23">
        <v>61</v>
      </c>
      <c r="F18" s="16">
        <v>12.2</v>
      </c>
      <c r="G18" s="13">
        <v>7929.9999999999991</v>
      </c>
      <c r="H18" s="16">
        <v>36.599999999999994</v>
      </c>
      <c r="I18" s="13">
        <v>23789.999999999996</v>
      </c>
      <c r="J18" s="16">
        <v>12.2</v>
      </c>
      <c r="K18" s="13">
        <v>6710</v>
      </c>
      <c r="L18" s="18">
        <v>30.5</v>
      </c>
      <c r="M18" s="13">
        <v>19825</v>
      </c>
      <c r="N18" s="18">
        <v>18.299999999999997</v>
      </c>
      <c r="O18" s="13">
        <v>11894.999999999998</v>
      </c>
      <c r="P18" s="18">
        <v>18.299999999999997</v>
      </c>
      <c r="Q18" s="13">
        <v>9881.9999999999982</v>
      </c>
      <c r="R18" s="18">
        <v>18.299999999999997</v>
      </c>
      <c r="S18" s="13">
        <v>11894.999999999998</v>
      </c>
      <c r="T18" s="16">
        <v>18.299999999999997</v>
      </c>
      <c r="U18" s="13">
        <v>11894.999999999998</v>
      </c>
      <c r="V18" s="16">
        <v>24.4</v>
      </c>
      <c r="W18" s="13">
        <v>9150</v>
      </c>
      <c r="X18" s="16">
        <v>11</v>
      </c>
      <c r="Y18" s="13">
        <v>7150</v>
      </c>
      <c r="Z18" s="19">
        <v>38439.040000000001</v>
      </c>
      <c r="AA18" s="19">
        <v>1801.83</v>
      </c>
      <c r="AB18" s="42">
        <v>0</v>
      </c>
      <c r="AC18" s="24">
        <v>3003.05</v>
      </c>
      <c r="AD18" s="40">
        <v>10</v>
      </c>
      <c r="AE18" s="39">
        <v>6240</v>
      </c>
      <c r="AF18" s="40">
        <v>5</v>
      </c>
      <c r="AG18" s="39">
        <v>2780</v>
      </c>
      <c r="AH18" s="40">
        <v>10</v>
      </c>
      <c r="AI18" s="39">
        <v>4480</v>
      </c>
      <c r="AJ18" s="40">
        <v>5</v>
      </c>
      <c r="AK18" s="39">
        <v>1940</v>
      </c>
      <c r="AL18" s="40">
        <v>10</v>
      </c>
      <c r="AM18" s="39">
        <v>3440</v>
      </c>
      <c r="AN18" s="40">
        <v>2</v>
      </c>
      <c r="AO18" s="39">
        <v>368</v>
      </c>
      <c r="AP18" s="43">
        <v>0</v>
      </c>
      <c r="AQ18" s="43"/>
      <c r="AR18" s="43">
        <v>0</v>
      </c>
      <c r="AS18" s="48">
        <v>0</v>
      </c>
      <c r="AT18" s="40">
        <v>30.5</v>
      </c>
      <c r="AU18" s="39">
        <v>14313.345000000001</v>
      </c>
      <c r="AV18" s="16">
        <v>61</v>
      </c>
      <c r="AW18" s="13">
        <v>21234.71</v>
      </c>
      <c r="AX18" s="16">
        <v>30.5</v>
      </c>
      <c r="AY18" s="13">
        <v>10617.355</v>
      </c>
      <c r="AZ18" s="16">
        <v>6.1</v>
      </c>
      <c r="BA18" s="13">
        <v>2123.471</v>
      </c>
      <c r="BB18" s="16">
        <v>21.349999999999998</v>
      </c>
      <c r="BC18" s="13">
        <v>10019.341499999999</v>
      </c>
      <c r="BD18" s="16">
        <v>3.05</v>
      </c>
      <c r="BE18" s="13">
        <v>1431.3344999999999</v>
      </c>
      <c r="BF18" s="16">
        <v>3.05</v>
      </c>
      <c r="BG18" s="13">
        <v>1316.136</v>
      </c>
      <c r="BH18" s="20"/>
      <c r="BI18" s="20"/>
      <c r="BJ18" s="43"/>
      <c r="BK18" s="26"/>
    </row>
    <row r="19" spans="1:63" x14ac:dyDescent="0.25">
      <c r="A19" s="6">
        <v>336</v>
      </c>
      <c r="B19" s="7" t="s">
        <v>52</v>
      </c>
      <c r="C19" s="8"/>
      <c r="D19" s="8">
        <v>43185</v>
      </c>
      <c r="E19" s="23">
        <v>75</v>
      </c>
      <c r="F19" s="16">
        <v>15</v>
      </c>
      <c r="G19" s="13">
        <v>9750</v>
      </c>
      <c r="H19" s="16">
        <v>45</v>
      </c>
      <c r="I19" s="13">
        <v>29250</v>
      </c>
      <c r="J19" s="16">
        <v>7.5</v>
      </c>
      <c r="K19" s="13">
        <v>4125</v>
      </c>
      <c r="L19" s="18">
        <v>22.5</v>
      </c>
      <c r="M19" s="13">
        <v>14625</v>
      </c>
      <c r="N19" s="18">
        <v>15</v>
      </c>
      <c r="O19" s="13">
        <v>9750</v>
      </c>
      <c r="P19" s="18">
        <v>15</v>
      </c>
      <c r="Q19" s="13">
        <v>8100</v>
      </c>
      <c r="R19" s="18">
        <v>15</v>
      </c>
      <c r="S19" s="13">
        <v>9750</v>
      </c>
      <c r="T19" s="16">
        <v>22.5</v>
      </c>
      <c r="U19" s="13">
        <v>14625</v>
      </c>
      <c r="V19" s="16">
        <v>15</v>
      </c>
      <c r="W19" s="13">
        <v>5625</v>
      </c>
      <c r="X19" s="16">
        <v>11</v>
      </c>
      <c r="Y19" s="13">
        <v>7150</v>
      </c>
      <c r="Z19" s="19">
        <v>36080</v>
      </c>
      <c r="AA19" s="19">
        <v>1127.5</v>
      </c>
      <c r="AB19" s="42">
        <v>0</v>
      </c>
      <c r="AC19" s="24">
        <v>2818.75</v>
      </c>
      <c r="AD19" s="40">
        <v>10</v>
      </c>
      <c r="AE19" s="39">
        <v>6240</v>
      </c>
      <c r="AF19" s="40">
        <v>5</v>
      </c>
      <c r="AG19" s="39">
        <v>2780</v>
      </c>
      <c r="AH19" s="40">
        <v>10</v>
      </c>
      <c r="AI19" s="39">
        <v>4480</v>
      </c>
      <c r="AJ19" s="40">
        <v>5</v>
      </c>
      <c r="AK19" s="39">
        <v>1940</v>
      </c>
      <c r="AL19" s="40">
        <v>10</v>
      </c>
      <c r="AM19" s="39">
        <v>3440</v>
      </c>
      <c r="AN19" s="40">
        <v>3</v>
      </c>
      <c r="AO19" s="39">
        <v>552</v>
      </c>
      <c r="AP19" s="43">
        <v>0</v>
      </c>
      <c r="AQ19" s="43">
        <v>500</v>
      </c>
      <c r="AR19" s="43">
        <v>0</v>
      </c>
      <c r="AS19" s="48">
        <v>0</v>
      </c>
      <c r="AT19" s="40">
        <v>37.5</v>
      </c>
      <c r="AU19" s="39">
        <v>17598.375</v>
      </c>
      <c r="AV19" s="16">
        <v>75</v>
      </c>
      <c r="AW19" s="13">
        <v>26108.25</v>
      </c>
      <c r="AX19" s="16">
        <v>37.5</v>
      </c>
      <c r="AY19" s="13">
        <v>13054.125</v>
      </c>
      <c r="AZ19" s="16">
        <v>7.5</v>
      </c>
      <c r="BA19" s="13">
        <v>2610.8250000000003</v>
      </c>
      <c r="BB19" s="16">
        <v>26.25</v>
      </c>
      <c r="BC19" s="13">
        <v>12318.862500000001</v>
      </c>
      <c r="BD19" s="16">
        <v>3.75</v>
      </c>
      <c r="BE19" s="13">
        <v>1759.8375000000001</v>
      </c>
      <c r="BF19" s="16">
        <v>3.75</v>
      </c>
      <c r="BG19" s="13">
        <v>1618.1999999999998</v>
      </c>
      <c r="BH19" s="20">
        <v>20000</v>
      </c>
      <c r="BI19" s="20">
        <v>18000</v>
      </c>
      <c r="BJ19" s="43">
        <v>23400</v>
      </c>
      <c r="BK19" s="26"/>
    </row>
    <row r="20" spans="1:63" x14ac:dyDescent="0.25">
      <c r="A20" s="4">
        <v>342</v>
      </c>
      <c r="B20" s="2" t="s">
        <v>53</v>
      </c>
      <c r="C20" s="3"/>
      <c r="D20" s="3">
        <v>43287</v>
      </c>
      <c r="E20" s="23">
        <v>75</v>
      </c>
      <c r="F20" s="16">
        <v>15</v>
      </c>
      <c r="G20" s="13">
        <v>9750</v>
      </c>
      <c r="H20" s="16">
        <v>45</v>
      </c>
      <c r="I20" s="13">
        <v>29250</v>
      </c>
      <c r="J20" s="16">
        <v>7.5</v>
      </c>
      <c r="K20" s="13">
        <v>4125</v>
      </c>
      <c r="L20" s="18">
        <v>22.5</v>
      </c>
      <c r="M20" s="13">
        <v>14625</v>
      </c>
      <c r="N20" s="18">
        <v>15</v>
      </c>
      <c r="O20" s="13">
        <v>9750</v>
      </c>
      <c r="P20" s="18">
        <v>15</v>
      </c>
      <c r="Q20" s="13">
        <v>8100</v>
      </c>
      <c r="R20" s="18">
        <v>15</v>
      </c>
      <c r="S20" s="13">
        <v>9750</v>
      </c>
      <c r="T20" s="16">
        <v>15</v>
      </c>
      <c r="U20" s="13">
        <v>9750</v>
      </c>
      <c r="V20" s="16">
        <v>7.5</v>
      </c>
      <c r="W20" s="13">
        <v>2812.5</v>
      </c>
      <c r="X20" s="16">
        <v>11</v>
      </c>
      <c r="Y20" s="13">
        <v>7150</v>
      </c>
      <c r="Z20" s="19">
        <v>33620</v>
      </c>
      <c r="AA20" s="19">
        <v>1050.625</v>
      </c>
      <c r="AB20" s="42">
        <v>0</v>
      </c>
      <c r="AC20" s="24">
        <v>2626.5625</v>
      </c>
      <c r="AD20" s="40">
        <v>10</v>
      </c>
      <c r="AE20" s="39">
        <v>6240</v>
      </c>
      <c r="AF20" s="40">
        <v>10</v>
      </c>
      <c r="AG20" s="39">
        <v>5560</v>
      </c>
      <c r="AH20" s="40">
        <v>17.5</v>
      </c>
      <c r="AI20" s="39">
        <v>7840</v>
      </c>
      <c r="AJ20" s="40">
        <v>0</v>
      </c>
      <c r="AK20" s="39">
        <v>0</v>
      </c>
      <c r="AL20" s="40">
        <v>0</v>
      </c>
      <c r="AM20" s="39">
        <v>0</v>
      </c>
      <c r="AN20" s="40">
        <v>0</v>
      </c>
      <c r="AO20" s="39">
        <v>0</v>
      </c>
      <c r="AP20" s="43">
        <v>0</v>
      </c>
      <c r="AQ20" s="43">
        <v>500</v>
      </c>
      <c r="AR20" s="43">
        <v>0</v>
      </c>
      <c r="AS20" s="48">
        <v>0</v>
      </c>
      <c r="AT20" s="40">
        <v>37.5</v>
      </c>
      <c r="AU20" s="39">
        <v>17598.375</v>
      </c>
      <c r="AV20" s="16">
        <v>75</v>
      </c>
      <c r="AW20" s="13">
        <v>26108.25</v>
      </c>
      <c r="AX20" s="16">
        <v>37.5</v>
      </c>
      <c r="AY20" s="13">
        <v>13054.125</v>
      </c>
      <c r="AZ20" s="16">
        <v>7.5</v>
      </c>
      <c r="BA20" s="13">
        <v>2610.8250000000003</v>
      </c>
      <c r="BB20" s="16">
        <v>26.25</v>
      </c>
      <c r="BC20" s="13">
        <v>12318.862500000001</v>
      </c>
      <c r="BD20" s="16">
        <v>3.75</v>
      </c>
      <c r="BE20" s="13">
        <v>1759.8375000000001</v>
      </c>
      <c r="BF20" s="16">
        <v>3.75</v>
      </c>
      <c r="BG20" s="13">
        <v>1618.1999999999998</v>
      </c>
      <c r="BH20" s="20"/>
      <c r="BI20" s="20"/>
      <c r="BJ20" s="43"/>
      <c r="BK20" s="26"/>
    </row>
    <row r="21" spans="1:63" x14ac:dyDescent="0.25">
      <c r="A21" s="6">
        <v>352</v>
      </c>
      <c r="B21" s="7" t="s">
        <v>54</v>
      </c>
      <c r="C21" s="8"/>
      <c r="D21" s="8">
        <v>43346</v>
      </c>
      <c r="E21" s="23">
        <v>42</v>
      </c>
      <c r="F21" s="16">
        <v>4.2</v>
      </c>
      <c r="G21" s="13">
        <v>2730</v>
      </c>
      <c r="H21" s="16">
        <v>25.200000000000003</v>
      </c>
      <c r="I21" s="13">
        <v>16380.000000000002</v>
      </c>
      <c r="J21" s="16">
        <v>4.2</v>
      </c>
      <c r="K21" s="13">
        <v>2310</v>
      </c>
      <c r="L21" s="18">
        <v>16.8</v>
      </c>
      <c r="M21" s="13">
        <v>10920</v>
      </c>
      <c r="N21" s="18">
        <v>8.4</v>
      </c>
      <c r="O21" s="13">
        <v>5460</v>
      </c>
      <c r="P21" s="18">
        <v>8.4</v>
      </c>
      <c r="Q21" s="13">
        <v>4536</v>
      </c>
      <c r="R21" s="18">
        <v>4.2</v>
      </c>
      <c r="S21" s="13">
        <v>2730</v>
      </c>
      <c r="T21" s="16">
        <v>8.4</v>
      </c>
      <c r="U21" s="13">
        <v>5460</v>
      </c>
      <c r="V21" s="16">
        <v>8.4</v>
      </c>
      <c r="W21" s="13">
        <v>3150</v>
      </c>
      <c r="X21" s="16">
        <v>11</v>
      </c>
      <c r="Y21" s="13">
        <v>7150</v>
      </c>
      <c r="Z21" s="19">
        <v>17031.28</v>
      </c>
      <c r="AA21" s="19">
        <v>608.26</v>
      </c>
      <c r="AB21" s="42">
        <v>0</v>
      </c>
      <c r="AC21" s="24">
        <v>1520.65</v>
      </c>
      <c r="AD21" s="40">
        <v>8.75</v>
      </c>
      <c r="AE21" s="39">
        <v>5460</v>
      </c>
      <c r="AF21" s="40">
        <v>8.75</v>
      </c>
      <c r="AG21" s="39">
        <v>4865</v>
      </c>
      <c r="AH21" s="40">
        <v>20</v>
      </c>
      <c r="AI21" s="39">
        <v>8960</v>
      </c>
      <c r="AJ21" s="40">
        <v>0</v>
      </c>
      <c r="AK21" s="39">
        <v>0</v>
      </c>
      <c r="AL21" s="40">
        <v>0</v>
      </c>
      <c r="AM21" s="39">
        <v>0</v>
      </c>
      <c r="AN21" s="40">
        <v>0</v>
      </c>
      <c r="AO21" s="39">
        <v>0</v>
      </c>
      <c r="AP21" s="43">
        <v>0</v>
      </c>
      <c r="AQ21" s="43"/>
      <c r="AR21" s="43">
        <v>0</v>
      </c>
      <c r="AS21" s="48">
        <v>0</v>
      </c>
      <c r="AT21" s="40">
        <v>21</v>
      </c>
      <c r="AU21" s="39">
        <v>9855.09</v>
      </c>
      <c r="AV21" s="16">
        <v>42</v>
      </c>
      <c r="AW21" s="13">
        <v>14620.62</v>
      </c>
      <c r="AX21" s="16">
        <v>21</v>
      </c>
      <c r="AY21" s="13">
        <v>7310.31</v>
      </c>
      <c r="AZ21" s="16">
        <v>4.2</v>
      </c>
      <c r="BA21" s="13">
        <v>1462.0620000000001</v>
      </c>
      <c r="BB21" s="16">
        <v>14.700000000000001</v>
      </c>
      <c r="BC21" s="13">
        <v>6898.563000000001</v>
      </c>
      <c r="BD21" s="16">
        <v>2.1</v>
      </c>
      <c r="BE21" s="13">
        <v>985.50900000000013</v>
      </c>
      <c r="BF21" s="16">
        <v>2.1</v>
      </c>
      <c r="BG21" s="13">
        <v>906.19200000000001</v>
      </c>
      <c r="BH21" s="20">
        <v>20000</v>
      </c>
      <c r="BI21" s="20">
        <v>5000</v>
      </c>
      <c r="BJ21" s="43">
        <v>23400</v>
      </c>
      <c r="BK21" s="26"/>
    </row>
    <row r="22" spans="1:63" x14ac:dyDescent="0.25">
      <c r="A22" s="4">
        <v>363</v>
      </c>
      <c r="B22" s="2" t="s">
        <v>55</v>
      </c>
      <c r="C22" s="3"/>
      <c r="D22" s="3">
        <v>43388</v>
      </c>
      <c r="E22" s="23">
        <v>31</v>
      </c>
      <c r="F22" s="16">
        <v>3.1</v>
      </c>
      <c r="G22" s="13">
        <v>2015</v>
      </c>
      <c r="H22" s="16">
        <v>18.600000000000001</v>
      </c>
      <c r="I22" s="13">
        <v>12090.000000000002</v>
      </c>
      <c r="J22" s="16">
        <v>3.1</v>
      </c>
      <c r="K22" s="13">
        <v>1705</v>
      </c>
      <c r="L22" s="18">
        <v>12.4</v>
      </c>
      <c r="M22" s="13">
        <v>8060</v>
      </c>
      <c r="N22" s="18">
        <v>6.2</v>
      </c>
      <c r="O22" s="13">
        <v>4030</v>
      </c>
      <c r="P22" s="18">
        <v>6.2</v>
      </c>
      <c r="Q22" s="13">
        <v>3348</v>
      </c>
      <c r="R22" s="18">
        <v>3.1</v>
      </c>
      <c r="S22" s="13">
        <v>2015</v>
      </c>
      <c r="T22" s="16">
        <v>6.2</v>
      </c>
      <c r="U22" s="13">
        <v>4030</v>
      </c>
      <c r="V22" s="16">
        <v>3.1</v>
      </c>
      <c r="W22" s="13">
        <v>1162.5</v>
      </c>
      <c r="X22" s="16">
        <v>11</v>
      </c>
      <c r="Y22" s="13">
        <v>7150</v>
      </c>
      <c r="Z22" s="19">
        <v>12769.54</v>
      </c>
      <c r="AA22" s="19">
        <v>456.05500000000001</v>
      </c>
      <c r="AB22" s="42">
        <v>0</v>
      </c>
      <c r="AC22" s="24">
        <v>1140.1375</v>
      </c>
      <c r="AD22" s="40">
        <v>1.5</v>
      </c>
      <c r="AE22" s="39">
        <v>936</v>
      </c>
      <c r="AF22" s="40">
        <v>1.5</v>
      </c>
      <c r="AG22" s="39">
        <v>834</v>
      </c>
      <c r="AH22" s="40">
        <v>3</v>
      </c>
      <c r="AI22" s="39">
        <v>1344</v>
      </c>
      <c r="AJ22" s="40">
        <v>0</v>
      </c>
      <c r="AK22" s="39">
        <v>0</v>
      </c>
      <c r="AL22" s="40">
        <v>0</v>
      </c>
      <c r="AM22" s="39">
        <v>0</v>
      </c>
      <c r="AN22" s="40">
        <v>0</v>
      </c>
      <c r="AO22" s="39">
        <v>0</v>
      </c>
      <c r="AP22" s="43">
        <v>0</v>
      </c>
      <c r="AQ22" s="43">
        <v>200</v>
      </c>
      <c r="AR22" s="43">
        <v>0</v>
      </c>
      <c r="AS22" s="48">
        <v>0</v>
      </c>
      <c r="AT22" s="40">
        <v>15.5</v>
      </c>
      <c r="AU22" s="39">
        <v>7273.9949999999999</v>
      </c>
      <c r="AV22" s="16">
        <v>31</v>
      </c>
      <c r="AW22" s="13">
        <v>10791.41</v>
      </c>
      <c r="AX22" s="16">
        <v>15.5</v>
      </c>
      <c r="AY22" s="13">
        <v>5395.7049999999999</v>
      </c>
      <c r="AZ22" s="16">
        <v>3.1</v>
      </c>
      <c r="BA22" s="13">
        <v>1079.1410000000001</v>
      </c>
      <c r="BB22" s="16">
        <v>10.85</v>
      </c>
      <c r="BC22" s="13">
        <v>5091.7965000000004</v>
      </c>
      <c r="BD22" s="16">
        <v>1.55</v>
      </c>
      <c r="BE22" s="13">
        <v>727.3995000000001</v>
      </c>
      <c r="BF22" s="16">
        <v>1.55</v>
      </c>
      <c r="BG22" s="13">
        <v>668.85599999999999</v>
      </c>
      <c r="BH22" s="20"/>
      <c r="BI22" s="20"/>
      <c r="BJ22" s="43">
        <v>33120</v>
      </c>
      <c r="BK22" s="26"/>
    </row>
    <row r="23" spans="1:63" x14ac:dyDescent="0.25">
      <c r="A23" s="6">
        <v>367</v>
      </c>
      <c r="B23" s="7" t="s">
        <v>56</v>
      </c>
      <c r="C23" s="8"/>
      <c r="D23" s="8">
        <v>43416</v>
      </c>
      <c r="E23" s="23">
        <v>21</v>
      </c>
      <c r="F23" s="16">
        <v>2.1</v>
      </c>
      <c r="G23" s="13">
        <v>1365</v>
      </c>
      <c r="H23" s="16">
        <v>12.600000000000001</v>
      </c>
      <c r="I23" s="13">
        <v>8190.0000000000009</v>
      </c>
      <c r="J23" s="16">
        <v>2.1</v>
      </c>
      <c r="K23" s="13">
        <v>1155</v>
      </c>
      <c r="L23" s="18">
        <v>8.4</v>
      </c>
      <c r="M23" s="13">
        <v>5460</v>
      </c>
      <c r="N23" s="18">
        <v>4.2</v>
      </c>
      <c r="O23" s="13">
        <v>2730</v>
      </c>
      <c r="P23" s="18">
        <v>4.2</v>
      </c>
      <c r="Q23" s="13">
        <v>2268</v>
      </c>
      <c r="R23" s="18">
        <v>4.2</v>
      </c>
      <c r="S23" s="13">
        <v>2730</v>
      </c>
      <c r="T23" s="16">
        <v>4.2</v>
      </c>
      <c r="U23" s="13">
        <v>2730</v>
      </c>
      <c r="V23" s="16">
        <v>2.1</v>
      </c>
      <c r="W23" s="13">
        <v>787.5</v>
      </c>
      <c r="X23" s="16">
        <v>11</v>
      </c>
      <c r="Y23" s="13">
        <v>7150</v>
      </c>
      <c r="Z23" s="19">
        <v>9678.34</v>
      </c>
      <c r="AA23" s="19">
        <v>345.65499999999997</v>
      </c>
      <c r="AB23" s="42">
        <v>0</v>
      </c>
      <c r="AC23" s="24">
        <v>691.31</v>
      </c>
      <c r="AD23" s="40">
        <v>1</v>
      </c>
      <c r="AE23" s="39">
        <v>624</v>
      </c>
      <c r="AF23" s="40">
        <v>1</v>
      </c>
      <c r="AG23" s="39">
        <v>556</v>
      </c>
      <c r="AH23" s="40">
        <v>2</v>
      </c>
      <c r="AI23" s="39">
        <v>896</v>
      </c>
      <c r="AJ23" s="40">
        <v>0</v>
      </c>
      <c r="AK23" s="39">
        <v>0</v>
      </c>
      <c r="AL23" s="40">
        <v>0</v>
      </c>
      <c r="AM23" s="39">
        <v>0</v>
      </c>
      <c r="AN23" s="40">
        <v>0</v>
      </c>
      <c r="AO23" s="39">
        <v>0</v>
      </c>
      <c r="AP23" s="43">
        <v>0</v>
      </c>
      <c r="AQ23" s="43"/>
      <c r="AR23" s="43">
        <v>0</v>
      </c>
      <c r="AS23" s="48">
        <v>0</v>
      </c>
      <c r="AT23" s="40">
        <v>10.5</v>
      </c>
      <c r="AU23" s="39">
        <v>4927.5450000000001</v>
      </c>
      <c r="AV23" s="16">
        <v>21</v>
      </c>
      <c r="AW23" s="13">
        <v>7310.31</v>
      </c>
      <c r="AX23" s="16">
        <v>10.5</v>
      </c>
      <c r="AY23" s="13">
        <v>3655.1550000000002</v>
      </c>
      <c r="AZ23" s="16">
        <v>2.1</v>
      </c>
      <c r="BA23" s="13">
        <v>731.03100000000006</v>
      </c>
      <c r="BB23" s="16">
        <v>7.3500000000000005</v>
      </c>
      <c r="BC23" s="13">
        <v>3449.2815000000005</v>
      </c>
      <c r="BD23" s="16">
        <v>1.05</v>
      </c>
      <c r="BE23" s="13">
        <v>492.75450000000006</v>
      </c>
      <c r="BF23" s="16">
        <v>1.05</v>
      </c>
      <c r="BG23" s="13">
        <v>453.096</v>
      </c>
      <c r="BH23" s="20">
        <v>20000</v>
      </c>
      <c r="BI23" s="20">
        <v>2000</v>
      </c>
      <c r="BJ23" s="43"/>
      <c r="BK23" s="26"/>
    </row>
    <row r="24" spans="1:63" x14ac:dyDescent="0.25">
      <c r="A24" s="9"/>
      <c r="B24" s="10"/>
      <c r="C24" s="14"/>
      <c r="D24" s="15" t="s">
        <v>57</v>
      </c>
      <c r="E24" s="22"/>
      <c r="F24" s="9"/>
      <c r="G24" s="12">
        <v>106405</v>
      </c>
      <c r="H24" s="9"/>
      <c r="I24" s="12">
        <v>562250</v>
      </c>
      <c r="J24" s="9"/>
      <c r="K24" s="12">
        <v>101750</v>
      </c>
      <c r="L24" s="10"/>
      <c r="M24" s="12">
        <v>422695</v>
      </c>
      <c r="N24" s="10"/>
      <c r="O24" s="12">
        <v>394680</v>
      </c>
      <c r="P24" s="10"/>
      <c r="Q24" s="12">
        <v>226854</v>
      </c>
      <c r="R24" s="10"/>
      <c r="S24" s="12">
        <v>301860</v>
      </c>
      <c r="T24" s="10"/>
      <c r="U24" s="12">
        <v>118885</v>
      </c>
      <c r="V24" s="10"/>
      <c r="W24" s="12">
        <v>104250</v>
      </c>
      <c r="X24" s="10"/>
      <c r="Y24" s="12">
        <v>128700</v>
      </c>
      <c r="Z24" s="12">
        <v>833870.875</v>
      </c>
      <c r="AA24" s="12">
        <v>27531.624999999996</v>
      </c>
      <c r="AB24" s="38">
        <f>SUM(AB6:AB23)</f>
        <v>0</v>
      </c>
      <c r="AC24" s="31">
        <v>66653.682499999995</v>
      </c>
      <c r="AD24" s="35"/>
      <c r="AE24" s="38">
        <v>146328</v>
      </c>
      <c r="AF24" s="35"/>
      <c r="AG24" s="38">
        <v>76658.5</v>
      </c>
      <c r="AH24" s="35"/>
      <c r="AI24" s="38">
        <v>191240</v>
      </c>
      <c r="AJ24" s="36"/>
      <c r="AK24" s="38">
        <v>128282.5</v>
      </c>
      <c r="AL24" s="36"/>
      <c r="AM24" s="38">
        <v>189845</v>
      </c>
      <c r="AN24" s="36"/>
      <c r="AO24" s="38">
        <v>10120</v>
      </c>
      <c r="AP24" s="38">
        <v>0</v>
      </c>
      <c r="AQ24" s="38">
        <v>9000</v>
      </c>
      <c r="AR24" s="38">
        <f>SUM(AR6:AR23)</f>
        <v>42197.5</v>
      </c>
      <c r="AS24" s="47">
        <v>0</v>
      </c>
      <c r="AT24" s="10"/>
      <c r="AU24" s="12">
        <f>SUM(AU5:AU23)</f>
        <v>245673.315</v>
      </c>
      <c r="AV24" s="10"/>
      <c r="AW24" s="12">
        <v>364471.17</v>
      </c>
      <c r="AX24" s="10"/>
      <c r="AY24" s="12">
        <v>182235.58499999999</v>
      </c>
      <c r="AZ24" s="10"/>
      <c r="BA24" s="12">
        <v>36447.117000000006</v>
      </c>
      <c r="BB24" s="10"/>
      <c r="BC24" s="12">
        <v>171971.32049999997</v>
      </c>
      <c r="BD24" s="10"/>
      <c r="BE24" s="12">
        <v>24567.331500000004</v>
      </c>
      <c r="BF24" s="10"/>
      <c r="BG24" s="12">
        <v>22590.072</v>
      </c>
      <c r="BH24" s="12">
        <v>141773</v>
      </c>
      <c r="BI24" s="12">
        <v>45500</v>
      </c>
      <c r="BJ24" s="38">
        <f>SUM(BJ5:BJ23)</f>
        <v>879720</v>
      </c>
      <c r="BK24" s="25">
        <v>0</v>
      </c>
    </row>
    <row r="25" spans="1:63" x14ac:dyDescent="0.25">
      <c r="A25" s="1"/>
      <c r="B25" s="1"/>
      <c r="C25" s="3"/>
      <c r="D25" s="3"/>
      <c r="E25" s="1"/>
      <c r="F25" s="1"/>
      <c r="G25" s="13"/>
      <c r="H25" s="13"/>
      <c r="I25" s="13"/>
      <c r="J25" s="13"/>
      <c r="K25" s="13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1"/>
      <c r="AA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K25" s="1"/>
    </row>
    <row r="26" spans="1:63" x14ac:dyDescent="0.25">
      <c r="A26" s="1"/>
      <c r="B26" s="1"/>
      <c r="C26" s="27"/>
      <c r="D26" s="3"/>
      <c r="E26" s="1"/>
      <c r="F26" s="13"/>
      <c r="G26" s="30"/>
      <c r="H26" s="1"/>
      <c r="I26" s="30"/>
      <c r="J26" s="1"/>
      <c r="K26" s="30"/>
      <c r="L26" s="1"/>
      <c r="M26" s="30"/>
      <c r="N26" s="1"/>
      <c r="O26" s="30"/>
      <c r="P26" s="1"/>
      <c r="Q26" s="30"/>
      <c r="R26" s="1"/>
      <c r="S26" s="30"/>
      <c r="T26" s="1"/>
      <c r="U26" s="30"/>
      <c r="V26" s="1"/>
      <c r="W26" s="30"/>
      <c r="X26" s="1"/>
      <c r="Y26" s="30"/>
      <c r="Z26" s="1"/>
      <c r="AA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K26" s="1"/>
    </row>
    <row r="27" spans="1:63" x14ac:dyDescent="0.25">
      <c r="A27" s="1"/>
      <c r="B27" s="61" t="s">
        <v>58</v>
      </c>
      <c r="C27" s="62"/>
      <c r="D27" s="3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K27" s="1"/>
    </row>
    <row r="28" spans="1:63" x14ac:dyDescent="0.25">
      <c r="A28" s="1"/>
      <c r="B28" s="63" t="s">
        <v>59</v>
      </c>
      <c r="C28" s="64"/>
      <c r="D28" s="3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60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K28" s="1"/>
    </row>
    <row r="29" spans="1:63" x14ac:dyDescent="0.25">
      <c r="A29" s="1"/>
      <c r="B29" s="28" t="s">
        <v>60</v>
      </c>
      <c r="C29" s="13">
        <v>2468329</v>
      </c>
      <c r="D29" s="3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K29" s="1"/>
    </row>
    <row r="30" spans="1:63" x14ac:dyDescent="0.25">
      <c r="A30" s="1"/>
      <c r="B30" s="28" t="s">
        <v>61</v>
      </c>
      <c r="C30" s="13">
        <v>833870.875</v>
      </c>
      <c r="D30" s="3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K30" s="1"/>
    </row>
    <row r="31" spans="1:63" x14ac:dyDescent="0.25">
      <c r="A31" s="1"/>
      <c r="B31" s="28" t="s">
        <v>62</v>
      </c>
      <c r="C31" s="13">
        <v>27531.624999999996</v>
      </c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K31" s="1"/>
    </row>
    <row r="32" spans="1:63" s="33" customFormat="1" x14ac:dyDescent="0.25">
      <c r="B32" s="49" t="s">
        <v>73</v>
      </c>
      <c r="C32" s="39">
        <f>AB24</f>
        <v>0</v>
      </c>
      <c r="D32" s="34"/>
    </row>
    <row r="33" spans="1:63" x14ac:dyDescent="0.25">
      <c r="A33" s="1"/>
      <c r="B33" s="28" t="s">
        <v>63</v>
      </c>
      <c r="C33" s="13">
        <v>66653.682499999995</v>
      </c>
      <c r="D33" s="3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K33" s="1"/>
    </row>
    <row r="34" spans="1:63" x14ac:dyDescent="0.25">
      <c r="B34" s="29" t="s">
        <v>64</v>
      </c>
      <c r="C34" s="12">
        <v>3396385.1825000001</v>
      </c>
      <c r="D34" s="3"/>
    </row>
    <row r="35" spans="1:63" x14ac:dyDescent="0.25">
      <c r="B35" s="65" t="s">
        <v>65</v>
      </c>
      <c r="C35" s="65"/>
      <c r="D35" s="3"/>
    </row>
    <row r="36" spans="1:63" x14ac:dyDescent="0.25">
      <c r="B36" s="28" t="s">
        <v>60</v>
      </c>
      <c r="C36" s="13">
        <f>AE24+AG24+AI24+AK24+AM24+AO24</f>
        <v>742474</v>
      </c>
      <c r="D36" s="3"/>
    </row>
    <row r="37" spans="1:63" x14ac:dyDescent="0.25">
      <c r="B37" s="28" t="s">
        <v>61</v>
      </c>
      <c r="C37" s="13">
        <f>AP24</f>
        <v>0</v>
      </c>
      <c r="D37" s="3"/>
    </row>
    <row r="38" spans="1:63" x14ac:dyDescent="0.25">
      <c r="B38" s="28" t="s">
        <v>62</v>
      </c>
      <c r="C38" s="13">
        <f>AQ24</f>
        <v>9000</v>
      </c>
      <c r="D38" s="3"/>
    </row>
    <row r="39" spans="1:63" s="33" customFormat="1" x14ac:dyDescent="0.25">
      <c r="B39" s="49" t="s">
        <v>73</v>
      </c>
      <c r="C39" s="39">
        <f>AR24</f>
        <v>42197.5</v>
      </c>
      <c r="D39" s="34"/>
    </row>
    <row r="40" spans="1:63" x14ac:dyDescent="0.25">
      <c r="B40" s="28" t="s">
        <v>63</v>
      </c>
      <c r="C40" s="13">
        <f>AS24</f>
        <v>0</v>
      </c>
      <c r="D40" s="3"/>
    </row>
    <row r="41" spans="1:63" x14ac:dyDescent="0.25">
      <c r="B41" s="29" t="s">
        <v>64</v>
      </c>
      <c r="C41" s="12">
        <f>SUM(C36:C40)</f>
        <v>793671.5</v>
      </c>
      <c r="D41" s="3"/>
    </row>
    <row r="42" spans="1:63" x14ac:dyDescent="0.25">
      <c r="B42" s="66" t="s">
        <v>66</v>
      </c>
      <c r="C42" s="66"/>
      <c r="D42" s="3"/>
    </row>
    <row r="43" spans="1:63" x14ac:dyDescent="0.25">
      <c r="B43" s="28" t="s">
        <v>60</v>
      </c>
      <c r="C43" s="13">
        <f>AU24+AW24+AY24+BA24+BC24+BE24+BG24</f>
        <v>1047955.9109999998</v>
      </c>
      <c r="D43" s="3"/>
    </row>
    <row r="44" spans="1:63" x14ac:dyDescent="0.25">
      <c r="B44" s="28" t="s">
        <v>61</v>
      </c>
      <c r="C44" s="13">
        <f>BH24</f>
        <v>141773</v>
      </c>
      <c r="D44" s="3"/>
    </row>
    <row r="45" spans="1:63" x14ac:dyDescent="0.25">
      <c r="B45" s="28" t="s">
        <v>62</v>
      </c>
      <c r="C45" s="13">
        <f>BI24</f>
        <v>45500</v>
      </c>
      <c r="D45" s="3"/>
    </row>
    <row r="46" spans="1:63" s="33" customFormat="1" x14ac:dyDescent="0.25">
      <c r="B46" s="49" t="s">
        <v>73</v>
      </c>
      <c r="C46" s="39">
        <f>BJ24</f>
        <v>879720</v>
      </c>
      <c r="D46" s="34"/>
    </row>
    <row r="47" spans="1:63" x14ac:dyDescent="0.25">
      <c r="B47" s="28" t="s">
        <v>63</v>
      </c>
      <c r="C47" s="13">
        <f>BK24</f>
        <v>0</v>
      </c>
      <c r="D47" s="3"/>
    </row>
    <row r="48" spans="1:63" x14ac:dyDescent="0.25">
      <c r="B48" s="29" t="s">
        <v>64</v>
      </c>
      <c r="C48" s="12">
        <f>SUM(C43:C47)</f>
        <v>2114948.9109999998</v>
      </c>
      <c r="D48" s="3"/>
    </row>
    <row r="49" spans="2:4" x14ac:dyDescent="0.25">
      <c r="B49" s="1"/>
      <c r="C49" s="3"/>
      <c r="D49" s="3"/>
    </row>
    <row r="50" spans="2:4" x14ac:dyDescent="0.25">
      <c r="B50" s="67" t="s">
        <v>37</v>
      </c>
      <c r="C50" s="67"/>
      <c r="D50" s="3"/>
    </row>
    <row r="51" spans="2:4" x14ac:dyDescent="0.25">
      <c r="B51" s="49" t="s">
        <v>60</v>
      </c>
      <c r="C51" s="39">
        <f>C29+C36+C43</f>
        <v>4258758.9110000003</v>
      </c>
      <c r="D51" s="3"/>
    </row>
    <row r="52" spans="2:4" x14ac:dyDescent="0.25">
      <c r="B52" s="49" t="s">
        <v>61</v>
      </c>
      <c r="C52" s="39">
        <f>C30+C37+C44</f>
        <v>975643.875</v>
      </c>
      <c r="D52" s="3"/>
    </row>
    <row r="53" spans="2:4" x14ac:dyDescent="0.25">
      <c r="B53" s="49" t="s">
        <v>62</v>
      </c>
      <c r="C53" s="53">
        <f>C31+C38+C45</f>
        <v>82031.625</v>
      </c>
    </row>
    <row r="54" spans="2:4" s="33" customFormat="1" x14ac:dyDescent="0.25">
      <c r="B54" s="49" t="s">
        <v>74</v>
      </c>
      <c r="C54" s="53">
        <f>C32+C39+C46</f>
        <v>921917.5</v>
      </c>
    </row>
    <row r="55" spans="2:4" x14ac:dyDescent="0.25">
      <c r="B55" s="49" t="s">
        <v>63</v>
      </c>
      <c r="C55" s="53">
        <f>C33+C40+C47</f>
        <v>66653.682499999995</v>
      </c>
    </row>
    <row r="56" spans="2:4" ht="15.75" thickBot="1" x14ac:dyDescent="0.3">
      <c r="B56" s="50" t="s">
        <v>64</v>
      </c>
      <c r="C56" s="55">
        <f>SUM(C51:C55)</f>
        <v>6305005.5935000004</v>
      </c>
    </row>
    <row r="57" spans="2:4" ht="15.75" thickTop="1" x14ac:dyDescent="0.25"/>
    <row r="58" spans="2:4" x14ac:dyDescent="0.25">
      <c r="B58" s="49" t="s">
        <v>77</v>
      </c>
    </row>
    <row r="59" spans="2:4" x14ac:dyDescent="0.25">
      <c r="B59" s="49" t="s">
        <v>78</v>
      </c>
      <c r="C59" s="56">
        <v>4900000</v>
      </c>
    </row>
    <row r="60" spans="2:4" x14ac:dyDescent="0.25">
      <c r="B60" s="49" t="s">
        <v>79</v>
      </c>
      <c r="C60" s="53">
        <f>C56</f>
        <v>6305005.5935000004</v>
      </c>
    </row>
    <row r="61" spans="2:4" ht="15.75" thickBot="1" x14ac:dyDescent="0.3">
      <c r="B61" s="49" t="s">
        <v>80</v>
      </c>
      <c r="C61" s="55">
        <f>C60-C59</f>
        <v>1405005.5935000004</v>
      </c>
    </row>
    <row r="62" spans="2:4" ht="15.75" thickTop="1" x14ac:dyDescent="0.25"/>
    <row r="63" spans="2:4" x14ac:dyDescent="0.25">
      <c r="B63" s="49" t="s">
        <v>81</v>
      </c>
      <c r="C63" s="58">
        <f>BJ9+BJ13+BJ19+BJ21+BJ22</f>
        <v>189720</v>
      </c>
    </row>
    <row r="64" spans="2:4" x14ac:dyDescent="0.25">
      <c r="B64" s="49" t="s">
        <v>82</v>
      </c>
      <c r="C64" s="58">
        <f>BJ10+BJ12</f>
        <v>690000</v>
      </c>
    </row>
    <row r="65" spans="2:3" x14ac:dyDescent="0.25">
      <c r="B65" s="49" t="s">
        <v>83</v>
      </c>
      <c r="C65" s="59">
        <f>(C43+C44+C45)-900000</f>
        <v>335228.91099999985</v>
      </c>
    </row>
    <row r="66" spans="2:3" x14ac:dyDescent="0.25">
      <c r="B66" s="49" t="s">
        <v>59</v>
      </c>
      <c r="C66" s="53">
        <f>C34-3000000</f>
        <v>396385.18250000011</v>
      </c>
    </row>
    <row r="67" spans="2:3" x14ac:dyDescent="0.25">
      <c r="B67" s="49" t="s">
        <v>65</v>
      </c>
      <c r="C67" s="57">
        <f>C41-1000000</f>
        <v>-206328.5</v>
      </c>
    </row>
    <row r="68" spans="2:3" ht="15.75" thickBot="1" x14ac:dyDescent="0.3">
      <c r="C68" s="55">
        <f>SUM(C63:C67)</f>
        <v>1405005.5935</v>
      </c>
    </row>
    <row r="69" spans="2:3" ht="15.75" thickTop="1" x14ac:dyDescent="0.25"/>
  </sheetData>
  <mergeCells count="32">
    <mergeCell ref="R2:S2"/>
    <mergeCell ref="T2:U2"/>
    <mergeCell ref="V2:W2"/>
    <mergeCell ref="X2:Y2"/>
    <mergeCell ref="AD2:AE2"/>
    <mergeCell ref="BD2:BE2"/>
    <mergeCell ref="BF2:BG2"/>
    <mergeCell ref="AT1:BG1"/>
    <mergeCell ref="A1:E1"/>
    <mergeCell ref="AT2:AU2"/>
    <mergeCell ref="AV2:AW2"/>
    <mergeCell ref="AX2:AY2"/>
    <mergeCell ref="AZ2:BA2"/>
    <mergeCell ref="BB2:BC2"/>
    <mergeCell ref="F2:G2"/>
    <mergeCell ref="F1:Y1"/>
    <mergeCell ref="H2:I2"/>
    <mergeCell ref="J2:K2"/>
    <mergeCell ref="L2:M2"/>
    <mergeCell ref="N2:O2"/>
    <mergeCell ref="P2:Q2"/>
    <mergeCell ref="AH2:AI2"/>
    <mergeCell ref="AJ2:AK2"/>
    <mergeCell ref="AL2:AM2"/>
    <mergeCell ref="AN2:AO2"/>
    <mergeCell ref="AD1:AO1"/>
    <mergeCell ref="AF2:AG2"/>
    <mergeCell ref="B27:C27"/>
    <mergeCell ref="B28:C28"/>
    <mergeCell ref="B35:C35"/>
    <mergeCell ref="B42:C42"/>
    <mergeCell ref="B50:C50"/>
  </mergeCells>
  <pageMargins left="0.7" right="0.7" top="0.75" bottom="0.75" header="0.3" footer="0.3"/>
  <pageSetup paperSize="9" orientation="portrait" horizontalDpi="4294967294" verticalDpi="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nformation" ma:contentTypeID="0x01010033282546F0D44441B574BEAA5FBE93E40093B7CCB5CE87A54685DCFA1E811D979B" ma:contentTypeVersion="0" ma:contentTypeDescription="" ma:contentTypeScope="" ma:versionID="3bf89a9d07ffd70bc7cd382ee3292cd5">
  <xsd:schema xmlns:xsd="http://www.w3.org/2001/XMLSchema" xmlns:xs="http://www.w3.org/2001/XMLSchema" xmlns:p="http://schemas.microsoft.com/office/2006/metadata/properties" xmlns:ns2="631298fc-6a88-4548-b7d9-3b164918c4a3" xmlns:ns3="http://schemas.microsoft.com/sharepoint/v3/fields" targetNamespace="http://schemas.microsoft.com/office/2006/metadata/properties" ma:root="true" ma:fieldsID="0ec07eb2766f7c97be2c955d696295bf" ns2:_="" ns3:_="">
    <xsd:import namespace="631298fc-6a88-4548-b7d9-3b164918c4a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Organisation" minOccurs="0"/>
                <xsd:element ref="ns2:_x003a_" minOccurs="0"/>
                <xsd:element ref="ns2:_x003a__x003a_" minOccurs="0"/>
                <xsd:element ref="ns3:_Status" minOccurs="0"/>
                <xsd:element ref="ns2:Classification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298fc-6a88-4548-b7d9-3b164918c4a3" elementFormDefault="qualified">
    <xsd:import namespace="http://schemas.microsoft.com/office/2006/documentManagement/types"/>
    <xsd:import namespace="http://schemas.microsoft.com/office/infopath/2007/PartnerControls"/>
    <xsd:element name="Organisation" ma:index="8" nillable="true" ma:displayName="Organisation" ma:default="Choose an Organisation" ma:description="Choose from the drop-down menu or fill in a value" ma:format="Dropdown" ma:internalName="Organisation">
      <xsd:simpleType>
        <xsd:union memberTypes="dms:Text">
          <xsd:simpleType>
            <xsd:restriction base="dms:Choice">
              <xsd:enumeration value="Choose an Organisation"/>
              <xsd:enumeration value="Assoc Elec Producers"/>
              <xsd:enumeration value="Atomic Energy Auth"/>
              <xsd:enumeration value="BERR"/>
              <xsd:enumeration value="British Energy"/>
              <xsd:enumeration value="Brit Wind Energy Assoc"/>
              <xsd:enumeration value="Building Research Est"/>
              <xsd:enumeration value="Carbon Trust"/>
              <xsd:enumeration value="Cavendish"/>
              <xsd:enumeration value="Centrica"/>
              <xsd:enumeration value="Central Networks"/>
              <xsd:enumeration value="CE"/>
              <xsd:enumeration value="CEER"/>
              <xsd:enumeration value="CHPA"/>
              <xsd:enumeration value="Competition Commission"/>
              <xsd:enumeration value="DCLG"/>
              <xsd:enumeration value="DCUSA Ltd"/>
              <xsd:enumeration value="DECC"/>
              <xsd:enumeration value="DEFRA"/>
              <xsd:enumeration value="DETI (Northern Ireland)"/>
              <xsd:enumeration value="European Commission"/>
              <xsd:enumeration value="EdF"/>
              <xsd:enumeration value="Elec DNO"/>
              <xsd:enumeration value="ELEXON"/>
              <xsd:enumeration value="eon"/>
              <xsd:enumeration value="Electricity North West"/>
              <xsd:enumeration value="Energy Networks Association"/>
              <xsd:enumeration value="Energy Retail Association"/>
              <xsd:enumeration value="Energy Saving Trust"/>
              <xsd:enumeration value="energywatch"/>
              <xsd:enumeration value="ERGEG"/>
              <xsd:enumeration value="Ernst &amp; Young"/>
              <xsd:enumeration value="ESTA"/>
              <xsd:enumeration value="Gas DNs"/>
              <xsd:enumeration value="Gas Forum"/>
              <xsd:enumeration value="Gaz de France"/>
              <xsd:enumeration value="Government"/>
              <xsd:enumeration value="HM Revenue &amp; Customs"/>
              <xsd:enumeration value="HM Treasury"/>
              <xsd:enumeration value="House of Commons"/>
              <xsd:enumeration value="HSE"/>
              <xsd:enumeration value="IDNO"/>
              <xsd:enumeration value="IGT"/>
              <xsd:enumeration value="National Grid Gas"/>
              <xsd:enumeration value="National Grid Elec"/>
              <xsd:enumeration value="nPower"/>
              <xsd:enumeration value="NWOperators"/>
              <xsd:enumeration value="NEDL &amp;  YEDL"/>
              <xsd:enumeration value="Northern Gas Networks"/>
              <xsd:enumeration value="OFGEM"/>
              <xsd:enumeration value="OFREG"/>
              <xsd:enumeration value="OFT"/>
              <xsd:enumeration value="Parity"/>
              <xsd:enumeration value="Parl Renew &amp; Sustain Energy Grp"/>
              <xsd:enumeration value="Renewble Energy Assoc"/>
              <xsd:enumeration value="RWE"/>
              <xsd:enumeration value="Scotia Gas Networks"/>
              <xsd:enumeration value="Scottish and Southern"/>
              <xsd:enumeration value="Scottish Executive"/>
              <xsd:enumeration value="Scottish Power"/>
              <xsd:enumeration value="SmartestEnergy"/>
              <xsd:enumeration value="Suppliers"/>
              <xsd:enumeration value="UK Power Networks"/>
              <xsd:enumeration value="Wales &amp; West Utilities"/>
              <xsd:enumeration value="Welsh Assembly"/>
              <xsd:enumeration value="WPD"/>
              <xsd:enumeration value="Xoserve"/>
              <xsd:enumeration value="-"/>
            </xsd:restriction>
          </xsd:simpleType>
        </xsd:union>
      </xsd:simpleType>
    </xsd:element>
    <xsd:element name="_x003a_" ma:index="9" nillable="true" ma:displayName=":" ma:default="" ma:description="To group documents together eg Responses with a Consultation Doc.  The format is Main Document Publication Date as YYYY/MM/DD - Main Document Title - Ref No &#10;(keep the Title part short and use copy and paste to ensure grouping works - check in Publication view)" ma:internalName="_x003A_">
      <xsd:simpleType>
        <xsd:restriction base="dms:Text">
          <xsd:maxLength value="255"/>
        </xsd:restriction>
      </xsd:simpleType>
    </xsd:element>
    <xsd:element name="_x003a__x003a_" ma:index="10" nillable="true" ma:displayName="::" ma:default="-Main Document" ma:description="Used to place Subsidiary Documents and Responses as 'children' to the Main Document, with Subsidiary Documents first" ma:format="Dropdown" ma:internalName="_x003A__x003A_">
      <xsd:simpleType>
        <xsd:restriction base="dms:Choice">
          <xsd:enumeration value="-Main Document"/>
          <xsd:enumeration value="-Subsidiary Document"/>
          <xsd:enumeration value="Response"/>
        </xsd:restriction>
      </xsd:simpleType>
    </xsd:element>
    <xsd:element name="Classification" ma:index="12" ma:displayName="Classification" ma:default="Unclassified" ma:format="Dropdown" ma:internalName="Classification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3" nillable="true" ma:displayName="Descriptor" ma:format="Dropdown" ma:internalName="Descriptor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1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or xmlns="631298fc-6a88-4548-b7d9-3b164918c4a3" xsi:nil="true"/>
    <Classification xmlns="631298fc-6a88-4548-b7d9-3b164918c4a3">Unclassified</Classification>
    <_x003a__x003a_ xmlns="631298fc-6a88-4548-b7d9-3b164918c4a3">-Main Document</_x003a__x003a_>
    <Organisation xmlns="631298fc-6a88-4548-b7d9-3b164918c4a3">Choose an Organisation</Organisation>
    <_x003a_ xmlns="631298fc-6a88-4548-b7d9-3b164918c4a3" xsi:nil="true"/>
    <_Status xmlns="http://schemas.microsoft.com/sharepoint/v3/fields">Draft</_Statu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69773578-b348-4185-91b0-0c3a7eda8d2a" ContentTypeId="0x01010033282546F0D44441B574BEAA5FBE93E4" PreviousValue="false"/>
</file>

<file path=customXml/itemProps1.xml><?xml version="1.0" encoding="utf-8"?>
<ds:datastoreItem xmlns:ds="http://schemas.openxmlformats.org/officeDocument/2006/customXml" ds:itemID="{D9703EC9-5D03-4611-BAC3-796DE413FF1A}"/>
</file>

<file path=customXml/itemProps2.xml><?xml version="1.0" encoding="utf-8"?>
<ds:datastoreItem xmlns:ds="http://schemas.openxmlformats.org/officeDocument/2006/customXml" ds:itemID="{48A5D4B3-5729-4604-99D1-04DA1F348183}"/>
</file>

<file path=customXml/itemProps3.xml><?xml version="1.0" encoding="utf-8"?>
<ds:datastoreItem xmlns:ds="http://schemas.openxmlformats.org/officeDocument/2006/customXml" ds:itemID="{E16CBC98-3288-4E34-A938-A3B100873C46}"/>
</file>

<file path=customXml/itemProps4.xml><?xml version="1.0" encoding="utf-8"?>
<ds:datastoreItem xmlns:ds="http://schemas.openxmlformats.org/officeDocument/2006/customXml" ds:itemID="{C3DCC006-AB8B-4FFA-98B5-3211C71835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Simon Ayley</dc:creator>
  <cp:lastModifiedBy>Vanessa Head</cp:lastModifiedBy>
  <dcterms:created xsi:type="dcterms:W3CDTF">2014-06-26T13:51:13Z</dcterms:created>
  <dcterms:modified xsi:type="dcterms:W3CDTF">2014-08-13T09:08:31Z</dcterms:modified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0x01010033282546F0D44441B574BEAA5FBE93E40093B7CCB5CE87A54685DCFA1E811D979B</vt:lpwstr>
  </property>
</Properties>
</file>