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180" windowHeight="7815"/>
  </bookViews>
  <sheets>
    <sheet name="EMID" sheetId="3" r:id="rId1"/>
  </sheets>
  <definedNames>
    <definedName name="_xlnm.Print_Area" localSheetId="0">EMID!$A$1:$E$37</definedName>
  </definedNames>
  <calcPr calcId="145621"/>
</workbook>
</file>

<file path=xl/calcChain.xml><?xml version="1.0" encoding="utf-8"?>
<calcChain xmlns="http://schemas.openxmlformats.org/spreadsheetml/2006/main">
  <c r="D30" i="3" l="1"/>
  <c r="D34" i="3" l="1"/>
  <c r="D7" i="3"/>
  <c r="D11" i="3"/>
  <c r="D13" i="3" l="1"/>
  <c r="D17" i="3"/>
  <c r="D21" i="3" l="1"/>
  <c r="D33" i="3" s="1"/>
  <c r="D19" i="3"/>
  <c r="D35" i="3" l="1"/>
  <c r="D36" i="3" s="1"/>
  <c r="D37" i="3" s="1"/>
</calcChain>
</file>

<file path=xl/sharedStrings.xml><?xml version="1.0" encoding="utf-8"?>
<sst xmlns="http://schemas.openxmlformats.org/spreadsheetml/2006/main" count="49" uniqueCount="27">
  <si>
    <t>Underlying over-recovery position prior to losses decision</t>
  </si>
  <si>
    <t>£</t>
  </si>
  <si>
    <t>m</t>
  </si>
  <si>
    <t>k</t>
  </si>
  <si>
    <t>Net change from £28.55m to £16m</t>
  </si>
  <si>
    <t>Penalty interest amount</t>
  </si>
  <si>
    <t>Calculation</t>
  </si>
  <si>
    <r>
      <t>Consequently, EMID would incur an additional penalty of £18</t>
    </r>
    <r>
      <rPr>
        <sz val="12"/>
        <color theme="3"/>
        <rFont val="Arial"/>
        <family val="2"/>
      </rPr>
      <t>9</t>
    </r>
    <r>
      <rPr>
        <sz val="12"/>
        <rFont val="Arial"/>
        <family val="2"/>
      </rPr>
      <t>k purely due to the timing of the losses payback.</t>
    </r>
  </si>
  <si>
    <t>Therefore the value of PRt  needs to be reset from zero to 1.5% for the net change of £28.55m -£15.97m = £12.59m</t>
  </si>
  <si>
    <t>Bank of England base rate (It)</t>
  </si>
  <si>
    <t>PRt if no direction is made to change it under CRC 14</t>
  </si>
  <si>
    <t>PRt proposed direction value</t>
  </si>
  <si>
    <t>Kt (if used proposed PRt value)</t>
  </si>
  <si>
    <t>Difference (ie additional revenue)</t>
  </si>
  <si>
    <t xml:space="preserve"> </t>
  </si>
  <si>
    <t>The Direction of an alternative PRt value under CRC 14 therefore needs to provide relief in Regulatory Year 2013/14 from this additional interest penalty (ie £189k) arising from the decision not to activate the Distribution Losses Incentive Mechanism.</t>
  </si>
  <si>
    <t>Penalty interest rate (3% instead of 'normal' 1.5%)</t>
  </si>
  <si>
    <t>Penalty interest rate (0% instead of 'normal' 1.5%)</t>
  </si>
  <si>
    <t>As a result of the Ofgem decision on losses (if PRt is set to zero) EMID would incur penalty interest at 1.5% on their actual under recovery of  £28.55m in Regulatory Year 2013/14 which is approximately £428k.</t>
  </si>
  <si>
    <t xml:space="preserve">Subsidiary document [1B]: Calculation of PRt value to direct for WPD (EMID)  </t>
  </si>
  <si>
    <t>Additional penalty interest EMID would have incurred prior to losses decision</t>
  </si>
  <si>
    <r>
      <t xml:space="preserve">Regulated Combined Distribution Network Revenue (RDt) </t>
    </r>
    <r>
      <rPr>
        <i/>
        <sz val="12"/>
        <rFont val="Arial"/>
        <family val="2"/>
      </rPr>
      <t>minus</t>
    </r>
    <r>
      <rPr>
        <sz val="12"/>
        <rFont val="Arial"/>
        <family val="2"/>
      </rPr>
      <t xml:space="preserve"> Combined Allowed Distribution Network Revenue (ARt)  </t>
    </r>
  </si>
  <si>
    <t>Kt (if no direction is made to change PRt under CRC 14)</t>
  </si>
  <si>
    <t>Required value for PRt to be set in a direction to provide EMID with additional penalty interest of £189k though the operation of the correction (K) factor in CRC 14:</t>
  </si>
  <si>
    <t xml:space="preserve">For WPD East Midlands (EMID), a PRt value of 0.66 per cent is proposed to be directed with respect to the affected Regulatory Year 2013/14. Excluding the impact of PPL in Regulatory Year 2013/14, EMID would have been in an over recovery position of greater than 103 per cent, attracting a PRt value of 3 per cent under the provisions of CRC 14. A PRt value of 0.66 per cent with respect to the affected Regulatory Year ensures that the additional allowed revenue EMID can recover is a value that:
• means it does not suffer any penalty interest adjustment in respect ofcaused by the anticipated PPL (ie it receives interest of 1.5 per cent on this value) but, 
• it incurs a PRt value of 3 per cent on the over recovery that would have occurred had the under recovery in relation to PPL not taken place.
This spreadsheet sets out the calculations. 
</t>
  </si>
  <si>
    <t>EMID would have suffered a 3% penalty rate (PRt) prior to the losses decision as there was an underlying over recovery of £16m in the affected Regulatory Year 2013/14 due mainly due to the cold weather in 2013/14. This would have resulted in additional penalty interest at 1.5% with respect to the over recovery which would be £239k:</t>
  </si>
  <si>
    <t>Check: Does PRt = 0.66, with respect to the affected Regulatory Year 2013/14,  lead to an adjustment of allowed revenue (through the K factor) of £189k? Check using algebra for K factor in CRC 3 (Restriction of Distribution Charges: Use of System Charges).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</si>
</sst>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0%"/>
    <numFmt numFmtId="165" formatCode="0.000"/>
    <numFmt numFmtId="166" formatCode="0.0000"/>
    <numFmt numFmtId="167" formatCode="0.00000"/>
    <numFmt numFmtId="168" formatCode="0.000000"/>
    <numFmt numFmtId="169" formatCode="0.00000%"/>
  </numFmts>
  <fonts count="8" x14ac:knownFonts="1">
    <font>
      <sz val="10"/>
      <color theme="1"/>
      <name val="Verdana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3"/>
      <name val="Arial"/>
      <family val="2"/>
    </font>
    <font>
      <b/>
      <u/>
      <sz val="12"/>
      <name val="Arial"/>
      <family val="2"/>
    </font>
    <font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0" xfId="2" applyFont="1" applyFill="1" applyAlignment="1">
      <alignment vertical="center"/>
    </xf>
    <xf numFmtId="0" fontId="4" fillId="2" borderId="0" xfId="2" applyFont="1" applyFill="1" applyAlignment="1">
      <alignment vertical="center"/>
    </xf>
    <xf numFmtId="0" fontId="3" fillId="2" borderId="0" xfId="2" applyFont="1" applyFill="1" applyAlignment="1">
      <alignment vertical="center" wrapText="1"/>
    </xf>
    <xf numFmtId="167" fontId="3" fillId="2" borderId="0" xfId="2" applyNumberFormat="1" applyFont="1" applyFill="1" applyAlignment="1">
      <alignment vertical="center"/>
    </xf>
    <xf numFmtId="0" fontId="3" fillId="2" borderId="1" xfId="2" applyFont="1" applyFill="1" applyBorder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vertical="center" wrapText="1"/>
    </xf>
    <xf numFmtId="0" fontId="3" fillId="2" borderId="1" xfId="2" applyFont="1" applyFill="1" applyBorder="1" applyAlignment="1">
      <alignment horizontal="right" vertical="center" wrapText="1"/>
    </xf>
    <xf numFmtId="0" fontId="3" fillId="2" borderId="1" xfId="2" applyFont="1" applyFill="1" applyBorder="1" applyAlignment="1">
      <alignment horizontal="right" vertical="center"/>
    </xf>
    <xf numFmtId="2" fontId="3" fillId="2" borderId="1" xfId="2" applyNumberFormat="1" applyFont="1" applyFill="1" applyBorder="1" applyAlignment="1">
      <alignment vertical="center"/>
    </xf>
    <xf numFmtId="10" fontId="3" fillId="2" borderId="1" xfId="2" applyNumberFormat="1" applyFont="1" applyFill="1" applyBorder="1" applyAlignment="1">
      <alignment vertical="center"/>
    </xf>
    <xf numFmtId="0" fontId="4" fillId="2" borderId="1" xfId="2" applyFont="1" applyFill="1" applyBorder="1" applyAlignment="1">
      <alignment horizontal="right" vertical="center" wrapText="1"/>
    </xf>
    <xf numFmtId="0" fontId="4" fillId="2" borderId="1" xfId="2" applyFont="1" applyFill="1" applyBorder="1" applyAlignment="1">
      <alignment horizontal="right" vertical="center"/>
    </xf>
    <xf numFmtId="1" fontId="4" fillId="2" borderId="1" xfId="2" applyNumberFormat="1" applyFont="1" applyFill="1" applyBorder="1" applyAlignment="1">
      <alignment vertical="center"/>
    </xf>
    <xf numFmtId="0" fontId="4" fillId="2" borderId="1" xfId="2" applyFont="1" applyFill="1" applyBorder="1" applyAlignment="1">
      <alignment vertical="center"/>
    </xf>
    <xf numFmtId="165" fontId="3" fillId="2" borderId="1" xfId="2" applyNumberFormat="1" applyFont="1" applyFill="1" applyBorder="1" applyAlignment="1">
      <alignment vertical="center"/>
    </xf>
    <xf numFmtId="0" fontId="4" fillId="2" borderId="1" xfId="2" applyFont="1" applyFill="1" applyBorder="1" applyAlignment="1">
      <alignment horizontal="left" vertical="center" wrapText="1"/>
    </xf>
    <xf numFmtId="164" fontId="4" fillId="2" borderId="1" xfId="3" applyNumberFormat="1" applyFont="1" applyFill="1" applyBorder="1" applyAlignment="1">
      <alignment vertical="center"/>
    </xf>
    <xf numFmtId="0" fontId="3" fillId="3" borderId="1" xfId="2" applyFont="1" applyFill="1" applyBorder="1" applyAlignment="1">
      <alignment vertical="center"/>
    </xf>
    <xf numFmtId="166" fontId="3" fillId="3" borderId="1" xfId="2" applyNumberFormat="1" applyFont="1" applyFill="1" applyBorder="1" applyAlignment="1">
      <alignment vertical="center"/>
    </xf>
    <xf numFmtId="0" fontId="3" fillId="3" borderId="1" xfId="2" applyFont="1" applyFill="1" applyBorder="1" applyAlignment="1">
      <alignment horizontal="right" vertical="center" wrapText="1"/>
    </xf>
    <xf numFmtId="0" fontId="3" fillId="3" borderId="1" xfId="2" applyFont="1" applyFill="1" applyBorder="1" applyAlignment="1">
      <alignment horizontal="right" vertical="center"/>
    </xf>
    <xf numFmtId="0" fontId="3" fillId="3" borderId="1" xfId="2" applyNumberFormat="1" applyFont="1" applyFill="1" applyBorder="1" applyAlignment="1">
      <alignment vertical="center"/>
    </xf>
    <xf numFmtId="168" fontId="3" fillId="3" borderId="1" xfId="2" applyNumberFormat="1" applyFont="1" applyFill="1" applyBorder="1" applyAlignment="1">
      <alignment vertical="center"/>
    </xf>
    <xf numFmtId="0" fontId="4" fillId="3" borderId="1" xfId="2" applyFont="1" applyFill="1" applyBorder="1" applyAlignment="1">
      <alignment horizontal="right" vertical="center"/>
    </xf>
    <xf numFmtId="165" fontId="4" fillId="3" borderId="1" xfId="2" applyNumberFormat="1" applyFont="1" applyFill="1" applyBorder="1" applyAlignment="1">
      <alignment vertical="center"/>
    </xf>
    <xf numFmtId="167" fontId="3" fillId="3" borderId="1" xfId="2" applyNumberFormat="1" applyFont="1" applyFill="1" applyBorder="1" applyAlignment="1">
      <alignment vertical="center"/>
    </xf>
    <xf numFmtId="169" fontId="4" fillId="2" borderId="1" xfId="3" applyNumberFormat="1" applyFont="1" applyFill="1" applyBorder="1" applyAlignment="1">
      <alignment vertical="center"/>
    </xf>
    <xf numFmtId="0" fontId="3" fillId="3" borderId="1" xfId="2" applyFont="1" applyFill="1" applyBorder="1" applyAlignment="1">
      <alignment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4" fillId="3" borderId="2" xfId="2" applyFont="1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4">
    <cellStyle name="Normal" xfId="0" builtinId="0"/>
    <cellStyle name="Normal 2" xfId="2"/>
    <cellStyle name="Normal 3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2766487</xdr:colOff>
      <xdr:row>24</xdr:row>
      <xdr:rowOff>107155</xdr:rowOff>
    </xdr:from>
    <xdr:to>
      <xdr:col>4</xdr:col>
      <xdr:colOff>366208</xdr:colOff>
      <xdr:row>28</xdr:row>
      <xdr:rowOff>130968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518" y="8870155"/>
          <a:ext cx="6612753" cy="785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2"/>
  <sheetViews>
    <sheetView tabSelected="1" zoomScale="80" zoomScaleNormal="80" workbookViewId="0">
      <selection activeCell="M16" sqref="M16"/>
    </sheetView>
  </sheetViews>
  <sheetFormatPr defaultRowHeight="15" x14ac:dyDescent="0.2"/>
  <cols>
    <col min="1" max="1" width="3.25" style="1" customWidth="1"/>
    <col min="2" max="2" width="100.625" style="3" customWidth="1"/>
    <col min="3" max="3" width="3" style="1" bestFit="1" customWidth="1"/>
    <col min="4" max="4" width="14.625" style="1" customWidth="1"/>
    <col min="5" max="5" width="5" style="1" customWidth="1"/>
    <col min="6" max="8" width="3.25" style="1" customWidth="1"/>
    <col min="9" max="16384" width="9" style="1"/>
  </cols>
  <sheetData>
    <row r="1" spans="2:9" ht="24.75" customHeight="1" x14ac:dyDescent="0.2">
      <c r="B1" s="32" t="s">
        <v>19</v>
      </c>
      <c r="C1" s="33"/>
      <c r="D1" s="33"/>
      <c r="E1" s="34"/>
    </row>
    <row r="2" spans="2:9" ht="134.25" customHeight="1" x14ac:dyDescent="0.2">
      <c r="B2" s="30" t="s">
        <v>24</v>
      </c>
      <c r="C2" s="31"/>
      <c r="D2" s="31"/>
      <c r="E2" s="31"/>
    </row>
    <row r="3" spans="2:9" ht="24.75" customHeight="1" x14ac:dyDescent="0.2">
      <c r="B3" s="7"/>
      <c r="C3" s="5"/>
      <c r="D3" s="6" t="s">
        <v>6</v>
      </c>
      <c r="E3" s="5"/>
    </row>
    <row r="4" spans="2:9" ht="63" customHeight="1" x14ac:dyDescent="0.2">
      <c r="B4" s="7" t="s">
        <v>25</v>
      </c>
      <c r="C4" s="5"/>
      <c r="D4" s="6"/>
      <c r="E4" s="5"/>
    </row>
    <row r="5" spans="2:9" ht="21.75" customHeight="1" x14ac:dyDescent="0.2">
      <c r="B5" s="8" t="s">
        <v>0</v>
      </c>
      <c r="C5" s="9" t="s">
        <v>1</v>
      </c>
      <c r="D5" s="10">
        <v>15.965191958484297</v>
      </c>
      <c r="E5" s="5" t="s">
        <v>2</v>
      </c>
    </row>
    <row r="6" spans="2:9" x14ac:dyDescent="0.2">
      <c r="B6" s="8" t="s">
        <v>16</v>
      </c>
      <c r="C6" s="9"/>
      <c r="D6" s="11">
        <v>1.4999999999999999E-2</v>
      </c>
      <c r="E6" s="5"/>
    </row>
    <row r="7" spans="2:9" s="2" customFormat="1" ht="15.75" x14ac:dyDescent="0.2">
      <c r="B7" s="8" t="s">
        <v>20</v>
      </c>
      <c r="C7" s="13" t="s">
        <v>1</v>
      </c>
      <c r="D7" s="14">
        <f>D5*D6*1000</f>
        <v>239.47787937726446</v>
      </c>
      <c r="E7" s="15" t="s">
        <v>3</v>
      </c>
    </row>
    <row r="8" spans="2:9" x14ac:dyDescent="0.2">
      <c r="B8" s="8"/>
      <c r="C8" s="9"/>
      <c r="D8" s="5"/>
      <c r="E8" s="5"/>
    </row>
    <row r="9" spans="2:9" ht="55.5" customHeight="1" x14ac:dyDescent="0.2">
      <c r="B9" s="7" t="s">
        <v>18</v>
      </c>
      <c r="C9" s="9" t="s">
        <v>1</v>
      </c>
      <c r="D9" s="10">
        <v>28.554808000000001</v>
      </c>
      <c r="E9" s="5" t="s">
        <v>2</v>
      </c>
    </row>
    <row r="10" spans="2:9" x14ac:dyDescent="0.2">
      <c r="B10" s="8" t="s">
        <v>17</v>
      </c>
      <c r="C10" s="9"/>
      <c r="D10" s="11">
        <v>1.4999999999999999E-2</v>
      </c>
      <c r="E10" s="5"/>
    </row>
    <row r="11" spans="2:9" ht="15.75" x14ac:dyDescent="0.2">
      <c r="B11" s="7"/>
      <c r="C11" s="13" t="s">
        <v>1</v>
      </c>
      <c r="D11" s="14">
        <f>D9*D10*1000</f>
        <v>428.32212000000004</v>
      </c>
      <c r="E11" s="15" t="s">
        <v>3</v>
      </c>
      <c r="F11" s="2"/>
      <c r="G11" s="2"/>
      <c r="H11" s="2"/>
    </row>
    <row r="12" spans="2:9" x14ac:dyDescent="0.2">
      <c r="B12" s="7"/>
      <c r="C12" s="9"/>
      <c r="D12" s="5"/>
      <c r="E12" s="5"/>
    </row>
    <row r="13" spans="2:9" ht="15.75" x14ac:dyDescent="0.2">
      <c r="B13" s="7" t="s">
        <v>7</v>
      </c>
      <c r="C13" s="13" t="s">
        <v>1</v>
      </c>
      <c r="D13" s="14">
        <f>D11-D7</f>
        <v>188.84424062273558</v>
      </c>
      <c r="E13" s="15" t="s">
        <v>3</v>
      </c>
      <c r="F13" s="2"/>
      <c r="G13" s="2"/>
      <c r="H13" s="2"/>
    </row>
    <row r="14" spans="2:9" x14ac:dyDescent="0.2">
      <c r="B14" s="7"/>
      <c r="C14" s="9"/>
      <c r="D14" s="5"/>
      <c r="E14" s="5"/>
      <c r="I14" s="1" t="s">
        <v>14</v>
      </c>
    </row>
    <row r="15" spans="2:9" ht="45" x14ac:dyDescent="0.2">
      <c r="B15" s="7" t="s">
        <v>15</v>
      </c>
      <c r="C15" s="9"/>
      <c r="D15" s="5"/>
      <c r="E15" s="5"/>
    </row>
    <row r="16" spans="2:9" ht="30" x14ac:dyDescent="0.2">
      <c r="B16" s="7" t="s">
        <v>8</v>
      </c>
      <c r="C16" s="9"/>
      <c r="D16" s="5"/>
      <c r="E16" s="5"/>
    </row>
    <row r="17" spans="2:5" x14ac:dyDescent="0.2">
      <c r="B17" s="9" t="s">
        <v>4</v>
      </c>
      <c r="C17" s="9" t="s">
        <v>1</v>
      </c>
      <c r="D17" s="10">
        <f>D9-D5</f>
        <v>12.589616041515704</v>
      </c>
      <c r="E17" s="5" t="s">
        <v>2</v>
      </c>
    </row>
    <row r="18" spans="2:5" x14ac:dyDescent="0.2">
      <c r="B18" s="8" t="s">
        <v>17</v>
      </c>
      <c r="C18" s="9"/>
      <c r="D18" s="11">
        <v>1.4999999999999999E-2</v>
      </c>
      <c r="E18" s="5"/>
    </row>
    <row r="19" spans="2:5" x14ac:dyDescent="0.2">
      <c r="B19" s="8" t="s">
        <v>5</v>
      </c>
      <c r="C19" s="9" t="s">
        <v>1</v>
      </c>
      <c r="D19" s="16">
        <f>ROUND(D17*D18*1000,3)</f>
        <v>188.84399999999999</v>
      </c>
      <c r="E19" s="5" t="s">
        <v>3</v>
      </c>
    </row>
    <row r="20" spans="2:5" x14ac:dyDescent="0.2">
      <c r="B20" s="8"/>
      <c r="C20" s="5"/>
      <c r="D20" s="5"/>
      <c r="E20" s="5"/>
    </row>
    <row r="21" spans="2:5" ht="31.5" x14ac:dyDescent="0.2">
      <c r="B21" s="17" t="s">
        <v>23</v>
      </c>
      <c r="C21" s="15"/>
      <c r="D21" s="28">
        <f>ROUND((D19/1000)/D9,7)</f>
        <v>6.6134000000000002E-3</v>
      </c>
      <c r="E21" s="5"/>
    </row>
    <row r="22" spans="2:5" ht="15.75" x14ac:dyDescent="0.2">
      <c r="B22" s="12"/>
      <c r="C22" s="15"/>
      <c r="D22" s="18"/>
      <c r="E22" s="5"/>
    </row>
    <row r="23" spans="2:5" ht="51.75" customHeight="1" x14ac:dyDescent="0.2">
      <c r="B23" s="35" t="s">
        <v>26</v>
      </c>
      <c r="C23" s="36"/>
      <c r="D23" s="36"/>
      <c r="E23" s="37"/>
    </row>
    <row r="24" spans="2:5" x14ac:dyDescent="0.2">
      <c r="B24" s="29"/>
      <c r="C24" s="19"/>
      <c r="D24" s="19"/>
      <c r="E24" s="19"/>
    </row>
    <row r="25" spans="2:5" x14ac:dyDescent="0.2">
      <c r="B25" s="29"/>
      <c r="C25" s="19"/>
      <c r="D25" s="19"/>
      <c r="E25" s="19"/>
    </row>
    <row r="26" spans="2:5" x14ac:dyDescent="0.2">
      <c r="B26" s="29"/>
      <c r="C26" s="19"/>
      <c r="D26" s="19"/>
      <c r="E26" s="20"/>
    </row>
    <row r="27" spans="2:5" x14ac:dyDescent="0.2">
      <c r="B27" s="29"/>
      <c r="C27" s="19"/>
      <c r="D27" s="19"/>
      <c r="E27" s="19"/>
    </row>
    <row r="28" spans="2:5" x14ac:dyDescent="0.2">
      <c r="B28" s="29"/>
      <c r="C28" s="19"/>
      <c r="D28" s="19"/>
      <c r="E28" s="19"/>
    </row>
    <row r="29" spans="2:5" x14ac:dyDescent="0.2">
      <c r="B29" s="29"/>
      <c r="C29" s="19"/>
      <c r="D29" s="19"/>
      <c r="E29" s="19"/>
    </row>
    <row r="30" spans="2:5" ht="31.5" customHeight="1" x14ac:dyDescent="0.2">
      <c r="B30" s="21" t="s">
        <v>21</v>
      </c>
      <c r="C30" s="22" t="s">
        <v>1</v>
      </c>
      <c r="D30" s="24">
        <f>-D9</f>
        <v>-28.554808000000001</v>
      </c>
      <c r="E30" s="19"/>
    </row>
    <row r="31" spans="2:5" ht="18" customHeight="1" x14ac:dyDescent="0.2">
      <c r="B31" s="21" t="s">
        <v>9</v>
      </c>
      <c r="C31" s="22"/>
      <c r="D31" s="23">
        <v>0.5</v>
      </c>
      <c r="E31" s="19"/>
    </row>
    <row r="32" spans="2:5" ht="19.5" customHeight="1" x14ac:dyDescent="0.2">
      <c r="B32" s="21" t="s">
        <v>10</v>
      </c>
      <c r="C32" s="22"/>
      <c r="D32" s="23">
        <v>0</v>
      </c>
      <c r="E32" s="19"/>
    </row>
    <row r="33" spans="2:5" x14ac:dyDescent="0.2">
      <c r="B33" s="21" t="s">
        <v>11</v>
      </c>
      <c r="C33" s="22"/>
      <c r="D33" s="27">
        <f>D21*100</f>
        <v>0.66134000000000004</v>
      </c>
      <c r="E33" s="19"/>
    </row>
    <row r="34" spans="2:5" x14ac:dyDescent="0.2">
      <c r="B34" s="21" t="s">
        <v>22</v>
      </c>
      <c r="C34" s="22" t="s">
        <v>1</v>
      </c>
      <c r="D34" s="24">
        <f>ROUND(D30*(1+((D31+D32)/100)),6)</f>
        <v>-28.697582000000001</v>
      </c>
      <c r="E34" s="19" t="s">
        <v>2</v>
      </c>
    </row>
    <row r="35" spans="2:5" x14ac:dyDescent="0.2">
      <c r="B35" s="21" t="s">
        <v>12</v>
      </c>
      <c r="C35" s="22" t="s">
        <v>1</v>
      </c>
      <c r="D35" s="24">
        <f>ROUND(D30*(1+((D31+D33)/100)),6)</f>
        <v>-28.886426</v>
      </c>
      <c r="E35" s="19" t="s">
        <v>2</v>
      </c>
    </row>
    <row r="36" spans="2:5" ht="18.75" customHeight="1" x14ac:dyDescent="0.2">
      <c r="B36" s="21" t="s">
        <v>13</v>
      </c>
      <c r="C36" s="22" t="s">
        <v>1</v>
      </c>
      <c r="D36" s="24">
        <f>D35-D34</f>
        <v>-0.18884399999999957</v>
      </c>
      <c r="E36" s="19" t="s">
        <v>2</v>
      </c>
    </row>
    <row r="37" spans="2:5" ht="15.75" x14ac:dyDescent="0.2">
      <c r="B37" s="21" t="s">
        <v>13</v>
      </c>
      <c r="C37" s="25" t="s">
        <v>1</v>
      </c>
      <c r="D37" s="26">
        <f>D36*1000*-1</f>
        <v>188.84399999999957</v>
      </c>
      <c r="E37" s="19" t="s">
        <v>3</v>
      </c>
    </row>
    <row r="39" spans="2:5" ht="21" customHeight="1" x14ac:dyDescent="0.2"/>
    <row r="41" spans="2:5" x14ac:dyDescent="0.2">
      <c r="C41" s="4"/>
      <c r="D41" s="4"/>
    </row>
    <row r="42" spans="2:5" x14ac:dyDescent="0.2">
      <c r="E42" s="4"/>
    </row>
  </sheetData>
  <mergeCells count="3">
    <mergeCell ref="B2:E2"/>
    <mergeCell ref="B1:E1"/>
    <mergeCell ref="B23:E23"/>
  </mergeCells>
  <pageMargins left="0.31496062992125984" right="0.70866141732283472" top="0.35433070866141736" bottom="0.55118110236220474" header="0.11811023622047245" footer="0.11811023622047245"/>
  <pageSetup paperSize="9" scale="55" orientation="landscape" r:id="rId1"/>
  <headerFooter>
    <oddFooter>&amp;L&amp;Z&amp;F - 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ssification xmlns="eecedeb9-13b3-4e62-b003-046c92e1668a">Unclassified</Classification>
    <Descriptor xmlns="eecedeb9-13b3-4e62-b003-046c92e1668a" xsi:nil="true"/>
    <_x003a__x003a_ xmlns="eecedeb9-13b3-4e62-b003-046c92e1668a" xsi:nil="true"/>
    <_x003a_ xmlns="eecedeb9-13b3-4e62-b003-046c92e1668a" xsi:nil="true"/>
    <Organisation xmlns="eecedeb9-13b3-4e62-b003-046c92e1668a" xsi:nil="true"/>
    <_Status xmlns="http://schemas.microsoft.com/sharepoint/v3/fields">Draft</_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formation" ma:contentTypeID="0x01010033282546F0D44441B574BEAA5FBE93E400AC229FE91AA4EC4BB6CBC5CF6D4CE95B" ma:contentTypeVersion="0" ma:contentTypeDescription="" ma:contentTypeScope="" ma:versionID="ff26c1fd12e4f45558499193ac8962d4">
  <xsd:schema xmlns:xsd="http://www.w3.org/2001/XMLSchema" xmlns:xs="http://www.w3.org/2001/XMLSchema" xmlns:p="http://schemas.microsoft.com/office/2006/metadata/properties" xmlns:ns2="eecedeb9-13b3-4e62-b003-046c92e1668a" xmlns:ns3="http://schemas.microsoft.com/sharepoint/v3/fields" targetNamespace="http://schemas.microsoft.com/office/2006/metadata/properties" ma:root="true" ma:fieldsID="5ffe7b09fac46e03d5c6c087e3ba210b" ns2:_="" ns3:_="">
    <xsd:import namespace="eecedeb9-13b3-4e62-b003-046c92e1668a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Organisation" minOccurs="0"/>
                <xsd:element ref="ns2:_x003a_" minOccurs="0"/>
                <xsd:element ref="ns2:_x003a__x003a_" minOccurs="0"/>
                <xsd:element ref="ns3:_Status" minOccurs="0"/>
                <xsd:element ref="ns2:Classification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edeb9-13b3-4e62-b003-046c92e1668a" elementFormDefault="qualified">
    <xsd:import namespace="http://schemas.microsoft.com/office/2006/documentManagement/types"/>
    <xsd:import namespace="http://schemas.microsoft.com/office/infopath/2007/PartnerControls"/>
    <xsd:element name="Organisation" ma:index="8" nillable="true" ma:displayName="Organisation" ma:default="Choose an Organisation" ma:description="Choose from the drop-down menu or fill in a value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CC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Northern Powergrid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UK Power Network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_x003a_" ma:index="9" nillable="true" ma:displayName=":" ma:default="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>
      <xsd:simpleType>
        <xsd:restriction base="dms:Text">
          <xsd:maxLength value="255"/>
        </xsd:restriction>
      </xsd:simpleType>
    </xsd:element>
    <xsd:element name="_x003a__x003a_" ma:index="10" nillable="true" ma:displayName="::" ma:default="-Main Document" ma:description="Used to place Subsidiary Documents and Responses as 'children' to the Main Document, with Subsidiary Documents first" ma:format="Dropdown" ma:internalName="_x003A__x003A_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Classification" ma:index="12" ma:displayName="Classification" ma:default="Unclassified" ma:format="Dropdown" ma:internalName="Classification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internalName="Descriptor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69773578-b348-4185-91b0-0c3a7eda8d2a" ContentTypeId="0x01010033282546F0D44441B574BEAA5FBE93E4" PreviousValue="false"/>
</file>

<file path=customXml/itemProps1.xml><?xml version="1.0" encoding="utf-8"?>
<ds:datastoreItem xmlns:ds="http://schemas.openxmlformats.org/officeDocument/2006/customXml" ds:itemID="{B25E8A9A-F761-4C7A-93B5-A959F9212E43}"/>
</file>

<file path=customXml/itemProps2.xml><?xml version="1.0" encoding="utf-8"?>
<ds:datastoreItem xmlns:ds="http://schemas.openxmlformats.org/officeDocument/2006/customXml" ds:itemID="{93A619BF-F1CB-4675-9E6A-248934AB79E5}"/>
</file>

<file path=customXml/itemProps3.xml><?xml version="1.0" encoding="utf-8"?>
<ds:datastoreItem xmlns:ds="http://schemas.openxmlformats.org/officeDocument/2006/customXml" ds:itemID="{98EBF459-BF7B-4DEB-86A0-10DB25F70760}"/>
</file>

<file path=customXml/itemProps4.xml><?xml version="1.0" encoding="utf-8"?>
<ds:datastoreItem xmlns:ds="http://schemas.openxmlformats.org/officeDocument/2006/customXml" ds:itemID="{E0CB9A19-44F0-414E-9B54-D167286E26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EMID</vt:lpstr>
      <vt:lpstr>EMID!Print_Area</vt:lpstr>
    </vt:vector>
  </TitlesOfParts>
  <Company>Ofgem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parishc</dc:creator>
  <cp:lastModifiedBy>Thomas Mackenzie</cp:lastModifiedBy>
  <dcterms:created xsi:type="dcterms:W3CDTF">2014-08-31T21:47:52Z</dcterms:created>
  <dcterms:modified xsi:type="dcterms:W3CDTF">2014-09-11T14:48:28Z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0x01010033282546F0D44441B574BEAA5FBE93E400AC229FE91AA4EC4BB6CBC5CF6D4CE95B</vt:lpwstr>
  </property>
</Properties>
</file>