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240" windowWidth="19320" windowHeight="11640" tabRatio="838" firstSheet="1" activeTab="1"/>
  </bookViews>
  <sheets>
    <sheet name="Notes" sheetId="6" r:id="rId1"/>
    <sheet name="Close out - all DNOs" sheetId="1" r:id="rId2"/>
    <sheet name="Statistical analysis" sheetId="7" r:id="rId3"/>
    <sheet name="SF mapping" sheetId="8" r:id="rId4"/>
  </sheets>
  <definedNames>
    <definedName name="Entry_Anchor">#REF!</definedName>
    <definedName name="HH_Exit_Anchor">#REF!</definedName>
    <definedName name="NHH_Exit_Anchor">#REF!</definedName>
    <definedName name="_xlnm.Print_Area" localSheetId="2">'Statistical analysis'!$A$1:$O$80</definedName>
  </definedNames>
  <calcPr calcId="145621"/>
</workbook>
</file>

<file path=xl/calcChain.xml><?xml version="1.0" encoding="utf-8"?>
<calcChain xmlns="http://schemas.openxmlformats.org/spreadsheetml/2006/main">
  <c r="AL26" i="8" l="1"/>
  <c r="C2" i="7" l="1"/>
  <c r="D2" i="7"/>
  <c r="E2" i="7"/>
  <c r="F2" i="7"/>
  <c r="G2" i="7"/>
  <c r="H2" i="7"/>
  <c r="I2" i="7"/>
  <c r="J2" i="7"/>
  <c r="K2" i="7"/>
  <c r="L4" i="7"/>
  <c r="M4" i="7"/>
  <c r="N4" i="7"/>
  <c r="CJ15" i="8" l="1"/>
  <c r="D16" i="8" l="1"/>
  <c r="E16" i="8"/>
  <c r="F16" i="8"/>
  <c r="G16" i="8"/>
  <c r="H16" i="8"/>
  <c r="I16" i="8"/>
  <c r="D17" i="8"/>
  <c r="E17" i="8"/>
  <c r="E35" i="8" s="1"/>
  <c r="F17" i="8"/>
  <c r="G17" i="8"/>
  <c r="H17" i="8"/>
  <c r="H21" i="8" s="1"/>
  <c r="I17" i="8"/>
  <c r="D18" i="8"/>
  <c r="E18" i="8"/>
  <c r="F18" i="8"/>
  <c r="G18" i="8"/>
  <c r="H18" i="8"/>
  <c r="I18" i="8"/>
  <c r="D19" i="8"/>
  <c r="E19" i="8"/>
  <c r="F19" i="8"/>
  <c r="G19" i="8"/>
  <c r="H19" i="8"/>
  <c r="I19" i="8"/>
  <c r="D20" i="8"/>
  <c r="E20" i="8"/>
  <c r="F20" i="8"/>
  <c r="F21" i="8" s="1"/>
  <c r="G20" i="8"/>
  <c r="H20" i="8"/>
  <c r="I20" i="8"/>
  <c r="D21" i="8"/>
  <c r="G21" i="8"/>
  <c r="D25" i="8"/>
  <c r="E25" i="8"/>
  <c r="F25" i="8"/>
  <c r="G25" i="8"/>
  <c r="H25" i="8"/>
  <c r="I25" i="8"/>
  <c r="D26" i="8"/>
  <c r="E26" i="8"/>
  <c r="F26" i="8"/>
  <c r="G26" i="8"/>
  <c r="H26" i="8"/>
  <c r="I26" i="8"/>
  <c r="D33" i="8"/>
  <c r="E33" i="8"/>
  <c r="D34" i="8"/>
  <c r="D35" i="8" s="1"/>
  <c r="E34" i="8"/>
  <c r="F34" i="8"/>
  <c r="G34" i="8"/>
  <c r="H34" i="8"/>
  <c r="H35" i="8" s="1"/>
  <c r="I34" i="8"/>
  <c r="F35" i="8"/>
  <c r="I35" i="8"/>
  <c r="G35" i="8" l="1"/>
  <c r="I21" i="8"/>
  <c r="E21" i="8"/>
  <c r="AM34" i="8" l="1"/>
  <c r="AL34" i="8"/>
  <c r="AK34" i="8"/>
  <c r="AJ34" i="8"/>
  <c r="AI34" i="8"/>
  <c r="AH34" i="8"/>
  <c r="AG34" i="8"/>
  <c r="AF34" i="8"/>
  <c r="AE34" i="8"/>
  <c r="AD34" i="8"/>
  <c r="AC34" i="8"/>
  <c r="AB34" i="8"/>
  <c r="AA34" i="8"/>
  <c r="Z34" i="8"/>
  <c r="Y34" i="8"/>
  <c r="X34" i="8"/>
  <c r="W34" i="8"/>
  <c r="V34" i="8"/>
  <c r="U34" i="8"/>
  <c r="T34" i="8"/>
  <c r="S34" i="8"/>
  <c r="R34" i="8"/>
  <c r="Q34" i="8"/>
  <c r="P34" i="8"/>
  <c r="O34" i="8"/>
  <c r="N34" i="8"/>
  <c r="M34" i="8"/>
  <c r="L34" i="8"/>
  <c r="K34" i="8"/>
  <c r="J34" i="8"/>
  <c r="CN32" i="8"/>
  <c r="CM32" i="8"/>
  <c r="CL32" i="8"/>
  <c r="CK32" i="8"/>
  <c r="CJ32" i="8"/>
  <c r="CI32" i="8"/>
  <c r="CH32" i="8"/>
  <c r="CG32" i="8"/>
  <c r="CF32" i="8"/>
  <c r="CE32" i="8"/>
  <c r="CD32" i="8"/>
  <c r="CC32" i="8"/>
  <c r="CB32" i="8"/>
  <c r="CA32" i="8"/>
  <c r="BZ32" i="8"/>
  <c r="CN31" i="8"/>
  <c r="CM31" i="8"/>
  <c r="CL31" i="8"/>
  <c r="CK31" i="8"/>
  <c r="CJ31" i="8"/>
  <c r="CI31" i="8"/>
  <c r="CH31" i="8"/>
  <c r="CG31" i="8"/>
  <c r="CF31" i="8"/>
  <c r="CE31" i="8"/>
  <c r="CD31" i="8"/>
  <c r="CC31" i="8"/>
  <c r="CB31" i="8"/>
  <c r="CA31" i="8"/>
  <c r="BZ31" i="8"/>
  <c r="BY31" i="8"/>
  <c r="BX31" i="8"/>
  <c r="BW31" i="8"/>
  <c r="BV31" i="8"/>
  <c r="BU31" i="8"/>
  <c r="BT31" i="8"/>
  <c r="BS31" i="8"/>
  <c r="CN30" i="8"/>
  <c r="CM30" i="8"/>
  <c r="CL30" i="8"/>
  <c r="CK30" i="8"/>
  <c r="CJ30" i="8"/>
  <c r="CI30" i="8"/>
  <c r="CH30" i="8"/>
  <c r="CG30" i="8"/>
  <c r="CF30" i="8"/>
  <c r="CE30" i="8"/>
  <c r="CD30" i="8"/>
  <c r="CC30" i="8"/>
  <c r="CB30" i="8"/>
  <c r="CA30" i="8"/>
  <c r="BZ30" i="8"/>
  <c r="BY30" i="8"/>
  <c r="BX30" i="8"/>
  <c r="BW30" i="8"/>
  <c r="BV30" i="8"/>
  <c r="BU30" i="8"/>
  <c r="BT30" i="8"/>
  <c r="BS30" i="8"/>
  <c r="BR30" i="8"/>
  <c r="BQ30" i="8"/>
  <c r="BP30" i="8"/>
  <c r="CN29" i="8"/>
  <c r="CN33" i="8" s="1"/>
  <c r="CN34" i="8" s="1"/>
  <c r="CM29" i="8"/>
  <c r="CL29" i="8"/>
  <c r="CL33" i="8" s="1"/>
  <c r="CL34" i="8" s="1"/>
  <c r="CK29" i="8"/>
  <c r="CJ29" i="8"/>
  <c r="CJ33" i="8" s="1"/>
  <c r="CJ34" i="8" s="1"/>
  <c r="CI29" i="8"/>
  <c r="CH29" i="8"/>
  <c r="CH33" i="8" s="1"/>
  <c r="CH34" i="8" s="1"/>
  <c r="CG29" i="8"/>
  <c r="CF29" i="8"/>
  <c r="CF33" i="8" s="1"/>
  <c r="CF34" i="8" s="1"/>
  <c r="CE29" i="8"/>
  <c r="CD29" i="8"/>
  <c r="CD33" i="8" s="1"/>
  <c r="CD34" i="8" s="1"/>
  <c r="CC29" i="8"/>
  <c r="CB29" i="8"/>
  <c r="CB33" i="8" s="1"/>
  <c r="CB34" i="8" s="1"/>
  <c r="CA29" i="8"/>
  <c r="BZ29" i="8"/>
  <c r="BZ33" i="8" s="1"/>
  <c r="BZ34" i="8" s="1"/>
  <c r="BY29" i="8"/>
  <c r="BX29" i="8"/>
  <c r="BW29" i="8"/>
  <c r="BV29" i="8"/>
  <c r="BU29" i="8"/>
  <c r="BT29" i="8"/>
  <c r="BS29" i="8"/>
  <c r="BR29" i="8"/>
  <c r="BQ29" i="8"/>
  <c r="BP29" i="8"/>
  <c r="BO29" i="8"/>
  <c r="BN29" i="8"/>
  <c r="BK26" i="8"/>
  <c r="BJ26" i="8"/>
  <c r="BI26" i="8"/>
  <c r="BH26" i="8"/>
  <c r="BG26" i="8"/>
  <c r="BF26" i="8"/>
  <c r="BE26" i="8"/>
  <c r="BD26" i="8"/>
  <c r="BC26" i="8"/>
  <c r="BB26" i="8"/>
  <c r="BA26" i="8"/>
  <c r="AZ26" i="8"/>
  <c r="AY26" i="8"/>
  <c r="AX26" i="8"/>
  <c r="AW26" i="8"/>
  <c r="AV26" i="8"/>
  <c r="AU26" i="8"/>
  <c r="AT26" i="8"/>
  <c r="AS26" i="8"/>
  <c r="AR26" i="8"/>
  <c r="AQ26" i="8"/>
  <c r="AP26" i="8"/>
  <c r="AO26" i="8"/>
  <c r="AN26" i="8"/>
  <c r="AM26" i="8"/>
  <c r="AK26" i="8"/>
  <c r="AJ26" i="8"/>
  <c r="AI26" i="8"/>
  <c r="AH26" i="8"/>
  <c r="AG26" i="8"/>
  <c r="AF26" i="8"/>
  <c r="AE26" i="8"/>
  <c r="AD26" i="8"/>
  <c r="AC26" i="8"/>
  <c r="AB26" i="8"/>
  <c r="AA26" i="8"/>
  <c r="Z26" i="8"/>
  <c r="Y26" i="8"/>
  <c r="X26" i="8"/>
  <c r="W26" i="8"/>
  <c r="V26" i="8"/>
  <c r="U26" i="8"/>
  <c r="T26" i="8"/>
  <c r="S26" i="8"/>
  <c r="R26" i="8"/>
  <c r="Q26" i="8"/>
  <c r="P26" i="8"/>
  <c r="O26" i="8"/>
  <c r="N26" i="8"/>
  <c r="M26" i="8"/>
  <c r="L26" i="8"/>
  <c r="K26" i="8"/>
  <c r="J26" i="8"/>
  <c r="CN25" i="8"/>
  <c r="CM25" i="8"/>
  <c r="CL25" i="8"/>
  <c r="CK25" i="8"/>
  <c r="CJ25" i="8"/>
  <c r="CI25" i="8"/>
  <c r="CH25" i="8"/>
  <c r="CG25" i="8"/>
  <c r="CF25" i="8"/>
  <c r="CE25" i="8"/>
  <c r="CD25" i="8"/>
  <c r="CC25" i="8"/>
  <c r="CB25" i="8"/>
  <c r="CA25" i="8"/>
  <c r="BZ25" i="8"/>
  <c r="BY25" i="8"/>
  <c r="BX25" i="8"/>
  <c r="BW25" i="8"/>
  <c r="BV25" i="8"/>
  <c r="BU25" i="8"/>
  <c r="BT25" i="8"/>
  <c r="BS25" i="8"/>
  <c r="BR25" i="8"/>
  <c r="BQ25" i="8"/>
  <c r="BP25" i="8"/>
  <c r="BO25" i="8"/>
  <c r="BN25" i="8"/>
  <c r="BM25" i="8"/>
  <c r="BL25" i="8"/>
  <c r="BK25" i="8"/>
  <c r="BJ25" i="8"/>
  <c r="BI25" i="8"/>
  <c r="BH25" i="8"/>
  <c r="BG25" i="8"/>
  <c r="BF25" i="8"/>
  <c r="BE25" i="8"/>
  <c r="BD25" i="8"/>
  <c r="BC25" i="8"/>
  <c r="BB25" i="8"/>
  <c r="BA25" i="8"/>
  <c r="AZ25" i="8"/>
  <c r="AY25" i="8"/>
  <c r="AX25" i="8"/>
  <c r="AW25" i="8"/>
  <c r="AV25" i="8"/>
  <c r="AU25" i="8"/>
  <c r="AT25" i="8"/>
  <c r="AS25" i="8"/>
  <c r="AR25" i="8"/>
  <c r="AQ25" i="8"/>
  <c r="AP25" i="8"/>
  <c r="AO25" i="8"/>
  <c r="AN25" i="8"/>
  <c r="AM25" i="8"/>
  <c r="AL25" i="8"/>
  <c r="AK25" i="8"/>
  <c r="AJ25" i="8"/>
  <c r="AI25" i="8"/>
  <c r="AH25" i="8"/>
  <c r="AG25" i="8"/>
  <c r="AF25" i="8"/>
  <c r="AE25" i="8"/>
  <c r="AD25" i="8"/>
  <c r="AC25" i="8"/>
  <c r="AB25" i="8"/>
  <c r="AA25" i="8"/>
  <c r="Z25" i="8"/>
  <c r="Y25" i="8"/>
  <c r="X25" i="8"/>
  <c r="W25" i="8"/>
  <c r="V25" i="8"/>
  <c r="U25" i="8"/>
  <c r="T25" i="8"/>
  <c r="S25" i="8"/>
  <c r="R25" i="8"/>
  <c r="Q25" i="8"/>
  <c r="P25" i="8"/>
  <c r="O25" i="8"/>
  <c r="N25" i="8"/>
  <c r="M25" i="8"/>
  <c r="L25" i="8"/>
  <c r="K25" i="8"/>
  <c r="J25" i="8"/>
  <c r="CU20" i="8"/>
  <c r="CT20" i="8"/>
  <c r="CS20" i="8"/>
  <c r="CR20" i="8"/>
  <c r="CQ20" i="8"/>
  <c r="CP20" i="8"/>
  <c r="CO20" i="8"/>
  <c r="CN20" i="8"/>
  <c r="CM20" i="8"/>
  <c r="CL20" i="8"/>
  <c r="CK20" i="8"/>
  <c r="CJ20" i="8"/>
  <c r="CI20" i="8"/>
  <c r="CH20" i="8"/>
  <c r="CG20" i="8"/>
  <c r="CF20" i="8"/>
  <c r="CE20" i="8"/>
  <c r="CD20" i="8"/>
  <c r="CC20" i="8"/>
  <c r="CB20" i="8"/>
  <c r="CA20" i="8"/>
  <c r="BZ20" i="8"/>
  <c r="BY20" i="8"/>
  <c r="BX20" i="8"/>
  <c r="BW20" i="8"/>
  <c r="BV20" i="8"/>
  <c r="BU20" i="8"/>
  <c r="BT20" i="8"/>
  <c r="BS20" i="8"/>
  <c r="BR20" i="8"/>
  <c r="BQ20" i="8"/>
  <c r="BP20" i="8"/>
  <c r="BO20" i="8"/>
  <c r="BN20" i="8"/>
  <c r="BM20" i="8"/>
  <c r="BL20" i="8"/>
  <c r="BK20" i="8"/>
  <c r="BJ20" i="8"/>
  <c r="BI20" i="8"/>
  <c r="BH20" i="8"/>
  <c r="BG20" i="8"/>
  <c r="BF20" i="8"/>
  <c r="BE20" i="8"/>
  <c r="BD20" i="8"/>
  <c r="BC20" i="8"/>
  <c r="BB20" i="8"/>
  <c r="BA20" i="8"/>
  <c r="AZ20" i="8"/>
  <c r="AY20" i="8"/>
  <c r="AX20" i="8"/>
  <c r="AW20" i="8"/>
  <c r="AV20" i="8"/>
  <c r="AU20" i="8"/>
  <c r="AT20" i="8"/>
  <c r="AS20" i="8"/>
  <c r="AR20" i="8"/>
  <c r="AQ20" i="8"/>
  <c r="AP20" i="8"/>
  <c r="AO20" i="8"/>
  <c r="AN20" i="8"/>
  <c r="AM20" i="8"/>
  <c r="AL20" i="8"/>
  <c r="AK20" i="8"/>
  <c r="AJ20" i="8"/>
  <c r="AI20" i="8"/>
  <c r="AH20" i="8"/>
  <c r="AG20" i="8"/>
  <c r="AF20" i="8"/>
  <c r="AE20" i="8"/>
  <c r="AD20" i="8"/>
  <c r="AC20" i="8"/>
  <c r="AB20" i="8"/>
  <c r="AA20" i="8"/>
  <c r="Z20" i="8"/>
  <c r="Y20" i="8"/>
  <c r="X20" i="8"/>
  <c r="W20" i="8"/>
  <c r="V20" i="8"/>
  <c r="U20" i="8"/>
  <c r="T20" i="8"/>
  <c r="S20" i="8"/>
  <c r="R20" i="8"/>
  <c r="Q20" i="8"/>
  <c r="P20" i="8"/>
  <c r="O20" i="8"/>
  <c r="N20" i="8"/>
  <c r="M20" i="8"/>
  <c r="L20" i="8"/>
  <c r="K20" i="8"/>
  <c r="J20" i="8"/>
  <c r="CU19" i="8"/>
  <c r="CT19" i="8"/>
  <c r="CS19" i="8"/>
  <c r="CR19" i="8"/>
  <c r="CQ19" i="8"/>
  <c r="CP19" i="8"/>
  <c r="CO19" i="8"/>
  <c r="CN19" i="8"/>
  <c r="CM19" i="8"/>
  <c r="CL19" i="8"/>
  <c r="CK19" i="8"/>
  <c r="CJ19" i="8"/>
  <c r="CI19" i="8"/>
  <c r="CH19" i="8"/>
  <c r="CG19" i="8"/>
  <c r="CF19" i="8"/>
  <c r="CE19" i="8"/>
  <c r="CD19" i="8"/>
  <c r="CC19" i="8"/>
  <c r="CB19" i="8"/>
  <c r="CA19" i="8"/>
  <c r="BZ19" i="8"/>
  <c r="BY19" i="8"/>
  <c r="BX19" i="8"/>
  <c r="BW19" i="8"/>
  <c r="BV19" i="8"/>
  <c r="BU19" i="8"/>
  <c r="BT19" i="8"/>
  <c r="BS19" i="8"/>
  <c r="BR19" i="8"/>
  <c r="BQ19" i="8"/>
  <c r="BP19" i="8"/>
  <c r="BO19" i="8"/>
  <c r="BN19" i="8"/>
  <c r="BM19" i="8"/>
  <c r="BL19" i="8"/>
  <c r="BK19" i="8"/>
  <c r="BJ19" i="8"/>
  <c r="BI19" i="8"/>
  <c r="BH19" i="8"/>
  <c r="BG19" i="8"/>
  <c r="BF19" i="8"/>
  <c r="BE19" i="8"/>
  <c r="BD19" i="8"/>
  <c r="BC19" i="8"/>
  <c r="BB19" i="8"/>
  <c r="BA19" i="8"/>
  <c r="AZ19" i="8"/>
  <c r="AY19" i="8"/>
  <c r="AX19" i="8"/>
  <c r="AW19" i="8"/>
  <c r="AV19" i="8"/>
  <c r="AU19" i="8"/>
  <c r="AT19" i="8"/>
  <c r="AS19" i="8"/>
  <c r="AR19" i="8"/>
  <c r="AQ19" i="8"/>
  <c r="AP19" i="8"/>
  <c r="AO19" i="8"/>
  <c r="AN19" i="8"/>
  <c r="AM19" i="8"/>
  <c r="AL19" i="8"/>
  <c r="AK19" i="8"/>
  <c r="AJ19" i="8"/>
  <c r="AI19" i="8"/>
  <c r="AH19" i="8"/>
  <c r="AG19" i="8"/>
  <c r="AF19" i="8"/>
  <c r="AE19" i="8"/>
  <c r="AD19" i="8"/>
  <c r="AC19" i="8"/>
  <c r="AB19" i="8"/>
  <c r="AA19" i="8"/>
  <c r="Z19" i="8"/>
  <c r="Y19" i="8"/>
  <c r="X19" i="8"/>
  <c r="W19" i="8"/>
  <c r="V19" i="8"/>
  <c r="U19" i="8"/>
  <c r="T19" i="8"/>
  <c r="S19" i="8"/>
  <c r="R19" i="8"/>
  <c r="Q19" i="8"/>
  <c r="P19" i="8"/>
  <c r="O19" i="8"/>
  <c r="N19" i="8"/>
  <c r="M19" i="8"/>
  <c r="L19" i="8"/>
  <c r="K19" i="8"/>
  <c r="J19" i="8"/>
  <c r="CU18" i="8"/>
  <c r="CT18" i="8"/>
  <c r="CS18" i="8"/>
  <c r="CR18" i="8"/>
  <c r="CQ18" i="8"/>
  <c r="CP18" i="8"/>
  <c r="CO18" i="8"/>
  <c r="CN18" i="8"/>
  <c r="CM18" i="8"/>
  <c r="CL18" i="8"/>
  <c r="CK18" i="8"/>
  <c r="CJ18" i="8"/>
  <c r="CI18" i="8"/>
  <c r="CH18" i="8"/>
  <c r="CG18" i="8"/>
  <c r="CF18" i="8"/>
  <c r="CE18" i="8"/>
  <c r="CD18" i="8"/>
  <c r="CC18" i="8"/>
  <c r="CB18" i="8"/>
  <c r="CA18" i="8"/>
  <c r="BZ18" i="8"/>
  <c r="BY18" i="8"/>
  <c r="BX18" i="8"/>
  <c r="BW18" i="8"/>
  <c r="BV18" i="8"/>
  <c r="BU18" i="8"/>
  <c r="BT18" i="8"/>
  <c r="BS18" i="8"/>
  <c r="BR18" i="8"/>
  <c r="BQ18" i="8"/>
  <c r="BP18" i="8"/>
  <c r="BO18" i="8"/>
  <c r="BN18" i="8"/>
  <c r="BM18" i="8"/>
  <c r="BL18" i="8"/>
  <c r="BK18" i="8"/>
  <c r="BJ18" i="8"/>
  <c r="BI18" i="8"/>
  <c r="BH18" i="8"/>
  <c r="BG18" i="8"/>
  <c r="BF18" i="8"/>
  <c r="BE18" i="8"/>
  <c r="BD18" i="8"/>
  <c r="BC18" i="8"/>
  <c r="BB18" i="8"/>
  <c r="BA18" i="8"/>
  <c r="AZ18" i="8"/>
  <c r="AY18" i="8"/>
  <c r="AX18" i="8"/>
  <c r="AW18" i="8"/>
  <c r="AV18" i="8"/>
  <c r="AU18" i="8"/>
  <c r="AT18" i="8"/>
  <c r="AS18" i="8"/>
  <c r="AR18" i="8"/>
  <c r="AQ18" i="8"/>
  <c r="AP18" i="8"/>
  <c r="AO18" i="8"/>
  <c r="AN18" i="8"/>
  <c r="AM18" i="8"/>
  <c r="AL18" i="8"/>
  <c r="AK18" i="8"/>
  <c r="AJ18" i="8"/>
  <c r="AI18" i="8"/>
  <c r="AH18" i="8"/>
  <c r="AG18" i="8"/>
  <c r="AF18" i="8"/>
  <c r="AE18" i="8"/>
  <c r="AD18" i="8"/>
  <c r="AC18" i="8"/>
  <c r="AB18" i="8"/>
  <c r="AA18" i="8"/>
  <c r="Z18" i="8"/>
  <c r="Y18" i="8"/>
  <c r="X18" i="8"/>
  <c r="W18" i="8"/>
  <c r="V18" i="8"/>
  <c r="U18" i="8"/>
  <c r="T18" i="8"/>
  <c r="S18" i="8"/>
  <c r="R18" i="8"/>
  <c r="Q18" i="8"/>
  <c r="P18" i="8"/>
  <c r="O18" i="8"/>
  <c r="N18" i="8"/>
  <c r="M18" i="8"/>
  <c r="L18" i="8"/>
  <c r="K18" i="8"/>
  <c r="J18" i="8"/>
  <c r="CU17" i="8"/>
  <c r="CT17" i="8"/>
  <c r="CS17" i="8"/>
  <c r="CR17" i="8"/>
  <c r="CQ17" i="8"/>
  <c r="CP17" i="8"/>
  <c r="CO17" i="8"/>
  <c r="CN17" i="8"/>
  <c r="CM17" i="8"/>
  <c r="CL17" i="8"/>
  <c r="CK17" i="8"/>
  <c r="CJ17" i="8"/>
  <c r="CI17" i="8"/>
  <c r="CH17" i="8"/>
  <c r="CG17" i="8"/>
  <c r="CF17" i="8"/>
  <c r="CE17" i="8"/>
  <c r="CD17" i="8"/>
  <c r="CC17" i="8"/>
  <c r="CB17" i="8"/>
  <c r="CA17" i="8"/>
  <c r="BZ17" i="8"/>
  <c r="BY17" i="8"/>
  <c r="BX17" i="8"/>
  <c r="BW17" i="8"/>
  <c r="BV17" i="8"/>
  <c r="BU17" i="8"/>
  <c r="BT17" i="8"/>
  <c r="BS17" i="8"/>
  <c r="BR17" i="8"/>
  <c r="BQ17" i="8"/>
  <c r="BP17" i="8"/>
  <c r="BO17" i="8"/>
  <c r="BN17" i="8"/>
  <c r="BM17" i="8"/>
  <c r="BL17" i="8"/>
  <c r="BK17" i="8"/>
  <c r="BJ17" i="8"/>
  <c r="BI17" i="8"/>
  <c r="BH17" i="8"/>
  <c r="BG17" i="8"/>
  <c r="BF17" i="8"/>
  <c r="BE17" i="8"/>
  <c r="BD17" i="8"/>
  <c r="BC17" i="8"/>
  <c r="BB17" i="8"/>
  <c r="BA17" i="8"/>
  <c r="AZ17" i="8"/>
  <c r="AY17" i="8"/>
  <c r="AX17" i="8"/>
  <c r="AW17" i="8"/>
  <c r="AV17" i="8"/>
  <c r="AU17" i="8"/>
  <c r="AT17" i="8"/>
  <c r="AS17" i="8"/>
  <c r="AR17" i="8"/>
  <c r="AQ17" i="8"/>
  <c r="AP17" i="8"/>
  <c r="AO17" i="8"/>
  <c r="AN17" i="8"/>
  <c r="AM17" i="8"/>
  <c r="AL17" i="8"/>
  <c r="AK17" i="8"/>
  <c r="AJ17" i="8"/>
  <c r="AI17" i="8"/>
  <c r="AH17" i="8"/>
  <c r="AG17" i="8"/>
  <c r="AF17" i="8"/>
  <c r="AE17" i="8"/>
  <c r="AD17" i="8"/>
  <c r="AC17" i="8"/>
  <c r="AB17" i="8"/>
  <c r="AA17" i="8"/>
  <c r="Z17" i="8"/>
  <c r="Y17" i="8"/>
  <c r="X17" i="8"/>
  <c r="W17" i="8"/>
  <c r="V17" i="8"/>
  <c r="U17" i="8"/>
  <c r="T17" i="8"/>
  <c r="S17" i="8"/>
  <c r="R17" i="8"/>
  <c r="Q17" i="8"/>
  <c r="P17" i="8"/>
  <c r="O17" i="8"/>
  <c r="N17" i="8"/>
  <c r="M17" i="8"/>
  <c r="L17" i="8"/>
  <c r="K17" i="8"/>
  <c r="J17" i="8"/>
  <c r="CU16" i="8"/>
  <c r="CU21" i="8" s="1"/>
  <c r="CT16" i="8"/>
  <c r="CT21" i="8" s="1"/>
  <c r="CS16" i="8"/>
  <c r="CS21" i="8" s="1"/>
  <c r="CR16" i="8"/>
  <c r="CR21" i="8" s="1"/>
  <c r="CQ16" i="8"/>
  <c r="CQ21" i="8" s="1"/>
  <c r="CP16" i="8"/>
  <c r="CP21" i="8" s="1"/>
  <c r="CO16" i="8"/>
  <c r="CO21" i="8" s="1"/>
  <c r="CN16" i="8"/>
  <c r="CM16" i="8"/>
  <c r="CM21" i="8" s="1"/>
  <c r="CL16" i="8"/>
  <c r="CL21" i="8" s="1"/>
  <c r="CK16" i="8"/>
  <c r="CJ16" i="8"/>
  <c r="CI16" i="8"/>
  <c r="CI21" i="8" s="1"/>
  <c r="CH16" i="8"/>
  <c r="CH21" i="8" s="1"/>
  <c r="CG16" i="8"/>
  <c r="CF16" i="8"/>
  <c r="CE16" i="8"/>
  <c r="CE21" i="8" s="1"/>
  <c r="CD16" i="8"/>
  <c r="CD21" i="8" s="1"/>
  <c r="CC16" i="8"/>
  <c r="CB16" i="8"/>
  <c r="CA16" i="8"/>
  <c r="CA21" i="8" s="1"/>
  <c r="BZ16" i="8"/>
  <c r="BZ21" i="8" s="1"/>
  <c r="BY16" i="8"/>
  <c r="BX16" i="8"/>
  <c r="BW16" i="8"/>
  <c r="BW21" i="8" s="1"/>
  <c r="BV16" i="8"/>
  <c r="BV21" i="8" s="1"/>
  <c r="BU16" i="8"/>
  <c r="BT16" i="8"/>
  <c r="BS16" i="8"/>
  <c r="BS21" i="8" s="1"/>
  <c r="BR16" i="8"/>
  <c r="BR21" i="8" s="1"/>
  <c r="BQ16" i="8"/>
  <c r="BP16" i="8"/>
  <c r="BO16" i="8"/>
  <c r="BO21" i="8" s="1"/>
  <c r="BN16" i="8"/>
  <c r="BN21" i="8" s="1"/>
  <c r="BM16" i="8"/>
  <c r="BL16" i="8"/>
  <c r="BK16" i="8"/>
  <c r="BK21" i="8" s="1"/>
  <c r="BJ16" i="8"/>
  <c r="BJ21" i="8" s="1"/>
  <c r="BI16" i="8"/>
  <c r="BH16" i="8"/>
  <c r="BG16" i="8"/>
  <c r="BG21" i="8" s="1"/>
  <c r="BF16" i="8"/>
  <c r="BF21" i="8" s="1"/>
  <c r="BE16" i="8"/>
  <c r="BD16" i="8"/>
  <c r="BC16" i="8"/>
  <c r="BC21" i="8" s="1"/>
  <c r="BB16" i="8"/>
  <c r="BB21" i="8" s="1"/>
  <c r="BA16" i="8"/>
  <c r="AZ16" i="8"/>
  <c r="AY16" i="8"/>
  <c r="AY21" i="8" s="1"/>
  <c r="AX16" i="8"/>
  <c r="AX21" i="8" s="1"/>
  <c r="AW16" i="8"/>
  <c r="AV16" i="8"/>
  <c r="AU16" i="8"/>
  <c r="AU21" i="8" s="1"/>
  <c r="AT16" i="8"/>
  <c r="AT21" i="8" s="1"/>
  <c r="AS16" i="8"/>
  <c r="AR16" i="8"/>
  <c r="AQ16" i="8"/>
  <c r="AQ21" i="8" s="1"/>
  <c r="AP16" i="8"/>
  <c r="AP21" i="8" s="1"/>
  <c r="AO16" i="8"/>
  <c r="AN16" i="8"/>
  <c r="AM16" i="8"/>
  <c r="AM21" i="8" s="1"/>
  <c r="AL16" i="8"/>
  <c r="AL21" i="8" s="1"/>
  <c r="AK16" i="8"/>
  <c r="AJ16" i="8"/>
  <c r="AI16" i="8"/>
  <c r="AI21" i="8" s="1"/>
  <c r="AH16" i="8"/>
  <c r="AH21" i="8" s="1"/>
  <c r="AG16" i="8"/>
  <c r="AF16" i="8"/>
  <c r="AE16" i="8"/>
  <c r="AE21" i="8" s="1"/>
  <c r="AD16" i="8"/>
  <c r="AD21" i="8" s="1"/>
  <c r="AC16" i="8"/>
  <c r="AB16" i="8"/>
  <c r="AA16" i="8"/>
  <c r="AA21" i="8" s="1"/>
  <c r="Z16" i="8"/>
  <c r="Z21" i="8" s="1"/>
  <c r="Y16" i="8"/>
  <c r="X16" i="8"/>
  <c r="W16" i="8"/>
  <c r="W21" i="8" s="1"/>
  <c r="V16" i="8"/>
  <c r="V21" i="8" s="1"/>
  <c r="U16" i="8"/>
  <c r="T16" i="8"/>
  <c r="S16" i="8"/>
  <c r="S21" i="8" s="1"/>
  <c r="R16" i="8"/>
  <c r="R21" i="8" s="1"/>
  <c r="Q16" i="8"/>
  <c r="P16" i="8"/>
  <c r="O16" i="8"/>
  <c r="O21" i="8" s="1"/>
  <c r="N16" i="8"/>
  <c r="N21" i="8" s="1"/>
  <c r="M16" i="8"/>
  <c r="L16" i="8"/>
  <c r="K16" i="8"/>
  <c r="K21" i="8" s="1"/>
  <c r="J16" i="8"/>
  <c r="J21" i="8" s="1"/>
  <c r="CT15" i="8"/>
  <c r="CU15" i="8" s="1"/>
  <c r="CH15" i="8"/>
  <c r="CI15" i="8" s="1"/>
  <c r="CK15" i="8" s="1"/>
  <c r="CL15" i="8" s="1"/>
  <c r="CM15" i="8" s="1"/>
  <c r="CN15" i="8" s="1"/>
  <c r="CO15" i="8" s="1"/>
  <c r="CP15" i="8" s="1"/>
  <c r="CQ15" i="8" s="1"/>
  <c r="CR15" i="8" s="1"/>
  <c r="BV15" i="8"/>
  <c r="BW15" i="8" s="1"/>
  <c r="BX15" i="8" s="1"/>
  <c r="BY15" i="8" s="1"/>
  <c r="BZ15" i="8" s="1"/>
  <c r="CA15" i="8" s="1"/>
  <c r="CB15" i="8" s="1"/>
  <c r="CC15" i="8" s="1"/>
  <c r="CD15" i="8" s="1"/>
  <c r="CE15" i="8" s="1"/>
  <c r="CF15" i="8" s="1"/>
  <c r="BL15" i="8"/>
  <c r="BM15" i="8" s="1"/>
  <c r="BN15" i="8" s="1"/>
  <c r="BO15" i="8" s="1"/>
  <c r="BP15" i="8" s="1"/>
  <c r="BQ15" i="8" s="1"/>
  <c r="BR15" i="8" s="1"/>
  <c r="BS15" i="8" s="1"/>
  <c r="BT15" i="8" s="1"/>
  <c r="M21" i="8" l="1"/>
  <c r="Q21" i="8"/>
  <c r="U21" i="8"/>
  <c r="Y21" i="8"/>
  <c r="AC21" i="8"/>
  <c r="AG21" i="8"/>
  <c r="AK21" i="8"/>
  <c r="AO21" i="8"/>
  <c r="AS21" i="8"/>
  <c r="AW21" i="8"/>
  <c r="BA21" i="8"/>
  <c r="BE21" i="8"/>
  <c r="BI21" i="8"/>
  <c r="BM21" i="8"/>
  <c r="BQ21" i="8"/>
  <c r="BU21" i="8"/>
  <c r="BY21" i="8"/>
  <c r="CC21" i="8"/>
  <c r="CG21" i="8"/>
  <c r="CK21" i="8"/>
  <c r="Q35" i="8"/>
  <c r="D3" i="7" s="1"/>
  <c r="R35" i="8"/>
  <c r="E3" i="7" s="1"/>
  <c r="I28" i="8"/>
  <c r="F28" i="8"/>
  <c r="H29" i="8" s="1"/>
  <c r="E28" i="8"/>
  <c r="H28" i="8"/>
  <c r="D28" i="8"/>
  <c r="G28" i="8"/>
  <c r="I29" i="8" s="1"/>
  <c r="L21" i="8"/>
  <c r="P21" i="8"/>
  <c r="T21" i="8"/>
  <c r="X21" i="8"/>
  <c r="AB21" i="8"/>
  <c r="AF21" i="8"/>
  <c r="AJ21" i="8"/>
  <c r="AN21" i="8"/>
  <c r="AR21" i="8"/>
  <c r="AV21" i="8"/>
  <c r="AZ21" i="8"/>
  <c r="BD21" i="8"/>
  <c r="BH21" i="8"/>
  <c r="BL21" i="8"/>
  <c r="BP21" i="8"/>
  <c r="BT21" i="8"/>
  <c r="BX21" i="8"/>
  <c r="CB21" i="8"/>
  <c r="CF21" i="8"/>
  <c r="CJ21" i="8"/>
  <c r="CN21" i="8"/>
  <c r="AL28" i="8"/>
  <c r="AN29" i="8" s="1"/>
  <c r="O28" i="8"/>
  <c r="Q29" i="8" s="1"/>
  <c r="CA33" i="8"/>
  <c r="CA34" i="8" s="1"/>
  <c r="CC33" i="8"/>
  <c r="CC34" i="8" s="1"/>
  <c r="CC35" i="8" s="1"/>
  <c r="H8" i="7" s="1"/>
  <c r="H9" i="7" s="1"/>
  <c r="CE33" i="8"/>
  <c r="CE34" i="8" s="1"/>
  <c r="CG33" i="8"/>
  <c r="CG34" i="8" s="1"/>
  <c r="CI33" i="8"/>
  <c r="CI34" i="8" s="1"/>
  <c r="CK33" i="8"/>
  <c r="CK34" i="8" s="1"/>
  <c r="CK35" i="8" s="1"/>
  <c r="D9" i="7" s="1"/>
  <c r="CM33" i="8"/>
  <c r="CM34" i="8" s="1"/>
  <c r="Z28" i="8"/>
  <c r="AN32" i="8" s="1"/>
  <c r="X28" i="8"/>
  <c r="V28" i="8"/>
  <c r="T28" i="8"/>
  <c r="AA28" i="8"/>
  <c r="Y28" i="8"/>
  <c r="AJ28" i="8"/>
  <c r="AH28" i="8"/>
  <c r="AF28" i="8"/>
  <c r="AD28" i="8"/>
  <c r="AB28" i="8"/>
  <c r="AM28" i="8"/>
  <c r="AK28" i="8"/>
  <c r="AI28" i="8"/>
  <c r="AG28" i="8"/>
  <c r="AE28" i="8"/>
  <c r="AC28" i="8"/>
  <c r="AX28" i="8"/>
  <c r="AV28" i="8"/>
  <c r="AT28" i="8"/>
  <c r="AR28" i="8"/>
  <c r="AP28" i="8"/>
  <c r="AN28" i="8"/>
  <c r="AY28" i="8"/>
  <c r="AW28" i="8"/>
  <c r="AU28" i="8"/>
  <c r="AS28" i="8"/>
  <c r="AQ28" i="8"/>
  <c r="AO28" i="8"/>
  <c r="BJ28" i="8"/>
  <c r="BH28" i="8"/>
  <c r="BF28" i="8"/>
  <c r="BD28" i="8"/>
  <c r="BB28" i="8"/>
  <c r="AZ28" i="8"/>
  <c r="BK28" i="8"/>
  <c r="BI28" i="8"/>
  <c r="BG28" i="8"/>
  <c r="BE28" i="8"/>
  <c r="BC28" i="8"/>
  <c r="BA28" i="8"/>
  <c r="J28" i="8"/>
  <c r="L28" i="8"/>
  <c r="N28" i="8"/>
  <c r="P28" i="8"/>
  <c r="R28" i="8"/>
  <c r="U28" i="8"/>
  <c r="BZ35" i="8"/>
  <c r="E8" i="7" s="1"/>
  <c r="CB35" i="8"/>
  <c r="G8" i="7" s="1"/>
  <c r="CD35" i="8"/>
  <c r="I8" i="7" s="1"/>
  <c r="I9" i="7" s="1"/>
  <c r="CF35" i="8"/>
  <c r="K8" i="7" s="1"/>
  <c r="K9" i="7" s="1"/>
  <c r="CH35" i="8"/>
  <c r="M8" i="7" s="1"/>
  <c r="M9" i="7" s="1"/>
  <c r="CJ35" i="8"/>
  <c r="C9" i="7" s="1"/>
  <c r="CL35" i="8"/>
  <c r="E9" i="7" s="1"/>
  <c r="CN35" i="8"/>
  <c r="G9" i="7" s="1"/>
  <c r="K35" i="8"/>
  <c r="M35" i="8"/>
  <c r="L2" i="7" s="1"/>
  <c r="O35" i="8"/>
  <c r="N2" i="7" s="1"/>
  <c r="S35" i="8"/>
  <c r="F3" i="7" s="1"/>
  <c r="U35" i="8"/>
  <c r="H3" i="7" s="1"/>
  <c r="W35" i="8"/>
  <c r="J3" i="7" s="1"/>
  <c r="Y35" i="8"/>
  <c r="L3" i="7" s="1"/>
  <c r="AA35" i="8"/>
  <c r="N3" i="7" s="1"/>
  <c r="AC35" i="8"/>
  <c r="D4" i="7" s="1"/>
  <c r="AE35" i="8"/>
  <c r="F4" i="7" s="1"/>
  <c r="AG35" i="8"/>
  <c r="H4" i="7" s="1"/>
  <c r="AI35" i="8"/>
  <c r="J4" i="7" s="1"/>
  <c r="AK35" i="8"/>
  <c r="AM35" i="8"/>
  <c r="K28" i="8"/>
  <c r="M28" i="8"/>
  <c r="Q28" i="8"/>
  <c r="S28" i="8"/>
  <c r="W28" i="8"/>
  <c r="CA35" i="8"/>
  <c r="F8" i="7" s="1"/>
  <c r="CE35" i="8"/>
  <c r="J8" i="7" s="1"/>
  <c r="J9" i="7" s="1"/>
  <c r="CG35" i="8"/>
  <c r="L8" i="7" s="1"/>
  <c r="L9" i="7" s="1"/>
  <c r="CI35" i="8"/>
  <c r="N8" i="7" s="1"/>
  <c r="N9" i="7" s="1"/>
  <c r="CM35" i="8"/>
  <c r="F9" i="7" s="1"/>
  <c r="J35" i="8"/>
  <c r="L35" i="8"/>
  <c r="N35" i="8"/>
  <c r="M2" i="7" s="1"/>
  <c r="P35" i="8"/>
  <c r="C3" i="7" s="1"/>
  <c r="T35" i="8"/>
  <c r="G3" i="7" s="1"/>
  <c r="V35" i="8"/>
  <c r="I3" i="7" s="1"/>
  <c r="X35" i="8"/>
  <c r="K3" i="7" s="1"/>
  <c r="Z35" i="8"/>
  <c r="M3" i="7" s="1"/>
  <c r="AB35" i="8"/>
  <c r="C4" i="7" s="1"/>
  <c r="AD35" i="8"/>
  <c r="E4" i="7" s="1"/>
  <c r="AF35" i="8"/>
  <c r="G4" i="7" s="1"/>
  <c r="AH35" i="8"/>
  <c r="I4" i="7" s="1"/>
  <c r="AJ35" i="8"/>
  <c r="K4" i="7" s="1"/>
  <c r="AL35" i="8"/>
  <c r="V31" i="8" l="1"/>
  <c r="H30" i="8"/>
  <c r="H33" i="8" s="1"/>
  <c r="F29" i="8"/>
  <c r="F33" i="8" s="1"/>
  <c r="O9" i="7"/>
  <c r="C21" i="7"/>
  <c r="G29" i="8"/>
  <c r="G33" i="8" s="1"/>
  <c r="I30" i="8"/>
  <c r="I33" i="8" s="1"/>
  <c r="AC32" i="8"/>
  <c r="S30" i="8"/>
  <c r="O4" i="7"/>
  <c r="C16" i="7"/>
  <c r="C15" i="7"/>
  <c r="O3" i="7"/>
  <c r="M58" i="7"/>
  <c r="K58" i="7"/>
  <c r="I58" i="7"/>
  <c r="G58" i="7"/>
  <c r="E58" i="7"/>
  <c r="C58" i="7"/>
  <c r="O2" i="7"/>
  <c r="N58" i="7"/>
  <c r="J58" i="7"/>
  <c r="H58" i="7"/>
  <c r="F58" i="7"/>
  <c r="C14" i="7"/>
  <c r="L58" i="7"/>
  <c r="D58" i="7"/>
  <c r="AA30" i="8"/>
  <c r="AK32" i="8"/>
  <c r="AD31" i="8"/>
  <c r="Y29" i="8"/>
  <c r="U30" i="8"/>
  <c r="AE32" i="8"/>
  <c r="X31" i="8"/>
  <c r="S29" i="8"/>
  <c r="O30" i="8"/>
  <c r="Y32" i="8"/>
  <c r="R31" i="8"/>
  <c r="M29" i="8"/>
  <c r="K30" i="8"/>
  <c r="U32" i="8"/>
  <c r="N31" i="8"/>
  <c r="AF32" i="8"/>
  <c r="Y31" i="8"/>
  <c r="T29" i="8"/>
  <c r="V30" i="8"/>
  <c r="AB32" i="8"/>
  <c r="U31" i="8"/>
  <c r="P29" i="8"/>
  <c r="R30" i="8"/>
  <c r="X32" i="8"/>
  <c r="Q31" i="8"/>
  <c r="L29" i="8"/>
  <c r="N30" i="8"/>
  <c r="T32" i="8"/>
  <c r="M31" i="8"/>
  <c r="J30" i="8"/>
  <c r="BE30" i="8"/>
  <c r="BO32" i="8"/>
  <c r="BH31" i="8"/>
  <c r="BC29" i="8"/>
  <c r="BI30" i="8"/>
  <c r="BS32" i="8"/>
  <c r="BS33" i="8" s="1"/>
  <c r="BS34" i="8" s="1"/>
  <c r="BS35" i="8" s="1"/>
  <c r="J7" i="7" s="1"/>
  <c r="BL31" i="8"/>
  <c r="BG29" i="8"/>
  <c r="BM30" i="8"/>
  <c r="BW32" i="8"/>
  <c r="BW33" i="8" s="1"/>
  <c r="BW34" i="8" s="1"/>
  <c r="BW35" i="8" s="1"/>
  <c r="N7" i="7" s="1"/>
  <c r="BP31" i="8"/>
  <c r="BK29" i="8"/>
  <c r="BN32" i="8"/>
  <c r="BG31" i="8"/>
  <c r="BB29" i="8"/>
  <c r="BD30" i="8"/>
  <c r="BR32" i="8"/>
  <c r="BK31" i="8"/>
  <c r="BF29" i="8"/>
  <c r="BH30" i="8"/>
  <c r="BV32" i="8"/>
  <c r="BV33" i="8" s="1"/>
  <c r="BV34" i="8" s="1"/>
  <c r="BV35" i="8" s="1"/>
  <c r="M7" i="7" s="1"/>
  <c r="BO31" i="8"/>
  <c r="BJ29" i="8"/>
  <c r="BL30" i="8"/>
  <c r="AS30" i="8"/>
  <c r="BC32" i="8"/>
  <c r="AV31" i="8"/>
  <c r="AQ29" i="8"/>
  <c r="AW30" i="8"/>
  <c r="BG32" i="8"/>
  <c r="AZ31" i="8"/>
  <c r="AU29" i="8"/>
  <c r="BA30" i="8"/>
  <c r="BK32" i="8"/>
  <c r="BD31" i="8"/>
  <c r="AY29" i="8"/>
  <c r="BB32" i="8"/>
  <c r="AU31" i="8"/>
  <c r="AP29" i="8"/>
  <c r="AR30" i="8"/>
  <c r="BF32" i="8"/>
  <c r="AY31" i="8"/>
  <c r="AT29" i="8"/>
  <c r="AV30" i="8"/>
  <c r="BJ32" i="8"/>
  <c r="BC31" i="8"/>
  <c r="AX29" i="8"/>
  <c r="AZ30" i="8"/>
  <c r="AG30" i="8"/>
  <c r="AQ32" i="8"/>
  <c r="AJ31" i="8"/>
  <c r="AE29" i="8"/>
  <c r="AK30" i="8"/>
  <c r="AU32" i="8"/>
  <c r="AN31" i="8"/>
  <c r="AI29" i="8"/>
  <c r="AO30" i="8"/>
  <c r="AY32" i="8"/>
  <c r="AR31" i="8"/>
  <c r="AM29" i="8"/>
  <c r="AP32" i="8"/>
  <c r="AI31" i="8"/>
  <c r="AD29" i="8"/>
  <c r="AF30" i="8"/>
  <c r="AT32" i="8"/>
  <c r="AM31" i="8"/>
  <c r="AH29" i="8"/>
  <c r="AJ30" i="8"/>
  <c r="AX32" i="8"/>
  <c r="AQ31" i="8"/>
  <c r="AL29" i="8"/>
  <c r="AN30" i="8"/>
  <c r="AC30" i="8"/>
  <c r="AM32" i="8"/>
  <c r="AF31" i="8"/>
  <c r="AA29" i="8"/>
  <c r="AH32" i="8"/>
  <c r="AA31" i="8"/>
  <c r="V29" i="8"/>
  <c r="X30" i="8"/>
  <c r="AL32" i="8"/>
  <c r="AE31" i="8"/>
  <c r="Z29" i="8"/>
  <c r="AB30" i="8"/>
  <c r="W30" i="8"/>
  <c r="AG32" i="8"/>
  <c r="Z31" i="8"/>
  <c r="U29" i="8"/>
  <c r="U33" i="8" s="1"/>
  <c r="Q30" i="8"/>
  <c r="Q33" i="8" s="1"/>
  <c r="AA32" i="8"/>
  <c r="T31" i="8"/>
  <c r="O29" i="8"/>
  <c r="M30" i="8"/>
  <c r="W32" i="8"/>
  <c r="P31" i="8"/>
  <c r="K29" i="8"/>
  <c r="S32" i="8"/>
  <c r="L31" i="8"/>
  <c r="Y30" i="8"/>
  <c r="AI32" i="8"/>
  <c r="AB31" i="8"/>
  <c r="W29" i="8"/>
  <c r="AD32" i="8"/>
  <c r="W31" i="8"/>
  <c r="R29" i="8"/>
  <c r="T30" i="8"/>
  <c r="Z32" i="8"/>
  <c r="S31" i="8"/>
  <c r="N29" i="8"/>
  <c r="N33" i="8" s="1"/>
  <c r="P30" i="8"/>
  <c r="V32" i="8"/>
  <c r="O31" i="8"/>
  <c r="J29" i="8"/>
  <c r="L30" i="8"/>
  <c r="R32" i="8"/>
  <c r="K31" i="8"/>
  <c r="BG30" i="8"/>
  <c r="BQ32" i="8"/>
  <c r="BJ31" i="8"/>
  <c r="BE29" i="8"/>
  <c r="BK30" i="8"/>
  <c r="BU32" i="8"/>
  <c r="BU33" i="8" s="1"/>
  <c r="BU34" i="8" s="1"/>
  <c r="BU35" i="8" s="1"/>
  <c r="L7" i="7" s="1"/>
  <c r="BN31" i="8"/>
  <c r="BI29" i="8"/>
  <c r="BO30" i="8"/>
  <c r="BY32" i="8"/>
  <c r="BY33" i="8" s="1"/>
  <c r="BY34" i="8" s="1"/>
  <c r="BY35" i="8" s="1"/>
  <c r="D8" i="7" s="1"/>
  <c r="BR31" i="8"/>
  <c r="BM29" i="8"/>
  <c r="BP32" i="8"/>
  <c r="BI31" i="8"/>
  <c r="BD29" i="8"/>
  <c r="BF30" i="8"/>
  <c r="BT32" i="8"/>
  <c r="BT33" i="8" s="1"/>
  <c r="BT34" i="8" s="1"/>
  <c r="BT35" i="8" s="1"/>
  <c r="K7" i="7" s="1"/>
  <c r="BM31" i="8"/>
  <c r="BH29" i="8"/>
  <c r="BJ30" i="8"/>
  <c r="BX32" i="8"/>
  <c r="BX33" i="8" s="1"/>
  <c r="BX34" i="8" s="1"/>
  <c r="BX35" i="8" s="1"/>
  <c r="C8" i="7" s="1"/>
  <c r="BQ31" i="8"/>
  <c r="BL29" i="8"/>
  <c r="BN30" i="8"/>
  <c r="AU30" i="8"/>
  <c r="BE32" i="8"/>
  <c r="AX31" i="8"/>
  <c r="AS29" i="8"/>
  <c r="AY30" i="8"/>
  <c r="BI32" i="8"/>
  <c r="BB31" i="8"/>
  <c r="AW29" i="8"/>
  <c r="BC30" i="8"/>
  <c r="BM32" i="8"/>
  <c r="BF31" i="8"/>
  <c r="BA29" i="8"/>
  <c r="BD32" i="8"/>
  <c r="AW31" i="8"/>
  <c r="AR29" i="8"/>
  <c r="AT30" i="8"/>
  <c r="BH32" i="8"/>
  <c r="BA31" i="8"/>
  <c r="AV29" i="8"/>
  <c r="AX30" i="8"/>
  <c r="BL32" i="8"/>
  <c r="BE31" i="8"/>
  <c r="AZ29" i="8"/>
  <c r="BB30" i="8"/>
  <c r="AI30" i="8"/>
  <c r="AS32" i="8"/>
  <c r="AL31" i="8"/>
  <c r="AG29" i="8"/>
  <c r="AM30" i="8"/>
  <c r="AW32" i="8"/>
  <c r="AP31" i="8"/>
  <c r="AK29" i="8"/>
  <c r="AQ30" i="8"/>
  <c r="BA32" i="8"/>
  <c r="AT31" i="8"/>
  <c r="AO29" i="8"/>
  <c r="AR32" i="8"/>
  <c r="AK31" i="8"/>
  <c r="AF29" i="8"/>
  <c r="AH30" i="8"/>
  <c r="AV32" i="8"/>
  <c r="AO31" i="8"/>
  <c r="AJ29" i="8"/>
  <c r="AL30" i="8"/>
  <c r="AZ32" i="8"/>
  <c r="AS31" i="8"/>
  <c r="AP30" i="8"/>
  <c r="AE30" i="8"/>
  <c r="AO32" i="8"/>
  <c r="AH31" i="8"/>
  <c r="AC29" i="8"/>
  <c r="AJ32" i="8"/>
  <c r="AC31" i="8"/>
  <c r="X29" i="8"/>
  <c r="Z30" i="8"/>
  <c r="AG31" i="8"/>
  <c r="AB29" i="8"/>
  <c r="AD30" i="8"/>
  <c r="J33" i="8" l="1"/>
  <c r="AB33" i="8"/>
  <c r="X33" i="8"/>
  <c r="BQ33" i="8"/>
  <c r="BQ34" i="8" s="1"/>
  <c r="BQ35" i="8" s="1"/>
  <c r="H7" i="7" s="1"/>
  <c r="AF33" i="8"/>
  <c r="BR33" i="8"/>
  <c r="BR34" i="8" s="1"/>
  <c r="BR35" i="8" s="1"/>
  <c r="I7" i="7" s="1"/>
  <c r="BO33" i="8"/>
  <c r="BO34" i="8" s="1"/>
  <c r="BO35" i="8" s="1"/>
  <c r="F7" i="7" s="1"/>
  <c r="BN33" i="8"/>
  <c r="BN34" i="8" s="1"/>
  <c r="BN35" i="8" s="1"/>
  <c r="E7" i="7" s="1"/>
  <c r="C20" i="7"/>
  <c r="O8" i="7"/>
  <c r="Z58" i="7"/>
  <c r="O58" i="7"/>
  <c r="S58" i="7"/>
  <c r="W58" i="7"/>
  <c r="P58" i="7"/>
  <c r="T58" i="7"/>
  <c r="X58" i="7"/>
  <c r="Q58" i="7"/>
  <c r="U58" i="7"/>
  <c r="Y58" i="7"/>
  <c r="R58" i="7"/>
  <c r="V58" i="7"/>
  <c r="AN33" i="8"/>
  <c r="AJ33" i="8"/>
  <c r="AZ33" i="8"/>
  <c r="AZ34" i="8" s="1"/>
  <c r="AZ35" i="8" s="1"/>
  <c r="C6" i="7" s="1"/>
  <c r="AV33" i="8"/>
  <c r="AV34" i="8" s="1"/>
  <c r="AV35" i="8" s="1"/>
  <c r="K5" i="7" s="1"/>
  <c r="AR33" i="8"/>
  <c r="AR34" i="8" s="1"/>
  <c r="AR35" i="8" s="1"/>
  <c r="G5" i="7" s="1"/>
  <c r="BL33" i="8"/>
  <c r="BL34" i="8" s="1"/>
  <c r="BL35" i="8" s="1"/>
  <c r="C7" i="7" s="1"/>
  <c r="BH33" i="8"/>
  <c r="BH34" i="8" s="1"/>
  <c r="BH35" i="8" s="1"/>
  <c r="K6" i="7" s="1"/>
  <c r="BD33" i="8"/>
  <c r="BD34" i="8" s="1"/>
  <c r="BD35" i="8" s="1"/>
  <c r="G6" i="7" s="1"/>
  <c r="R33" i="8"/>
  <c r="Z33" i="8"/>
  <c r="V33" i="8"/>
  <c r="AL33" i="8"/>
  <c r="AH33" i="8"/>
  <c r="AD33" i="8"/>
  <c r="AX33" i="8"/>
  <c r="AX34" i="8" s="1"/>
  <c r="AX35" i="8" s="1"/>
  <c r="M5" i="7" s="1"/>
  <c r="AT33" i="8"/>
  <c r="AT34" i="8" s="1"/>
  <c r="AT35" i="8" s="1"/>
  <c r="I5" i="7" s="1"/>
  <c r="AP33" i="8"/>
  <c r="AP34" i="8" s="1"/>
  <c r="AP35" i="8" s="1"/>
  <c r="E5" i="7" s="1"/>
  <c r="BJ33" i="8"/>
  <c r="BJ34" i="8" s="1"/>
  <c r="BJ35" i="8" s="1"/>
  <c r="M6" i="7" s="1"/>
  <c r="BF33" i="8"/>
  <c r="BF34" i="8" s="1"/>
  <c r="BF35" i="8" s="1"/>
  <c r="I6" i="7" s="1"/>
  <c r="BB33" i="8"/>
  <c r="BB34" i="8" s="1"/>
  <c r="BB35" i="8" s="1"/>
  <c r="E6" i="7" s="1"/>
  <c r="BP33" i="8"/>
  <c r="BP34" i="8" s="1"/>
  <c r="BP35" i="8" s="1"/>
  <c r="G7" i="7" s="1"/>
  <c r="L33" i="8"/>
  <c r="P33" i="8"/>
  <c r="T33" i="8"/>
  <c r="AC33" i="8"/>
  <c r="AO33" i="8"/>
  <c r="AO34" i="8" s="1"/>
  <c r="AO35" i="8" s="1"/>
  <c r="D5" i="7" s="1"/>
  <c r="AK33" i="8"/>
  <c r="AG33" i="8"/>
  <c r="BA33" i="8"/>
  <c r="BA34" i="8" s="1"/>
  <c r="BA35" i="8" s="1"/>
  <c r="D6" i="7" s="1"/>
  <c r="AW33" i="8"/>
  <c r="AW34" i="8" s="1"/>
  <c r="AW35" i="8" s="1"/>
  <c r="L5" i="7" s="1"/>
  <c r="AS33" i="8"/>
  <c r="AS34" i="8" s="1"/>
  <c r="AS35" i="8" s="1"/>
  <c r="H5" i="7" s="1"/>
  <c r="BM33" i="8"/>
  <c r="BM34" i="8" s="1"/>
  <c r="BM35" i="8" s="1"/>
  <c r="D7" i="7" s="1"/>
  <c r="BI33" i="8"/>
  <c r="BI34" i="8" s="1"/>
  <c r="BI35" i="8" s="1"/>
  <c r="L6" i="7" s="1"/>
  <c r="BE33" i="8"/>
  <c r="BE34" i="8" s="1"/>
  <c r="BE35" i="8" s="1"/>
  <c r="H6" i="7" s="1"/>
  <c r="W33" i="8"/>
  <c r="K33" i="8"/>
  <c r="O33" i="8"/>
  <c r="AA33" i="8"/>
  <c r="AM33" i="8"/>
  <c r="AI33" i="8"/>
  <c r="AE33" i="8"/>
  <c r="AY33" i="8"/>
  <c r="AY34" i="8" s="1"/>
  <c r="AY35" i="8" s="1"/>
  <c r="N5" i="7" s="1"/>
  <c r="AU33" i="8"/>
  <c r="AU34" i="8" s="1"/>
  <c r="AU35" i="8" s="1"/>
  <c r="J5" i="7" s="1"/>
  <c r="AQ33" i="8"/>
  <c r="AQ34" i="8" s="1"/>
  <c r="AQ35" i="8" s="1"/>
  <c r="F5" i="7" s="1"/>
  <c r="BK33" i="8"/>
  <c r="BK34" i="8" s="1"/>
  <c r="BK35" i="8" s="1"/>
  <c r="N6" i="7" s="1"/>
  <c r="BG33" i="8"/>
  <c r="BG34" i="8" s="1"/>
  <c r="BG35" i="8" s="1"/>
  <c r="J6" i="7" s="1"/>
  <c r="BC33" i="8"/>
  <c r="BC34" i="8" s="1"/>
  <c r="BC35" i="8" s="1"/>
  <c r="F6" i="7" s="1"/>
  <c r="M33" i="8"/>
  <c r="S33" i="8"/>
  <c r="Y33" i="8"/>
  <c r="AN34" i="8" l="1"/>
  <c r="C18" i="7"/>
  <c r="O6" i="7"/>
  <c r="O7" i="7"/>
  <c r="C19" i="7"/>
  <c r="AL58" i="7"/>
  <c r="AH58" i="7"/>
  <c r="AD58" i="7"/>
  <c r="AK58" i="7"/>
  <c r="AG58" i="7"/>
  <c r="AC58" i="7"/>
  <c r="AJ58" i="7"/>
  <c r="AF58" i="7"/>
  <c r="AB58" i="7"/>
  <c r="AI58" i="7"/>
  <c r="AE58" i="7"/>
  <c r="AA58" i="7"/>
  <c r="AN35" i="8" l="1"/>
  <c r="C5" i="7" s="1"/>
  <c r="C17" i="7" l="1"/>
  <c r="E22" i="7" s="1"/>
  <c r="AN58" i="7"/>
  <c r="AS58" i="7"/>
  <c r="AM58" i="7"/>
  <c r="AU58" i="7"/>
  <c r="AQ58" i="7"/>
  <c r="O5" i="7"/>
  <c r="AT58" i="7"/>
  <c r="AR58" i="7"/>
  <c r="AW58" i="7"/>
  <c r="AV58" i="7"/>
  <c r="AP58" i="7"/>
  <c r="AO58" i="7"/>
  <c r="AX58" i="7"/>
  <c r="BD58" i="7" s="1"/>
  <c r="BH58" i="7"/>
  <c r="BJ58" i="7"/>
  <c r="BL58" i="7" s="1"/>
  <c r="C22" i="7"/>
  <c r="BC58" i="7"/>
  <c r="BE58" i="7"/>
  <c r="BG58" i="7"/>
  <c r="D22" i="7"/>
  <c r="F22" i="7" s="1"/>
  <c r="G22" i="7" s="1"/>
  <c r="BF58" i="7"/>
  <c r="AZ58" i="7"/>
  <c r="BI58" i="7"/>
  <c r="AY58" i="7"/>
  <c r="BB58" i="7" l="1"/>
  <c r="BA58" i="7"/>
  <c r="BK58" i="7"/>
  <c r="BM58" i="7"/>
  <c r="BQ58" i="7"/>
  <c r="BU58" i="7"/>
  <c r="BS58" i="7"/>
  <c r="BT58" i="7"/>
  <c r="BR58" i="7"/>
  <c r="BV58" i="7"/>
  <c r="CH58" i="7" s="1"/>
  <c r="BO58" i="7"/>
  <c r="BP58" i="7"/>
  <c r="BN58" i="7"/>
  <c r="H22" i="7"/>
  <c r="M16" i="7" s="1"/>
  <c r="G20" i="7"/>
  <c r="G21" i="7"/>
  <c r="G18" i="7"/>
  <c r="G17" i="7"/>
  <c r="G16" i="7"/>
  <c r="G15" i="7"/>
  <c r="G14" i="7"/>
  <c r="G19" i="7"/>
  <c r="CE58" i="7" l="1"/>
  <c r="BX58" i="7"/>
  <c r="CC58" i="7"/>
  <c r="BY58" i="7"/>
  <c r="BZ58" i="7"/>
  <c r="CG58" i="7"/>
  <c r="BW58" i="7"/>
  <c r="CB58" i="7"/>
  <c r="CD58" i="7"/>
  <c r="CA58" i="7"/>
  <c r="CF58" i="7"/>
  <c r="H20" i="7"/>
  <c r="H14" i="7"/>
  <c r="H18" i="7"/>
  <c r="M17" i="7"/>
  <c r="H15" i="7"/>
  <c r="H19" i="7"/>
  <c r="M14" i="7"/>
  <c r="H21" i="7"/>
  <c r="M15" i="7"/>
  <c r="H17" i="7"/>
  <c r="H16" i="7"/>
  <c r="CT58" i="7"/>
  <c r="CP58" i="7"/>
  <c r="CL58" i="7"/>
  <c r="CS58" i="7"/>
  <c r="CO58" i="7"/>
  <c r="CK58" i="7"/>
  <c r="CR58" i="7"/>
  <c r="CN58" i="7"/>
  <c r="CJ58" i="7"/>
  <c r="CQ58" i="7"/>
  <c r="CM58" i="7"/>
  <c r="CI58" i="7"/>
</calcChain>
</file>

<file path=xl/comments1.xml><?xml version="1.0" encoding="utf-8"?>
<comments xmlns="http://schemas.openxmlformats.org/spreadsheetml/2006/main">
  <authors>
    <author>install</author>
  </authors>
  <commentList>
    <comment ref="B21" authorId="0">
      <text>
        <r>
          <rPr>
            <sz val="10"/>
            <color indexed="81"/>
            <rFont val="Tahoma"/>
            <family val="2"/>
          </rPr>
          <t>Some months from 2011-12 may be used to ensure a full 12 months' worth of data is included.</t>
        </r>
      </text>
    </comment>
  </commentList>
</comments>
</file>

<file path=xl/sharedStrings.xml><?xml version="1.0" encoding="utf-8"?>
<sst xmlns="http://schemas.openxmlformats.org/spreadsheetml/2006/main" count="111" uniqueCount="93">
  <si>
    <t>Fully-reconciled 2009-10 data for close out</t>
  </si>
  <si>
    <t>All DNOs</t>
  </si>
  <si>
    <t>Restatement application</t>
  </si>
  <si>
    <t>Un-restated</t>
  </si>
  <si>
    <t>Approach C</t>
  </si>
  <si>
    <t>Reconciliation run</t>
  </si>
  <si>
    <t>Units entering (GWh)</t>
  </si>
  <si>
    <t>Units exiting (GWh)</t>
  </si>
  <si>
    <t>Annual losses on fully-reconciled basis (%)</t>
  </si>
  <si>
    <t>2005-06</t>
  </si>
  <si>
    <t>2006-07</t>
  </si>
  <si>
    <t>2007-08</t>
  </si>
  <si>
    <t>2008-09</t>
  </si>
  <si>
    <t>2009-10</t>
  </si>
  <si>
    <t>All DNOs should fill in the clear cells</t>
  </si>
  <si>
    <t>DNOs applying for restatement should also complete the yellow cells</t>
  </si>
  <si>
    <t>R1</t>
  </si>
  <si>
    <t>R2</t>
  </si>
  <si>
    <t>R3</t>
  </si>
  <si>
    <t>RF</t>
  </si>
  <si>
    <t>DF</t>
  </si>
  <si>
    <t>DNOs applying for restatement should fill in the yellow cells</t>
  </si>
  <si>
    <t>DNOs applying for restatement should also fill in the yellow cells</t>
  </si>
  <si>
    <t>The Statistical analysis sheet may be edited for analysis</t>
  </si>
  <si>
    <t>INPUT DATA after adjustments for abnormal SF</t>
  </si>
  <si>
    <t>SF to RF or DF</t>
  </si>
  <si>
    <t>Apr</t>
  </si>
  <si>
    <t>May</t>
  </si>
  <si>
    <t>Jun</t>
  </si>
  <si>
    <t>Jul</t>
  </si>
  <si>
    <t>Aug</t>
  </si>
  <si>
    <t>Sep</t>
  </si>
  <si>
    <t>Oct</t>
  </si>
  <si>
    <t>Nov</t>
  </si>
  <si>
    <t>Dec</t>
  </si>
  <si>
    <t>Jan</t>
  </si>
  <si>
    <t>Feb</t>
  </si>
  <si>
    <t>Mar</t>
  </si>
  <si>
    <t>Total</t>
  </si>
  <si>
    <t>2010-11</t>
  </si>
  <si>
    <t>2011-12</t>
  </si>
  <si>
    <t>2012-13</t>
  </si>
  <si>
    <t>Annual average</t>
  </si>
  <si>
    <t xml:space="preserve"> standard deviation</t>
  </si>
  <si>
    <t>Sample size</t>
  </si>
  <si>
    <t>Scaling factor to calculate 95% confidence interval</t>
  </si>
  <si>
    <t xml:space="preserve"> Fixed Lower bound</t>
  </si>
  <si>
    <t>Fixed Upper bound</t>
  </si>
  <si>
    <t>Hypothesis test results</t>
  </si>
  <si>
    <t xml:space="preserve">Is 2009-10 abnormal? </t>
  </si>
  <si>
    <t xml:space="preserve">Is 2010-11 abnormal? </t>
  </si>
  <si>
    <t xml:space="preserve">Is 2011-12 abnormal? </t>
  </si>
  <si>
    <t xml:space="preserve">Is 2012-13 abnormal? </t>
  </si>
  <si>
    <t>Control group (first 4 years)</t>
  </si>
  <si>
    <t>CUSUM</t>
  </si>
  <si>
    <t>Normalised SF (calculated using SP methodology)</t>
  </si>
  <si>
    <t>SF Normalisation Mapping (SF adjustments to be made on data to be used for the statistical test)</t>
  </si>
  <si>
    <t>DUMMY DATA (DNO to input its own data)</t>
  </si>
  <si>
    <t>Reported data</t>
  </si>
  <si>
    <t>Reconciliation Movements</t>
  </si>
  <si>
    <t>R1-SF*</t>
  </si>
  <si>
    <t>R2-R1</t>
  </si>
  <si>
    <t>R3-R2</t>
  </si>
  <si>
    <t>RF-R3</t>
  </si>
  <si>
    <t>DR-RF</t>
  </si>
  <si>
    <t>OV (observed variations)</t>
  </si>
  <si>
    <t>Total Movement SF*-RF/DF (GWh)</t>
  </si>
  <si>
    <t xml:space="preserve">Normalised SF </t>
  </si>
  <si>
    <t>Subtract the normalised SF from the initial SF</t>
  </si>
  <si>
    <t xml:space="preserve">SF* - Normalised SF </t>
  </si>
  <si>
    <t>This corresponds to the number of days in the month</t>
  </si>
  <si>
    <t>DAYS</t>
  </si>
  <si>
    <t>This apportions the difference in initial SF and normalised SF between different months in a year depending upon the number of days in that month</t>
  </si>
  <si>
    <t>Month</t>
  </si>
  <si>
    <t>These rows  map the difference across different reconciliation rounds according to the percentage breakdown given in column B</t>
  </si>
  <si>
    <t>R1 SF</t>
  </si>
  <si>
    <t>R2 SF</t>
  </si>
  <si>
    <t>R3 SF</t>
  </si>
  <si>
    <t>RF SF</t>
  </si>
  <si>
    <t>This maps the difference between adjusted SF and initial SF to reported data</t>
  </si>
  <si>
    <t>Total difference (mapping to reported data)</t>
  </si>
  <si>
    <t>Normalised SF2 (mapping to reported data)</t>
  </si>
  <si>
    <t>This estimates the new total reconciliations for each month corresponding to reporting date data to be used for abnormality testing</t>
  </si>
  <si>
    <t>DF-Normalised SF2 (mapping to reported data)</t>
  </si>
  <si>
    <t>All DNOs should fill in the relevant cells in the close out, fully-reconciled and annual incentive sheets</t>
  </si>
  <si>
    <r>
      <t xml:space="preserve">This spreadsheet has been published alongside the Ofgem document: </t>
    </r>
    <r>
      <rPr>
        <i/>
        <sz val="10"/>
        <color theme="1"/>
        <rFont val="Verdana"/>
        <family val="2"/>
      </rPr>
      <t>Decision on the process to follow for closing out the losses incentive mechanism for the fourth distribution price control (DPCR4)</t>
    </r>
    <r>
      <rPr>
        <sz val="10"/>
        <color theme="1"/>
        <rFont val="Verdana"/>
        <family val="2"/>
      </rPr>
      <t xml:space="preserve"> (July 2013)</t>
    </r>
  </si>
  <si>
    <t>SF* (Initial SF unadjusted)</t>
  </si>
  <si>
    <t>Date stamp</t>
  </si>
  <si>
    <t>DNOs applying for restatement should fill in the yellow cells on the Approach C and statistical analysis sheets</t>
  </si>
  <si>
    <t xml:space="preserve">Test of whether the observed 2009-10 mean lies within the interval estimate of the control group mean </t>
  </si>
  <si>
    <t>CUSUM: can be used by DNOs as additional evidence to support abnormality if they do not identify abnormality in the statistical test above</t>
  </si>
  <si>
    <t>This corresponds to the adjusted SF after application of the SP methodology</t>
  </si>
  <si>
    <t>This is now the normalised SF for reporting date data for all years after April 2008 and simply the initial SF for years before April 2008. This is referred to as Normalised SF2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</si>
</sst>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_-;\-* #,##0_-;_-* &quot;-&quot;_-;_-@_-"/>
    <numFmt numFmtId="43" formatCode="_-* #,##0.00_-;\-* #,##0.00_-;_-* &quot;-&quot;??_-;_-@_-"/>
    <numFmt numFmtId="164" formatCode="0.0"/>
    <numFmt numFmtId="165" formatCode="#,##0.000"/>
  </numFmts>
  <fonts count="15" x14ac:knownFonts="1">
    <font>
      <sz val="10"/>
      <color theme="1"/>
      <name val="Verdana"/>
      <family val="2"/>
    </font>
    <font>
      <b/>
      <sz val="10"/>
      <color theme="1"/>
      <name val="Verdana"/>
      <family val="2"/>
    </font>
    <font>
      <i/>
      <sz val="10"/>
      <color theme="1"/>
      <name val="Verdana"/>
      <family val="2"/>
    </font>
    <font>
      <b/>
      <sz val="10"/>
      <name val="Arial"/>
      <family val="2"/>
    </font>
    <font>
      <sz val="10"/>
      <name val="Verdana"/>
      <family val="2"/>
    </font>
    <font>
      <sz val="10"/>
      <name val="Arial"/>
      <family val="2"/>
    </font>
    <font>
      <sz val="10"/>
      <color indexed="8"/>
      <name val="Arial"/>
      <family val="2"/>
    </font>
    <font>
      <sz val="11"/>
      <color theme="1"/>
      <name val="Calibri"/>
      <family val="2"/>
      <scheme val="minor"/>
    </font>
    <font>
      <b/>
      <sz val="10"/>
      <name val="Verdana"/>
      <family val="2"/>
    </font>
    <font>
      <sz val="10"/>
      <color theme="1"/>
      <name val="Verdana"/>
      <family val="2"/>
    </font>
    <font>
      <sz val="10"/>
      <color indexed="81"/>
      <name val="Tahoma"/>
      <family val="2"/>
    </font>
    <font>
      <b/>
      <sz val="10"/>
      <color theme="1"/>
      <name val="Arial"/>
      <family val="2"/>
    </font>
    <font>
      <sz val="10"/>
      <color theme="1"/>
      <name val="Arial"/>
      <family val="2"/>
    </font>
    <font>
      <sz val="11"/>
      <color theme="1"/>
      <name val="Arial"/>
      <family val="2"/>
    </font>
    <font>
      <i/>
      <sz val="8"/>
      <color rgb="FFFF0000"/>
      <name val="Verdana"/>
      <family val="2"/>
    </font>
  </fonts>
  <fills count="18">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6" tint="-0.249977111117893"/>
        <bgColor indexed="64"/>
      </patternFill>
    </fill>
    <fill>
      <patternFill patternType="solid">
        <fgColor indexed="13"/>
        <bgColor indexed="64"/>
      </patternFill>
    </fill>
    <fill>
      <patternFill patternType="solid">
        <fgColor indexed="42"/>
        <bgColor indexed="64"/>
      </patternFill>
    </fill>
    <fill>
      <patternFill patternType="solid">
        <fgColor indexed="41"/>
        <bgColor indexed="64"/>
      </patternFill>
    </fill>
    <fill>
      <patternFill patternType="solid">
        <fgColor indexed="47"/>
        <bgColor indexed="64"/>
      </patternFill>
    </fill>
    <fill>
      <patternFill patternType="solid">
        <fgColor indexed="45"/>
        <bgColor indexed="64"/>
      </patternFill>
    </fill>
    <fill>
      <patternFill patternType="solid">
        <fgColor theme="9" tint="0.79998168889431442"/>
        <bgColor indexed="64"/>
      </patternFill>
    </fill>
    <fill>
      <patternFill patternType="solid">
        <fgColor indexed="44"/>
        <bgColor indexed="64"/>
      </patternFill>
    </fill>
    <fill>
      <patternFill patternType="solid">
        <fgColor rgb="FFFFFF99"/>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s>
  <cellStyleXfs count="8">
    <xf numFmtId="0" fontId="0" fillId="0" borderId="0"/>
    <xf numFmtId="43" fontId="5" fillId="0" borderId="0" applyFont="0" applyFill="0" applyBorder="0" applyAlignment="0" applyProtection="0"/>
    <xf numFmtId="43" fontId="6" fillId="0" borderId="0" applyFont="0" applyFill="0" applyBorder="0" applyAlignment="0" applyProtection="0"/>
    <xf numFmtId="0" fontId="5" fillId="0" borderId="0"/>
    <xf numFmtId="0" fontId="7" fillId="0" borderId="0"/>
    <xf numFmtId="9" fontId="5" fillId="0" borderId="0" applyFont="0" applyFill="0" applyBorder="0" applyAlignment="0" applyProtection="0"/>
    <xf numFmtId="9" fontId="7" fillId="0" borderId="0" applyFont="0" applyFill="0" applyBorder="0" applyAlignment="0" applyProtection="0"/>
    <xf numFmtId="9" fontId="9" fillId="0" borderId="0" applyFont="0" applyFill="0" applyBorder="0" applyAlignment="0" applyProtection="0"/>
  </cellStyleXfs>
  <cellXfs count="127">
    <xf numFmtId="0" fontId="0" fillId="0" borderId="0" xfId="0"/>
    <xf numFmtId="0" fontId="1" fillId="0" borderId="0" xfId="0" applyFont="1"/>
    <xf numFmtId="0" fontId="0" fillId="2" borderId="1" xfId="0" applyFill="1" applyBorder="1"/>
    <xf numFmtId="0" fontId="1" fillId="2" borderId="2" xfId="0" applyFont="1" applyFill="1" applyBorder="1" applyAlignment="1">
      <alignment horizontal="center"/>
    </xf>
    <xf numFmtId="0" fontId="1" fillId="2" borderId="3" xfId="0" applyFont="1" applyFill="1" applyBorder="1" applyAlignment="1">
      <alignment horizontal="center" wrapText="1"/>
    </xf>
    <xf numFmtId="0" fontId="0" fillId="2" borderId="4" xfId="0" applyFill="1" applyBorder="1"/>
    <xf numFmtId="0" fontId="0" fillId="2" borderId="2" xfId="0" applyFill="1" applyBorder="1" applyAlignment="1">
      <alignment horizontal="center" wrapText="1"/>
    </xf>
    <xf numFmtId="0" fontId="0" fillId="2" borderId="3" xfId="0" applyFill="1" applyBorder="1" applyAlignment="1">
      <alignment horizontal="center"/>
    </xf>
    <xf numFmtId="0" fontId="0" fillId="2" borderId="3" xfId="0" applyFill="1" applyBorder="1" applyAlignment="1">
      <alignment horizontal="right"/>
    </xf>
    <xf numFmtId="0" fontId="0" fillId="2" borderId="3" xfId="0" applyFill="1" applyBorder="1"/>
    <xf numFmtId="0" fontId="0" fillId="2" borderId="3" xfId="0" applyFill="1" applyBorder="1" applyAlignment="1">
      <alignment wrapText="1"/>
    </xf>
    <xf numFmtId="0" fontId="2" fillId="0" borderId="0" xfId="0" applyFont="1"/>
    <xf numFmtId="17" fontId="3" fillId="2" borderId="6" xfId="0" applyNumberFormat="1" applyFont="1" applyFill="1" applyBorder="1"/>
    <xf numFmtId="17" fontId="3" fillId="2" borderId="7" xfId="0" applyNumberFormat="1" applyFont="1" applyFill="1" applyBorder="1"/>
    <xf numFmtId="0" fontId="4" fillId="2" borderId="3" xfId="0" applyFont="1" applyFill="1" applyBorder="1"/>
    <xf numFmtId="0" fontId="0" fillId="0" borderId="0" xfId="0" applyFill="1"/>
    <xf numFmtId="0" fontId="4" fillId="0" borderId="0" xfId="0" applyFont="1"/>
    <xf numFmtId="0" fontId="4" fillId="0" borderId="3" xfId="0" applyFont="1" applyBorder="1"/>
    <xf numFmtId="0" fontId="1" fillId="2" borderId="0" xfId="0" applyFont="1" applyFill="1" applyAlignment="1">
      <alignment wrapText="1"/>
    </xf>
    <xf numFmtId="0" fontId="0" fillId="0" borderId="3" xfId="0" applyFont="1" applyBorder="1"/>
    <xf numFmtId="17" fontId="0" fillId="0" borderId="3" xfId="0" applyNumberFormat="1" applyFont="1" applyBorder="1"/>
    <xf numFmtId="17" fontId="0" fillId="0" borderId="10" xfId="0" applyNumberFormat="1" applyFont="1" applyFill="1" applyBorder="1" applyAlignment="1">
      <alignment wrapText="1"/>
    </xf>
    <xf numFmtId="17" fontId="0" fillId="0" borderId="0" xfId="0" applyNumberFormat="1" applyFont="1" applyFill="1" applyBorder="1"/>
    <xf numFmtId="0" fontId="0" fillId="0" borderId="0" xfId="0" applyFont="1"/>
    <xf numFmtId="16" fontId="1" fillId="0" borderId="0" xfId="0" applyNumberFormat="1" applyFont="1"/>
    <xf numFmtId="3" fontId="0" fillId="3" borderId="3" xfId="0" applyNumberFormat="1" applyFont="1" applyFill="1" applyBorder="1"/>
    <xf numFmtId="1" fontId="4" fillId="5" borderId="3" xfId="0" applyNumberFormat="1" applyFont="1" applyFill="1" applyBorder="1"/>
    <xf numFmtId="3" fontId="0" fillId="0" borderId="0" xfId="0" applyNumberFormat="1" applyFont="1" applyFill="1" applyBorder="1"/>
    <xf numFmtId="3" fontId="0" fillId="0" borderId="0" xfId="0" applyNumberFormat="1" applyFont="1"/>
    <xf numFmtId="0" fontId="0" fillId="0" borderId="0" xfId="0" applyNumberFormat="1" applyFont="1" applyFill="1" applyBorder="1" applyAlignment="1"/>
    <xf numFmtId="0" fontId="0" fillId="0" borderId="0" xfId="0" applyFont="1" applyFill="1" applyBorder="1" applyAlignment="1"/>
    <xf numFmtId="0" fontId="0" fillId="0" borderId="0" xfId="0" applyFont="1" applyBorder="1"/>
    <xf numFmtId="0" fontId="0" fillId="0" borderId="5" xfId="0" applyFont="1" applyBorder="1"/>
    <xf numFmtId="0" fontId="1" fillId="0" borderId="6" xfId="0" applyFont="1" applyBorder="1" applyAlignment="1">
      <alignment wrapText="1"/>
    </xf>
    <xf numFmtId="0" fontId="1" fillId="0" borderId="6" xfId="0" applyFont="1" applyFill="1" applyBorder="1" applyAlignment="1">
      <alignment horizontal="center" wrapText="1"/>
    </xf>
    <xf numFmtId="0" fontId="1" fillId="0" borderId="7" xfId="0" applyFont="1" applyBorder="1" applyAlignment="1">
      <alignment wrapText="1"/>
    </xf>
    <xf numFmtId="0" fontId="0" fillId="0" borderId="0" xfId="0" applyFont="1" applyAlignment="1">
      <alignment wrapText="1"/>
    </xf>
    <xf numFmtId="0" fontId="0" fillId="0" borderId="8" xfId="0" applyFont="1" applyBorder="1"/>
    <xf numFmtId="3" fontId="0" fillId="0" borderId="0" xfId="0" applyNumberFormat="1" applyFont="1" applyBorder="1"/>
    <xf numFmtId="3" fontId="0" fillId="6" borderId="0" xfId="0" applyNumberFormat="1" applyFont="1" applyFill="1" applyBorder="1"/>
    <xf numFmtId="3" fontId="0" fillId="0" borderId="9" xfId="0" applyNumberFormat="1" applyFont="1" applyBorder="1"/>
    <xf numFmtId="0" fontId="8" fillId="0" borderId="8" xfId="0" applyFont="1" applyFill="1" applyBorder="1" applyAlignment="1"/>
    <xf numFmtId="0" fontId="8" fillId="0" borderId="0" xfId="0" applyFont="1" applyFill="1" applyBorder="1"/>
    <xf numFmtId="0" fontId="4" fillId="0" borderId="0" xfId="0" applyFont="1" applyFill="1" applyBorder="1"/>
    <xf numFmtId="0" fontId="0" fillId="0" borderId="9" xfId="0" applyFont="1" applyBorder="1"/>
    <xf numFmtId="0" fontId="0" fillId="0" borderId="0" xfId="0" applyFont="1" applyFill="1" applyBorder="1"/>
    <xf numFmtId="0" fontId="8" fillId="0" borderId="11" xfId="0" applyFont="1" applyFill="1" applyBorder="1" applyAlignment="1"/>
    <xf numFmtId="0" fontId="8" fillId="0" borderId="12" xfId="0" applyFont="1" applyFill="1" applyBorder="1"/>
    <xf numFmtId="0" fontId="0" fillId="0" borderId="12" xfId="0" applyFont="1" applyBorder="1"/>
    <xf numFmtId="0" fontId="4" fillId="0" borderId="12" xfId="0" applyFont="1" applyFill="1" applyBorder="1"/>
    <xf numFmtId="0" fontId="0" fillId="0" borderId="13" xfId="0" applyFont="1" applyBorder="1"/>
    <xf numFmtId="3" fontId="4" fillId="0" borderId="0" xfId="0" applyNumberFormat="1" applyFont="1" applyFill="1" applyBorder="1"/>
    <xf numFmtId="3" fontId="0" fillId="0" borderId="0" xfId="0" applyNumberFormat="1" applyFont="1" applyFill="1" applyBorder="1" applyAlignment="1"/>
    <xf numFmtId="0" fontId="0" fillId="0" borderId="0" xfId="0" applyFont="1" applyFill="1"/>
    <xf numFmtId="0" fontId="0" fillId="0" borderId="11" xfId="0" applyFont="1" applyBorder="1"/>
    <xf numFmtId="0" fontId="2" fillId="0" borderId="0" xfId="0" applyFont="1" applyFill="1" applyBorder="1" applyAlignment="1">
      <alignment horizontal="center"/>
    </xf>
    <xf numFmtId="0" fontId="1" fillId="0" borderId="0" xfId="0" applyFont="1" applyFill="1" applyAlignment="1">
      <alignment wrapText="1"/>
    </xf>
    <xf numFmtId="17" fontId="1" fillId="0" borderId="0" xfId="0" applyNumberFormat="1" applyFont="1" applyFill="1" applyBorder="1"/>
    <xf numFmtId="3" fontId="0" fillId="0" borderId="0" xfId="0" applyNumberFormat="1" applyFont="1" applyFill="1"/>
    <xf numFmtId="17" fontId="8" fillId="0" borderId="3" xfId="0" applyNumberFormat="1" applyFont="1" applyFill="1" applyBorder="1"/>
    <xf numFmtId="0" fontId="0" fillId="0" borderId="3" xfId="0" applyNumberFormat="1" applyFont="1" applyFill="1" applyBorder="1" applyAlignment="1"/>
    <xf numFmtId="0" fontId="0" fillId="7" borderId="0" xfId="0" applyFill="1"/>
    <xf numFmtId="0" fontId="1" fillId="7" borderId="0" xfId="0" applyFont="1" applyFill="1"/>
    <xf numFmtId="0" fontId="0" fillId="7" borderId="0" xfId="0" applyFont="1" applyFill="1" applyBorder="1"/>
    <xf numFmtId="0" fontId="0" fillId="7" borderId="0" xfId="0" applyNumberFormat="1" applyFont="1" applyFill="1" applyBorder="1" applyAlignment="1"/>
    <xf numFmtId="0" fontId="0" fillId="7" borderId="0" xfId="0" applyFont="1" applyFill="1" applyBorder="1" applyAlignment="1"/>
    <xf numFmtId="0" fontId="0" fillId="7" borderId="0" xfId="0" applyFont="1" applyFill="1"/>
    <xf numFmtId="0" fontId="1" fillId="0" borderId="0" xfId="0" applyFont="1" applyAlignment="1">
      <alignment horizontal="right"/>
    </xf>
    <xf numFmtId="0" fontId="0" fillId="0" borderId="3" xfId="0" applyBorder="1"/>
    <xf numFmtId="0" fontId="0" fillId="0" borderId="0" xfId="0" applyFont="1" applyAlignment="1">
      <alignment horizontal="right"/>
    </xf>
    <xf numFmtId="0" fontId="0" fillId="0" borderId="0" xfId="0" applyAlignment="1">
      <alignment horizontal="right"/>
    </xf>
    <xf numFmtId="0" fontId="11" fillId="0" borderId="0" xfId="0" applyFont="1" applyFill="1" applyBorder="1"/>
    <xf numFmtId="0" fontId="12" fillId="0" borderId="0" xfId="0" applyFont="1"/>
    <xf numFmtId="0" fontId="13" fillId="0" borderId="0" xfId="0" applyFont="1"/>
    <xf numFmtId="0" fontId="11" fillId="8" borderId="5" xfId="0" applyFont="1" applyFill="1" applyBorder="1"/>
    <xf numFmtId="0" fontId="11" fillId="8" borderId="6" xfId="0" applyFont="1" applyFill="1" applyBorder="1"/>
    <xf numFmtId="0" fontId="11" fillId="8" borderId="7" xfId="0" applyFont="1" applyFill="1" applyBorder="1"/>
    <xf numFmtId="0" fontId="11" fillId="8" borderId="14" xfId="0" applyFont="1" applyFill="1" applyBorder="1"/>
    <xf numFmtId="0" fontId="11" fillId="8" borderId="15" xfId="0" applyFont="1" applyFill="1" applyBorder="1"/>
    <xf numFmtId="0" fontId="11" fillId="8" borderId="16" xfId="0" applyFont="1" applyFill="1" applyBorder="1"/>
    <xf numFmtId="0" fontId="0" fillId="8" borderId="8" xfId="0" applyFill="1" applyBorder="1"/>
    <xf numFmtId="164" fontId="0" fillId="8" borderId="0" xfId="0" applyNumberFormat="1" applyFill="1" applyBorder="1"/>
    <xf numFmtId="0" fontId="11" fillId="9" borderId="8" xfId="0" applyFont="1" applyFill="1" applyBorder="1"/>
    <xf numFmtId="164" fontId="0" fillId="9" borderId="0" xfId="0" applyNumberFormat="1" applyFill="1" applyBorder="1"/>
    <xf numFmtId="164" fontId="0" fillId="9" borderId="17" xfId="0" applyNumberFormat="1" applyFill="1" applyBorder="1"/>
    <xf numFmtId="0" fontId="14" fillId="0" borderId="0" xfId="0" applyFont="1"/>
    <xf numFmtId="0" fontId="4" fillId="2" borderId="2" xfId="0" applyFont="1" applyFill="1" applyBorder="1"/>
    <xf numFmtId="43" fontId="5" fillId="10" borderId="3" xfId="1" applyFont="1" applyFill="1" applyBorder="1" applyAlignment="1">
      <alignment horizontal="center"/>
    </xf>
    <xf numFmtId="43" fontId="5" fillId="11" borderId="3" xfId="1" applyFont="1" applyFill="1" applyBorder="1" applyAlignment="1">
      <alignment horizontal="center"/>
    </xf>
    <xf numFmtId="43" fontId="5" fillId="12" borderId="3" xfId="1" applyFont="1" applyFill="1" applyBorder="1" applyAlignment="1">
      <alignment horizontal="center"/>
    </xf>
    <xf numFmtId="43" fontId="5" fillId="13" borderId="3" xfId="1" applyFont="1" applyFill="1" applyBorder="1" applyAlignment="1">
      <alignment horizontal="center"/>
    </xf>
    <xf numFmtId="43" fontId="5" fillId="14" borderId="3" xfId="1" applyFont="1" applyFill="1" applyBorder="1" applyAlignment="1">
      <alignment horizontal="center"/>
    </xf>
    <xf numFmtId="0" fontId="5" fillId="0" borderId="2" xfId="0" applyFont="1" applyBorder="1" applyAlignment="1">
      <alignment horizontal="center"/>
    </xf>
    <xf numFmtId="41" fontId="5" fillId="10" borderId="3" xfId="0" applyNumberFormat="1" applyFont="1" applyFill="1" applyBorder="1" applyAlignment="1"/>
    <xf numFmtId="41" fontId="5" fillId="11" borderId="3" xfId="1" applyNumberFormat="1" applyFont="1" applyFill="1" applyBorder="1" applyAlignment="1">
      <alignment horizontal="center"/>
    </xf>
    <xf numFmtId="41" fontId="5" fillId="12" borderId="3" xfId="1" applyNumberFormat="1" applyFont="1" applyFill="1" applyBorder="1" applyAlignment="1">
      <alignment horizontal="center"/>
    </xf>
    <xf numFmtId="41" fontId="5" fillId="13" borderId="3" xfId="1" applyNumberFormat="1" applyFont="1" applyFill="1" applyBorder="1" applyAlignment="1">
      <alignment horizontal="center"/>
    </xf>
    <xf numFmtId="41" fontId="5" fillId="14" borderId="3" xfId="1" applyNumberFormat="1" applyFont="1" applyFill="1" applyBorder="1" applyAlignment="1">
      <alignment horizontal="center"/>
    </xf>
    <xf numFmtId="0" fontId="0" fillId="0" borderId="0" xfId="0" applyFont="1" applyAlignment="1">
      <alignment horizontal="right" wrapText="1"/>
    </xf>
    <xf numFmtId="9" fontId="3" fillId="0" borderId="0" xfId="0" applyNumberFormat="1" applyFont="1" applyAlignment="1">
      <alignment horizontal="center"/>
    </xf>
    <xf numFmtId="43" fontId="5" fillId="15" borderId="3" xfId="1" applyFont="1" applyFill="1" applyBorder="1" applyAlignment="1">
      <alignment horizontal="center"/>
    </xf>
    <xf numFmtId="43" fontId="12" fillId="10" borderId="3" xfId="1" applyFont="1" applyFill="1" applyBorder="1" applyAlignment="1">
      <alignment horizontal="center"/>
    </xf>
    <xf numFmtId="43" fontId="12" fillId="11" borderId="3" xfId="1" applyFont="1" applyFill="1" applyBorder="1" applyAlignment="1">
      <alignment horizontal="center"/>
    </xf>
    <xf numFmtId="43" fontId="12" fillId="12" borderId="3" xfId="1" applyFont="1" applyFill="1" applyBorder="1" applyAlignment="1">
      <alignment horizontal="center"/>
    </xf>
    <xf numFmtId="43" fontId="12" fillId="13" borderId="3" xfId="1" applyFont="1" applyFill="1" applyBorder="1" applyAlignment="1">
      <alignment horizontal="center"/>
    </xf>
    <xf numFmtId="43" fontId="12" fillId="14" borderId="3" xfId="1" applyFont="1" applyFill="1" applyBorder="1" applyAlignment="1">
      <alignment horizontal="center"/>
    </xf>
    <xf numFmtId="43" fontId="12" fillId="16" borderId="3" xfId="1" applyFont="1" applyFill="1" applyBorder="1" applyAlignment="1">
      <alignment horizontal="center"/>
    </xf>
    <xf numFmtId="43" fontId="12" fillId="15" borderId="3" xfId="1" applyFont="1" applyFill="1" applyBorder="1" applyAlignment="1">
      <alignment horizontal="center"/>
    </xf>
    <xf numFmtId="43" fontId="12" fillId="17" borderId="3" xfId="1" applyFont="1" applyFill="1" applyBorder="1" applyAlignment="1">
      <alignment horizontal="center"/>
    </xf>
    <xf numFmtId="43" fontId="5" fillId="16" borderId="3" xfId="1" applyFont="1" applyFill="1" applyBorder="1" applyAlignment="1">
      <alignment horizontal="center"/>
    </xf>
    <xf numFmtId="0" fontId="4" fillId="0" borderId="0" xfId="0" applyFont="1" applyFill="1" applyBorder="1" applyAlignment="1">
      <alignment horizontal="right"/>
    </xf>
    <xf numFmtId="43" fontId="5" fillId="6" borderId="3" xfId="1" applyFont="1" applyFill="1" applyBorder="1" applyAlignment="1">
      <alignment horizontal="center"/>
    </xf>
    <xf numFmtId="0" fontId="0" fillId="0" borderId="3" xfId="0" applyFill="1" applyBorder="1" applyAlignment="1" applyProtection="1">
      <alignment horizontal="center"/>
      <protection locked="0"/>
    </xf>
    <xf numFmtId="0" fontId="0" fillId="3" borderId="3" xfId="0" applyFill="1" applyBorder="1" applyAlignment="1" applyProtection="1">
      <alignment horizontal="center"/>
      <protection locked="0"/>
    </xf>
    <xf numFmtId="3" fontId="0" fillId="0" borderId="3" xfId="0" applyNumberFormat="1" applyFill="1" applyBorder="1" applyProtection="1">
      <protection locked="0"/>
    </xf>
    <xf numFmtId="3" fontId="0" fillId="3" borderId="3" xfId="0" applyNumberFormat="1" applyFill="1" applyBorder="1" applyProtection="1">
      <protection locked="0"/>
    </xf>
    <xf numFmtId="10" fontId="0" fillId="0" borderId="3" xfId="0" applyNumberFormat="1" applyFill="1" applyBorder="1" applyProtection="1">
      <protection locked="0"/>
    </xf>
    <xf numFmtId="15" fontId="0" fillId="4" borderId="3" xfId="0" applyNumberFormat="1" applyFill="1" applyBorder="1" applyProtection="1">
      <protection locked="0"/>
    </xf>
    <xf numFmtId="0" fontId="0" fillId="0" borderId="0" xfId="0" applyAlignment="1">
      <alignment horizontal="right" wrapText="1"/>
    </xf>
    <xf numFmtId="0" fontId="1" fillId="0" borderId="8" xfId="0" applyFont="1" applyBorder="1" applyAlignment="1">
      <alignment wrapText="1"/>
    </xf>
    <xf numFmtId="165" fontId="0" fillId="0" borderId="0" xfId="0" applyNumberFormat="1"/>
    <xf numFmtId="9" fontId="0" fillId="0" borderId="0" xfId="7" applyFont="1"/>
    <xf numFmtId="0" fontId="1" fillId="0" borderId="5" xfId="0" applyFont="1" applyFill="1" applyBorder="1" applyAlignment="1">
      <alignment horizontal="center"/>
    </xf>
    <xf numFmtId="0" fontId="1" fillId="0" borderId="6" xfId="0" applyFont="1" applyFill="1" applyBorder="1" applyAlignment="1">
      <alignment horizontal="center"/>
    </xf>
    <xf numFmtId="0" fontId="1" fillId="0" borderId="7" xfId="0" applyFont="1" applyFill="1" applyBorder="1" applyAlignment="1">
      <alignment horizontal="center"/>
    </xf>
    <xf numFmtId="0" fontId="1" fillId="0" borderId="0" xfId="0" applyFont="1" applyFill="1" applyBorder="1" applyAlignment="1">
      <alignment horizontal="center" wrapText="1"/>
    </xf>
    <xf numFmtId="0" fontId="0" fillId="0" borderId="0" xfId="0" applyFont="1" applyAlignment="1">
      <alignment horizontal="right" wrapText="1"/>
    </xf>
  </cellXfs>
  <cellStyles count="8">
    <cellStyle name="Comma 2" xfId="1"/>
    <cellStyle name="Comma 3" xfId="2"/>
    <cellStyle name="Normal" xfId="0" builtinId="0"/>
    <cellStyle name="Normal 2" xfId="3"/>
    <cellStyle name="Normal 3" xfId="4"/>
    <cellStyle name="Percent" xfId="7" builtinId="5"/>
    <cellStyle name="Percent 2" xfId="5"/>
    <cellStyle name="Percent 3" xfId="6"/>
  </cellStyles>
  <dxfs count="22">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GB"/>
              <a:t>Fixed Confidence intervals</a:t>
            </a:r>
          </a:p>
        </c:rich>
      </c:tx>
      <c:overlay val="0"/>
    </c:title>
    <c:autoTitleDeleted val="0"/>
    <c:plotArea>
      <c:layout/>
      <c:lineChart>
        <c:grouping val="standard"/>
        <c:varyColors val="0"/>
        <c:ser>
          <c:idx val="0"/>
          <c:order val="0"/>
          <c:tx>
            <c:strRef>
              <c:f>'Statistical analysis'!$C$13</c:f>
              <c:strCache>
                <c:ptCount val="1"/>
                <c:pt idx="0">
                  <c:v>Annual average</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analysis'!$C$14:$C$21</c:f>
              <c:numCache>
                <c:formatCode>#,##0</c:formatCode>
                <c:ptCount val="8"/>
                <c:pt idx="0">
                  <c:v>6.5647545540595802</c:v>
                </c:pt>
                <c:pt idx="1">
                  <c:v>-13.981497999999903</c:v>
                </c:pt>
                <c:pt idx="2">
                  <c:v>-25.669884166666645</c:v>
                </c:pt>
                <c:pt idx="3">
                  <c:v>-30.514879977736751</c:v>
                </c:pt>
                <c:pt idx="4">
                  <c:v>-36.289440988194059</c:v>
                </c:pt>
                <c:pt idx="5">
                  <c:v>-23.964077711917223</c:v>
                </c:pt>
                <c:pt idx="6">
                  <c:v>-23.698825915583161</c:v>
                </c:pt>
                <c:pt idx="7">
                  <c:v>-22.846329250000064</c:v>
                </c:pt>
              </c:numCache>
            </c:numRef>
          </c:val>
          <c:smooth val="0"/>
        </c:ser>
        <c:ser>
          <c:idx val="1"/>
          <c:order val="1"/>
          <c:tx>
            <c:strRef>
              <c:f>'Statistical analysis'!$G$13</c:f>
              <c:strCache>
                <c:ptCount val="1"/>
                <c:pt idx="0">
                  <c:v> Fixed Lower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analysis'!$G$14:$G$21</c:f>
              <c:numCache>
                <c:formatCode>#,##0</c:formatCode>
                <c:ptCount val="8"/>
                <c:pt idx="0">
                  <c:v>-42.162179412099867</c:v>
                </c:pt>
                <c:pt idx="1">
                  <c:v>-42.162179412099867</c:v>
                </c:pt>
                <c:pt idx="2">
                  <c:v>-42.162179412099867</c:v>
                </c:pt>
                <c:pt idx="3">
                  <c:v>-42.162179412099867</c:v>
                </c:pt>
                <c:pt idx="4">
                  <c:v>-42.162179412099867</c:v>
                </c:pt>
                <c:pt idx="5">
                  <c:v>-42.162179412099867</c:v>
                </c:pt>
                <c:pt idx="6">
                  <c:v>-42.162179412099867</c:v>
                </c:pt>
                <c:pt idx="7">
                  <c:v>-42.162179412099867</c:v>
                </c:pt>
              </c:numCache>
            </c:numRef>
          </c:val>
          <c:smooth val="0"/>
        </c:ser>
        <c:ser>
          <c:idx val="2"/>
          <c:order val="2"/>
          <c:tx>
            <c:strRef>
              <c:f>'Statistical analysis'!$H$13</c:f>
              <c:strCache>
                <c:ptCount val="1"/>
                <c:pt idx="0">
                  <c:v>Fixed Upper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analysis'!$H$14:$H$21</c:f>
              <c:numCache>
                <c:formatCode>#,##0</c:formatCode>
                <c:ptCount val="8"/>
                <c:pt idx="0">
                  <c:v>10.36142561692801</c:v>
                </c:pt>
                <c:pt idx="1">
                  <c:v>10.36142561692801</c:v>
                </c:pt>
                <c:pt idx="2">
                  <c:v>10.36142561692801</c:v>
                </c:pt>
                <c:pt idx="3">
                  <c:v>10.36142561692801</c:v>
                </c:pt>
                <c:pt idx="4">
                  <c:v>10.36142561692801</c:v>
                </c:pt>
                <c:pt idx="5">
                  <c:v>10.36142561692801</c:v>
                </c:pt>
                <c:pt idx="6">
                  <c:v>10.36142561692801</c:v>
                </c:pt>
                <c:pt idx="7">
                  <c:v>10.36142561692801</c:v>
                </c:pt>
              </c:numCache>
            </c:numRef>
          </c:val>
          <c:smooth val="0"/>
        </c:ser>
        <c:dLbls>
          <c:showLegendKey val="0"/>
          <c:showVal val="0"/>
          <c:showCatName val="0"/>
          <c:showSerName val="0"/>
          <c:showPercent val="0"/>
          <c:showBubbleSize val="0"/>
        </c:dLbls>
        <c:marker val="1"/>
        <c:smooth val="0"/>
        <c:axId val="228398208"/>
        <c:axId val="228399744"/>
      </c:lineChart>
      <c:catAx>
        <c:axId val="228398208"/>
        <c:scaling>
          <c:orientation val="minMax"/>
        </c:scaling>
        <c:delete val="0"/>
        <c:axPos val="b"/>
        <c:numFmt formatCode="General" sourceLinked="1"/>
        <c:majorTickMark val="out"/>
        <c:minorTickMark val="none"/>
        <c:tickLblPos val="low"/>
        <c:txPr>
          <a:bodyPr rot="-5400000" vert="horz"/>
          <a:lstStyle/>
          <a:p>
            <a:pPr>
              <a:defRPr/>
            </a:pPr>
            <a:endParaRPr lang="en-US"/>
          </a:p>
        </c:txPr>
        <c:crossAx val="228399744"/>
        <c:crosses val="autoZero"/>
        <c:auto val="1"/>
        <c:lblAlgn val="ctr"/>
        <c:lblOffset val="100"/>
        <c:noMultiLvlLbl val="0"/>
      </c:catAx>
      <c:valAx>
        <c:axId val="228399744"/>
        <c:scaling>
          <c:orientation val="minMax"/>
        </c:scaling>
        <c:delete val="0"/>
        <c:axPos val="l"/>
        <c:majorGridlines>
          <c:spPr>
            <a:ln>
              <a:solidFill>
                <a:schemeClr val="bg1">
                  <a:lumMod val="95000"/>
                </a:schemeClr>
              </a:solidFill>
            </a:ln>
          </c:spPr>
        </c:majorGridlines>
        <c:title>
          <c:tx>
            <c:rich>
              <a:bodyPr rot="-5400000" vert="horz"/>
              <a:lstStyle/>
              <a:p>
                <a:pPr>
                  <a:defRPr/>
                </a:pPr>
                <a:r>
                  <a:rPr lang="en-US"/>
                  <a:t>SF to RF or DF</a:t>
                </a:r>
              </a:p>
            </c:rich>
          </c:tx>
          <c:overlay val="0"/>
        </c:title>
        <c:numFmt formatCode="#,##0" sourceLinked="1"/>
        <c:majorTickMark val="out"/>
        <c:minorTickMark val="none"/>
        <c:tickLblPos val="nextTo"/>
        <c:crossAx val="228398208"/>
        <c:crosses val="autoZero"/>
        <c:crossBetween val="between"/>
      </c:valAx>
    </c:plotArea>
    <c:legend>
      <c:legendPos val="r"/>
      <c:layout>
        <c:manualLayout>
          <c:xMode val="edge"/>
          <c:yMode val="edge"/>
          <c:x val="0.77926287348074763"/>
          <c:y val="0.27968288791111218"/>
          <c:w val="0.20073256222141292"/>
          <c:h val="0.17822326337350355"/>
        </c:manualLayout>
      </c:layout>
      <c:overlay val="0"/>
    </c:legend>
    <c:plotVisOnly val="1"/>
    <c:dispBlanksAs val="gap"/>
    <c:showDLblsOverMax val="0"/>
  </c:chart>
  <c:txPr>
    <a:bodyPr/>
    <a:lstStyle/>
    <a:p>
      <a:pPr>
        <a:defRPr sz="1200"/>
      </a:pPr>
      <a:endParaRPr lang="en-US"/>
    </a:p>
  </c:txPr>
  <c:printSettings>
    <c:headerFooter/>
    <c:pageMargins b="0.75000000000000377" l="0.70000000000000062" r="0.70000000000000062" t="0.75000000000000377"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lineChart>
        <c:grouping val="standard"/>
        <c:varyColors val="0"/>
        <c:ser>
          <c:idx val="0"/>
          <c:order val="0"/>
          <c:tx>
            <c:strRef>
              <c:f>'Statistical analysis'!$B$58</c:f>
              <c:strCache>
                <c:ptCount val="1"/>
                <c:pt idx="0">
                  <c:v>CUSUM</c:v>
                </c:pt>
              </c:strCache>
            </c:strRef>
          </c:tx>
          <c:marker>
            <c:symbol val="none"/>
          </c:marker>
          <c:cat>
            <c:numRef>
              <c:f>'Statistical analysis'!$C$57:$CT$57</c:f>
              <c:numCache>
                <c:formatCode>mmm\-yy</c:formatCode>
                <c:ptCount val="96"/>
                <c:pt idx="0">
                  <c:v>38443</c:v>
                </c:pt>
                <c:pt idx="1">
                  <c:v>38473</c:v>
                </c:pt>
                <c:pt idx="2">
                  <c:v>38504</c:v>
                </c:pt>
                <c:pt idx="3">
                  <c:v>38534</c:v>
                </c:pt>
                <c:pt idx="4">
                  <c:v>38565</c:v>
                </c:pt>
                <c:pt idx="5">
                  <c:v>38596</c:v>
                </c:pt>
                <c:pt idx="6">
                  <c:v>38626</c:v>
                </c:pt>
                <c:pt idx="7">
                  <c:v>38657</c:v>
                </c:pt>
                <c:pt idx="8">
                  <c:v>38687</c:v>
                </c:pt>
                <c:pt idx="9">
                  <c:v>38718</c:v>
                </c:pt>
                <c:pt idx="10">
                  <c:v>38749</c:v>
                </c:pt>
                <c:pt idx="11">
                  <c:v>38777</c:v>
                </c:pt>
                <c:pt idx="12">
                  <c:v>38808</c:v>
                </c:pt>
                <c:pt idx="13">
                  <c:v>38838</c:v>
                </c:pt>
                <c:pt idx="14">
                  <c:v>38869</c:v>
                </c:pt>
                <c:pt idx="15">
                  <c:v>38899</c:v>
                </c:pt>
                <c:pt idx="16">
                  <c:v>38930</c:v>
                </c:pt>
                <c:pt idx="17">
                  <c:v>38961</c:v>
                </c:pt>
                <c:pt idx="18">
                  <c:v>38991</c:v>
                </c:pt>
                <c:pt idx="19">
                  <c:v>39022</c:v>
                </c:pt>
                <c:pt idx="20">
                  <c:v>39052</c:v>
                </c:pt>
                <c:pt idx="21">
                  <c:v>39083</c:v>
                </c:pt>
                <c:pt idx="22">
                  <c:v>39114</c:v>
                </c:pt>
                <c:pt idx="23">
                  <c:v>39142</c:v>
                </c:pt>
                <c:pt idx="24">
                  <c:v>39173</c:v>
                </c:pt>
                <c:pt idx="25">
                  <c:v>39203</c:v>
                </c:pt>
                <c:pt idx="26">
                  <c:v>39234</c:v>
                </c:pt>
                <c:pt idx="27">
                  <c:v>39264</c:v>
                </c:pt>
                <c:pt idx="28">
                  <c:v>39295</c:v>
                </c:pt>
                <c:pt idx="29">
                  <c:v>39326</c:v>
                </c:pt>
                <c:pt idx="30">
                  <c:v>39356</c:v>
                </c:pt>
                <c:pt idx="31">
                  <c:v>39387</c:v>
                </c:pt>
                <c:pt idx="32">
                  <c:v>39417</c:v>
                </c:pt>
                <c:pt idx="33">
                  <c:v>39448</c:v>
                </c:pt>
                <c:pt idx="34">
                  <c:v>39479</c:v>
                </c:pt>
                <c:pt idx="35">
                  <c:v>39508</c:v>
                </c:pt>
                <c:pt idx="36">
                  <c:v>39539</c:v>
                </c:pt>
                <c:pt idx="37">
                  <c:v>39569</c:v>
                </c:pt>
                <c:pt idx="38">
                  <c:v>39600</c:v>
                </c:pt>
                <c:pt idx="39">
                  <c:v>39630</c:v>
                </c:pt>
                <c:pt idx="40">
                  <c:v>39661</c:v>
                </c:pt>
                <c:pt idx="41">
                  <c:v>39692</c:v>
                </c:pt>
                <c:pt idx="42">
                  <c:v>39722</c:v>
                </c:pt>
                <c:pt idx="43">
                  <c:v>39753</c:v>
                </c:pt>
                <c:pt idx="44">
                  <c:v>39783</c:v>
                </c:pt>
                <c:pt idx="45">
                  <c:v>39814</c:v>
                </c:pt>
                <c:pt idx="46">
                  <c:v>39845</c:v>
                </c:pt>
                <c:pt idx="47">
                  <c:v>39873</c:v>
                </c:pt>
                <c:pt idx="48">
                  <c:v>39904</c:v>
                </c:pt>
                <c:pt idx="49">
                  <c:v>39934</c:v>
                </c:pt>
                <c:pt idx="50">
                  <c:v>39965</c:v>
                </c:pt>
                <c:pt idx="51">
                  <c:v>39995</c:v>
                </c:pt>
                <c:pt idx="52">
                  <c:v>40026</c:v>
                </c:pt>
                <c:pt idx="53">
                  <c:v>40057</c:v>
                </c:pt>
                <c:pt idx="54">
                  <c:v>40087</c:v>
                </c:pt>
                <c:pt idx="55">
                  <c:v>40118</c:v>
                </c:pt>
                <c:pt idx="56">
                  <c:v>40148</c:v>
                </c:pt>
                <c:pt idx="57">
                  <c:v>40179</c:v>
                </c:pt>
                <c:pt idx="58">
                  <c:v>40210</c:v>
                </c:pt>
                <c:pt idx="59">
                  <c:v>40238</c:v>
                </c:pt>
                <c:pt idx="60">
                  <c:v>40269</c:v>
                </c:pt>
                <c:pt idx="61">
                  <c:v>40299</c:v>
                </c:pt>
                <c:pt idx="62">
                  <c:v>40330</c:v>
                </c:pt>
                <c:pt idx="63">
                  <c:v>40360</c:v>
                </c:pt>
                <c:pt idx="64">
                  <c:v>40391</c:v>
                </c:pt>
                <c:pt idx="65">
                  <c:v>40422</c:v>
                </c:pt>
                <c:pt idx="66">
                  <c:v>40452</c:v>
                </c:pt>
                <c:pt idx="67">
                  <c:v>40483</c:v>
                </c:pt>
                <c:pt idx="68">
                  <c:v>40513</c:v>
                </c:pt>
                <c:pt idx="69">
                  <c:v>40544</c:v>
                </c:pt>
                <c:pt idx="70">
                  <c:v>40575</c:v>
                </c:pt>
                <c:pt idx="71">
                  <c:v>40603</c:v>
                </c:pt>
                <c:pt idx="72">
                  <c:v>40634</c:v>
                </c:pt>
                <c:pt idx="73">
                  <c:v>40664</c:v>
                </c:pt>
                <c:pt idx="74">
                  <c:v>40695</c:v>
                </c:pt>
                <c:pt idx="75">
                  <c:v>40725</c:v>
                </c:pt>
                <c:pt idx="76">
                  <c:v>40756</c:v>
                </c:pt>
                <c:pt idx="77">
                  <c:v>40787</c:v>
                </c:pt>
                <c:pt idx="78">
                  <c:v>40817</c:v>
                </c:pt>
                <c:pt idx="79">
                  <c:v>40848</c:v>
                </c:pt>
                <c:pt idx="80">
                  <c:v>40878</c:v>
                </c:pt>
                <c:pt idx="81">
                  <c:v>40909</c:v>
                </c:pt>
                <c:pt idx="82">
                  <c:v>40940</c:v>
                </c:pt>
                <c:pt idx="83">
                  <c:v>40969</c:v>
                </c:pt>
                <c:pt idx="84">
                  <c:v>41000</c:v>
                </c:pt>
                <c:pt idx="85">
                  <c:v>41030</c:v>
                </c:pt>
                <c:pt idx="86">
                  <c:v>41061</c:v>
                </c:pt>
                <c:pt idx="87">
                  <c:v>41091</c:v>
                </c:pt>
                <c:pt idx="88">
                  <c:v>41122</c:v>
                </c:pt>
                <c:pt idx="89">
                  <c:v>41153</c:v>
                </c:pt>
                <c:pt idx="90">
                  <c:v>41183</c:v>
                </c:pt>
                <c:pt idx="91">
                  <c:v>41214</c:v>
                </c:pt>
                <c:pt idx="92">
                  <c:v>41244</c:v>
                </c:pt>
                <c:pt idx="93">
                  <c:v>41275</c:v>
                </c:pt>
                <c:pt idx="94">
                  <c:v>41306</c:v>
                </c:pt>
                <c:pt idx="95">
                  <c:v>41334</c:v>
                </c:pt>
              </c:numCache>
            </c:numRef>
          </c:cat>
          <c:val>
            <c:numRef>
              <c:f>'Statistical analysis'!$C$58:$CT$58</c:f>
              <c:numCache>
                <c:formatCode>#,##0</c:formatCode>
                <c:ptCount val="96"/>
                <c:pt idx="0">
                  <c:v>13.867056999999477</c:v>
                </c:pt>
                <c:pt idx="1">
                  <c:v>41.406233027647659</c:v>
                </c:pt>
                <c:pt idx="2">
                  <c:v>67.865567027647558</c:v>
                </c:pt>
                <c:pt idx="3">
                  <c:v>88.273828027647824</c:v>
                </c:pt>
                <c:pt idx="4">
                  <c:v>78.491637676363553</c:v>
                </c:pt>
                <c:pt idx="5">
                  <c:v>98.116529676363598</c:v>
                </c:pt>
                <c:pt idx="6">
                  <c:v>116.0033676763635</c:v>
                </c:pt>
                <c:pt idx="7">
                  <c:v>129.21672264871518</c:v>
                </c:pt>
                <c:pt idx="8">
                  <c:v>133.20419864871496</c:v>
                </c:pt>
                <c:pt idx="9">
                  <c:v>123.22665264871466</c:v>
                </c:pt>
                <c:pt idx="10">
                  <c:v>130.14583564871486</c:v>
                </c:pt>
                <c:pt idx="11">
                  <c:v>78.777054648714966</c:v>
                </c:pt>
                <c:pt idx="12">
                  <c:v>27.137791648715279</c:v>
                </c:pt>
                <c:pt idx="13">
                  <c:v>316.32603964871544</c:v>
                </c:pt>
                <c:pt idx="14">
                  <c:v>286.48371764871536</c:v>
                </c:pt>
                <c:pt idx="15">
                  <c:v>263.50057264871521</c:v>
                </c:pt>
                <c:pt idx="16">
                  <c:v>122.17876664871517</c:v>
                </c:pt>
                <c:pt idx="17">
                  <c:v>122.2610946487149</c:v>
                </c:pt>
                <c:pt idx="18">
                  <c:v>123.97532164871484</c:v>
                </c:pt>
                <c:pt idx="19">
                  <c:v>116.08586764871541</c:v>
                </c:pt>
                <c:pt idx="20">
                  <c:v>89.245963648715929</c:v>
                </c:pt>
                <c:pt idx="21">
                  <c:v>38.437465648716056</c:v>
                </c:pt>
                <c:pt idx="22">
                  <c:v>-28.517416351283714</c:v>
                </c:pt>
                <c:pt idx="23">
                  <c:v>-89.000921351283864</c:v>
                </c:pt>
                <c:pt idx="24">
                  <c:v>-148.22162535128371</c:v>
                </c:pt>
                <c:pt idx="25">
                  <c:v>-197.88420535128341</c:v>
                </c:pt>
                <c:pt idx="26">
                  <c:v>-236.20590735128371</c:v>
                </c:pt>
                <c:pt idx="27">
                  <c:v>-277.995284351284</c:v>
                </c:pt>
                <c:pt idx="28">
                  <c:v>-287.06554235128397</c:v>
                </c:pt>
                <c:pt idx="29">
                  <c:v>-286.21330635128402</c:v>
                </c:pt>
                <c:pt idx="30">
                  <c:v>-260.62684635128403</c:v>
                </c:pt>
                <c:pt idx="31">
                  <c:v>-264.84621135128418</c:v>
                </c:pt>
                <c:pt idx="32">
                  <c:v>-276.58173935128389</c:v>
                </c:pt>
                <c:pt idx="33">
                  <c:v>-298.88174135128384</c:v>
                </c:pt>
                <c:pt idx="34">
                  <c:v>-342.67327235128369</c:v>
                </c:pt>
                <c:pt idx="35">
                  <c:v>-397.03953135128359</c:v>
                </c:pt>
                <c:pt idx="36">
                  <c:v>-463.23225329701268</c:v>
                </c:pt>
                <c:pt idx="37">
                  <c:v>-518.79122832828693</c:v>
                </c:pt>
                <c:pt idx="38">
                  <c:v>-559.01605150850423</c:v>
                </c:pt>
                <c:pt idx="39">
                  <c:v>-576.91832144956572</c:v>
                </c:pt>
                <c:pt idx="40">
                  <c:v>-593.67153203067915</c:v>
                </c:pt>
                <c:pt idx="41">
                  <c:v>-594.82497003149342</c:v>
                </c:pt>
                <c:pt idx="42">
                  <c:v>-594.07790927007022</c:v>
                </c:pt>
                <c:pt idx="43">
                  <c:v>-578.236603875848</c:v>
                </c:pt>
                <c:pt idx="44">
                  <c:v>-590.87064422379399</c:v>
                </c:pt>
                <c:pt idx="45">
                  <c:v>-624.17009110890262</c:v>
                </c:pt>
                <c:pt idx="46">
                  <c:v>-690.79860145684779</c:v>
                </c:pt>
                <c:pt idx="47">
                  <c:v>-763.21809108412458</c:v>
                </c:pt>
                <c:pt idx="48">
                  <c:v>-841.72585437497492</c:v>
                </c:pt>
                <c:pt idx="49">
                  <c:v>-913.82913472292091</c:v>
                </c:pt>
                <c:pt idx="50">
                  <c:v>-975.32140120270765</c:v>
                </c:pt>
                <c:pt idx="51">
                  <c:v>-1021.5639706212032</c:v>
                </c:pt>
                <c:pt idx="52">
                  <c:v>-1049.4224053391124</c:v>
                </c:pt>
                <c:pt idx="53">
                  <c:v>-1055.8698518393126</c:v>
                </c:pt>
                <c:pt idx="54">
                  <c:v>-1057.0729832492198</c:v>
                </c:pt>
                <c:pt idx="55">
                  <c:v>-1057.5588888472003</c:v>
                </c:pt>
                <c:pt idx="56">
                  <c:v>-1068.6252385758946</c:v>
                </c:pt>
                <c:pt idx="57">
                  <c:v>-1094.2475798294699</c:v>
                </c:pt>
                <c:pt idx="58">
                  <c:v>-1140.3161125581641</c:v>
                </c:pt>
                <c:pt idx="59">
                  <c:v>-1198.6913829424534</c:v>
                </c:pt>
                <c:pt idx="60">
                  <c:v>-1263.2614701564387</c:v>
                </c:pt>
                <c:pt idx="61">
                  <c:v>-1324.7664618851331</c:v>
                </c:pt>
                <c:pt idx="62">
                  <c:v>-1374.7009858697952</c:v>
                </c:pt>
                <c:pt idx="63">
                  <c:v>-1414.8701666990496</c:v>
                </c:pt>
                <c:pt idx="64">
                  <c:v>-1435.4288914790864</c:v>
                </c:pt>
                <c:pt idx="65">
                  <c:v>-1434.0046413156349</c:v>
                </c:pt>
                <c:pt idx="66">
                  <c:v>-1422.7805114683326</c:v>
                </c:pt>
                <c:pt idx="67">
                  <c:v>-1409.9596296481614</c:v>
                </c:pt>
                <c:pt idx="68">
                  <c:v>-1405.282249200651</c:v>
                </c:pt>
                <c:pt idx="69">
                  <c:v>-1418.8896713804797</c:v>
                </c:pt>
                <c:pt idx="70">
                  <c:v>-1444.2874289329698</c:v>
                </c:pt>
                <c:pt idx="71">
                  <c:v>-1486.2603154854601</c:v>
                </c:pt>
                <c:pt idx="72">
                  <c:v>-1540.1035109199674</c:v>
                </c:pt>
                <c:pt idx="73">
                  <c:v>-1575.4338334724573</c:v>
                </c:pt>
                <c:pt idx="74">
                  <c:v>-1610.4337944724571</c:v>
                </c:pt>
                <c:pt idx="75">
                  <c:v>-1640.5784124724573</c:v>
                </c:pt>
                <c:pt idx="76">
                  <c:v>-1656.9604824724572</c:v>
                </c:pt>
                <c:pt idx="77">
                  <c:v>-1657.4893414724575</c:v>
                </c:pt>
                <c:pt idx="78">
                  <c:v>-1656.3838284724573</c:v>
                </c:pt>
                <c:pt idx="79">
                  <c:v>-1659.6901064724575</c:v>
                </c:pt>
                <c:pt idx="80">
                  <c:v>-1674.2967204724578</c:v>
                </c:pt>
                <c:pt idx="81">
                  <c:v>-1698.3222694724579</c:v>
                </c:pt>
                <c:pt idx="82">
                  <c:v>-1729.2429374724582</c:v>
                </c:pt>
                <c:pt idx="83">
                  <c:v>-1770.6462264724582</c:v>
                </c:pt>
                <c:pt idx="84">
                  <c:v>-1820.6308034724582</c:v>
                </c:pt>
                <c:pt idx="85">
                  <c:v>-1862.295933472458</c:v>
                </c:pt>
                <c:pt idx="86">
                  <c:v>-1897.6915584724582</c:v>
                </c:pt>
                <c:pt idx="87">
                  <c:v>-1921.4716424724584</c:v>
                </c:pt>
                <c:pt idx="88">
                  <c:v>-1931.1164334724581</c:v>
                </c:pt>
                <c:pt idx="89">
                  <c:v>-1931.6452924724581</c:v>
                </c:pt>
                <c:pt idx="90">
                  <c:v>-1930.5397794724579</c:v>
                </c:pt>
                <c:pt idx="91">
                  <c:v>-1933.8460574724581</c:v>
                </c:pt>
                <c:pt idx="92">
                  <c:v>-1948.4526714724584</c:v>
                </c:pt>
                <c:pt idx="93">
                  <c:v>-1972.4782204724586</c:v>
                </c:pt>
                <c:pt idx="94">
                  <c:v>-2003.3988884724588</c:v>
                </c:pt>
                <c:pt idx="95">
                  <c:v>-2044.8021774724589</c:v>
                </c:pt>
              </c:numCache>
            </c:numRef>
          </c:val>
          <c:smooth val="0"/>
        </c:ser>
        <c:dLbls>
          <c:showLegendKey val="0"/>
          <c:showVal val="0"/>
          <c:showCatName val="0"/>
          <c:showSerName val="0"/>
          <c:showPercent val="0"/>
          <c:showBubbleSize val="0"/>
        </c:dLbls>
        <c:marker val="1"/>
        <c:smooth val="0"/>
        <c:axId val="228429824"/>
        <c:axId val="228431360"/>
      </c:lineChart>
      <c:dateAx>
        <c:axId val="228429824"/>
        <c:scaling>
          <c:orientation val="minMax"/>
        </c:scaling>
        <c:delete val="0"/>
        <c:axPos val="b"/>
        <c:numFmt formatCode="mmm\-yy" sourceLinked="1"/>
        <c:majorTickMark val="out"/>
        <c:minorTickMark val="none"/>
        <c:tickLblPos val="nextTo"/>
        <c:crossAx val="228431360"/>
        <c:crosses val="autoZero"/>
        <c:auto val="1"/>
        <c:lblOffset val="100"/>
        <c:baseTimeUnit val="months"/>
      </c:dateAx>
      <c:valAx>
        <c:axId val="228431360"/>
        <c:scaling>
          <c:orientation val="minMax"/>
        </c:scaling>
        <c:delete val="0"/>
        <c:axPos val="l"/>
        <c:majorGridlines/>
        <c:numFmt formatCode="#,##0" sourceLinked="1"/>
        <c:majorTickMark val="out"/>
        <c:minorTickMark val="none"/>
        <c:tickLblPos val="nextTo"/>
        <c:crossAx val="228429824"/>
        <c:crosses val="autoZero"/>
        <c:crossBetween val="between"/>
      </c:valAx>
    </c:plotArea>
    <c:plotVisOnly val="1"/>
    <c:dispBlanksAs val="gap"/>
    <c:showDLblsOverMax val="0"/>
  </c:chart>
  <c:printSettings>
    <c:headerFooter/>
    <c:pageMargins b="0.75000000000000255" l="0.70000000000000062" r="0.70000000000000062" t="0.750000000000002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Total Annual</a:t>
            </a:r>
            <a:r>
              <a:rPr lang="en-US" baseline="0"/>
              <a:t> Reconciliations</a:t>
            </a:r>
            <a:endParaRPr lang="en-US"/>
          </a:p>
        </c:rich>
      </c:tx>
      <c:overlay val="0"/>
    </c:title>
    <c:autoTitleDeleted val="0"/>
    <c:plotArea>
      <c:layout/>
      <c:barChart>
        <c:barDir val="col"/>
        <c:grouping val="clustered"/>
        <c:varyColors val="0"/>
        <c:ser>
          <c:idx val="0"/>
          <c:order val="0"/>
          <c:tx>
            <c:strRef>
              <c:f>'Statistical analysis'!$O$1</c:f>
              <c:strCache>
                <c:ptCount val="1"/>
                <c:pt idx="0">
                  <c:v>Total</c:v>
                </c:pt>
              </c:strCache>
            </c:strRef>
          </c:tx>
          <c:invertIfNegative val="0"/>
          <c:cat>
            <c:strRef>
              <c:f>'Statistical analysis'!$B$2:$B$8</c:f>
              <c:strCache>
                <c:ptCount val="7"/>
                <c:pt idx="0">
                  <c:v>2005-06</c:v>
                </c:pt>
                <c:pt idx="1">
                  <c:v>2006-07</c:v>
                </c:pt>
                <c:pt idx="2">
                  <c:v>2007-08</c:v>
                </c:pt>
                <c:pt idx="3">
                  <c:v>2008-09</c:v>
                </c:pt>
                <c:pt idx="4">
                  <c:v>2009-10</c:v>
                </c:pt>
                <c:pt idx="5">
                  <c:v>2010-11</c:v>
                </c:pt>
                <c:pt idx="6">
                  <c:v>2011-12</c:v>
                </c:pt>
              </c:strCache>
            </c:strRef>
          </c:cat>
          <c:val>
            <c:numRef>
              <c:f>'Statistical analysis'!$O$2:$O$8</c:f>
              <c:numCache>
                <c:formatCode>0</c:formatCode>
                <c:ptCount val="7"/>
                <c:pt idx="0">
                  <c:v>78.777054648714966</c:v>
                </c:pt>
                <c:pt idx="1">
                  <c:v>-167.77797599999883</c:v>
                </c:pt>
                <c:pt idx="2">
                  <c:v>-308.03860999999972</c:v>
                </c:pt>
                <c:pt idx="3">
                  <c:v>-366.17855973284099</c:v>
                </c:pt>
                <c:pt idx="4">
                  <c:v>-435.47329185832871</c:v>
                </c:pt>
                <c:pt idx="5">
                  <c:v>-287.56893254300667</c:v>
                </c:pt>
                <c:pt idx="6">
                  <c:v>-284.38591098699794</c:v>
                </c:pt>
              </c:numCache>
            </c:numRef>
          </c:val>
        </c:ser>
        <c:dLbls>
          <c:showLegendKey val="0"/>
          <c:showVal val="0"/>
          <c:showCatName val="0"/>
          <c:showSerName val="0"/>
          <c:showPercent val="0"/>
          <c:showBubbleSize val="0"/>
        </c:dLbls>
        <c:gapWidth val="150"/>
        <c:axId val="228594816"/>
        <c:axId val="228596352"/>
      </c:barChart>
      <c:catAx>
        <c:axId val="228594816"/>
        <c:scaling>
          <c:orientation val="minMax"/>
        </c:scaling>
        <c:delete val="0"/>
        <c:axPos val="b"/>
        <c:numFmt formatCode="General" sourceLinked="1"/>
        <c:majorTickMark val="out"/>
        <c:minorTickMark val="none"/>
        <c:tickLblPos val="nextTo"/>
        <c:crossAx val="228596352"/>
        <c:crosses val="autoZero"/>
        <c:auto val="1"/>
        <c:lblAlgn val="ctr"/>
        <c:lblOffset val="100"/>
        <c:noMultiLvlLbl val="0"/>
      </c:catAx>
      <c:valAx>
        <c:axId val="228596352"/>
        <c:scaling>
          <c:orientation val="minMax"/>
        </c:scaling>
        <c:delete val="0"/>
        <c:axPos val="l"/>
        <c:majorGridlines/>
        <c:numFmt formatCode="0" sourceLinked="1"/>
        <c:majorTickMark val="out"/>
        <c:minorTickMark val="none"/>
        <c:tickLblPos val="nextTo"/>
        <c:crossAx val="228594816"/>
        <c:crosses val="autoZero"/>
        <c:crossBetween val="between"/>
      </c:valAx>
    </c:plotArea>
    <c:plotVisOnly val="1"/>
    <c:dispBlanksAs val="gap"/>
    <c:showDLblsOverMax val="0"/>
  </c:chart>
  <c:printSettings>
    <c:headerFooter/>
    <c:pageMargins b="0.75000000000000233" l="0.70000000000000062" r="0.70000000000000062" t="0.75000000000000233"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814293</xdr:colOff>
      <xdr:row>24</xdr:row>
      <xdr:rowOff>14942</xdr:rowOff>
    </xdr:from>
    <xdr:to>
      <xdr:col>7</xdr:col>
      <xdr:colOff>293593</xdr:colOff>
      <xdr:row>52</xdr:row>
      <xdr:rowOff>5418</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61</xdr:row>
      <xdr:rowOff>0</xdr:rowOff>
    </xdr:from>
    <xdr:to>
      <xdr:col>9</xdr:col>
      <xdr:colOff>257736</xdr:colOff>
      <xdr:row>79</xdr:row>
      <xdr:rowOff>11206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56029</xdr:colOff>
      <xdr:row>30</xdr:row>
      <xdr:rowOff>89647</xdr:rowOff>
    </xdr:from>
    <xdr:to>
      <xdr:col>14</xdr:col>
      <xdr:colOff>240927</xdr:colOff>
      <xdr:row>48</xdr:row>
      <xdr:rowOff>11204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heetViews>
  <sheetFormatPr defaultRowHeight="12.75" x14ac:dyDescent="0.2"/>
  <sheetData>
    <row r="1" spans="1:2" x14ac:dyDescent="0.2">
      <c r="A1" t="s">
        <v>85</v>
      </c>
    </row>
    <row r="3" spans="1:2" x14ac:dyDescent="0.2">
      <c r="A3" t="s">
        <v>84</v>
      </c>
    </row>
    <row r="4" spans="1:2" x14ac:dyDescent="0.2">
      <c r="B4" t="s">
        <v>14</v>
      </c>
    </row>
    <row r="5" spans="1:2" x14ac:dyDescent="0.2">
      <c r="B5" t="s">
        <v>22</v>
      </c>
    </row>
    <row r="7" spans="1:2" x14ac:dyDescent="0.2">
      <c r="A7" t="s">
        <v>88</v>
      </c>
    </row>
    <row r="8" spans="1:2" x14ac:dyDescent="0.2">
      <c r="B8" t="s">
        <v>23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F20"/>
  <sheetViews>
    <sheetView tabSelected="1" workbookViewId="0">
      <selection activeCell="D7" sqref="D7"/>
    </sheetView>
  </sheetViews>
  <sheetFormatPr defaultRowHeight="12.75" x14ac:dyDescent="0.2"/>
  <cols>
    <col min="2" max="2" width="18.25" customWidth="1"/>
    <col min="3" max="3" width="11.75" customWidth="1"/>
    <col min="4" max="4" width="13.625" customWidth="1"/>
  </cols>
  <sheetData>
    <row r="1" spans="2:6" x14ac:dyDescent="0.2">
      <c r="B1" s="1" t="s">
        <v>0</v>
      </c>
    </row>
    <row r="3" spans="2:6" ht="25.5" x14ac:dyDescent="0.2">
      <c r="B3" s="2"/>
      <c r="C3" s="3" t="s">
        <v>1</v>
      </c>
      <c r="D3" s="4" t="s">
        <v>2</v>
      </c>
    </row>
    <row r="4" spans="2:6" x14ac:dyDescent="0.2">
      <c r="B4" s="5"/>
      <c r="C4" s="6" t="s">
        <v>3</v>
      </c>
      <c r="D4" s="7" t="s">
        <v>4</v>
      </c>
    </row>
    <row r="5" spans="2:6" x14ac:dyDescent="0.2">
      <c r="B5" s="8" t="s">
        <v>5</v>
      </c>
      <c r="C5" s="112" t="s">
        <v>20</v>
      </c>
      <c r="D5" s="113" t="s">
        <v>20</v>
      </c>
    </row>
    <row r="6" spans="2:6" x14ac:dyDescent="0.2">
      <c r="B6" s="8" t="s">
        <v>6</v>
      </c>
      <c r="C6" s="114">
        <v>29301.429884815308</v>
      </c>
      <c r="D6" s="115">
        <v>29301.429884815308</v>
      </c>
    </row>
    <row r="7" spans="2:6" x14ac:dyDescent="0.2">
      <c r="B7" s="8" t="s">
        <v>7</v>
      </c>
      <c r="C7" s="114">
        <v>27643.267178940001</v>
      </c>
      <c r="D7" s="115">
        <v>27768.574143828253</v>
      </c>
      <c r="F7" s="120"/>
    </row>
    <row r="9" spans="2:6" ht="63.75" x14ac:dyDescent="0.2">
      <c r="B9" s="9"/>
      <c r="C9" s="10" t="s">
        <v>8</v>
      </c>
    </row>
    <row r="10" spans="2:6" x14ac:dyDescent="0.2">
      <c r="B10" s="8" t="s">
        <v>5</v>
      </c>
      <c r="C10" s="112" t="s">
        <v>20</v>
      </c>
    </row>
    <row r="11" spans="2:6" x14ac:dyDescent="0.2">
      <c r="B11" s="9" t="s">
        <v>9</v>
      </c>
      <c r="C11" s="116">
        <v>4.851728514732797E-2</v>
      </c>
    </row>
    <row r="12" spans="2:6" x14ac:dyDescent="0.2">
      <c r="B12" s="9" t="s">
        <v>10</v>
      </c>
      <c r="C12" s="116">
        <v>5.9320095925778915E-2</v>
      </c>
    </row>
    <row r="13" spans="2:6" x14ac:dyDescent="0.2">
      <c r="B13" s="9" t="s">
        <v>11</v>
      </c>
      <c r="C13" s="116">
        <v>6.1076997912776217E-2</v>
      </c>
    </row>
    <row r="14" spans="2:6" ht="12.75" customHeight="1" x14ac:dyDescent="0.2">
      <c r="B14" s="9" t="s">
        <v>12</v>
      </c>
      <c r="C14" s="116">
        <v>6.2381058447080882E-2</v>
      </c>
    </row>
    <row r="15" spans="2:6" x14ac:dyDescent="0.2">
      <c r="B15" s="9" t="s">
        <v>13</v>
      </c>
      <c r="C15" s="116">
        <v>5.9984324397753433E-2</v>
      </c>
    </row>
    <row r="17" spans="2:3" x14ac:dyDescent="0.2">
      <c r="B17" t="s">
        <v>87</v>
      </c>
      <c r="C17" s="117">
        <v>41233</v>
      </c>
    </row>
    <row r="19" spans="2:3" x14ac:dyDescent="0.2">
      <c r="B19" s="11" t="s">
        <v>14</v>
      </c>
    </row>
    <row r="20" spans="2:3" x14ac:dyDescent="0.2">
      <c r="B20" s="11" t="s">
        <v>15</v>
      </c>
    </row>
  </sheetData>
  <sheetProtection sheet="1" objects="1" scenarios="1"/>
  <pageMargins left="0.70866141732283472" right="0.70866141732283472" top="0.74803149606299213" bottom="0.74803149606299213" header="0.31496062992125984" footer="0.31496062992125984"/>
  <pageSetup orientation="portrait" r:id="rId1"/>
  <headerFooter>
    <oddFooter>&amp;L&amp;Z&amp;F&amp;A</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CU87"/>
  <sheetViews>
    <sheetView zoomScale="85" zoomScaleNormal="85" workbookViewId="0">
      <selection activeCell="I26" sqref="I26"/>
    </sheetView>
  </sheetViews>
  <sheetFormatPr defaultRowHeight="12.75" x14ac:dyDescent="0.2"/>
  <cols>
    <col min="1" max="1" width="36.5" customWidth="1"/>
    <col min="2" max="2" width="18" customWidth="1"/>
    <col min="3" max="14" width="10.25" customWidth="1"/>
    <col min="258" max="258" width="11.125" bestFit="1" customWidth="1"/>
    <col min="262" max="262" width="10.375" customWidth="1"/>
    <col min="265" max="265" width="10" customWidth="1"/>
    <col min="514" max="514" width="11.125" bestFit="1" customWidth="1"/>
    <col min="518" max="518" width="10.375" customWidth="1"/>
    <col min="521" max="521" width="10" customWidth="1"/>
    <col min="770" max="770" width="11.125" bestFit="1" customWidth="1"/>
    <col min="774" max="774" width="10.375" customWidth="1"/>
    <col min="777" max="777" width="10" customWidth="1"/>
    <col min="1026" max="1026" width="11.125" bestFit="1" customWidth="1"/>
    <col min="1030" max="1030" width="10.375" customWidth="1"/>
    <col min="1033" max="1033" width="10" customWidth="1"/>
    <col min="1282" max="1282" width="11.125" bestFit="1" customWidth="1"/>
    <col min="1286" max="1286" width="10.375" customWidth="1"/>
    <col min="1289" max="1289" width="10" customWidth="1"/>
    <col min="1538" max="1538" width="11.125" bestFit="1" customWidth="1"/>
    <col min="1542" max="1542" width="10.375" customWidth="1"/>
    <col min="1545" max="1545" width="10" customWidth="1"/>
    <col min="1794" max="1794" width="11.125" bestFit="1" customWidth="1"/>
    <col min="1798" max="1798" width="10.375" customWidth="1"/>
    <col min="1801" max="1801" width="10" customWidth="1"/>
    <col min="2050" max="2050" width="11.125" bestFit="1" customWidth="1"/>
    <col min="2054" max="2054" width="10.375" customWidth="1"/>
    <col min="2057" max="2057" width="10" customWidth="1"/>
    <col min="2306" max="2306" width="11.125" bestFit="1" customWidth="1"/>
    <col min="2310" max="2310" width="10.375" customWidth="1"/>
    <col min="2313" max="2313" width="10" customWidth="1"/>
    <col min="2562" max="2562" width="11.125" bestFit="1" customWidth="1"/>
    <col min="2566" max="2566" width="10.375" customWidth="1"/>
    <col min="2569" max="2569" width="10" customWidth="1"/>
    <col min="2818" max="2818" width="11.125" bestFit="1" customWidth="1"/>
    <col min="2822" max="2822" width="10.375" customWidth="1"/>
    <col min="2825" max="2825" width="10" customWidth="1"/>
    <col min="3074" max="3074" width="11.125" bestFit="1" customWidth="1"/>
    <col min="3078" max="3078" width="10.375" customWidth="1"/>
    <col min="3081" max="3081" width="10" customWidth="1"/>
    <col min="3330" max="3330" width="11.125" bestFit="1" customWidth="1"/>
    <col min="3334" max="3334" width="10.375" customWidth="1"/>
    <col min="3337" max="3337" width="10" customWidth="1"/>
    <col min="3586" max="3586" width="11.125" bestFit="1" customWidth="1"/>
    <col min="3590" max="3590" width="10.375" customWidth="1"/>
    <col min="3593" max="3593" width="10" customWidth="1"/>
    <col min="3842" max="3842" width="11.125" bestFit="1" customWidth="1"/>
    <col min="3846" max="3846" width="10.375" customWidth="1"/>
    <col min="3849" max="3849" width="10" customWidth="1"/>
    <col min="4098" max="4098" width="11.125" bestFit="1" customWidth="1"/>
    <col min="4102" max="4102" width="10.375" customWidth="1"/>
    <col min="4105" max="4105" width="10" customWidth="1"/>
    <col min="4354" max="4354" width="11.125" bestFit="1" customWidth="1"/>
    <col min="4358" max="4358" width="10.375" customWidth="1"/>
    <col min="4361" max="4361" width="10" customWidth="1"/>
    <col min="4610" max="4610" width="11.125" bestFit="1" customWidth="1"/>
    <col min="4614" max="4614" width="10.375" customWidth="1"/>
    <col min="4617" max="4617" width="10" customWidth="1"/>
    <col min="4866" max="4866" width="11.125" bestFit="1" customWidth="1"/>
    <col min="4870" max="4870" width="10.375" customWidth="1"/>
    <col min="4873" max="4873" width="10" customWidth="1"/>
    <col min="5122" max="5122" width="11.125" bestFit="1" customWidth="1"/>
    <col min="5126" max="5126" width="10.375" customWidth="1"/>
    <col min="5129" max="5129" width="10" customWidth="1"/>
    <col min="5378" max="5378" width="11.125" bestFit="1" customWidth="1"/>
    <col min="5382" max="5382" width="10.375" customWidth="1"/>
    <col min="5385" max="5385" width="10" customWidth="1"/>
    <col min="5634" max="5634" width="11.125" bestFit="1" customWidth="1"/>
    <col min="5638" max="5638" width="10.375" customWidth="1"/>
    <col min="5641" max="5641" width="10" customWidth="1"/>
    <col min="5890" max="5890" width="11.125" bestFit="1" customWidth="1"/>
    <col min="5894" max="5894" width="10.375" customWidth="1"/>
    <col min="5897" max="5897" width="10" customWidth="1"/>
    <col min="6146" max="6146" width="11.125" bestFit="1" customWidth="1"/>
    <col min="6150" max="6150" width="10.375" customWidth="1"/>
    <col min="6153" max="6153" width="10" customWidth="1"/>
    <col min="6402" max="6402" width="11.125" bestFit="1" customWidth="1"/>
    <col min="6406" max="6406" width="10.375" customWidth="1"/>
    <col min="6409" max="6409" width="10" customWidth="1"/>
    <col min="6658" max="6658" width="11.125" bestFit="1" customWidth="1"/>
    <col min="6662" max="6662" width="10.375" customWidth="1"/>
    <col min="6665" max="6665" width="10" customWidth="1"/>
    <col min="6914" max="6914" width="11.125" bestFit="1" customWidth="1"/>
    <col min="6918" max="6918" width="10.375" customWidth="1"/>
    <col min="6921" max="6921" width="10" customWidth="1"/>
    <col min="7170" max="7170" width="11.125" bestFit="1" customWidth="1"/>
    <col min="7174" max="7174" width="10.375" customWidth="1"/>
    <col min="7177" max="7177" width="10" customWidth="1"/>
    <col min="7426" max="7426" width="11.125" bestFit="1" customWidth="1"/>
    <col min="7430" max="7430" width="10.375" customWidth="1"/>
    <col min="7433" max="7433" width="10" customWidth="1"/>
    <col min="7682" max="7682" width="11.125" bestFit="1" customWidth="1"/>
    <col min="7686" max="7686" width="10.375" customWidth="1"/>
    <col min="7689" max="7689" width="10" customWidth="1"/>
    <col min="7938" max="7938" width="11.125" bestFit="1" customWidth="1"/>
    <col min="7942" max="7942" width="10.375" customWidth="1"/>
    <col min="7945" max="7945" width="10" customWidth="1"/>
    <col min="8194" max="8194" width="11.125" bestFit="1" customWidth="1"/>
    <col min="8198" max="8198" width="10.375" customWidth="1"/>
    <col min="8201" max="8201" width="10" customWidth="1"/>
    <col min="8450" max="8450" width="11.125" bestFit="1" customWidth="1"/>
    <col min="8454" max="8454" width="10.375" customWidth="1"/>
    <col min="8457" max="8457" width="10" customWidth="1"/>
    <col min="8706" max="8706" width="11.125" bestFit="1" customWidth="1"/>
    <col min="8710" max="8710" width="10.375" customWidth="1"/>
    <col min="8713" max="8713" width="10" customWidth="1"/>
    <col min="8962" max="8962" width="11.125" bestFit="1" customWidth="1"/>
    <col min="8966" max="8966" width="10.375" customWidth="1"/>
    <col min="8969" max="8969" width="10" customWidth="1"/>
    <col min="9218" max="9218" width="11.125" bestFit="1" customWidth="1"/>
    <col min="9222" max="9222" width="10.375" customWidth="1"/>
    <col min="9225" max="9225" width="10" customWidth="1"/>
    <col min="9474" max="9474" width="11.125" bestFit="1" customWidth="1"/>
    <col min="9478" max="9478" width="10.375" customWidth="1"/>
    <col min="9481" max="9481" width="10" customWidth="1"/>
    <col min="9730" max="9730" width="11.125" bestFit="1" customWidth="1"/>
    <col min="9734" max="9734" width="10.375" customWidth="1"/>
    <col min="9737" max="9737" width="10" customWidth="1"/>
    <col min="9986" max="9986" width="11.125" bestFit="1" customWidth="1"/>
    <col min="9990" max="9990" width="10.375" customWidth="1"/>
    <col min="9993" max="9993" width="10" customWidth="1"/>
    <col min="10242" max="10242" width="11.125" bestFit="1" customWidth="1"/>
    <col min="10246" max="10246" width="10.375" customWidth="1"/>
    <col min="10249" max="10249" width="10" customWidth="1"/>
    <col min="10498" max="10498" width="11.125" bestFit="1" customWidth="1"/>
    <col min="10502" max="10502" width="10.375" customWidth="1"/>
    <col min="10505" max="10505" width="10" customWidth="1"/>
    <col min="10754" max="10754" width="11.125" bestFit="1" customWidth="1"/>
    <col min="10758" max="10758" width="10.375" customWidth="1"/>
    <col min="10761" max="10761" width="10" customWidth="1"/>
    <col min="11010" max="11010" width="11.125" bestFit="1" customWidth="1"/>
    <col min="11014" max="11014" width="10.375" customWidth="1"/>
    <col min="11017" max="11017" width="10" customWidth="1"/>
    <col min="11266" max="11266" width="11.125" bestFit="1" customWidth="1"/>
    <col min="11270" max="11270" width="10.375" customWidth="1"/>
    <col min="11273" max="11273" width="10" customWidth="1"/>
    <col min="11522" max="11522" width="11.125" bestFit="1" customWidth="1"/>
    <col min="11526" max="11526" width="10.375" customWidth="1"/>
    <col min="11529" max="11529" width="10" customWidth="1"/>
    <col min="11778" max="11778" width="11.125" bestFit="1" customWidth="1"/>
    <col min="11782" max="11782" width="10.375" customWidth="1"/>
    <col min="11785" max="11785" width="10" customWidth="1"/>
    <col min="12034" max="12034" width="11.125" bestFit="1" customWidth="1"/>
    <col min="12038" max="12038" width="10.375" customWidth="1"/>
    <col min="12041" max="12041" width="10" customWidth="1"/>
    <col min="12290" max="12290" width="11.125" bestFit="1" customWidth="1"/>
    <col min="12294" max="12294" width="10.375" customWidth="1"/>
    <col min="12297" max="12297" width="10" customWidth="1"/>
    <col min="12546" max="12546" width="11.125" bestFit="1" customWidth="1"/>
    <col min="12550" max="12550" width="10.375" customWidth="1"/>
    <col min="12553" max="12553" width="10" customWidth="1"/>
    <col min="12802" max="12802" width="11.125" bestFit="1" customWidth="1"/>
    <col min="12806" max="12806" width="10.375" customWidth="1"/>
    <col min="12809" max="12809" width="10" customWidth="1"/>
    <col min="13058" max="13058" width="11.125" bestFit="1" customWidth="1"/>
    <col min="13062" max="13062" width="10.375" customWidth="1"/>
    <col min="13065" max="13065" width="10" customWidth="1"/>
    <col min="13314" max="13314" width="11.125" bestFit="1" customWidth="1"/>
    <col min="13318" max="13318" width="10.375" customWidth="1"/>
    <col min="13321" max="13321" width="10" customWidth="1"/>
    <col min="13570" max="13570" width="11.125" bestFit="1" customWidth="1"/>
    <col min="13574" max="13574" width="10.375" customWidth="1"/>
    <col min="13577" max="13577" width="10" customWidth="1"/>
    <col min="13826" max="13826" width="11.125" bestFit="1" customWidth="1"/>
    <col min="13830" max="13830" width="10.375" customWidth="1"/>
    <col min="13833" max="13833" width="10" customWidth="1"/>
    <col min="14082" max="14082" width="11.125" bestFit="1" customWidth="1"/>
    <col min="14086" max="14086" width="10.375" customWidth="1"/>
    <col min="14089" max="14089" width="10" customWidth="1"/>
    <col min="14338" max="14338" width="11.125" bestFit="1" customWidth="1"/>
    <col min="14342" max="14342" width="10.375" customWidth="1"/>
    <col min="14345" max="14345" width="10" customWidth="1"/>
    <col min="14594" max="14594" width="11.125" bestFit="1" customWidth="1"/>
    <col min="14598" max="14598" width="10.375" customWidth="1"/>
    <col min="14601" max="14601" width="10" customWidth="1"/>
    <col min="14850" max="14850" width="11.125" bestFit="1" customWidth="1"/>
    <col min="14854" max="14854" width="10.375" customWidth="1"/>
    <col min="14857" max="14857" width="10" customWidth="1"/>
    <col min="15106" max="15106" width="11.125" bestFit="1" customWidth="1"/>
    <col min="15110" max="15110" width="10.375" customWidth="1"/>
    <col min="15113" max="15113" width="10" customWidth="1"/>
    <col min="15362" max="15362" width="11.125" bestFit="1" customWidth="1"/>
    <col min="15366" max="15366" width="10.375" customWidth="1"/>
    <col min="15369" max="15369" width="10" customWidth="1"/>
    <col min="15618" max="15618" width="11.125" bestFit="1" customWidth="1"/>
    <col min="15622" max="15622" width="10.375" customWidth="1"/>
    <col min="15625" max="15625" width="10" customWidth="1"/>
    <col min="15874" max="15874" width="11.125" bestFit="1" customWidth="1"/>
    <col min="15878" max="15878" width="10.375" customWidth="1"/>
    <col min="15881" max="15881" width="10" customWidth="1"/>
    <col min="16130" max="16130" width="11.125" bestFit="1" customWidth="1"/>
    <col min="16134" max="16134" width="10.375" customWidth="1"/>
    <col min="16137" max="16137" width="10" customWidth="1"/>
  </cols>
  <sheetData>
    <row r="1" spans="1:99" ht="51" customHeight="1" x14ac:dyDescent="0.2">
      <c r="A1" s="18" t="s">
        <v>24</v>
      </c>
      <c r="B1" s="19" t="s">
        <v>25</v>
      </c>
      <c r="C1" s="20" t="s">
        <v>26</v>
      </c>
      <c r="D1" s="20" t="s">
        <v>27</v>
      </c>
      <c r="E1" s="20" t="s">
        <v>28</v>
      </c>
      <c r="F1" s="20" t="s">
        <v>29</v>
      </c>
      <c r="G1" s="20" t="s">
        <v>30</v>
      </c>
      <c r="H1" s="20" t="s">
        <v>31</v>
      </c>
      <c r="I1" s="20" t="s">
        <v>32</v>
      </c>
      <c r="J1" s="20" t="s">
        <v>33</v>
      </c>
      <c r="K1" s="20" t="s">
        <v>34</v>
      </c>
      <c r="L1" s="20" t="s">
        <v>35</v>
      </c>
      <c r="M1" s="20" t="s">
        <v>36</v>
      </c>
      <c r="N1" s="20" t="s">
        <v>37</v>
      </c>
      <c r="O1" s="21" t="s">
        <v>38</v>
      </c>
      <c r="P1" s="22"/>
      <c r="Q1" s="22"/>
      <c r="R1" s="22"/>
      <c r="S1" s="22"/>
      <c r="T1" s="22"/>
      <c r="U1" s="22"/>
      <c r="V1" s="22"/>
      <c r="W1" s="22"/>
      <c r="X1" s="22"/>
      <c r="Y1" s="22"/>
      <c r="Z1" s="22"/>
      <c r="AA1" s="23"/>
      <c r="AB1" s="24"/>
      <c r="AC1" s="24"/>
      <c r="AD1" s="24"/>
      <c r="AE1" s="24"/>
      <c r="AF1" s="24"/>
      <c r="AG1" s="1"/>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row>
    <row r="2" spans="1:99" x14ac:dyDescent="0.2">
      <c r="A2" s="23"/>
      <c r="B2" s="19" t="s">
        <v>9</v>
      </c>
      <c r="C2" s="25">
        <f>'SF mapping'!D35</f>
        <v>13.867056999999477</v>
      </c>
      <c r="D2" s="25">
        <f>'SF mapping'!E35</f>
        <v>27.539176027648182</v>
      </c>
      <c r="E2" s="25">
        <f>'SF mapping'!F35</f>
        <v>26.459333999999899</v>
      </c>
      <c r="F2" s="25">
        <f>'SF mapping'!G35</f>
        <v>20.408261000000266</v>
      </c>
      <c r="G2" s="25">
        <f>'SF mapping'!H35</f>
        <v>-9.7821903512842709</v>
      </c>
      <c r="H2" s="25">
        <f>'SF mapping'!I35</f>
        <v>19.624892000000045</v>
      </c>
      <c r="I2" s="25">
        <f>'SF mapping'!J35</f>
        <v>17.886837999999898</v>
      </c>
      <c r="J2" s="25">
        <f>'SF mapping'!K35</f>
        <v>13.213354972351681</v>
      </c>
      <c r="K2" s="25">
        <f>'SF mapping'!L35</f>
        <v>3.9874759999997877</v>
      </c>
      <c r="L2" s="25">
        <f>'SF mapping'!M35</f>
        <v>-9.9775460000003022</v>
      </c>
      <c r="M2" s="25">
        <f>'SF mapping'!N35</f>
        <v>6.9191830000002028</v>
      </c>
      <c r="N2" s="25">
        <f>'SF mapping'!O35</f>
        <v>-51.368780999999899</v>
      </c>
      <c r="O2" s="26">
        <f>SUM(C2:N2)</f>
        <v>78.777054648714966</v>
      </c>
      <c r="P2" s="27"/>
      <c r="Q2" s="27"/>
      <c r="R2" s="27"/>
      <c r="S2" s="27"/>
      <c r="T2" s="27"/>
      <c r="U2" s="27"/>
      <c r="V2" s="27"/>
      <c r="W2" s="27"/>
      <c r="X2" s="27"/>
      <c r="Y2" s="27"/>
      <c r="Z2" s="27"/>
      <c r="AA2" s="28"/>
      <c r="AB2" s="23"/>
      <c r="AC2" s="23"/>
      <c r="AD2" s="23"/>
      <c r="AE2" s="23"/>
      <c r="AF2" s="23"/>
      <c r="AG2" s="28"/>
      <c r="AH2" s="23"/>
      <c r="AI2" s="23"/>
      <c r="AJ2" s="23"/>
      <c r="AK2" s="23"/>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c r="BW2" s="23"/>
      <c r="BX2" s="23"/>
      <c r="BY2" s="23"/>
      <c r="BZ2" s="23"/>
      <c r="CA2" s="23"/>
      <c r="CB2" s="23"/>
      <c r="CC2" s="23"/>
      <c r="CD2" s="23"/>
      <c r="CE2" s="23"/>
      <c r="CF2" s="23"/>
      <c r="CG2" s="23"/>
      <c r="CH2" s="23"/>
      <c r="CI2" s="23"/>
      <c r="CJ2" s="23"/>
      <c r="CK2" s="23"/>
      <c r="CL2" s="23"/>
      <c r="CM2" s="23"/>
      <c r="CN2" s="23"/>
      <c r="CO2" s="23"/>
      <c r="CP2" s="23"/>
      <c r="CQ2" s="23"/>
      <c r="CR2" s="23"/>
      <c r="CS2" s="23"/>
      <c r="CT2" s="23"/>
      <c r="CU2" s="23"/>
    </row>
    <row r="3" spans="1:99" x14ac:dyDescent="0.2">
      <c r="A3" s="23"/>
      <c r="B3" s="19" t="s">
        <v>10</v>
      </c>
      <c r="C3" s="25">
        <f>'SF mapping'!P35</f>
        <v>-51.639262999999687</v>
      </c>
      <c r="D3" s="25">
        <f>'SF mapping'!Q35</f>
        <v>289.18824800000016</v>
      </c>
      <c r="E3" s="25">
        <f>'SF mapping'!R35</f>
        <v>-29.842322000000081</v>
      </c>
      <c r="F3" s="25">
        <f>'SF mapping'!S35</f>
        <v>-22.98314500000015</v>
      </c>
      <c r="G3" s="25">
        <f>'SF mapping'!T35</f>
        <v>-141.32180600000004</v>
      </c>
      <c r="H3" s="25">
        <f>'SF mapping'!U35</f>
        <v>8.2327999999733947E-2</v>
      </c>
      <c r="I3" s="25">
        <f>'SF mapping'!V35</f>
        <v>1.7142269999999371</v>
      </c>
      <c r="J3" s="25">
        <f>'SF mapping'!W35</f>
        <v>-7.8894539999994322</v>
      </c>
      <c r="K3" s="25">
        <f>'SF mapping'!X35</f>
        <v>-26.839903999999478</v>
      </c>
      <c r="L3" s="25">
        <f>'SF mapping'!Y35</f>
        <v>-50.808497999999872</v>
      </c>
      <c r="M3" s="25">
        <f>'SF mapping'!Z35</f>
        <v>-66.95488199999977</v>
      </c>
      <c r="N3" s="25">
        <f>'SF mapping'!AA35</f>
        <v>-60.48350500000015</v>
      </c>
      <c r="O3" s="26">
        <f t="shared" ref="O3:O9" si="0">SUM(C3:N3)</f>
        <v>-167.77797599999883</v>
      </c>
      <c r="P3" s="27"/>
      <c r="Q3" s="27"/>
      <c r="R3" s="27"/>
      <c r="S3" s="27"/>
      <c r="T3" s="27"/>
      <c r="U3" s="27"/>
      <c r="V3" s="27"/>
      <c r="W3" s="27"/>
      <c r="X3" s="27"/>
      <c r="Y3" s="27"/>
      <c r="Z3" s="27"/>
      <c r="AA3" s="28"/>
      <c r="AB3" s="23"/>
      <c r="AC3" s="23"/>
      <c r="AD3" s="23"/>
      <c r="AE3" s="23"/>
      <c r="AF3" s="23"/>
      <c r="AG3" s="28"/>
      <c r="AH3" s="23"/>
      <c r="AI3" s="23"/>
      <c r="AJ3" s="23"/>
      <c r="AK3" s="23"/>
      <c r="AL3" s="23"/>
      <c r="AM3" s="23"/>
      <c r="AN3" s="23"/>
      <c r="AO3" s="23"/>
      <c r="AP3" s="23"/>
      <c r="AQ3" s="23"/>
      <c r="AR3" s="23"/>
      <c r="AS3" s="23"/>
      <c r="AT3" s="23"/>
      <c r="AU3" s="23"/>
      <c r="AV3" s="23"/>
      <c r="AW3" s="23"/>
      <c r="AX3" s="23"/>
      <c r="AY3" s="23"/>
      <c r="AZ3" s="23"/>
      <c r="BA3" s="23"/>
      <c r="BB3" s="23"/>
      <c r="BC3" s="23"/>
      <c r="BD3" s="23"/>
      <c r="BE3" s="23"/>
      <c r="BF3" s="23"/>
      <c r="BG3" s="23"/>
      <c r="BH3" s="23"/>
      <c r="BI3" s="23"/>
      <c r="BJ3" s="23"/>
      <c r="BK3" s="23"/>
      <c r="BL3" s="23"/>
      <c r="BM3" s="23"/>
      <c r="BN3" s="23"/>
      <c r="BO3" s="23"/>
      <c r="BP3" s="23"/>
      <c r="BQ3" s="23"/>
      <c r="BR3" s="23"/>
      <c r="BS3" s="23"/>
      <c r="BT3" s="23"/>
      <c r="BU3" s="23"/>
      <c r="BV3" s="23"/>
      <c r="BW3" s="23"/>
      <c r="BX3" s="23"/>
      <c r="BY3" s="23"/>
      <c r="BZ3" s="23"/>
      <c r="CA3" s="23"/>
      <c r="CB3" s="23"/>
      <c r="CC3" s="23"/>
      <c r="CD3" s="23"/>
      <c r="CE3" s="23"/>
      <c r="CF3" s="23"/>
      <c r="CG3" s="23"/>
      <c r="CH3" s="23"/>
      <c r="CI3" s="23"/>
      <c r="CJ3" s="23"/>
      <c r="CK3" s="23"/>
      <c r="CL3" s="23"/>
      <c r="CM3" s="23"/>
      <c r="CN3" s="23"/>
      <c r="CO3" s="23"/>
      <c r="CP3" s="23"/>
      <c r="CQ3" s="23"/>
      <c r="CR3" s="23"/>
      <c r="CS3" s="23"/>
      <c r="CT3" s="23"/>
      <c r="CU3" s="23"/>
    </row>
    <row r="4" spans="1:99" x14ac:dyDescent="0.2">
      <c r="A4" s="23"/>
      <c r="B4" s="19" t="s">
        <v>11</v>
      </c>
      <c r="C4" s="25">
        <f>'SF mapping'!AB35</f>
        <v>-59.220703999999841</v>
      </c>
      <c r="D4" s="25">
        <f>'SF mapping'!AC35</f>
        <v>-49.662579999999707</v>
      </c>
      <c r="E4" s="25">
        <f>'SF mapping'!AD35</f>
        <v>-38.3217020000003</v>
      </c>
      <c r="F4" s="25">
        <f>'SF mapping'!AE35</f>
        <v>-41.789377000000286</v>
      </c>
      <c r="G4" s="25">
        <f>'SF mapping'!AF35</f>
        <v>-9.0702579999999671</v>
      </c>
      <c r="H4" s="25">
        <f>'SF mapping'!AG35</f>
        <v>0.85223599999994804</v>
      </c>
      <c r="I4" s="25">
        <f>'SF mapping'!AH35</f>
        <v>25.586459999999988</v>
      </c>
      <c r="J4" s="25">
        <f>'SF mapping'!AI35</f>
        <v>-4.2193650000001526</v>
      </c>
      <c r="K4" s="25">
        <f>'SF mapping'!AJ35</f>
        <v>-11.735527999999704</v>
      </c>
      <c r="L4" s="25">
        <f>'SF mapping'!AK35</f>
        <v>-22.300001999999949</v>
      </c>
      <c r="M4" s="25">
        <f>'SF mapping'!AL35</f>
        <v>-43.79153099999985</v>
      </c>
      <c r="N4" s="25">
        <f>'SF mapping'!AM35</f>
        <v>-54.3662589999999</v>
      </c>
      <c r="O4" s="26">
        <f t="shared" si="0"/>
        <v>-308.03860999999972</v>
      </c>
      <c r="P4" s="27"/>
      <c r="Q4" s="27"/>
      <c r="R4" s="27"/>
      <c r="S4" s="27"/>
      <c r="T4" s="27"/>
      <c r="U4" s="27"/>
      <c r="V4" s="27"/>
      <c r="W4" s="27"/>
      <c r="X4" s="27"/>
      <c r="Y4" s="27"/>
      <c r="Z4" s="27"/>
      <c r="AA4" s="28"/>
      <c r="AB4" s="23"/>
      <c r="AC4" s="23"/>
      <c r="AD4" s="23"/>
      <c r="AE4" s="23"/>
      <c r="AF4" s="23"/>
      <c r="AG4" s="28"/>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c r="BQ4" s="23"/>
      <c r="BR4" s="23"/>
      <c r="BS4" s="23"/>
      <c r="BT4" s="23"/>
      <c r="BU4" s="23"/>
      <c r="BV4" s="23"/>
      <c r="BW4" s="23"/>
      <c r="BX4" s="23"/>
      <c r="BY4" s="23"/>
      <c r="BZ4" s="23"/>
      <c r="CA4" s="23"/>
      <c r="CB4" s="23"/>
      <c r="CC4" s="23"/>
      <c r="CD4" s="23"/>
      <c r="CE4" s="23"/>
      <c r="CF4" s="23"/>
      <c r="CG4" s="23"/>
      <c r="CH4" s="23"/>
      <c r="CI4" s="23"/>
      <c r="CJ4" s="23"/>
      <c r="CK4" s="23"/>
      <c r="CL4" s="23"/>
      <c r="CM4" s="23"/>
      <c r="CN4" s="23"/>
      <c r="CO4" s="23"/>
      <c r="CP4" s="23"/>
      <c r="CQ4" s="23"/>
      <c r="CR4" s="23"/>
      <c r="CS4" s="23"/>
      <c r="CT4" s="23"/>
      <c r="CU4" s="23"/>
    </row>
    <row r="5" spans="1:99" x14ac:dyDescent="0.2">
      <c r="A5" s="23"/>
      <c r="B5" s="19" t="s">
        <v>12</v>
      </c>
      <c r="C5" s="25">
        <f>'SF mapping'!AN35</f>
        <v>-66.19272194572909</v>
      </c>
      <c r="D5" s="25">
        <f>'SF mapping'!AO35</f>
        <v>-55.558975031274258</v>
      </c>
      <c r="E5" s="25">
        <f>'SF mapping'!AP35</f>
        <v>-40.2248231802173</v>
      </c>
      <c r="F5" s="25">
        <f>'SF mapping'!AQ35</f>
        <v>-17.90226994106149</v>
      </c>
      <c r="G5" s="25">
        <f>'SF mapping'!AR35</f>
        <v>-16.753210581113422</v>
      </c>
      <c r="H5" s="25">
        <f>'SF mapping'!AS35</f>
        <v>-1.1534380008142762</v>
      </c>
      <c r="I5" s="25">
        <f>'SF mapping'!AT35</f>
        <v>0.74706076142319944</v>
      </c>
      <c r="J5" s="25">
        <f>'SF mapping'!AU35</f>
        <v>15.841305394222218</v>
      </c>
      <c r="K5" s="25">
        <f>'SF mapping'!AV35</f>
        <v>-12.634040347945984</v>
      </c>
      <c r="L5" s="25">
        <f>'SF mapping'!AW35</f>
        <v>-33.299446885108637</v>
      </c>
      <c r="M5" s="25">
        <f>'SF mapping'!AX35</f>
        <v>-66.628510347945166</v>
      </c>
      <c r="N5" s="25">
        <f>'SF mapping'!AY35</f>
        <v>-72.419489627276789</v>
      </c>
      <c r="O5" s="26">
        <f t="shared" si="0"/>
        <v>-366.17855973284099</v>
      </c>
      <c r="P5" s="27"/>
      <c r="Q5" s="27"/>
      <c r="R5" s="27"/>
      <c r="S5" s="27"/>
      <c r="T5" s="27"/>
      <c r="U5" s="27"/>
      <c r="V5" s="27"/>
      <c r="W5" s="27"/>
      <c r="X5" s="27"/>
      <c r="Y5" s="27"/>
      <c r="Z5" s="27"/>
      <c r="AA5" s="28"/>
      <c r="AB5" s="23"/>
      <c r="AC5" s="23"/>
      <c r="AD5" s="23"/>
      <c r="AE5" s="23"/>
      <c r="AF5" s="23"/>
      <c r="AG5" s="28"/>
      <c r="AH5" s="23"/>
      <c r="AI5" s="23"/>
      <c r="AJ5" s="23"/>
      <c r="AK5" s="23"/>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c r="BT5" s="23"/>
      <c r="BU5" s="23"/>
      <c r="BV5" s="23"/>
      <c r="BW5" s="23"/>
      <c r="BX5" s="23"/>
      <c r="BY5" s="23"/>
      <c r="BZ5" s="23"/>
      <c r="CA5" s="23"/>
      <c r="CB5" s="23"/>
      <c r="CC5" s="23"/>
      <c r="CD5" s="23"/>
      <c r="CE5" s="23"/>
      <c r="CF5" s="23"/>
      <c r="CG5" s="23"/>
      <c r="CH5" s="23"/>
      <c r="CI5" s="23"/>
      <c r="CJ5" s="23"/>
      <c r="CK5" s="23"/>
      <c r="CL5" s="23"/>
      <c r="CM5" s="23"/>
      <c r="CN5" s="23"/>
      <c r="CO5" s="23"/>
      <c r="CP5" s="23"/>
      <c r="CQ5" s="23"/>
      <c r="CR5" s="23"/>
      <c r="CS5" s="23"/>
      <c r="CT5" s="23"/>
      <c r="CU5" s="23"/>
    </row>
    <row r="6" spans="1:99" x14ac:dyDescent="0.2">
      <c r="A6" s="23"/>
      <c r="B6" s="19" t="s">
        <v>13</v>
      </c>
      <c r="C6" s="25">
        <f>'SF mapping'!AZ35</f>
        <v>-78.507763290850335</v>
      </c>
      <c r="D6" s="25">
        <f>'SF mapping'!BA35</f>
        <v>-72.103280347945997</v>
      </c>
      <c r="E6" s="25">
        <f>'SF mapping'!BB35</f>
        <v>-61.492266479786736</v>
      </c>
      <c r="F6" s="25">
        <f>'SF mapping'!BC35</f>
        <v>-46.242569418495577</v>
      </c>
      <c r="G6" s="25">
        <f>'SF mapping'!BD35</f>
        <v>-27.858434717909176</v>
      </c>
      <c r="H6" s="25">
        <f>'SF mapping'!BE35</f>
        <v>-6.4474465002000443</v>
      </c>
      <c r="I6" s="25">
        <f>'SF mapping'!BF35</f>
        <v>-1.2031314099072006</v>
      </c>
      <c r="J6" s="25">
        <f>'SF mapping'!BG35</f>
        <v>-0.48590559798049071</v>
      </c>
      <c r="K6" s="25">
        <f>'SF mapping'!BH35</f>
        <v>-11.066349728694377</v>
      </c>
      <c r="L6" s="25">
        <f>'SF mapping'!BI35</f>
        <v>-25.622341253575314</v>
      </c>
      <c r="M6" s="25">
        <f>'SF mapping'!BJ35</f>
        <v>-46.068532728694208</v>
      </c>
      <c r="N6" s="25">
        <f>'SF mapping'!BK35</f>
        <v>-58.375270384289252</v>
      </c>
      <c r="O6" s="26">
        <f t="shared" si="0"/>
        <v>-435.47329185832871</v>
      </c>
      <c r="P6" s="27"/>
      <c r="Q6" s="27"/>
      <c r="R6" s="27"/>
      <c r="S6" s="27"/>
      <c r="T6" s="27"/>
      <c r="U6" s="27"/>
      <c r="V6" s="27"/>
      <c r="W6" s="27"/>
      <c r="X6" s="27"/>
      <c r="Y6" s="27"/>
      <c r="Z6" s="27"/>
      <c r="AA6" s="28"/>
      <c r="AB6" s="23"/>
      <c r="AC6" s="23"/>
      <c r="AD6" s="23"/>
      <c r="AE6" s="23"/>
      <c r="AF6" s="23"/>
      <c r="AG6" s="28"/>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row>
    <row r="7" spans="1:99" x14ac:dyDescent="0.2">
      <c r="A7" s="23"/>
      <c r="B7" s="19" t="s">
        <v>39</v>
      </c>
      <c r="C7" s="25">
        <f>'SF mapping'!BL35</f>
        <v>-64.570087213985289</v>
      </c>
      <c r="D7" s="25">
        <f>'SF mapping'!BM35</f>
        <v>-61.504991728694336</v>
      </c>
      <c r="E7" s="25">
        <f>'SF mapping'!BN35</f>
        <v>-49.934523984662178</v>
      </c>
      <c r="F7" s="25">
        <f>'SF mapping'!BO35</f>
        <v>-40.169180829254401</v>
      </c>
      <c r="G7" s="25">
        <f>'SF mapping'!BP35</f>
        <v>-20.558724780036755</v>
      </c>
      <c r="H7" s="25">
        <f>'SF mapping'!BQ35</f>
        <v>1.424250163451461</v>
      </c>
      <c r="I7" s="25">
        <f>'SF mapping'!BR35</f>
        <v>11.224129847302265</v>
      </c>
      <c r="J7" s="25">
        <f>'SF mapping'!BS35</f>
        <v>12.82088182017128</v>
      </c>
      <c r="K7" s="25">
        <f>'SF mapping'!BT35</f>
        <v>4.6773804475103589</v>
      </c>
      <c r="L7" s="25">
        <f>'SF mapping'!BU35</f>
        <v>-13.607422179828745</v>
      </c>
      <c r="M7" s="25">
        <f>'SF mapping'!BV35</f>
        <v>-25.39775755249002</v>
      </c>
      <c r="N7" s="25">
        <f>'SF mapping'!BW35</f>
        <v>-41.972886552490309</v>
      </c>
      <c r="O7" s="26">
        <f t="shared" si="0"/>
        <v>-287.56893254300667</v>
      </c>
      <c r="P7" s="27"/>
      <c r="Q7" s="27"/>
      <c r="R7" s="27"/>
      <c r="S7" s="27"/>
      <c r="T7" s="27"/>
      <c r="U7" s="27"/>
      <c r="V7" s="27"/>
      <c r="W7" s="27"/>
      <c r="X7" s="27"/>
      <c r="Y7" s="27"/>
      <c r="Z7" s="27"/>
      <c r="AA7" s="28"/>
      <c r="AB7" s="23"/>
      <c r="AC7" s="23"/>
      <c r="AD7" s="23"/>
      <c r="AE7" s="23"/>
      <c r="AF7" s="23"/>
      <c r="AG7" s="28"/>
      <c r="AH7" s="23"/>
      <c r="AI7" s="23"/>
      <c r="AJ7" s="23"/>
      <c r="AK7" s="23"/>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c r="BW7" s="23"/>
      <c r="BX7" s="23"/>
      <c r="BY7" s="23"/>
      <c r="BZ7" s="23"/>
      <c r="CA7" s="23"/>
      <c r="CB7" s="23"/>
      <c r="CC7" s="23"/>
      <c r="CD7" s="23"/>
      <c r="CE7" s="23"/>
      <c r="CF7" s="23"/>
      <c r="CG7" s="23"/>
      <c r="CH7" s="23"/>
      <c r="CI7" s="23"/>
      <c r="CJ7" s="23"/>
      <c r="CK7" s="23"/>
      <c r="CL7" s="23"/>
      <c r="CM7" s="23"/>
      <c r="CN7" s="23"/>
      <c r="CO7" s="23"/>
      <c r="CP7" s="23"/>
      <c r="CQ7" s="23"/>
      <c r="CR7" s="23"/>
      <c r="CS7" s="23"/>
      <c r="CT7" s="23"/>
      <c r="CU7" s="23"/>
    </row>
    <row r="8" spans="1:99" x14ac:dyDescent="0.2">
      <c r="A8" s="23"/>
      <c r="B8" s="19" t="s">
        <v>40</v>
      </c>
      <c r="C8" s="25">
        <f>'SF mapping'!BX35</f>
        <v>-53.843195434507379</v>
      </c>
      <c r="D8" s="25">
        <f>'SF mapping'!BY35</f>
        <v>-35.330322552489861</v>
      </c>
      <c r="E8" s="25">
        <f>'SF mapping'!BZ35</f>
        <v>-34.999960999999757</v>
      </c>
      <c r="F8" s="25">
        <f>'SF mapping'!CA35</f>
        <v>-30.14461800000015</v>
      </c>
      <c r="G8" s="25">
        <f>'SF mapping'!CB35</f>
        <v>-16.382069999999885</v>
      </c>
      <c r="H8" s="25">
        <f>'SF mapping'!CC35</f>
        <v>-0.52885900000012498</v>
      </c>
      <c r="I8" s="25">
        <f>'SF mapping'!CD35</f>
        <v>1.1055130000002009</v>
      </c>
      <c r="J8" s="25">
        <f>'SF mapping'!CE35</f>
        <v>-3.3062780000002476</v>
      </c>
      <c r="K8" s="25">
        <f>'SF mapping'!CF35</f>
        <v>-14.606614000000263</v>
      </c>
      <c r="L8" s="25">
        <f>'SF mapping'!CG35</f>
        <v>-24.025549000000183</v>
      </c>
      <c r="M8" s="25">
        <f>'SF mapping'!CH35</f>
        <v>-30.920668000000205</v>
      </c>
      <c r="N8" s="25">
        <f>'SF mapping'!CI35</f>
        <v>-41.403289000000086</v>
      </c>
      <c r="O8" s="26">
        <f t="shared" si="0"/>
        <v>-284.38591098699794</v>
      </c>
      <c r="P8" s="27"/>
      <c r="Q8" s="27"/>
      <c r="R8" s="27"/>
      <c r="S8" s="27"/>
      <c r="T8" s="27"/>
      <c r="U8" s="27"/>
      <c r="V8" s="27"/>
      <c r="W8" s="27"/>
      <c r="X8" s="27"/>
      <c r="Y8" s="27"/>
      <c r="Z8" s="27"/>
      <c r="AA8" s="28"/>
      <c r="AB8" s="23"/>
      <c r="AC8" s="23"/>
      <c r="AD8" s="23"/>
      <c r="AE8" s="23"/>
      <c r="AF8" s="23"/>
      <c r="AG8" s="28"/>
      <c r="AH8" s="23"/>
      <c r="AI8" s="23"/>
      <c r="AJ8" s="23"/>
      <c r="AK8" s="23"/>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c r="BV8" s="23"/>
      <c r="BW8" s="23"/>
      <c r="BX8" s="23"/>
      <c r="BY8" s="23"/>
      <c r="BZ8" s="23"/>
      <c r="CA8" s="23"/>
      <c r="CB8" s="23"/>
      <c r="CC8" s="23"/>
      <c r="CD8" s="23"/>
      <c r="CE8" s="23"/>
      <c r="CF8" s="23"/>
      <c r="CG8" s="23"/>
      <c r="CH8" s="23"/>
      <c r="CI8" s="23"/>
      <c r="CJ8" s="23"/>
      <c r="CK8" s="23"/>
      <c r="CL8" s="23"/>
      <c r="CM8" s="23"/>
      <c r="CN8" s="23"/>
      <c r="CO8" s="23"/>
      <c r="CP8" s="23"/>
      <c r="CQ8" s="23"/>
      <c r="CR8" s="23"/>
      <c r="CS8" s="23"/>
      <c r="CT8" s="23"/>
      <c r="CU8" s="23"/>
    </row>
    <row r="9" spans="1:99" x14ac:dyDescent="0.2">
      <c r="A9" s="23"/>
      <c r="B9" s="19" t="s">
        <v>41</v>
      </c>
      <c r="C9" s="25">
        <f>'SF mapping'!CJ35</f>
        <v>-49.984576999999945</v>
      </c>
      <c r="D9" s="25">
        <f>'SF mapping'!CK35</f>
        <v>-41.665129999999863</v>
      </c>
      <c r="E9" s="25">
        <f>'SF mapping'!CL35</f>
        <v>-35.395625000000109</v>
      </c>
      <c r="F9" s="25">
        <f>'SF mapping'!CM35</f>
        <v>-23.780084000000102</v>
      </c>
      <c r="G9" s="25">
        <f>'SF mapping'!CN35</f>
        <v>-9.6447909999998274</v>
      </c>
      <c r="H9" s="25">
        <f t="shared" ref="H9:N9" si="1">H8</f>
        <v>-0.52885900000012498</v>
      </c>
      <c r="I9" s="25">
        <f t="shared" si="1"/>
        <v>1.1055130000002009</v>
      </c>
      <c r="J9" s="25">
        <f t="shared" si="1"/>
        <v>-3.3062780000002476</v>
      </c>
      <c r="K9" s="25">
        <f t="shared" si="1"/>
        <v>-14.606614000000263</v>
      </c>
      <c r="L9" s="25">
        <f t="shared" si="1"/>
        <v>-24.025549000000183</v>
      </c>
      <c r="M9" s="25">
        <f t="shared" si="1"/>
        <v>-30.920668000000205</v>
      </c>
      <c r="N9" s="25">
        <f t="shared" si="1"/>
        <v>-41.403289000000086</v>
      </c>
      <c r="O9" s="26">
        <f t="shared" si="0"/>
        <v>-274.15595100000075</v>
      </c>
      <c r="P9" s="27"/>
      <c r="Q9" s="27"/>
      <c r="R9" s="27"/>
      <c r="S9" s="27"/>
      <c r="T9" s="27"/>
      <c r="U9" s="27"/>
      <c r="V9" s="27"/>
      <c r="W9" s="27"/>
      <c r="X9" s="27"/>
      <c r="Y9" s="27"/>
      <c r="Z9" s="27"/>
      <c r="AA9" s="28"/>
      <c r="AB9" s="23"/>
      <c r="AC9" s="23"/>
      <c r="AD9" s="23"/>
      <c r="AE9" s="23"/>
      <c r="AF9" s="23"/>
      <c r="AG9" s="28"/>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c r="BW9" s="23"/>
      <c r="BX9" s="23"/>
      <c r="BY9" s="23"/>
      <c r="BZ9" s="23"/>
      <c r="CA9" s="23"/>
      <c r="CB9" s="23"/>
      <c r="CC9" s="23"/>
      <c r="CD9" s="23"/>
      <c r="CE9" s="23"/>
      <c r="CF9" s="23"/>
      <c r="CG9" s="23"/>
      <c r="CH9" s="23"/>
      <c r="CI9" s="23"/>
      <c r="CJ9" s="23"/>
      <c r="CK9" s="23"/>
      <c r="CL9" s="23"/>
      <c r="CM9" s="23"/>
      <c r="CN9" s="23"/>
      <c r="CO9" s="23"/>
      <c r="CP9" s="23"/>
      <c r="CQ9" s="23"/>
      <c r="CR9" s="23"/>
      <c r="CS9" s="23"/>
      <c r="CT9" s="23"/>
      <c r="CU9" s="23"/>
    </row>
    <row r="10" spans="1:99" x14ac:dyDescent="0.2">
      <c r="A10" s="23"/>
      <c r="B10" s="23"/>
      <c r="C10" s="23"/>
      <c r="D10" s="23"/>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3"/>
      <c r="BW10" s="23"/>
      <c r="BX10" s="23"/>
      <c r="BY10" s="23"/>
      <c r="BZ10" s="23"/>
      <c r="CA10" s="23"/>
      <c r="CB10" s="23"/>
      <c r="CC10" s="23"/>
      <c r="CD10" s="23"/>
      <c r="CE10" s="23"/>
      <c r="CF10" s="23"/>
      <c r="CG10" s="23"/>
      <c r="CH10" s="23"/>
      <c r="CI10" s="23"/>
      <c r="CJ10" s="23"/>
      <c r="CK10" s="23"/>
      <c r="CL10" s="23"/>
      <c r="CM10" s="23"/>
      <c r="CN10" s="23"/>
      <c r="CO10" s="23"/>
      <c r="CP10" s="23"/>
      <c r="CQ10" s="23"/>
      <c r="CR10" s="23"/>
      <c r="CS10" s="23"/>
      <c r="CT10" s="23"/>
      <c r="CU10" s="23"/>
    </row>
    <row r="11" spans="1:99" x14ac:dyDescent="0.2">
      <c r="A11" s="23"/>
      <c r="B11" s="11" t="s">
        <v>21</v>
      </c>
      <c r="C11" s="29"/>
      <c r="D11" s="30"/>
      <c r="E11" s="23"/>
      <c r="F11" s="23"/>
      <c r="G11" s="23"/>
      <c r="H11" s="23"/>
      <c r="I11" s="23"/>
      <c r="J11" s="23"/>
      <c r="K11" s="23"/>
      <c r="L11" s="23"/>
      <c r="M11" s="23"/>
      <c r="N11" s="23"/>
      <c r="O11" s="23"/>
      <c r="P11" s="23"/>
      <c r="Q11" s="31"/>
      <c r="R11" s="31"/>
      <c r="S11" s="31"/>
      <c r="T11" s="31"/>
      <c r="U11" s="31"/>
      <c r="V11" s="31"/>
      <c r="W11" s="23"/>
      <c r="X11" s="23"/>
      <c r="Y11" s="23"/>
      <c r="Z11" s="23"/>
      <c r="AA11" s="23"/>
      <c r="AB11" s="23"/>
      <c r="AC11" s="23"/>
      <c r="AD11" s="23"/>
      <c r="AE11" s="23"/>
      <c r="AF11" s="23"/>
      <c r="AG11" s="23"/>
      <c r="AH11" s="23"/>
      <c r="AI11" s="23"/>
      <c r="AJ11" s="23"/>
      <c r="AK11" s="23"/>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c r="BV11" s="23"/>
      <c r="BW11" s="23"/>
      <c r="BX11" s="23"/>
      <c r="BY11" s="23"/>
      <c r="BZ11" s="23"/>
      <c r="CA11" s="23"/>
      <c r="CB11" s="23"/>
      <c r="CC11" s="23"/>
      <c r="CD11" s="23"/>
      <c r="CE11" s="23"/>
      <c r="CF11" s="23"/>
      <c r="CG11" s="23"/>
      <c r="CH11" s="23"/>
      <c r="CI11" s="23"/>
      <c r="CJ11" s="23"/>
      <c r="CK11" s="23"/>
      <c r="CL11" s="23"/>
      <c r="CM11" s="23"/>
      <c r="CN11" s="23"/>
      <c r="CO11" s="23"/>
      <c r="CP11" s="23"/>
      <c r="CQ11" s="23"/>
      <c r="CR11" s="23"/>
      <c r="CS11" s="23"/>
      <c r="CT11" s="23"/>
      <c r="CU11" s="23"/>
    </row>
    <row r="12" spans="1:99" x14ac:dyDescent="0.2">
      <c r="A12" s="23"/>
      <c r="B12" s="23"/>
      <c r="C12" s="23"/>
      <c r="D12" s="23"/>
      <c r="E12" s="23"/>
      <c r="F12" s="23"/>
      <c r="G12" s="23"/>
      <c r="H12" s="23"/>
      <c r="I12" s="23"/>
      <c r="J12" s="23"/>
      <c r="K12" s="23"/>
      <c r="L12" s="23"/>
      <c r="M12" s="23"/>
      <c r="N12" s="23"/>
      <c r="O12" s="23"/>
      <c r="P12" s="23"/>
      <c r="Q12" s="31"/>
      <c r="R12" s="31"/>
      <c r="S12" s="31"/>
      <c r="T12" s="31"/>
      <c r="U12" s="31"/>
      <c r="V12" s="31"/>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c r="BW12" s="23"/>
      <c r="BX12" s="23"/>
      <c r="BY12" s="23"/>
      <c r="BZ12" s="23"/>
      <c r="CA12" s="23"/>
      <c r="CB12" s="23"/>
      <c r="CC12" s="23"/>
      <c r="CD12" s="23"/>
      <c r="CE12" s="23"/>
      <c r="CF12" s="23"/>
      <c r="CG12" s="23"/>
      <c r="CH12" s="23"/>
      <c r="CI12" s="23"/>
      <c r="CJ12" s="23"/>
      <c r="CK12" s="23"/>
      <c r="CL12" s="23"/>
      <c r="CM12" s="23"/>
      <c r="CN12" s="23"/>
      <c r="CO12" s="23"/>
      <c r="CP12" s="23"/>
      <c r="CQ12" s="23"/>
      <c r="CR12" s="23"/>
      <c r="CS12" s="23"/>
      <c r="CT12" s="23"/>
      <c r="CU12" s="23"/>
    </row>
    <row r="13" spans="1:99" ht="76.5" x14ac:dyDescent="0.2">
      <c r="A13" s="18" t="s">
        <v>89</v>
      </c>
      <c r="B13" s="32"/>
      <c r="C13" s="33" t="s">
        <v>42</v>
      </c>
      <c r="D13" s="33" t="s">
        <v>43</v>
      </c>
      <c r="E13" s="34" t="s">
        <v>44</v>
      </c>
      <c r="F13" s="33" t="s">
        <v>45</v>
      </c>
      <c r="G13" s="33" t="s">
        <v>46</v>
      </c>
      <c r="H13" s="35" t="s">
        <v>47</v>
      </c>
      <c r="I13" s="36"/>
      <c r="J13" s="122" t="s">
        <v>48</v>
      </c>
      <c r="K13" s="123"/>
      <c r="L13" s="123"/>
      <c r="M13" s="123"/>
      <c r="N13" s="123"/>
      <c r="O13" s="124"/>
      <c r="P13" s="23"/>
      <c r="Q13" s="125"/>
      <c r="R13" s="125"/>
      <c r="S13" s="125"/>
      <c r="T13" s="125"/>
      <c r="U13" s="125"/>
      <c r="V13" s="125"/>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c r="BW13" s="23"/>
      <c r="BX13" s="23"/>
      <c r="BY13" s="23"/>
      <c r="BZ13" s="23"/>
      <c r="CA13" s="23"/>
      <c r="CB13" s="23"/>
      <c r="CC13" s="23"/>
      <c r="CD13" s="23"/>
      <c r="CE13" s="23"/>
      <c r="CF13" s="23"/>
      <c r="CG13" s="23"/>
      <c r="CH13" s="23"/>
      <c r="CI13" s="23"/>
      <c r="CJ13" s="23"/>
      <c r="CK13" s="23"/>
      <c r="CL13" s="23"/>
      <c r="CM13" s="23"/>
      <c r="CN13" s="23"/>
      <c r="CO13" s="23"/>
      <c r="CP13" s="23"/>
      <c r="CQ13" s="23"/>
      <c r="CR13" s="23"/>
      <c r="CS13" s="23"/>
      <c r="CT13" s="23"/>
      <c r="CU13" s="23"/>
    </row>
    <row r="14" spans="1:99" ht="13.5" customHeight="1" x14ac:dyDescent="0.2">
      <c r="A14" s="23"/>
      <c r="B14" s="37" t="s">
        <v>9</v>
      </c>
      <c r="C14" s="38">
        <f>AVERAGE($C2:$N2)</f>
        <v>6.5647545540595802</v>
      </c>
      <c r="D14" s="39"/>
      <c r="E14" s="39"/>
      <c r="F14" s="39"/>
      <c r="G14" s="38">
        <f>$G$22</f>
        <v>-42.162179412099867</v>
      </c>
      <c r="H14" s="40">
        <f>$H$22</f>
        <v>10.36142561692801</v>
      </c>
      <c r="I14" s="28"/>
      <c r="J14" s="41" t="s">
        <v>49</v>
      </c>
      <c r="K14" s="42"/>
      <c r="L14" s="31"/>
      <c r="M14" s="43" t="str">
        <f>IF(C18&lt;G$22,"abnormally negative",IF(C18&gt;H$22,"abnormally positive","candidate for normal period"))</f>
        <v>candidate for normal period</v>
      </c>
      <c r="N14" s="43"/>
      <c r="O14" s="44"/>
      <c r="P14" s="23"/>
      <c r="Q14" s="43"/>
      <c r="R14" s="43"/>
      <c r="S14" s="45"/>
      <c r="T14" s="43"/>
      <c r="U14" s="42"/>
      <c r="V14" s="45"/>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c r="BW14" s="23"/>
      <c r="BX14" s="23"/>
      <c r="BY14" s="23"/>
      <c r="BZ14" s="23"/>
      <c r="CA14" s="23"/>
      <c r="CB14" s="23"/>
      <c r="CC14" s="23"/>
      <c r="CD14" s="23"/>
      <c r="CE14" s="23"/>
      <c r="CF14" s="23"/>
      <c r="CG14" s="23"/>
      <c r="CH14" s="23"/>
      <c r="CI14" s="23"/>
      <c r="CJ14" s="23"/>
      <c r="CK14" s="23"/>
      <c r="CL14" s="23"/>
      <c r="CM14" s="23"/>
      <c r="CN14" s="23"/>
      <c r="CO14" s="23"/>
      <c r="CP14" s="23"/>
      <c r="CQ14" s="23"/>
      <c r="CR14" s="23"/>
      <c r="CS14" s="23"/>
      <c r="CT14" s="23"/>
      <c r="CU14" s="23"/>
    </row>
    <row r="15" spans="1:99" x14ac:dyDescent="0.2">
      <c r="A15" s="23"/>
      <c r="B15" s="37" t="s">
        <v>10</v>
      </c>
      <c r="C15" s="38">
        <f>AVERAGE($C3:$N3)</f>
        <v>-13.981497999999903</v>
      </c>
      <c r="D15" s="39"/>
      <c r="E15" s="39"/>
      <c r="F15" s="39"/>
      <c r="G15" s="38">
        <f t="shared" ref="G15:G21" si="2">$G$22</f>
        <v>-42.162179412099867</v>
      </c>
      <c r="H15" s="40">
        <f t="shared" ref="H15:H21" si="3">$H$22</f>
        <v>10.36142561692801</v>
      </c>
      <c r="I15" s="28"/>
      <c r="J15" s="41" t="s">
        <v>50</v>
      </c>
      <c r="K15" s="42"/>
      <c r="L15" s="31"/>
      <c r="M15" s="43" t="str">
        <f t="shared" ref="M15:M17" si="4">IF(C19&lt;G$22,"abnormally negative",IF(C19&gt;H$22,"abnormally positive","candidate for normal period"))</f>
        <v>candidate for normal period</v>
      </c>
      <c r="N15" s="43"/>
      <c r="O15" s="44"/>
      <c r="P15" s="23"/>
      <c r="Q15" s="43"/>
      <c r="R15" s="43"/>
      <c r="S15" s="45"/>
      <c r="T15" s="43"/>
      <c r="U15" s="43"/>
      <c r="V15" s="45"/>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row>
    <row r="16" spans="1:99" x14ac:dyDescent="0.2">
      <c r="A16" s="23"/>
      <c r="B16" s="37" t="s">
        <v>11</v>
      </c>
      <c r="C16" s="38">
        <f>AVERAGE($C4:$N4)</f>
        <v>-25.669884166666645</v>
      </c>
      <c r="D16" s="39"/>
      <c r="E16" s="39"/>
      <c r="F16" s="39"/>
      <c r="G16" s="38">
        <f t="shared" si="2"/>
        <v>-42.162179412099867</v>
      </c>
      <c r="H16" s="40">
        <f t="shared" si="3"/>
        <v>10.36142561692801</v>
      </c>
      <c r="I16" s="28"/>
      <c r="J16" s="41" t="s">
        <v>51</v>
      </c>
      <c r="K16" s="42"/>
      <c r="L16" s="31"/>
      <c r="M16" s="43" t="str">
        <f>IF(C20&lt;G$22,"abnormally negative",IF(C20&gt;H$22,"abnormally positive","candidate for normal period"))</f>
        <v>candidate for normal period</v>
      </c>
      <c r="N16" s="43"/>
      <c r="O16" s="44"/>
      <c r="P16" s="23"/>
      <c r="Q16" s="43"/>
      <c r="R16" s="43"/>
      <c r="S16" s="45"/>
      <c r="T16" s="43"/>
      <c r="U16" s="43"/>
      <c r="V16" s="45"/>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c r="BV16" s="23"/>
      <c r="BW16" s="23"/>
      <c r="BX16" s="23"/>
      <c r="BY16" s="23"/>
      <c r="BZ16" s="23"/>
      <c r="CA16" s="23"/>
      <c r="CB16" s="23"/>
      <c r="CC16" s="23"/>
      <c r="CD16" s="23"/>
      <c r="CE16" s="23"/>
      <c r="CF16" s="23"/>
      <c r="CG16" s="23"/>
      <c r="CH16" s="23"/>
      <c r="CI16" s="23"/>
      <c r="CJ16" s="23"/>
      <c r="CK16" s="23"/>
      <c r="CL16" s="23"/>
      <c r="CM16" s="23"/>
      <c r="CN16" s="23"/>
      <c r="CO16" s="23"/>
      <c r="CP16" s="23"/>
      <c r="CQ16" s="23"/>
      <c r="CR16" s="23"/>
      <c r="CS16" s="23"/>
      <c r="CT16" s="23"/>
      <c r="CU16" s="23"/>
    </row>
    <row r="17" spans="1:99" x14ac:dyDescent="0.2">
      <c r="A17" s="23"/>
      <c r="B17" s="37" t="s">
        <v>12</v>
      </c>
      <c r="C17" s="38">
        <f>AVERAGE($C5:$N5)</f>
        <v>-30.514879977736751</v>
      </c>
      <c r="D17" s="39"/>
      <c r="E17" s="39"/>
      <c r="F17" s="39"/>
      <c r="G17" s="38">
        <f t="shared" si="2"/>
        <v>-42.162179412099867</v>
      </c>
      <c r="H17" s="40">
        <f t="shared" si="3"/>
        <v>10.36142561692801</v>
      </c>
      <c r="I17" s="28"/>
      <c r="J17" s="46" t="s">
        <v>52</v>
      </c>
      <c r="K17" s="47"/>
      <c r="L17" s="48"/>
      <c r="M17" s="49" t="str">
        <f t="shared" si="4"/>
        <v>candidate for normal period</v>
      </c>
      <c r="N17" s="49"/>
      <c r="O17" s="50"/>
      <c r="P17" s="23"/>
      <c r="Q17" s="43"/>
      <c r="R17" s="43"/>
      <c r="S17" s="45"/>
      <c r="T17" s="43"/>
      <c r="U17" s="43"/>
      <c r="V17" s="45"/>
      <c r="W17" s="23"/>
      <c r="X17" s="23"/>
      <c r="Y17" s="23"/>
      <c r="Z17" s="23"/>
      <c r="AA17" s="23"/>
      <c r="AB17" s="23"/>
      <c r="AC17" s="23"/>
      <c r="AD17" s="23"/>
      <c r="AE17" s="23"/>
      <c r="AF17" s="23"/>
      <c r="AG17" s="23"/>
      <c r="AH17" s="23"/>
      <c r="AI17" s="23"/>
      <c r="AJ17" s="23"/>
      <c r="AK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c r="BV17" s="23"/>
      <c r="BW17" s="23"/>
      <c r="BX17" s="23"/>
      <c r="BY17" s="23"/>
      <c r="BZ17" s="23"/>
      <c r="CA17" s="23"/>
      <c r="CB17" s="23"/>
      <c r="CC17" s="23"/>
      <c r="CD17" s="23"/>
      <c r="CE17" s="23"/>
      <c r="CF17" s="23"/>
      <c r="CG17" s="23"/>
      <c r="CH17" s="23"/>
      <c r="CI17" s="23"/>
      <c r="CJ17" s="23"/>
      <c r="CK17" s="23"/>
      <c r="CL17" s="23"/>
      <c r="CM17" s="23"/>
      <c r="CN17" s="23"/>
      <c r="CO17" s="23"/>
      <c r="CP17" s="23"/>
      <c r="CQ17" s="23"/>
      <c r="CR17" s="23"/>
      <c r="CS17" s="23"/>
      <c r="CT17" s="23"/>
      <c r="CU17" s="23"/>
    </row>
    <row r="18" spans="1:99" x14ac:dyDescent="0.2">
      <c r="A18" s="23"/>
      <c r="B18" s="37" t="s">
        <v>13</v>
      </c>
      <c r="C18" s="38">
        <f>AVERAGE($C6:$N6)</f>
        <v>-36.289440988194059</v>
      </c>
      <c r="D18" s="39"/>
      <c r="E18" s="39"/>
      <c r="F18" s="39"/>
      <c r="G18" s="38">
        <f t="shared" si="2"/>
        <v>-42.162179412099867</v>
      </c>
      <c r="H18" s="40">
        <f t="shared" si="3"/>
        <v>10.36142561692801</v>
      </c>
      <c r="I18" s="28"/>
      <c r="J18" s="23"/>
      <c r="K18" s="23"/>
      <c r="L18" s="23"/>
      <c r="M18" s="23"/>
      <c r="N18" s="23"/>
      <c r="O18" s="23"/>
      <c r="P18" s="23"/>
      <c r="Q18" s="43"/>
      <c r="R18" s="43"/>
      <c r="S18" s="43"/>
      <c r="T18" s="43"/>
      <c r="U18" s="43"/>
      <c r="V18" s="45"/>
      <c r="W18" s="23"/>
      <c r="X18" s="23"/>
      <c r="Y18" s="23"/>
      <c r="Z18" s="23"/>
      <c r="AA18" s="23"/>
      <c r="AB18" s="23"/>
      <c r="AC18" s="23"/>
      <c r="AD18" s="23"/>
      <c r="AE18" s="23"/>
      <c r="AF18" s="23"/>
      <c r="AG18" s="23"/>
      <c r="AH18" s="23"/>
      <c r="AI18" s="23"/>
      <c r="AJ18" s="23"/>
      <c r="AK18" s="23"/>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c r="BV18" s="23"/>
      <c r="BW18" s="23"/>
      <c r="BX18" s="23"/>
      <c r="BY18" s="23"/>
      <c r="BZ18" s="23"/>
      <c r="CA18" s="23"/>
      <c r="CB18" s="23"/>
      <c r="CC18" s="23"/>
      <c r="CD18" s="23"/>
      <c r="CE18" s="23"/>
      <c r="CF18" s="23"/>
      <c r="CG18" s="23"/>
      <c r="CH18" s="23"/>
      <c r="CI18" s="23"/>
      <c r="CJ18" s="23"/>
      <c r="CK18" s="23"/>
      <c r="CL18" s="23"/>
      <c r="CM18" s="23"/>
      <c r="CN18" s="23"/>
      <c r="CO18" s="23"/>
      <c r="CP18" s="23"/>
      <c r="CQ18" s="23"/>
      <c r="CR18" s="23"/>
      <c r="CS18" s="23"/>
      <c r="CT18" s="23"/>
      <c r="CU18" s="23"/>
    </row>
    <row r="19" spans="1:99" x14ac:dyDescent="0.2">
      <c r="A19" s="23"/>
      <c r="B19" s="37" t="s">
        <v>39</v>
      </c>
      <c r="C19" s="38">
        <f t="shared" ref="C19:C20" si="5">AVERAGE($C7:$N7)</f>
        <v>-23.964077711917223</v>
      </c>
      <c r="D19" s="39"/>
      <c r="E19" s="39"/>
      <c r="F19" s="39"/>
      <c r="G19" s="38">
        <f t="shared" si="2"/>
        <v>-42.162179412099867</v>
      </c>
      <c r="H19" s="40">
        <f t="shared" si="3"/>
        <v>10.36142561692801</v>
      </c>
      <c r="I19" s="28"/>
      <c r="J19" s="23"/>
      <c r="K19" s="23"/>
      <c r="L19" s="23"/>
      <c r="M19" s="23"/>
      <c r="N19" s="23"/>
      <c r="O19" s="23"/>
      <c r="P19" s="23"/>
      <c r="Q19" s="43"/>
      <c r="R19" s="43"/>
      <c r="S19" s="43"/>
      <c r="T19" s="43"/>
      <c r="U19" s="43"/>
      <c r="V19" s="45"/>
      <c r="W19" s="23"/>
      <c r="X19" s="23"/>
      <c r="Y19" s="23"/>
      <c r="Z19" s="23"/>
      <c r="AA19" s="23"/>
      <c r="AB19" s="23"/>
      <c r="AC19" s="23"/>
      <c r="AD19" s="23"/>
      <c r="AE19" s="23"/>
      <c r="AF19" s="23"/>
      <c r="AG19" s="23"/>
      <c r="AH19" s="23"/>
      <c r="AI19" s="23"/>
      <c r="AJ19" s="23"/>
      <c r="AK19" s="23"/>
      <c r="AL19" s="23"/>
      <c r="AM19" s="23"/>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c r="BV19" s="23"/>
      <c r="BW19" s="23"/>
      <c r="BX19" s="23"/>
      <c r="BY19" s="23"/>
      <c r="BZ19" s="23"/>
      <c r="CA19" s="23"/>
      <c r="CB19" s="23"/>
      <c r="CC19" s="23"/>
      <c r="CD19" s="23"/>
      <c r="CE19" s="23"/>
      <c r="CF19" s="23"/>
      <c r="CG19" s="23"/>
      <c r="CH19" s="23"/>
      <c r="CI19" s="23"/>
      <c r="CJ19" s="23"/>
      <c r="CK19" s="23"/>
      <c r="CL19" s="23"/>
      <c r="CM19" s="23"/>
      <c r="CN19" s="23"/>
      <c r="CO19" s="23"/>
      <c r="CP19" s="23"/>
      <c r="CQ19" s="23"/>
      <c r="CR19" s="23"/>
      <c r="CS19" s="23"/>
      <c r="CT19" s="23"/>
      <c r="CU19" s="23"/>
    </row>
    <row r="20" spans="1:99" x14ac:dyDescent="0.2">
      <c r="A20" s="23"/>
      <c r="B20" s="37" t="s">
        <v>40</v>
      </c>
      <c r="C20" s="38">
        <f t="shared" si="5"/>
        <v>-23.698825915583161</v>
      </c>
      <c r="D20" s="39"/>
      <c r="E20" s="39"/>
      <c r="F20" s="39"/>
      <c r="G20" s="38">
        <f t="shared" si="2"/>
        <v>-42.162179412099867</v>
      </c>
      <c r="H20" s="40">
        <f t="shared" si="3"/>
        <v>10.36142561692801</v>
      </c>
      <c r="I20" s="28"/>
      <c r="J20" s="23"/>
      <c r="K20" s="23"/>
      <c r="L20" s="23"/>
      <c r="M20" s="23"/>
      <c r="N20" s="23"/>
      <c r="O20" s="23"/>
      <c r="P20" s="23"/>
      <c r="Q20" s="43"/>
      <c r="R20" s="51"/>
      <c r="S20" s="51"/>
      <c r="T20" s="43"/>
      <c r="U20" s="51"/>
      <c r="V20" s="45"/>
      <c r="W20" s="23"/>
      <c r="X20" s="23"/>
      <c r="Y20" s="23"/>
      <c r="Z20" s="23"/>
      <c r="AA20" s="23"/>
      <c r="AB20" s="23"/>
      <c r="AC20" s="23"/>
      <c r="AD20" s="23"/>
      <c r="AE20" s="23"/>
      <c r="AF20" s="23"/>
      <c r="AG20" s="23"/>
      <c r="AH20" s="23"/>
      <c r="AI20" s="23"/>
      <c r="AJ20" s="23"/>
      <c r="AK20" s="23"/>
      <c r="AL20" s="23"/>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c r="BT20" s="23"/>
      <c r="BU20" s="23"/>
      <c r="BV20" s="23"/>
      <c r="BW20" s="23"/>
      <c r="BX20" s="23"/>
      <c r="BY20" s="23"/>
      <c r="BZ20" s="23"/>
      <c r="CA20" s="23"/>
      <c r="CB20" s="23"/>
      <c r="CC20" s="23"/>
      <c r="CD20" s="23"/>
      <c r="CE20" s="23"/>
      <c r="CF20" s="23"/>
      <c r="CG20" s="23"/>
      <c r="CH20" s="23"/>
      <c r="CI20" s="23"/>
      <c r="CJ20" s="23"/>
      <c r="CK20" s="23"/>
      <c r="CL20" s="23"/>
      <c r="CM20" s="23"/>
      <c r="CN20" s="23"/>
      <c r="CO20" s="23"/>
      <c r="CP20" s="23"/>
      <c r="CQ20" s="23"/>
      <c r="CR20" s="23"/>
      <c r="CS20" s="23"/>
      <c r="CT20" s="23"/>
      <c r="CU20" s="23"/>
    </row>
    <row r="21" spans="1:99" x14ac:dyDescent="0.2">
      <c r="A21" s="23"/>
      <c r="B21" s="37" t="s">
        <v>41</v>
      </c>
      <c r="C21" s="38">
        <f>AVERAGE(C9:N9)</f>
        <v>-22.846329250000064</v>
      </c>
      <c r="D21" s="39"/>
      <c r="E21" s="39"/>
      <c r="F21" s="39"/>
      <c r="G21" s="38">
        <f t="shared" si="2"/>
        <v>-42.162179412099867</v>
      </c>
      <c r="H21" s="40">
        <f t="shared" si="3"/>
        <v>10.36142561692801</v>
      </c>
      <c r="I21" s="28"/>
      <c r="J21" s="23"/>
      <c r="K21" s="23"/>
      <c r="L21" s="23"/>
      <c r="M21" s="23"/>
      <c r="N21" s="23"/>
      <c r="O21" s="23"/>
      <c r="P21" s="16"/>
      <c r="Q21" s="43"/>
      <c r="R21" s="43"/>
      <c r="S21" s="43"/>
      <c r="T21" s="43"/>
      <c r="U21" s="45"/>
      <c r="V21" s="45"/>
      <c r="W21" s="23"/>
      <c r="X21" s="23"/>
      <c r="Y21" s="23"/>
      <c r="Z21" s="23"/>
      <c r="AA21" s="23"/>
      <c r="AB21" s="23"/>
      <c r="AC21" s="23"/>
      <c r="AD21" s="23"/>
      <c r="AE21" s="23"/>
      <c r="AF21" s="23"/>
      <c r="AG21" s="23"/>
      <c r="AH21" s="23"/>
      <c r="AI21" s="23"/>
      <c r="AJ21" s="23"/>
      <c r="AK21" s="23"/>
      <c r="AL21" s="23"/>
      <c r="AM21" s="23"/>
      <c r="AN21" s="23"/>
      <c r="AO21" s="23"/>
      <c r="AP21" s="23"/>
      <c r="AQ21" s="23"/>
      <c r="AR21" s="23"/>
      <c r="AS21" s="23"/>
      <c r="AT21" s="23"/>
      <c r="AU21" s="23"/>
      <c r="AV21" s="23"/>
      <c r="AW21" s="23"/>
      <c r="AX21" s="23"/>
      <c r="AY21" s="23"/>
      <c r="AZ21" s="23"/>
      <c r="BA21" s="23"/>
      <c r="BB21" s="23"/>
      <c r="BC21" s="23"/>
      <c r="BD21" s="23"/>
      <c r="BE21" s="23"/>
      <c r="BF21" s="23"/>
      <c r="BG21" s="23"/>
      <c r="BH21" s="23"/>
      <c r="BI21" s="23"/>
      <c r="BJ21" s="23"/>
      <c r="BK21" s="23"/>
      <c r="BL21" s="23"/>
      <c r="BM21" s="23"/>
      <c r="BN21" s="23"/>
      <c r="BO21" s="23"/>
      <c r="BP21" s="23"/>
      <c r="BQ21" s="23"/>
      <c r="BR21" s="23"/>
      <c r="BS21" s="23"/>
      <c r="BT21" s="23"/>
      <c r="BU21" s="23"/>
      <c r="BV21" s="23"/>
      <c r="BW21" s="23"/>
      <c r="BX21" s="23"/>
      <c r="BY21" s="23"/>
      <c r="BZ21" s="23"/>
      <c r="CA21" s="23"/>
      <c r="CB21" s="23"/>
      <c r="CC21" s="23"/>
      <c r="CD21" s="23"/>
      <c r="CE21" s="23"/>
      <c r="CF21" s="23"/>
      <c r="CG21" s="23"/>
      <c r="CH21" s="23"/>
      <c r="CI21" s="23"/>
      <c r="CJ21" s="23"/>
      <c r="CK21" s="23"/>
      <c r="CL21" s="23"/>
      <c r="CM21" s="23"/>
      <c r="CN21" s="23"/>
      <c r="CO21" s="23"/>
      <c r="CP21" s="23"/>
      <c r="CQ21" s="23"/>
      <c r="CR21" s="23"/>
      <c r="CS21" s="23"/>
      <c r="CT21" s="23"/>
      <c r="CU21" s="23"/>
    </row>
    <row r="22" spans="1:99" ht="25.5" x14ac:dyDescent="0.2">
      <c r="A22" s="23"/>
      <c r="B22" s="119" t="s">
        <v>53</v>
      </c>
      <c r="C22" s="52">
        <f>AVERAGE(C14:C17)</f>
        <v>-15.900376897585929</v>
      </c>
      <c r="D22" s="52">
        <f>STDEV(C14:C17)</f>
        <v>16.506475496237549</v>
      </c>
      <c r="E22" s="52">
        <f>COUNT(C14:C17)</f>
        <v>4</v>
      </c>
      <c r="F22" s="38">
        <f>3.182*(D22/SQRT(E22))</f>
        <v>26.261802514513938</v>
      </c>
      <c r="G22" s="38">
        <f t="shared" ref="G22" si="6">C22-F22</f>
        <v>-42.162179412099867</v>
      </c>
      <c r="H22" s="40">
        <f t="shared" ref="H22" si="7">C22+F22</f>
        <v>10.36142561692801</v>
      </c>
      <c r="I22" s="23"/>
      <c r="J22" s="53"/>
      <c r="K22" s="23"/>
      <c r="L22" s="23"/>
      <c r="M22" s="23"/>
      <c r="N22" s="23"/>
      <c r="O22" s="16"/>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3"/>
      <c r="AS22" s="23"/>
      <c r="AT22" s="23"/>
      <c r="AU22" s="23"/>
      <c r="AV22" s="23"/>
      <c r="AW22" s="23"/>
      <c r="AX22" s="23"/>
      <c r="AY22" s="23"/>
      <c r="AZ22" s="23"/>
      <c r="BA22" s="23"/>
      <c r="BB22" s="23"/>
      <c r="BC22" s="23"/>
      <c r="BD22" s="23"/>
      <c r="BE22" s="23"/>
      <c r="BF22" s="23"/>
      <c r="BG22" s="23"/>
      <c r="BH22" s="23"/>
      <c r="BI22" s="23"/>
      <c r="BJ22" s="23"/>
      <c r="BK22" s="23"/>
      <c r="BL22" s="23"/>
      <c r="BM22" s="23"/>
      <c r="BN22" s="23"/>
      <c r="BO22" s="23"/>
      <c r="BP22" s="23"/>
      <c r="BQ22" s="23"/>
      <c r="BR22" s="23"/>
      <c r="BS22" s="23"/>
      <c r="BT22" s="23"/>
      <c r="BU22" s="23"/>
      <c r="BV22" s="23"/>
      <c r="BW22" s="23"/>
      <c r="BX22" s="23"/>
      <c r="BY22" s="23"/>
      <c r="BZ22" s="23"/>
      <c r="CA22" s="23"/>
      <c r="CB22" s="23"/>
      <c r="CC22" s="23"/>
      <c r="CD22" s="23"/>
      <c r="CE22" s="23"/>
      <c r="CF22" s="23"/>
      <c r="CG22" s="23"/>
      <c r="CH22" s="23"/>
      <c r="CI22" s="23"/>
      <c r="CJ22" s="23"/>
      <c r="CK22" s="23"/>
      <c r="CL22" s="23"/>
      <c r="CM22" s="23"/>
      <c r="CN22" s="23"/>
      <c r="CO22" s="23"/>
      <c r="CP22" s="23"/>
      <c r="CQ22" s="23"/>
      <c r="CR22" s="23"/>
      <c r="CS22" s="23"/>
      <c r="CT22" s="23"/>
      <c r="CU22" s="23"/>
    </row>
    <row r="23" spans="1:99" x14ac:dyDescent="0.2">
      <c r="A23" s="23"/>
      <c r="B23" s="54"/>
      <c r="C23" s="48"/>
      <c r="D23" s="48"/>
      <c r="E23" s="48"/>
      <c r="F23" s="48"/>
      <c r="G23" s="48"/>
      <c r="H23" s="50"/>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c r="AO23" s="23"/>
      <c r="AP23" s="23"/>
      <c r="AQ23" s="23"/>
      <c r="AR23" s="23"/>
      <c r="AS23" s="23"/>
      <c r="AT23" s="23"/>
      <c r="AU23" s="23"/>
      <c r="AV23" s="23"/>
      <c r="AW23" s="23"/>
      <c r="AX23" s="23"/>
      <c r="AY23" s="23"/>
      <c r="AZ23" s="23"/>
      <c r="BA23" s="23"/>
      <c r="BB23" s="23"/>
      <c r="BC23" s="23"/>
      <c r="BD23" s="23"/>
      <c r="BE23" s="23"/>
      <c r="BF23" s="23"/>
      <c r="BG23" s="23"/>
      <c r="BH23" s="23"/>
      <c r="BI23" s="23"/>
      <c r="BJ23" s="23"/>
      <c r="BK23" s="23"/>
      <c r="BL23" s="23"/>
      <c r="BM23" s="23"/>
      <c r="BN23" s="23"/>
      <c r="BO23" s="23"/>
      <c r="BP23" s="23"/>
      <c r="BQ23" s="23"/>
      <c r="BR23" s="23"/>
      <c r="BS23" s="23"/>
      <c r="BT23" s="23"/>
      <c r="BU23" s="23"/>
      <c r="BV23" s="23"/>
      <c r="BW23" s="23"/>
      <c r="BX23" s="23"/>
      <c r="BY23" s="23"/>
      <c r="BZ23" s="23"/>
      <c r="CA23" s="23"/>
      <c r="CB23" s="23"/>
      <c r="CC23" s="23"/>
      <c r="CD23" s="23"/>
      <c r="CE23" s="23"/>
      <c r="CF23" s="23"/>
      <c r="CG23" s="23"/>
      <c r="CH23" s="23"/>
      <c r="CI23" s="23"/>
      <c r="CJ23" s="23"/>
      <c r="CK23" s="23"/>
      <c r="CL23" s="23"/>
      <c r="CM23" s="23"/>
      <c r="CN23" s="23"/>
      <c r="CO23" s="23"/>
      <c r="CP23" s="23"/>
      <c r="CQ23" s="23"/>
      <c r="CR23" s="23"/>
      <c r="CS23" s="23"/>
      <c r="CT23" s="23"/>
      <c r="CU23" s="23"/>
    </row>
    <row r="24" spans="1:99" x14ac:dyDescent="0.2">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3"/>
      <c r="AS24" s="23"/>
      <c r="AT24" s="23"/>
      <c r="AU24" s="23"/>
      <c r="AV24" s="23"/>
      <c r="AW24" s="23"/>
      <c r="AX24" s="23"/>
      <c r="AY24" s="23"/>
      <c r="AZ24" s="23"/>
      <c r="BA24" s="23"/>
      <c r="BB24" s="23"/>
      <c r="BC24" s="23"/>
      <c r="BD24" s="23"/>
      <c r="BE24" s="23"/>
      <c r="BF24" s="23"/>
      <c r="BG24" s="23"/>
      <c r="BH24" s="23"/>
      <c r="BI24" s="23"/>
      <c r="BJ24" s="23"/>
      <c r="BK24" s="23"/>
      <c r="BL24" s="23"/>
      <c r="BM24" s="23"/>
      <c r="BN24" s="23"/>
      <c r="BO24" s="23"/>
      <c r="BP24" s="23"/>
      <c r="BQ24" s="23"/>
      <c r="BR24" s="23"/>
      <c r="BS24" s="23"/>
      <c r="BT24" s="23"/>
      <c r="BU24" s="23"/>
      <c r="BV24" s="23"/>
      <c r="BW24" s="23"/>
      <c r="BX24" s="23"/>
      <c r="BY24" s="23"/>
      <c r="BZ24" s="23"/>
      <c r="CA24" s="23"/>
      <c r="CB24" s="23"/>
      <c r="CC24" s="23"/>
      <c r="CD24" s="23"/>
      <c r="CE24" s="23"/>
      <c r="CF24" s="23"/>
      <c r="CG24" s="23"/>
      <c r="CH24" s="23"/>
      <c r="CI24" s="23"/>
      <c r="CJ24" s="23"/>
      <c r="CK24" s="23"/>
      <c r="CL24" s="23"/>
      <c r="CM24" s="23"/>
      <c r="CN24" s="23"/>
      <c r="CO24" s="23"/>
      <c r="CP24" s="23"/>
      <c r="CQ24" s="23"/>
      <c r="CR24" s="23"/>
      <c r="CS24" s="23"/>
      <c r="CT24" s="23"/>
      <c r="CU24" s="23"/>
    </row>
    <row r="25" spans="1:99" x14ac:dyDescent="0.2">
      <c r="A25" s="23"/>
      <c r="B25" s="23"/>
      <c r="C25" s="28"/>
      <c r="D25" s="28"/>
      <c r="E25" s="28"/>
      <c r="F25" s="28"/>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c r="AO25" s="23"/>
      <c r="AP25" s="23"/>
      <c r="AQ25" s="23"/>
      <c r="AR25" s="23"/>
      <c r="AS25" s="23"/>
      <c r="AT25" s="23"/>
      <c r="AU25" s="23"/>
      <c r="AV25" s="23"/>
      <c r="AW25" s="23"/>
      <c r="AX25" s="23"/>
      <c r="AY25" s="23"/>
      <c r="AZ25" s="23"/>
      <c r="BA25" s="23"/>
      <c r="BB25" s="23"/>
      <c r="BC25" s="23"/>
      <c r="BD25" s="23"/>
      <c r="BE25" s="23"/>
      <c r="BF25" s="23"/>
      <c r="BG25" s="23"/>
      <c r="BH25" s="23"/>
      <c r="BI25" s="23"/>
      <c r="BJ25" s="23"/>
      <c r="BK25" s="23"/>
      <c r="BL25" s="23"/>
      <c r="BM25" s="23"/>
      <c r="BN25" s="23"/>
      <c r="BO25" s="23"/>
      <c r="BP25" s="23"/>
      <c r="BQ25" s="23"/>
      <c r="BR25" s="23"/>
      <c r="BS25" s="23"/>
      <c r="BT25" s="23"/>
      <c r="BU25" s="23"/>
      <c r="BV25" s="23"/>
      <c r="BW25" s="23"/>
      <c r="BX25" s="23"/>
      <c r="BY25" s="23"/>
      <c r="BZ25" s="23"/>
      <c r="CA25" s="23"/>
      <c r="CB25" s="23"/>
      <c r="CC25" s="23"/>
      <c r="CD25" s="23"/>
      <c r="CE25" s="23"/>
      <c r="CF25" s="23"/>
      <c r="CG25" s="23"/>
      <c r="CH25" s="23"/>
      <c r="CI25" s="23"/>
      <c r="CJ25" s="23"/>
      <c r="CK25" s="23"/>
      <c r="CL25" s="23"/>
      <c r="CM25" s="23"/>
      <c r="CN25" s="23"/>
      <c r="CO25" s="23"/>
      <c r="CP25" s="23"/>
      <c r="CQ25" s="23"/>
      <c r="CR25" s="23"/>
      <c r="CS25" s="23"/>
      <c r="CT25" s="23"/>
      <c r="CU25" s="23"/>
    </row>
    <row r="26" spans="1:99" x14ac:dyDescent="0.2">
      <c r="A26" s="23"/>
      <c r="B26" s="23"/>
      <c r="C26" s="28"/>
      <c r="D26" s="28"/>
      <c r="E26" s="28"/>
      <c r="F26" s="28"/>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c r="BT26" s="23"/>
      <c r="BU26" s="23"/>
      <c r="BV26" s="23"/>
      <c r="BW26" s="23"/>
      <c r="BX26" s="23"/>
      <c r="BY26" s="23"/>
      <c r="BZ26" s="23"/>
      <c r="CA26" s="23"/>
      <c r="CB26" s="23"/>
      <c r="CC26" s="23"/>
      <c r="CD26" s="23"/>
      <c r="CE26" s="23"/>
      <c r="CF26" s="23"/>
      <c r="CG26" s="23"/>
      <c r="CH26" s="23"/>
      <c r="CI26" s="23"/>
      <c r="CJ26" s="23"/>
      <c r="CK26" s="23"/>
      <c r="CL26" s="23"/>
      <c r="CM26" s="23"/>
      <c r="CN26" s="23"/>
      <c r="CO26" s="23"/>
      <c r="CP26" s="23"/>
      <c r="CQ26" s="23"/>
      <c r="CR26" s="23"/>
      <c r="CS26" s="23"/>
      <c r="CT26" s="23"/>
      <c r="CU26" s="23"/>
    </row>
    <row r="27" spans="1:99" x14ac:dyDescent="0.2">
      <c r="A27" s="23"/>
      <c r="B27" s="23"/>
      <c r="C27" s="28"/>
      <c r="D27" s="28"/>
      <c r="E27" s="28"/>
      <c r="F27" s="28"/>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3"/>
      <c r="BL27" s="23"/>
      <c r="BM27" s="23"/>
      <c r="BN27" s="23"/>
      <c r="BO27" s="23"/>
      <c r="BP27" s="23"/>
      <c r="BQ27" s="23"/>
      <c r="BR27" s="23"/>
      <c r="BS27" s="23"/>
      <c r="BT27" s="23"/>
      <c r="BU27" s="23"/>
      <c r="BV27" s="23"/>
      <c r="BW27" s="23"/>
      <c r="BX27" s="23"/>
      <c r="BY27" s="23"/>
      <c r="BZ27" s="23"/>
      <c r="CA27" s="23"/>
      <c r="CB27" s="23"/>
      <c r="CC27" s="23"/>
      <c r="CD27" s="23"/>
      <c r="CE27" s="23"/>
      <c r="CF27" s="23"/>
      <c r="CG27" s="23"/>
      <c r="CH27" s="23"/>
      <c r="CI27" s="23"/>
      <c r="CJ27" s="23"/>
      <c r="CK27" s="23"/>
      <c r="CL27" s="23"/>
      <c r="CM27" s="23"/>
      <c r="CN27" s="23"/>
      <c r="CO27" s="23"/>
      <c r="CP27" s="23"/>
      <c r="CQ27" s="23"/>
      <c r="CR27" s="23"/>
      <c r="CS27" s="23"/>
      <c r="CT27" s="23"/>
      <c r="CU27" s="23"/>
    </row>
    <row r="28" spans="1:99" x14ac:dyDescent="0.2">
      <c r="A28" s="23"/>
      <c r="B28" s="23"/>
      <c r="C28" s="28"/>
      <c r="D28" s="28"/>
      <c r="E28" s="28"/>
      <c r="F28" s="28"/>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c r="AO28" s="23"/>
      <c r="AP28" s="23"/>
      <c r="AQ28" s="23"/>
      <c r="AR28" s="23"/>
      <c r="AS28" s="23"/>
      <c r="AT28" s="23"/>
      <c r="AU28" s="23"/>
      <c r="AV28" s="23"/>
      <c r="AW28" s="23"/>
      <c r="AX28" s="23"/>
      <c r="AY28" s="23"/>
      <c r="AZ28" s="23"/>
      <c r="BA28" s="23"/>
      <c r="BB28" s="23"/>
      <c r="BC28" s="23"/>
      <c r="BD28" s="23"/>
      <c r="BE28" s="23"/>
      <c r="BF28" s="23"/>
      <c r="BG28" s="23"/>
      <c r="BH28" s="23"/>
      <c r="BI28" s="23"/>
      <c r="BJ28" s="23"/>
      <c r="BK28" s="23"/>
      <c r="BL28" s="23"/>
      <c r="BM28" s="23"/>
      <c r="BN28" s="23"/>
      <c r="BO28" s="23"/>
      <c r="BP28" s="23"/>
      <c r="BQ28" s="23"/>
      <c r="BR28" s="23"/>
      <c r="BS28" s="23"/>
      <c r="BT28" s="23"/>
      <c r="BU28" s="23"/>
      <c r="BV28" s="23"/>
      <c r="BW28" s="23"/>
      <c r="BX28" s="23"/>
      <c r="BY28" s="23"/>
      <c r="BZ28" s="23"/>
      <c r="CA28" s="23"/>
      <c r="CB28" s="23"/>
      <c r="CC28" s="23"/>
      <c r="CD28" s="23"/>
      <c r="CE28" s="23"/>
      <c r="CF28" s="23"/>
      <c r="CG28" s="23"/>
      <c r="CH28" s="23"/>
      <c r="CI28" s="23"/>
      <c r="CJ28" s="23"/>
      <c r="CK28" s="23"/>
      <c r="CL28" s="23"/>
      <c r="CM28" s="23"/>
      <c r="CN28" s="23"/>
      <c r="CO28" s="23"/>
      <c r="CP28" s="23"/>
      <c r="CQ28" s="23"/>
      <c r="CR28" s="23"/>
      <c r="CS28" s="23"/>
      <c r="CT28" s="23"/>
      <c r="CU28" s="23"/>
    </row>
    <row r="29" spans="1:99" x14ac:dyDescent="0.2">
      <c r="A29" s="23"/>
      <c r="B29" s="23"/>
      <c r="C29" s="28"/>
      <c r="D29" s="28"/>
      <c r="E29" s="28"/>
      <c r="F29" s="28"/>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c r="AO29" s="23"/>
      <c r="AP29" s="23"/>
      <c r="AQ29" s="23"/>
      <c r="AR29" s="23"/>
      <c r="AS29" s="23"/>
      <c r="AT29" s="23"/>
      <c r="AU29" s="23"/>
      <c r="AV29" s="23"/>
      <c r="AW29" s="23"/>
      <c r="AX29" s="23"/>
      <c r="AY29" s="23"/>
      <c r="AZ29" s="23"/>
      <c r="BA29" s="23"/>
      <c r="BB29" s="23"/>
      <c r="BC29" s="23"/>
      <c r="BD29" s="23"/>
      <c r="BE29" s="23"/>
      <c r="BF29" s="23"/>
      <c r="BG29" s="23"/>
      <c r="BH29" s="23"/>
      <c r="BI29" s="23"/>
      <c r="BJ29" s="23"/>
      <c r="BK29" s="23"/>
      <c r="BL29" s="23"/>
      <c r="BM29" s="23"/>
      <c r="BN29" s="23"/>
      <c r="BO29" s="23"/>
      <c r="BP29" s="23"/>
      <c r="BQ29" s="23"/>
      <c r="BR29" s="23"/>
      <c r="BS29" s="23"/>
      <c r="BT29" s="23"/>
      <c r="BU29" s="23"/>
      <c r="BV29" s="23"/>
      <c r="BW29" s="23"/>
      <c r="BX29" s="23"/>
      <c r="BY29" s="23"/>
      <c r="BZ29" s="23"/>
      <c r="CA29" s="23"/>
      <c r="CB29" s="23"/>
      <c r="CC29" s="23"/>
      <c r="CD29" s="23"/>
      <c r="CE29" s="23"/>
      <c r="CF29" s="23"/>
      <c r="CG29" s="23"/>
      <c r="CH29" s="23"/>
      <c r="CI29" s="23"/>
      <c r="CJ29" s="23"/>
      <c r="CK29" s="23"/>
      <c r="CL29" s="23"/>
      <c r="CM29" s="23"/>
      <c r="CN29" s="23"/>
      <c r="CO29" s="23"/>
      <c r="CP29" s="23"/>
      <c r="CQ29" s="23"/>
      <c r="CR29" s="23"/>
      <c r="CS29" s="23"/>
      <c r="CT29" s="23"/>
      <c r="CU29" s="23"/>
    </row>
    <row r="30" spans="1:99" x14ac:dyDescent="0.2">
      <c r="A30" s="23"/>
      <c r="B30" s="23"/>
      <c r="C30" s="31"/>
      <c r="D30" s="31"/>
      <c r="E30" s="29"/>
      <c r="F30" s="30"/>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c r="AO30" s="23"/>
      <c r="AP30" s="23"/>
      <c r="AQ30" s="23"/>
      <c r="AR30" s="23"/>
      <c r="AS30" s="23"/>
      <c r="AT30" s="23"/>
      <c r="AU30" s="23"/>
      <c r="AV30" s="23"/>
      <c r="AW30" s="23"/>
      <c r="AX30" s="23"/>
      <c r="AY30" s="23"/>
      <c r="AZ30" s="23"/>
      <c r="BA30" s="23"/>
      <c r="BB30" s="23"/>
      <c r="BC30" s="23"/>
      <c r="BD30" s="23"/>
      <c r="BE30" s="23"/>
      <c r="BF30" s="23"/>
      <c r="BG30" s="23"/>
      <c r="BH30" s="23"/>
      <c r="BI30" s="23"/>
      <c r="BJ30" s="23"/>
      <c r="BK30" s="23"/>
      <c r="BL30" s="23"/>
      <c r="BM30" s="23"/>
      <c r="BN30" s="23"/>
      <c r="BO30" s="23"/>
      <c r="BP30" s="23"/>
      <c r="BQ30" s="23"/>
      <c r="BR30" s="23"/>
      <c r="BS30" s="23"/>
      <c r="BT30" s="23"/>
      <c r="BU30" s="23"/>
      <c r="BV30" s="23"/>
      <c r="BW30" s="23"/>
      <c r="BX30" s="23"/>
      <c r="BY30" s="23"/>
      <c r="BZ30" s="23"/>
      <c r="CA30" s="23"/>
      <c r="CB30" s="23"/>
      <c r="CC30" s="23"/>
      <c r="CD30" s="23"/>
      <c r="CE30" s="23"/>
      <c r="CF30" s="23"/>
      <c r="CG30" s="23"/>
      <c r="CH30" s="23"/>
      <c r="CI30" s="23"/>
      <c r="CJ30" s="23"/>
      <c r="CK30" s="23"/>
      <c r="CL30" s="23"/>
      <c r="CM30" s="23"/>
      <c r="CN30" s="23"/>
      <c r="CO30" s="23"/>
      <c r="CP30" s="23"/>
      <c r="CQ30" s="23"/>
      <c r="CR30" s="23"/>
      <c r="CS30" s="23"/>
      <c r="CT30" s="23"/>
      <c r="CU30" s="23"/>
    </row>
    <row r="31" spans="1:99" x14ac:dyDescent="0.2">
      <c r="A31" s="23"/>
      <c r="B31" s="23"/>
      <c r="C31" s="31"/>
      <c r="D31" s="31"/>
      <c r="E31" s="29"/>
      <c r="F31" s="30"/>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c r="AO31" s="23"/>
      <c r="AP31" s="23"/>
      <c r="AQ31" s="23"/>
      <c r="AR31" s="23"/>
      <c r="AS31" s="23"/>
      <c r="AT31" s="23"/>
      <c r="AU31" s="23"/>
      <c r="AV31" s="23"/>
      <c r="AW31" s="23"/>
      <c r="AX31" s="23"/>
      <c r="AY31" s="23"/>
      <c r="AZ31" s="23"/>
      <c r="BA31" s="23"/>
      <c r="BB31" s="23"/>
      <c r="BC31" s="23"/>
      <c r="BD31" s="23"/>
      <c r="BE31" s="23"/>
      <c r="BF31" s="23"/>
      <c r="BG31" s="23"/>
      <c r="BH31" s="23"/>
      <c r="BI31" s="23"/>
      <c r="BJ31" s="23"/>
      <c r="BK31" s="23"/>
      <c r="BL31" s="23"/>
      <c r="BM31" s="23"/>
      <c r="BN31" s="23"/>
      <c r="BO31" s="23"/>
      <c r="BP31" s="23"/>
      <c r="BQ31" s="23"/>
      <c r="BR31" s="23"/>
      <c r="BS31" s="23"/>
      <c r="BT31" s="23"/>
      <c r="BU31" s="23"/>
      <c r="BV31" s="23"/>
      <c r="BW31" s="23"/>
      <c r="BX31" s="23"/>
      <c r="BY31" s="23"/>
      <c r="BZ31" s="23"/>
      <c r="CA31" s="23"/>
      <c r="CB31" s="23"/>
      <c r="CC31" s="23"/>
      <c r="CD31" s="23"/>
      <c r="CE31" s="23"/>
      <c r="CF31" s="23"/>
      <c r="CG31" s="23"/>
      <c r="CH31" s="23"/>
      <c r="CI31" s="23"/>
      <c r="CJ31" s="23"/>
      <c r="CK31" s="23"/>
      <c r="CL31" s="23"/>
      <c r="CM31" s="23"/>
      <c r="CN31" s="23"/>
      <c r="CO31" s="23"/>
      <c r="CP31" s="23"/>
      <c r="CQ31" s="23"/>
      <c r="CR31" s="23"/>
      <c r="CS31" s="23"/>
      <c r="CT31" s="23"/>
      <c r="CU31" s="23"/>
    </row>
    <row r="32" spans="1:99" x14ac:dyDescent="0.2">
      <c r="A32" s="23"/>
      <c r="B32" s="23"/>
      <c r="C32" s="31"/>
      <c r="D32" s="31"/>
      <c r="E32" s="30"/>
      <c r="F32" s="30"/>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c r="AO32" s="23"/>
      <c r="AP32" s="23"/>
      <c r="AQ32" s="23"/>
      <c r="AR32" s="23"/>
      <c r="AS32" s="23"/>
      <c r="AT32" s="23"/>
      <c r="AU32" s="23"/>
      <c r="AV32" s="23"/>
      <c r="AW32" s="23"/>
      <c r="AX32" s="23"/>
      <c r="AY32" s="23"/>
      <c r="AZ32" s="23"/>
      <c r="BA32" s="23"/>
      <c r="BB32" s="23"/>
      <c r="BC32" s="23"/>
      <c r="BD32" s="23"/>
      <c r="BE32" s="23"/>
      <c r="BF32" s="23"/>
      <c r="BG32" s="23"/>
      <c r="BH32" s="23"/>
      <c r="BI32" s="23"/>
      <c r="BJ32" s="23"/>
      <c r="BK32" s="23"/>
      <c r="BL32" s="23"/>
      <c r="BM32" s="23"/>
      <c r="BN32" s="23"/>
      <c r="BO32" s="23"/>
      <c r="BP32" s="23"/>
      <c r="BQ32" s="23"/>
      <c r="BR32" s="23"/>
      <c r="BS32" s="23"/>
      <c r="BT32" s="23"/>
      <c r="BU32" s="23"/>
      <c r="BV32" s="23"/>
      <c r="BW32" s="23"/>
      <c r="BX32" s="23"/>
      <c r="BY32" s="23"/>
      <c r="BZ32" s="23"/>
      <c r="CA32" s="23"/>
      <c r="CB32" s="23"/>
      <c r="CC32" s="23"/>
      <c r="CD32" s="23"/>
      <c r="CE32" s="23"/>
      <c r="CF32" s="23"/>
      <c r="CG32" s="23"/>
      <c r="CH32" s="23"/>
      <c r="CI32" s="23"/>
      <c r="CJ32" s="23"/>
      <c r="CK32" s="23"/>
      <c r="CL32" s="23"/>
      <c r="CM32" s="23"/>
      <c r="CN32" s="23"/>
      <c r="CO32" s="23"/>
      <c r="CP32" s="23"/>
      <c r="CQ32" s="23"/>
      <c r="CR32" s="23"/>
      <c r="CS32" s="23"/>
      <c r="CT32" s="23"/>
      <c r="CU32" s="23"/>
    </row>
    <row r="33" spans="1:99" x14ac:dyDescent="0.2">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c r="AO33" s="23"/>
      <c r="AP33" s="23"/>
      <c r="AQ33" s="23"/>
      <c r="AR33" s="23"/>
      <c r="AS33" s="23"/>
      <c r="AT33" s="23"/>
      <c r="AU33" s="23"/>
      <c r="AV33" s="23"/>
      <c r="AW33" s="23"/>
      <c r="AX33" s="23"/>
      <c r="AY33" s="23"/>
      <c r="AZ33" s="23"/>
      <c r="BA33" s="23"/>
      <c r="BB33" s="23"/>
      <c r="BC33" s="23"/>
      <c r="BD33" s="23"/>
      <c r="BE33" s="23"/>
      <c r="BF33" s="23"/>
      <c r="BG33" s="23"/>
      <c r="BH33" s="23"/>
      <c r="BI33" s="23"/>
      <c r="BJ33" s="23"/>
      <c r="BK33" s="23"/>
      <c r="BL33" s="23"/>
      <c r="BM33" s="23"/>
      <c r="BN33" s="23"/>
      <c r="BO33" s="23"/>
      <c r="BP33" s="23"/>
      <c r="BQ33" s="23"/>
      <c r="BR33" s="23"/>
      <c r="BS33" s="23"/>
      <c r="BT33" s="23"/>
      <c r="BU33" s="23"/>
      <c r="BV33" s="23"/>
      <c r="BW33" s="23"/>
      <c r="BX33" s="23"/>
      <c r="BY33" s="23"/>
      <c r="BZ33" s="23"/>
      <c r="CA33" s="23"/>
      <c r="CB33" s="23"/>
      <c r="CC33" s="23"/>
      <c r="CD33" s="23"/>
      <c r="CE33" s="23"/>
      <c r="CF33" s="23"/>
      <c r="CG33" s="23"/>
      <c r="CH33" s="23"/>
      <c r="CI33" s="23"/>
      <c r="CJ33" s="23"/>
      <c r="CK33" s="23"/>
      <c r="CL33" s="23"/>
      <c r="CM33" s="23"/>
      <c r="CN33" s="23"/>
      <c r="CO33" s="23"/>
      <c r="CP33" s="23"/>
      <c r="CQ33" s="23"/>
      <c r="CR33" s="23"/>
      <c r="CS33" s="23"/>
      <c r="CT33" s="23"/>
      <c r="CU33" s="23"/>
    </row>
    <row r="34" spans="1:99" x14ac:dyDescent="0.2">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c r="AO34" s="23"/>
      <c r="AP34" s="23"/>
      <c r="AQ34" s="23"/>
      <c r="AR34" s="23"/>
      <c r="AS34" s="23"/>
      <c r="AT34" s="23"/>
      <c r="AU34" s="23"/>
      <c r="AV34" s="23"/>
      <c r="AW34" s="23"/>
      <c r="AX34" s="23"/>
      <c r="AY34" s="23"/>
      <c r="AZ34" s="23"/>
      <c r="BA34" s="23"/>
      <c r="BB34" s="23"/>
      <c r="BC34" s="23"/>
      <c r="BD34" s="23"/>
      <c r="BE34" s="23"/>
      <c r="BF34" s="23"/>
      <c r="BG34" s="23"/>
      <c r="BH34" s="23"/>
      <c r="BI34" s="23"/>
      <c r="BJ34" s="23"/>
      <c r="BK34" s="23"/>
      <c r="BL34" s="23"/>
      <c r="BM34" s="23"/>
      <c r="BN34" s="23"/>
      <c r="BO34" s="23"/>
      <c r="BP34" s="23"/>
      <c r="BQ34" s="23"/>
      <c r="BR34" s="23"/>
      <c r="BS34" s="23"/>
      <c r="BT34" s="23"/>
      <c r="BU34" s="23"/>
      <c r="BV34" s="23"/>
      <c r="BW34" s="23"/>
      <c r="BX34" s="23"/>
      <c r="BY34" s="23"/>
      <c r="BZ34" s="23"/>
      <c r="CA34" s="23"/>
      <c r="CB34" s="23"/>
      <c r="CC34" s="23"/>
      <c r="CD34" s="23"/>
      <c r="CE34" s="23"/>
      <c r="CF34" s="23"/>
      <c r="CG34" s="23"/>
      <c r="CH34" s="23"/>
      <c r="CI34" s="23"/>
      <c r="CJ34" s="23"/>
      <c r="CK34" s="23"/>
      <c r="CL34" s="23"/>
      <c r="CM34" s="23"/>
      <c r="CN34" s="23"/>
      <c r="CO34" s="23"/>
      <c r="CP34" s="23"/>
      <c r="CQ34" s="23"/>
      <c r="CR34" s="23"/>
      <c r="CS34" s="23"/>
      <c r="CT34" s="23"/>
      <c r="CU34" s="23"/>
    </row>
    <row r="35" spans="1:99" x14ac:dyDescent="0.2">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23"/>
      <c r="CN35" s="23"/>
      <c r="CO35" s="23"/>
      <c r="CP35" s="23"/>
      <c r="CQ35" s="23"/>
      <c r="CR35" s="23"/>
      <c r="CS35" s="23"/>
      <c r="CT35" s="23"/>
      <c r="CU35" s="23"/>
    </row>
    <row r="36" spans="1:99" x14ac:dyDescent="0.2">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c r="BQ36" s="23"/>
      <c r="BR36" s="23"/>
      <c r="BS36" s="23"/>
      <c r="BT36" s="23"/>
      <c r="BU36" s="23"/>
      <c r="BV36" s="23"/>
      <c r="BW36" s="23"/>
      <c r="BX36" s="23"/>
      <c r="BY36" s="23"/>
      <c r="BZ36" s="23"/>
      <c r="CA36" s="23"/>
      <c r="CB36" s="23"/>
      <c r="CC36" s="23"/>
      <c r="CD36" s="23"/>
      <c r="CE36" s="23"/>
      <c r="CF36" s="23"/>
      <c r="CG36" s="23"/>
      <c r="CH36" s="23"/>
      <c r="CI36" s="23"/>
      <c r="CJ36" s="23"/>
      <c r="CK36" s="23"/>
      <c r="CL36" s="23"/>
      <c r="CM36" s="23"/>
      <c r="CN36" s="23"/>
      <c r="CO36" s="23"/>
      <c r="CP36" s="23"/>
      <c r="CQ36" s="23"/>
      <c r="CR36" s="23"/>
      <c r="CS36" s="23"/>
      <c r="CT36" s="23"/>
      <c r="CU36" s="23"/>
    </row>
    <row r="37" spans="1:99" x14ac:dyDescent="0.2">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c r="BM37" s="23"/>
      <c r="BN37" s="23"/>
      <c r="BO37" s="23"/>
      <c r="BP37" s="23"/>
      <c r="BQ37" s="23"/>
      <c r="BR37" s="23"/>
      <c r="BS37" s="23"/>
      <c r="BT37" s="23"/>
      <c r="BU37" s="23"/>
      <c r="BV37" s="23"/>
      <c r="BW37" s="23"/>
      <c r="BX37" s="23"/>
      <c r="BY37" s="23"/>
      <c r="BZ37" s="23"/>
      <c r="CA37" s="23"/>
      <c r="CB37" s="23"/>
      <c r="CC37" s="23"/>
      <c r="CD37" s="23"/>
      <c r="CE37" s="23"/>
      <c r="CF37" s="23"/>
      <c r="CG37" s="23"/>
      <c r="CH37" s="23"/>
      <c r="CI37" s="23"/>
      <c r="CJ37" s="23"/>
      <c r="CK37" s="23"/>
      <c r="CL37" s="23"/>
      <c r="CM37" s="23"/>
      <c r="CN37" s="23"/>
      <c r="CO37" s="23"/>
      <c r="CP37" s="23"/>
      <c r="CQ37" s="23"/>
      <c r="CR37" s="23"/>
      <c r="CS37" s="23"/>
      <c r="CT37" s="23"/>
      <c r="CU37" s="23"/>
    </row>
    <row r="38" spans="1:99" x14ac:dyDescent="0.2">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3"/>
      <c r="AS38" s="23"/>
      <c r="AT38" s="23"/>
      <c r="AU38" s="23"/>
      <c r="AV38" s="23"/>
      <c r="AW38" s="23"/>
      <c r="AX38" s="23"/>
      <c r="AY38" s="23"/>
      <c r="AZ38" s="23"/>
      <c r="BA38" s="23"/>
      <c r="BB38" s="23"/>
      <c r="BC38" s="23"/>
      <c r="BD38" s="23"/>
      <c r="BE38" s="23"/>
      <c r="BF38" s="23"/>
      <c r="BG38" s="23"/>
      <c r="BH38" s="23"/>
      <c r="BI38" s="23"/>
      <c r="BJ38" s="23"/>
      <c r="BK38" s="23"/>
      <c r="BL38" s="23"/>
      <c r="BM38" s="23"/>
      <c r="BN38" s="23"/>
      <c r="BO38" s="23"/>
      <c r="BP38" s="23"/>
      <c r="BQ38" s="23"/>
      <c r="BR38" s="23"/>
      <c r="BS38" s="23"/>
      <c r="BT38" s="23"/>
      <c r="BU38" s="23"/>
      <c r="BV38" s="23"/>
      <c r="BW38" s="23"/>
      <c r="BX38" s="23"/>
      <c r="BY38" s="23"/>
      <c r="BZ38" s="23"/>
      <c r="CA38" s="23"/>
      <c r="CB38" s="23"/>
      <c r="CC38" s="23"/>
      <c r="CD38" s="23"/>
      <c r="CE38" s="23"/>
      <c r="CF38" s="23"/>
      <c r="CG38" s="23"/>
      <c r="CH38" s="23"/>
      <c r="CI38" s="23"/>
      <c r="CJ38" s="23"/>
      <c r="CK38" s="23"/>
      <c r="CL38" s="23"/>
      <c r="CM38" s="23"/>
      <c r="CN38" s="23"/>
      <c r="CO38" s="23"/>
      <c r="CP38" s="23"/>
      <c r="CQ38" s="23"/>
      <c r="CR38" s="23"/>
      <c r="CS38" s="23"/>
      <c r="CT38" s="23"/>
      <c r="CU38" s="23"/>
    </row>
    <row r="39" spans="1:99" x14ac:dyDescent="0.2">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c r="BT39" s="23"/>
      <c r="BU39" s="23"/>
      <c r="BV39" s="23"/>
      <c r="BW39" s="23"/>
      <c r="BX39" s="23"/>
      <c r="BY39" s="23"/>
      <c r="BZ39" s="23"/>
      <c r="CA39" s="23"/>
      <c r="CB39" s="23"/>
      <c r="CC39" s="23"/>
      <c r="CD39" s="23"/>
      <c r="CE39" s="23"/>
      <c r="CF39" s="23"/>
      <c r="CG39" s="23"/>
      <c r="CH39" s="23"/>
      <c r="CI39" s="23"/>
      <c r="CJ39" s="23"/>
      <c r="CK39" s="23"/>
      <c r="CL39" s="23"/>
      <c r="CM39" s="23"/>
      <c r="CN39" s="23"/>
      <c r="CO39" s="23"/>
      <c r="CP39" s="23"/>
      <c r="CQ39" s="23"/>
      <c r="CR39" s="23"/>
      <c r="CS39" s="23"/>
      <c r="CT39" s="23"/>
      <c r="CU39" s="23"/>
    </row>
    <row r="40" spans="1:99" x14ac:dyDescent="0.2">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3"/>
      <c r="BQ40" s="23"/>
      <c r="BR40" s="23"/>
      <c r="BS40" s="23"/>
      <c r="BT40" s="23"/>
      <c r="BU40" s="23"/>
      <c r="BV40" s="23"/>
      <c r="BW40" s="23"/>
      <c r="BX40" s="23"/>
      <c r="BY40" s="23"/>
      <c r="BZ40" s="23"/>
      <c r="CA40" s="23"/>
      <c r="CB40" s="23"/>
      <c r="CC40" s="23"/>
      <c r="CD40" s="23"/>
      <c r="CE40" s="23"/>
      <c r="CF40" s="23"/>
      <c r="CG40" s="23"/>
      <c r="CH40" s="23"/>
      <c r="CI40" s="23"/>
      <c r="CJ40" s="23"/>
      <c r="CK40" s="23"/>
      <c r="CL40" s="23"/>
      <c r="CM40" s="23"/>
      <c r="CN40" s="23"/>
      <c r="CO40" s="23"/>
      <c r="CP40" s="23"/>
      <c r="CQ40" s="23"/>
      <c r="CR40" s="23"/>
      <c r="CS40" s="23"/>
      <c r="CT40" s="23"/>
      <c r="CU40" s="23"/>
    </row>
    <row r="41" spans="1:99" x14ac:dyDescent="0.2">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3"/>
      <c r="BT41" s="23"/>
      <c r="BU41" s="23"/>
      <c r="BV41" s="23"/>
      <c r="BW41" s="23"/>
      <c r="BX41" s="23"/>
      <c r="BY41" s="23"/>
      <c r="BZ41" s="23"/>
      <c r="CA41" s="23"/>
      <c r="CB41" s="23"/>
      <c r="CC41" s="23"/>
      <c r="CD41" s="23"/>
      <c r="CE41" s="23"/>
      <c r="CF41" s="23"/>
      <c r="CG41" s="23"/>
      <c r="CH41" s="23"/>
      <c r="CI41" s="23"/>
      <c r="CJ41" s="23"/>
      <c r="CK41" s="23"/>
      <c r="CL41" s="23"/>
      <c r="CM41" s="23"/>
      <c r="CN41" s="23"/>
      <c r="CO41" s="23"/>
      <c r="CP41" s="23"/>
      <c r="CQ41" s="23"/>
      <c r="CR41" s="23"/>
      <c r="CS41" s="23"/>
      <c r="CT41" s="23"/>
      <c r="CU41" s="23"/>
    </row>
    <row r="42" spans="1:99" x14ac:dyDescent="0.2">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c r="BT42" s="23"/>
      <c r="BU42" s="23"/>
      <c r="BV42" s="23"/>
      <c r="BW42" s="23"/>
      <c r="BX42" s="23"/>
      <c r="BY42" s="23"/>
      <c r="BZ42" s="23"/>
      <c r="CA42" s="23"/>
      <c r="CB42" s="23"/>
      <c r="CC42" s="23"/>
      <c r="CD42" s="23"/>
      <c r="CE42" s="23"/>
      <c r="CF42" s="23"/>
      <c r="CG42" s="23"/>
      <c r="CH42" s="23"/>
      <c r="CI42" s="23"/>
      <c r="CJ42" s="23"/>
      <c r="CK42" s="23"/>
      <c r="CL42" s="23"/>
      <c r="CM42" s="23"/>
      <c r="CN42" s="23"/>
      <c r="CO42" s="23"/>
      <c r="CP42" s="23"/>
      <c r="CQ42" s="23"/>
      <c r="CR42" s="23"/>
      <c r="CS42" s="23"/>
      <c r="CT42" s="23"/>
      <c r="CU42" s="23"/>
    </row>
    <row r="43" spans="1:99" x14ac:dyDescent="0.2">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c r="BT43" s="23"/>
      <c r="BU43" s="23"/>
      <c r="BV43" s="23"/>
      <c r="BW43" s="23"/>
      <c r="BX43" s="23"/>
      <c r="BY43" s="23"/>
      <c r="BZ43" s="23"/>
      <c r="CA43" s="23"/>
      <c r="CB43" s="23"/>
      <c r="CC43" s="23"/>
      <c r="CD43" s="23"/>
      <c r="CE43" s="23"/>
      <c r="CF43" s="23"/>
      <c r="CG43" s="23"/>
      <c r="CH43" s="23"/>
      <c r="CI43" s="23"/>
      <c r="CJ43" s="23"/>
      <c r="CK43" s="23"/>
      <c r="CL43" s="23"/>
      <c r="CM43" s="23"/>
      <c r="CN43" s="23"/>
      <c r="CO43" s="23"/>
      <c r="CP43" s="23"/>
      <c r="CQ43" s="23"/>
      <c r="CR43" s="23"/>
      <c r="CS43" s="23"/>
      <c r="CT43" s="23"/>
      <c r="CU43" s="23"/>
    </row>
    <row r="44" spans="1:99" x14ac:dyDescent="0.2">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c r="BT44" s="23"/>
      <c r="BU44" s="23"/>
      <c r="BV44" s="23"/>
      <c r="BW44" s="23"/>
      <c r="BX44" s="23"/>
      <c r="BY44" s="23"/>
      <c r="BZ44" s="23"/>
      <c r="CA44" s="23"/>
      <c r="CB44" s="23"/>
      <c r="CC44" s="23"/>
      <c r="CD44" s="23"/>
      <c r="CE44" s="23"/>
      <c r="CF44" s="23"/>
      <c r="CG44" s="23"/>
      <c r="CH44" s="23"/>
      <c r="CI44" s="23"/>
      <c r="CJ44" s="23"/>
      <c r="CK44" s="23"/>
      <c r="CL44" s="23"/>
      <c r="CM44" s="23"/>
      <c r="CN44" s="23"/>
      <c r="CO44" s="23"/>
      <c r="CP44" s="23"/>
      <c r="CQ44" s="23"/>
      <c r="CR44" s="23"/>
      <c r="CS44" s="23"/>
      <c r="CT44" s="23"/>
      <c r="CU44" s="23"/>
    </row>
    <row r="45" spans="1:99" x14ac:dyDescent="0.2">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3"/>
      <c r="BQ45" s="23"/>
      <c r="BR45" s="23"/>
      <c r="BS45" s="23"/>
      <c r="BT45" s="23"/>
      <c r="BU45" s="23"/>
      <c r="BV45" s="23"/>
      <c r="BW45" s="23"/>
      <c r="BX45" s="23"/>
      <c r="BY45" s="23"/>
      <c r="BZ45" s="23"/>
      <c r="CA45" s="23"/>
      <c r="CB45" s="23"/>
      <c r="CC45" s="23"/>
      <c r="CD45" s="23"/>
      <c r="CE45" s="23"/>
      <c r="CF45" s="23"/>
      <c r="CG45" s="23"/>
      <c r="CH45" s="23"/>
      <c r="CI45" s="23"/>
      <c r="CJ45" s="23"/>
      <c r="CK45" s="23"/>
      <c r="CL45" s="23"/>
      <c r="CM45" s="23"/>
      <c r="CN45" s="23"/>
      <c r="CO45" s="23"/>
      <c r="CP45" s="23"/>
      <c r="CQ45" s="23"/>
      <c r="CR45" s="23"/>
      <c r="CS45" s="23"/>
      <c r="CT45" s="23"/>
      <c r="CU45" s="23"/>
    </row>
    <row r="46" spans="1:99" x14ac:dyDescent="0.2">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3"/>
      <c r="AS46" s="23"/>
      <c r="AT46" s="23"/>
      <c r="AU46" s="23"/>
      <c r="AV46" s="23"/>
      <c r="AW46" s="23"/>
      <c r="AX46" s="23"/>
      <c r="AY46" s="23"/>
      <c r="AZ46" s="23"/>
      <c r="BA46" s="23"/>
      <c r="BB46" s="23"/>
      <c r="BC46" s="23"/>
      <c r="BD46" s="23"/>
      <c r="BE46" s="23"/>
      <c r="BF46" s="23"/>
      <c r="BG46" s="23"/>
      <c r="BH46" s="23"/>
      <c r="BI46" s="23"/>
      <c r="BJ46" s="23"/>
      <c r="BK46" s="23"/>
      <c r="BL46" s="23"/>
      <c r="BM46" s="23"/>
      <c r="BN46" s="23"/>
      <c r="BO46" s="23"/>
      <c r="BP46" s="23"/>
      <c r="BQ46" s="23"/>
      <c r="BR46" s="23"/>
      <c r="BS46" s="23"/>
      <c r="BT46" s="23"/>
      <c r="BU46" s="23"/>
      <c r="BV46" s="23"/>
      <c r="BW46" s="23"/>
      <c r="BX46" s="23"/>
      <c r="BY46" s="23"/>
      <c r="BZ46" s="23"/>
      <c r="CA46" s="23"/>
      <c r="CB46" s="23"/>
      <c r="CC46" s="23"/>
      <c r="CD46" s="23"/>
      <c r="CE46" s="23"/>
      <c r="CF46" s="23"/>
      <c r="CG46" s="23"/>
      <c r="CH46" s="23"/>
      <c r="CI46" s="23"/>
      <c r="CJ46" s="23"/>
      <c r="CK46" s="23"/>
      <c r="CL46" s="23"/>
      <c r="CM46" s="23"/>
      <c r="CN46" s="23"/>
      <c r="CO46" s="23"/>
      <c r="CP46" s="23"/>
      <c r="CQ46" s="23"/>
      <c r="CR46" s="23"/>
      <c r="CS46" s="23"/>
      <c r="CT46" s="23"/>
      <c r="CU46" s="23"/>
    </row>
    <row r="47" spans="1:99" x14ac:dyDescent="0.2">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c r="BT47" s="23"/>
      <c r="BU47" s="23"/>
      <c r="BV47" s="23"/>
      <c r="BW47" s="23"/>
      <c r="BX47" s="23"/>
      <c r="BY47" s="23"/>
      <c r="BZ47" s="23"/>
      <c r="CA47" s="23"/>
      <c r="CB47" s="23"/>
      <c r="CC47" s="23"/>
      <c r="CD47" s="23"/>
      <c r="CE47" s="23"/>
      <c r="CF47" s="23"/>
      <c r="CG47" s="23"/>
      <c r="CH47" s="23"/>
      <c r="CI47" s="23"/>
      <c r="CJ47" s="23"/>
      <c r="CK47" s="23"/>
      <c r="CL47" s="23"/>
      <c r="CM47" s="23"/>
      <c r="CN47" s="23"/>
      <c r="CO47" s="23"/>
      <c r="CP47" s="23"/>
      <c r="CQ47" s="23"/>
      <c r="CR47" s="23"/>
      <c r="CS47" s="23"/>
      <c r="CT47" s="23"/>
      <c r="CU47" s="23"/>
    </row>
    <row r="48" spans="1:99" x14ac:dyDescent="0.2">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c r="BT48" s="23"/>
      <c r="BU48" s="23"/>
      <c r="BV48" s="23"/>
      <c r="BW48" s="23"/>
      <c r="BX48" s="23"/>
      <c r="BY48" s="23"/>
      <c r="BZ48" s="23"/>
      <c r="CA48" s="23"/>
      <c r="CB48" s="23"/>
      <c r="CC48" s="23"/>
      <c r="CD48" s="23"/>
      <c r="CE48" s="23"/>
      <c r="CF48" s="23"/>
      <c r="CG48" s="23"/>
      <c r="CH48" s="23"/>
      <c r="CI48" s="23"/>
      <c r="CJ48" s="23"/>
      <c r="CK48" s="23"/>
      <c r="CL48" s="23"/>
      <c r="CM48" s="23"/>
      <c r="CN48" s="23"/>
      <c r="CO48" s="23"/>
      <c r="CP48" s="23"/>
      <c r="CQ48" s="23"/>
      <c r="CR48" s="23"/>
      <c r="CS48" s="23"/>
      <c r="CT48" s="23"/>
      <c r="CU48" s="23"/>
    </row>
    <row r="49" spans="1:99" x14ac:dyDescent="0.2">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c r="AJ49" s="23"/>
      <c r="AK49" s="23"/>
      <c r="AL49" s="23"/>
      <c r="AM49" s="23"/>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c r="BT49" s="23"/>
      <c r="BU49" s="23"/>
      <c r="BV49" s="23"/>
      <c r="BW49" s="23"/>
      <c r="BX49" s="23"/>
      <c r="BY49" s="23"/>
      <c r="BZ49" s="23"/>
      <c r="CA49" s="23"/>
      <c r="CB49" s="23"/>
      <c r="CC49" s="23"/>
      <c r="CD49" s="23"/>
      <c r="CE49" s="23"/>
      <c r="CF49" s="23"/>
      <c r="CG49" s="23"/>
      <c r="CH49" s="23"/>
      <c r="CI49" s="23"/>
      <c r="CJ49" s="23"/>
      <c r="CK49" s="23"/>
      <c r="CL49" s="23"/>
      <c r="CM49" s="23"/>
      <c r="CN49" s="23"/>
      <c r="CO49" s="23"/>
      <c r="CP49" s="23"/>
      <c r="CQ49" s="23"/>
      <c r="CR49" s="23"/>
      <c r="CS49" s="23"/>
      <c r="CT49" s="23"/>
      <c r="CU49" s="23"/>
    </row>
    <row r="50" spans="1:99" x14ac:dyDescent="0.2">
      <c r="A50" s="23"/>
      <c r="B50" s="31"/>
      <c r="C50" s="55"/>
      <c r="D50" s="55"/>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3"/>
      <c r="AS50" s="23"/>
      <c r="AT50" s="23"/>
      <c r="AU50" s="23"/>
      <c r="AV50" s="23"/>
      <c r="AW50" s="23"/>
      <c r="AX50" s="23"/>
      <c r="AY50" s="23"/>
      <c r="AZ50" s="23"/>
      <c r="BA50" s="23"/>
      <c r="BB50" s="23"/>
      <c r="BC50" s="23"/>
      <c r="BD50" s="23"/>
      <c r="BE50" s="23"/>
      <c r="BF50" s="23"/>
      <c r="BG50" s="23"/>
      <c r="BH50" s="23"/>
      <c r="BI50" s="23"/>
      <c r="BJ50" s="23"/>
      <c r="BK50" s="23"/>
      <c r="BL50" s="23"/>
      <c r="BM50" s="23"/>
      <c r="BN50" s="23"/>
      <c r="BO50" s="23"/>
      <c r="BP50" s="23"/>
      <c r="BQ50" s="23"/>
      <c r="BR50" s="23"/>
      <c r="BS50" s="23"/>
      <c r="BT50" s="23"/>
      <c r="BU50" s="23"/>
      <c r="BV50" s="23"/>
      <c r="BW50" s="23"/>
      <c r="BX50" s="23"/>
      <c r="BY50" s="23"/>
      <c r="BZ50" s="23"/>
      <c r="CA50" s="23"/>
      <c r="CB50" s="23"/>
      <c r="CC50" s="23"/>
      <c r="CD50" s="23"/>
      <c r="CE50" s="23"/>
      <c r="CF50" s="23"/>
      <c r="CG50" s="23"/>
      <c r="CH50" s="23"/>
      <c r="CI50" s="23"/>
      <c r="CJ50" s="23"/>
      <c r="CK50" s="23"/>
      <c r="CL50" s="23"/>
      <c r="CM50" s="23"/>
      <c r="CN50" s="23"/>
      <c r="CO50" s="23"/>
      <c r="CP50" s="23"/>
      <c r="CQ50" s="23"/>
      <c r="CR50" s="23"/>
      <c r="CS50" s="23"/>
      <c r="CT50" s="23"/>
      <c r="CU50" s="23"/>
    </row>
    <row r="51" spans="1:99" x14ac:dyDescent="0.2">
      <c r="A51" s="23"/>
      <c r="B51" s="31"/>
      <c r="C51" s="29"/>
      <c r="D51" s="30"/>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3"/>
      <c r="AS51" s="23"/>
      <c r="AT51" s="23"/>
      <c r="AU51" s="23"/>
      <c r="AV51" s="23"/>
      <c r="AW51" s="23"/>
      <c r="AX51" s="23"/>
      <c r="AY51" s="23"/>
      <c r="AZ51" s="23"/>
      <c r="BA51" s="23"/>
      <c r="BB51" s="23"/>
      <c r="BC51" s="23"/>
      <c r="BD51" s="23"/>
      <c r="BE51" s="23"/>
      <c r="BF51" s="23"/>
      <c r="BG51" s="23"/>
      <c r="BH51" s="23"/>
      <c r="BI51" s="23"/>
      <c r="BJ51" s="23"/>
      <c r="BK51" s="23"/>
      <c r="BL51" s="23"/>
      <c r="BM51" s="23"/>
      <c r="BN51" s="23"/>
      <c r="BO51" s="23"/>
      <c r="BP51" s="23"/>
      <c r="BQ51" s="23"/>
      <c r="BR51" s="23"/>
      <c r="BS51" s="23"/>
      <c r="BT51" s="23"/>
      <c r="BU51" s="23"/>
      <c r="BV51" s="23"/>
      <c r="BW51" s="23"/>
      <c r="BX51" s="23"/>
      <c r="BY51" s="23"/>
      <c r="BZ51" s="23"/>
      <c r="CA51" s="23"/>
      <c r="CB51" s="23"/>
      <c r="CC51" s="23"/>
      <c r="CD51" s="23"/>
      <c r="CE51" s="23"/>
      <c r="CF51" s="23"/>
      <c r="CG51" s="23"/>
      <c r="CH51" s="23"/>
      <c r="CI51" s="23"/>
      <c r="CJ51" s="23"/>
      <c r="CK51" s="23"/>
      <c r="CL51" s="23"/>
      <c r="CM51" s="23"/>
      <c r="CN51" s="23"/>
      <c r="CO51" s="23"/>
      <c r="CP51" s="23"/>
      <c r="CQ51" s="23"/>
      <c r="CR51" s="23"/>
      <c r="CS51" s="23"/>
      <c r="CT51" s="23"/>
      <c r="CU51" s="23"/>
    </row>
    <row r="52" spans="1:99" x14ac:dyDescent="0.2">
      <c r="A52" s="23"/>
      <c r="B52" s="31"/>
      <c r="C52" s="29"/>
      <c r="D52" s="30"/>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3"/>
      <c r="AS52" s="23"/>
      <c r="AT52" s="23"/>
      <c r="AU52" s="23"/>
      <c r="AV52" s="23"/>
      <c r="AW52" s="23"/>
      <c r="AX52" s="23"/>
      <c r="AY52" s="23"/>
      <c r="AZ52" s="23"/>
      <c r="BA52" s="23"/>
      <c r="BB52" s="23"/>
      <c r="BC52" s="23"/>
      <c r="BD52" s="23"/>
      <c r="BE52" s="23"/>
      <c r="BF52" s="23"/>
      <c r="BG52" s="23"/>
      <c r="BH52" s="23"/>
      <c r="BI52" s="23"/>
      <c r="BJ52" s="23"/>
      <c r="BK52" s="23"/>
      <c r="BL52" s="23"/>
      <c r="BM52" s="23"/>
      <c r="BN52" s="23"/>
      <c r="BO52" s="23"/>
      <c r="BP52" s="23"/>
      <c r="BQ52" s="23"/>
      <c r="BR52" s="23"/>
      <c r="BS52" s="23"/>
      <c r="BT52" s="23"/>
      <c r="BU52" s="23"/>
      <c r="BV52" s="23"/>
      <c r="BW52" s="23"/>
      <c r="BX52" s="23"/>
      <c r="BY52" s="23"/>
      <c r="BZ52" s="23"/>
      <c r="CA52" s="23"/>
      <c r="CB52" s="23"/>
      <c r="CC52" s="23"/>
      <c r="CD52" s="23"/>
      <c r="CE52" s="23"/>
      <c r="CF52" s="23"/>
      <c r="CG52" s="23"/>
      <c r="CH52" s="23"/>
      <c r="CI52" s="23"/>
      <c r="CJ52" s="23"/>
      <c r="CK52" s="23"/>
      <c r="CL52" s="23"/>
      <c r="CM52" s="23"/>
      <c r="CN52" s="23"/>
      <c r="CO52" s="23"/>
      <c r="CP52" s="23"/>
      <c r="CQ52" s="23"/>
      <c r="CR52" s="23"/>
      <c r="CS52" s="23"/>
      <c r="CT52" s="23"/>
      <c r="CU52" s="23"/>
    </row>
    <row r="53" spans="1:99" x14ac:dyDescent="0.2">
      <c r="A53" s="23"/>
      <c r="B53" s="31"/>
      <c r="C53" s="29"/>
      <c r="D53" s="30"/>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3"/>
      <c r="AS53" s="23"/>
      <c r="AT53" s="23"/>
      <c r="AU53" s="23"/>
      <c r="AV53" s="23"/>
      <c r="AW53" s="23"/>
      <c r="AX53" s="23"/>
      <c r="AY53" s="23"/>
      <c r="AZ53" s="23"/>
      <c r="BA53" s="23"/>
      <c r="BB53" s="23"/>
      <c r="BC53" s="23"/>
      <c r="BD53" s="23"/>
      <c r="BE53" s="23"/>
      <c r="BF53" s="23"/>
      <c r="BG53" s="23"/>
      <c r="BH53" s="23"/>
      <c r="BI53" s="23"/>
      <c r="BJ53" s="23"/>
      <c r="BK53" s="23"/>
      <c r="BL53" s="23"/>
      <c r="BM53" s="23"/>
      <c r="BN53" s="23"/>
      <c r="BO53" s="23"/>
      <c r="BP53" s="23"/>
      <c r="BQ53" s="23"/>
      <c r="BR53" s="23"/>
      <c r="BS53" s="23"/>
      <c r="BT53" s="23"/>
      <c r="BU53" s="23"/>
      <c r="BV53" s="23"/>
      <c r="BW53" s="23"/>
      <c r="BX53" s="23"/>
      <c r="BY53" s="23"/>
      <c r="BZ53" s="23"/>
      <c r="CA53" s="23"/>
      <c r="CB53" s="23"/>
      <c r="CC53" s="23"/>
      <c r="CD53" s="23"/>
      <c r="CE53" s="23"/>
      <c r="CF53" s="23"/>
      <c r="CG53" s="23"/>
      <c r="CH53" s="23"/>
      <c r="CI53" s="23"/>
      <c r="CJ53" s="23"/>
      <c r="CK53" s="23"/>
      <c r="CL53" s="23"/>
      <c r="CM53" s="23"/>
      <c r="CN53" s="23"/>
      <c r="CO53" s="23"/>
      <c r="CP53" s="23"/>
      <c r="CQ53" s="23"/>
      <c r="CR53" s="23"/>
      <c r="CS53" s="23"/>
      <c r="CT53" s="23"/>
      <c r="CU53" s="23"/>
    </row>
    <row r="54" spans="1:99" x14ac:dyDescent="0.2">
      <c r="A54" s="23"/>
      <c r="B54" s="31"/>
      <c r="C54" s="29"/>
      <c r="D54" s="30"/>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23"/>
      <c r="BS54" s="23"/>
      <c r="BT54" s="23"/>
      <c r="BU54" s="23"/>
      <c r="BV54" s="23"/>
      <c r="BW54" s="23"/>
      <c r="BX54" s="23"/>
      <c r="BY54" s="23"/>
      <c r="BZ54" s="23"/>
      <c r="CA54" s="23"/>
      <c r="CB54" s="23"/>
      <c r="CC54" s="23"/>
      <c r="CD54" s="23"/>
      <c r="CE54" s="23"/>
      <c r="CF54" s="23"/>
      <c r="CG54" s="23"/>
      <c r="CH54" s="23"/>
      <c r="CI54" s="23"/>
      <c r="CJ54" s="23"/>
      <c r="CK54" s="23"/>
      <c r="CL54" s="23"/>
      <c r="CM54" s="23"/>
      <c r="CN54" s="23"/>
      <c r="CO54" s="23"/>
      <c r="CP54" s="23"/>
      <c r="CQ54" s="23"/>
      <c r="CR54" s="23"/>
      <c r="CS54" s="23"/>
      <c r="CT54" s="23"/>
      <c r="CU54" s="23"/>
    </row>
    <row r="55" spans="1:99" x14ac:dyDescent="0.2">
      <c r="A55" s="23"/>
      <c r="B55" s="31"/>
      <c r="C55" s="29"/>
      <c r="D55" s="30"/>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3"/>
      <c r="AS55" s="23"/>
      <c r="AT55" s="23"/>
      <c r="AU55" s="23"/>
      <c r="AV55" s="23"/>
      <c r="AW55" s="23"/>
      <c r="AX55" s="23"/>
      <c r="AY55" s="23"/>
      <c r="AZ55" s="23"/>
      <c r="BA55" s="23"/>
      <c r="BB55" s="23"/>
      <c r="BC55" s="23"/>
      <c r="BD55" s="23"/>
      <c r="BE55" s="23"/>
      <c r="BF55" s="23"/>
      <c r="BG55" s="23"/>
      <c r="BH55" s="23"/>
      <c r="BI55" s="23"/>
      <c r="BJ55" s="23"/>
      <c r="BK55" s="23"/>
      <c r="BL55" s="23"/>
      <c r="BM55" s="23"/>
      <c r="BN55" s="23"/>
      <c r="BO55" s="23"/>
      <c r="BP55" s="23"/>
      <c r="BQ55" s="23"/>
      <c r="BR55" s="23"/>
      <c r="BS55" s="23"/>
      <c r="BT55" s="23"/>
      <c r="BU55" s="23"/>
      <c r="BV55" s="23"/>
      <c r="BW55" s="23"/>
      <c r="BX55" s="23"/>
      <c r="BY55" s="23"/>
      <c r="BZ55" s="23"/>
      <c r="CA55" s="23"/>
      <c r="CB55" s="23"/>
      <c r="CC55" s="23"/>
      <c r="CD55" s="23"/>
      <c r="CE55" s="23"/>
      <c r="CF55" s="23"/>
      <c r="CG55" s="23"/>
      <c r="CH55" s="23"/>
      <c r="CI55" s="23"/>
      <c r="CJ55" s="23"/>
      <c r="CK55" s="23"/>
      <c r="CL55" s="23"/>
      <c r="CM55" s="23"/>
      <c r="CN55" s="23"/>
      <c r="CO55" s="23"/>
      <c r="CP55" s="23"/>
      <c r="CQ55" s="23"/>
      <c r="CR55" s="23"/>
      <c r="CS55" s="23"/>
      <c r="CT55" s="23"/>
      <c r="CU55" s="23"/>
    </row>
    <row r="56" spans="1:99" x14ac:dyDescent="0.2">
      <c r="A56" s="23"/>
      <c r="B56" s="31"/>
      <c r="C56" s="29"/>
      <c r="D56" s="30"/>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c r="CE56" s="23"/>
      <c r="CF56" s="23"/>
      <c r="CG56" s="23"/>
      <c r="CH56" s="23"/>
      <c r="CI56" s="23"/>
      <c r="CJ56" s="23"/>
      <c r="CK56" s="23"/>
      <c r="CL56" s="23"/>
      <c r="CM56" s="23"/>
      <c r="CN56" s="23"/>
      <c r="CO56" s="23"/>
      <c r="CP56" s="23"/>
      <c r="CQ56" s="23"/>
      <c r="CR56" s="23"/>
      <c r="CS56" s="23"/>
      <c r="CT56" s="23"/>
      <c r="CU56" s="23"/>
    </row>
    <row r="57" spans="1:99" s="15" customFormat="1" ht="60.75" customHeight="1" x14ac:dyDescent="0.2">
      <c r="A57" s="56" t="s">
        <v>90</v>
      </c>
      <c r="B57" s="53"/>
      <c r="C57" s="57">
        <v>38443</v>
      </c>
      <c r="D57" s="57">
        <v>38473</v>
      </c>
      <c r="E57" s="57">
        <v>38504</v>
      </c>
      <c r="F57" s="57">
        <v>38534</v>
      </c>
      <c r="G57" s="57">
        <v>38565</v>
      </c>
      <c r="H57" s="57">
        <v>38596</v>
      </c>
      <c r="I57" s="57">
        <v>38626</v>
      </c>
      <c r="J57" s="57">
        <v>38657</v>
      </c>
      <c r="K57" s="57">
        <v>38687</v>
      </c>
      <c r="L57" s="57">
        <v>38718</v>
      </c>
      <c r="M57" s="57">
        <v>38749</v>
      </c>
      <c r="N57" s="57">
        <v>38777</v>
      </c>
      <c r="O57" s="57">
        <v>38808</v>
      </c>
      <c r="P57" s="57">
        <v>38838</v>
      </c>
      <c r="Q57" s="57">
        <v>38869</v>
      </c>
      <c r="R57" s="57">
        <v>38899</v>
      </c>
      <c r="S57" s="57">
        <v>38930</v>
      </c>
      <c r="T57" s="57">
        <v>38961</v>
      </c>
      <c r="U57" s="57">
        <v>38991</v>
      </c>
      <c r="V57" s="57">
        <v>39022</v>
      </c>
      <c r="W57" s="57">
        <v>39052</v>
      </c>
      <c r="X57" s="57">
        <v>39083</v>
      </c>
      <c r="Y57" s="57">
        <v>39114</v>
      </c>
      <c r="Z57" s="57">
        <v>39142</v>
      </c>
      <c r="AA57" s="57">
        <v>39173</v>
      </c>
      <c r="AB57" s="57">
        <v>39203</v>
      </c>
      <c r="AC57" s="57">
        <v>39234</v>
      </c>
      <c r="AD57" s="57">
        <v>39264</v>
      </c>
      <c r="AE57" s="57">
        <v>39295</v>
      </c>
      <c r="AF57" s="57">
        <v>39326</v>
      </c>
      <c r="AG57" s="57">
        <v>39356</v>
      </c>
      <c r="AH57" s="57">
        <v>39387</v>
      </c>
      <c r="AI57" s="57">
        <v>39417</v>
      </c>
      <c r="AJ57" s="57">
        <v>39448</v>
      </c>
      <c r="AK57" s="57">
        <v>39479</v>
      </c>
      <c r="AL57" s="57">
        <v>39508</v>
      </c>
      <c r="AM57" s="57">
        <v>39539</v>
      </c>
      <c r="AN57" s="57">
        <v>39569</v>
      </c>
      <c r="AO57" s="57">
        <v>39600</v>
      </c>
      <c r="AP57" s="57">
        <v>39630</v>
      </c>
      <c r="AQ57" s="57">
        <v>39661</v>
      </c>
      <c r="AR57" s="57">
        <v>39692</v>
      </c>
      <c r="AS57" s="57">
        <v>39722</v>
      </c>
      <c r="AT57" s="57">
        <v>39753</v>
      </c>
      <c r="AU57" s="57">
        <v>39783</v>
      </c>
      <c r="AV57" s="57">
        <v>39814</v>
      </c>
      <c r="AW57" s="57">
        <v>39845</v>
      </c>
      <c r="AX57" s="57">
        <v>39873</v>
      </c>
      <c r="AY57" s="57">
        <v>39904</v>
      </c>
      <c r="AZ57" s="57">
        <v>39934</v>
      </c>
      <c r="BA57" s="57">
        <v>39965</v>
      </c>
      <c r="BB57" s="57">
        <v>39995</v>
      </c>
      <c r="BC57" s="57">
        <v>40026</v>
      </c>
      <c r="BD57" s="57">
        <v>40057</v>
      </c>
      <c r="BE57" s="57">
        <v>40087</v>
      </c>
      <c r="BF57" s="57">
        <v>40118</v>
      </c>
      <c r="BG57" s="57">
        <v>40148</v>
      </c>
      <c r="BH57" s="57">
        <v>40179</v>
      </c>
      <c r="BI57" s="57">
        <v>40210</v>
      </c>
      <c r="BJ57" s="57">
        <v>40238</v>
      </c>
      <c r="BK57" s="57">
        <v>40269</v>
      </c>
      <c r="BL57" s="57">
        <v>40299</v>
      </c>
      <c r="BM57" s="57">
        <v>40330</v>
      </c>
      <c r="BN57" s="57">
        <v>40360</v>
      </c>
      <c r="BO57" s="57">
        <v>40391</v>
      </c>
      <c r="BP57" s="57">
        <v>40422</v>
      </c>
      <c r="BQ57" s="57">
        <v>40452</v>
      </c>
      <c r="BR57" s="57">
        <v>40483</v>
      </c>
      <c r="BS57" s="57">
        <v>40513</v>
      </c>
      <c r="BT57" s="57">
        <v>40544</v>
      </c>
      <c r="BU57" s="57">
        <v>40575</v>
      </c>
      <c r="BV57" s="57">
        <v>40603</v>
      </c>
      <c r="BW57" s="57">
        <v>40634</v>
      </c>
      <c r="BX57" s="57">
        <v>40664</v>
      </c>
      <c r="BY57" s="57">
        <v>40695</v>
      </c>
      <c r="BZ57" s="57">
        <v>40725</v>
      </c>
      <c r="CA57" s="57">
        <v>40756</v>
      </c>
      <c r="CB57" s="57">
        <v>40787</v>
      </c>
      <c r="CC57" s="57">
        <v>40817</v>
      </c>
      <c r="CD57" s="57">
        <v>40848</v>
      </c>
      <c r="CE57" s="57">
        <v>40878</v>
      </c>
      <c r="CF57" s="57">
        <v>40909</v>
      </c>
      <c r="CG57" s="57">
        <v>40940</v>
      </c>
      <c r="CH57" s="57">
        <v>40969</v>
      </c>
      <c r="CI57" s="57">
        <v>41000</v>
      </c>
      <c r="CJ57" s="57">
        <v>41030</v>
      </c>
      <c r="CK57" s="57">
        <v>41061</v>
      </c>
      <c r="CL57" s="57">
        <v>41091</v>
      </c>
      <c r="CM57" s="57">
        <v>41122</v>
      </c>
      <c r="CN57" s="57">
        <v>41153</v>
      </c>
      <c r="CO57" s="57">
        <v>41183</v>
      </c>
      <c r="CP57" s="57">
        <v>41214</v>
      </c>
      <c r="CQ57" s="57">
        <v>41244</v>
      </c>
      <c r="CR57" s="57">
        <v>41275</v>
      </c>
      <c r="CS57" s="57">
        <v>41306</v>
      </c>
      <c r="CT57" s="57">
        <v>41334</v>
      </c>
      <c r="CU57" s="53"/>
    </row>
    <row r="58" spans="1:99" s="15" customFormat="1" x14ac:dyDescent="0.2">
      <c r="A58" s="53"/>
      <c r="B58" s="53" t="s">
        <v>54</v>
      </c>
      <c r="C58" s="58">
        <f>SUM($C$2:C$2)</f>
        <v>13.867056999999477</v>
      </c>
      <c r="D58" s="58">
        <f>SUM($C$2:D$2)</f>
        <v>41.406233027647659</v>
      </c>
      <c r="E58" s="58">
        <f>SUM($C$2:E$2)</f>
        <v>67.865567027647558</v>
      </c>
      <c r="F58" s="58">
        <f>SUM($C$2:F$2)</f>
        <v>88.273828027647824</v>
      </c>
      <c r="G58" s="58">
        <f>SUM($C$2:G$2)</f>
        <v>78.491637676363553</v>
      </c>
      <c r="H58" s="58">
        <f>SUM($C$2:H$2)</f>
        <v>98.116529676363598</v>
      </c>
      <c r="I58" s="58">
        <f>SUM($C$2:I$2)</f>
        <v>116.0033676763635</v>
      </c>
      <c r="J58" s="58">
        <f>SUM($C$2:J$2)</f>
        <v>129.21672264871518</v>
      </c>
      <c r="K58" s="58">
        <f>SUM($C$2:K$2)</f>
        <v>133.20419864871496</v>
      </c>
      <c r="L58" s="58">
        <f>SUM($C$2:L$2)</f>
        <v>123.22665264871466</v>
      </c>
      <c r="M58" s="58">
        <f>SUM($C$2:M$2)</f>
        <v>130.14583564871486</v>
      </c>
      <c r="N58" s="58">
        <f>SUM($C$2:N$2)</f>
        <v>78.777054648714966</v>
      </c>
      <c r="O58" s="58">
        <f>SUM($N$58,$C$3:C$3)</f>
        <v>27.137791648715279</v>
      </c>
      <c r="P58" s="58">
        <f>SUM($N$58,$C$3:D$3)</f>
        <v>316.32603964871544</v>
      </c>
      <c r="Q58" s="58">
        <f>SUM($N$58,$C$3:E$3)</f>
        <v>286.48371764871536</v>
      </c>
      <c r="R58" s="58">
        <f>SUM($N$58,$C$3:F$3)</f>
        <v>263.50057264871521</v>
      </c>
      <c r="S58" s="58">
        <f>SUM($N$58,$C$3:G$3)</f>
        <v>122.17876664871517</v>
      </c>
      <c r="T58" s="58">
        <f>SUM($N$58,$C$3:H$3)</f>
        <v>122.2610946487149</v>
      </c>
      <c r="U58" s="58">
        <f>SUM($N$58,$C$3:I$3)</f>
        <v>123.97532164871484</v>
      </c>
      <c r="V58" s="58">
        <f>SUM($N$58,$C$3:J$3)</f>
        <v>116.08586764871541</v>
      </c>
      <c r="W58" s="58">
        <f>SUM($N$58,$C$3:K$3)</f>
        <v>89.245963648715929</v>
      </c>
      <c r="X58" s="58">
        <f>SUM($N$58,$C$3:L$3)</f>
        <v>38.437465648716056</v>
      </c>
      <c r="Y58" s="58">
        <f>SUM($N$58,$C$3:M$3)</f>
        <v>-28.517416351283714</v>
      </c>
      <c r="Z58" s="58">
        <f>SUM($N$58,$C$3:N$3)</f>
        <v>-89.000921351283864</v>
      </c>
      <c r="AA58" s="58">
        <f>SUM($Z$58,$C$4:C$4)</f>
        <v>-148.22162535128371</v>
      </c>
      <c r="AB58" s="58">
        <f>SUM($Z$58,$C$4:D$4)</f>
        <v>-197.88420535128341</v>
      </c>
      <c r="AC58" s="58">
        <f>SUM($Z$58,$C$4:E$4)</f>
        <v>-236.20590735128371</v>
      </c>
      <c r="AD58" s="58">
        <f>SUM($Z$58,$C$4:F$4)</f>
        <v>-277.995284351284</v>
      </c>
      <c r="AE58" s="58">
        <f>SUM($Z$58,$C$4:G$4)</f>
        <v>-287.06554235128397</v>
      </c>
      <c r="AF58" s="58">
        <f>SUM($Z$58,$C$4:H$4)</f>
        <v>-286.21330635128402</v>
      </c>
      <c r="AG58" s="58">
        <f>SUM($Z$58,$C$4:I$4)</f>
        <v>-260.62684635128403</v>
      </c>
      <c r="AH58" s="58">
        <f>SUM($Z$58,$C$4:J$4)</f>
        <v>-264.84621135128418</v>
      </c>
      <c r="AI58" s="58">
        <f>SUM($Z$58,$C$4:K$4)</f>
        <v>-276.58173935128389</v>
      </c>
      <c r="AJ58" s="58">
        <f>SUM($Z$58,$C$4:L$4)</f>
        <v>-298.88174135128384</v>
      </c>
      <c r="AK58" s="58">
        <f>SUM($Z$58,$C$4:M$4)</f>
        <v>-342.67327235128369</v>
      </c>
      <c r="AL58" s="58">
        <f>SUM($Z$58,$C$4:N$4)</f>
        <v>-397.03953135128359</v>
      </c>
      <c r="AM58" s="58">
        <f>SUM($AL$58,$C$5:C$5)</f>
        <v>-463.23225329701268</v>
      </c>
      <c r="AN58" s="58">
        <f>SUM($AL$58,$C$5:D$5)</f>
        <v>-518.79122832828693</v>
      </c>
      <c r="AO58" s="58">
        <f>SUM($AL$58,$C$5:E$5)</f>
        <v>-559.01605150850423</v>
      </c>
      <c r="AP58" s="58">
        <f>SUM($AL$58,$C$5:F$5)</f>
        <v>-576.91832144956572</v>
      </c>
      <c r="AQ58" s="58">
        <f>SUM($AL$58,$C$5:G$5)</f>
        <v>-593.67153203067915</v>
      </c>
      <c r="AR58" s="58">
        <f>SUM($AL$58,$C$5:H$5)</f>
        <v>-594.82497003149342</v>
      </c>
      <c r="AS58" s="58">
        <f>SUM($AL$58,$C$5:I$5)</f>
        <v>-594.07790927007022</v>
      </c>
      <c r="AT58" s="58">
        <f>SUM($AL$58,$C$5:J$5)</f>
        <v>-578.236603875848</v>
      </c>
      <c r="AU58" s="58">
        <f>SUM($AL$58,$C$5:K$5)</f>
        <v>-590.87064422379399</v>
      </c>
      <c r="AV58" s="58">
        <f>SUM($AL$58,$C$5:L$5)</f>
        <v>-624.17009110890262</v>
      </c>
      <c r="AW58" s="58">
        <f>SUM($AL$58,$C$5:M$5)</f>
        <v>-690.79860145684779</v>
      </c>
      <c r="AX58" s="58">
        <f>SUM($AL$58,$C$5:N$5)</f>
        <v>-763.21809108412458</v>
      </c>
      <c r="AY58" s="58">
        <f>SUM($AX$58,$C$6:C$6)</f>
        <v>-841.72585437497492</v>
      </c>
      <c r="AZ58" s="58">
        <f>SUM($AX$58,$C$6:D$6)</f>
        <v>-913.82913472292091</v>
      </c>
      <c r="BA58" s="58">
        <f>SUM($AX$58,$C$6:E$6)</f>
        <v>-975.32140120270765</v>
      </c>
      <c r="BB58" s="58">
        <f>SUM($AX$58,$C$6:F$6)</f>
        <v>-1021.5639706212032</v>
      </c>
      <c r="BC58" s="58">
        <f>SUM($AX$58,$C$6:G$6)</f>
        <v>-1049.4224053391124</v>
      </c>
      <c r="BD58" s="58">
        <f>SUM($AX$58,$C$6:H$6)</f>
        <v>-1055.8698518393126</v>
      </c>
      <c r="BE58" s="58">
        <f>SUM($AX$58,$C$6:I$6)</f>
        <v>-1057.0729832492198</v>
      </c>
      <c r="BF58" s="58">
        <f>SUM($AX$58,$C$6:J$6)</f>
        <v>-1057.5588888472003</v>
      </c>
      <c r="BG58" s="58">
        <f>SUM($AX$58,$C$6:K$6)</f>
        <v>-1068.6252385758946</v>
      </c>
      <c r="BH58" s="58">
        <f>SUM($AX$58,$C$6:L$6)</f>
        <v>-1094.2475798294699</v>
      </c>
      <c r="BI58" s="58">
        <f>SUM($AX$58,$C$6:M$6)</f>
        <v>-1140.3161125581641</v>
      </c>
      <c r="BJ58" s="58">
        <f>SUM($AX$58,$C$6:N$6)</f>
        <v>-1198.6913829424534</v>
      </c>
      <c r="BK58" s="58">
        <f>SUM($BJ$58,$C$7:C$7)</f>
        <v>-1263.2614701564387</v>
      </c>
      <c r="BL58" s="58">
        <f>SUM($BJ$58,$C$7:D$7)</f>
        <v>-1324.7664618851331</v>
      </c>
      <c r="BM58" s="58">
        <f>SUM($BJ$58,$C$7:E$7)</f>
        <v>-1374.7009858697952</v>
      </c>
      <c r="BN58" s="58">
        <f>SUM($BJ$58,$C$7:F$7)</f>
        <v>-1414.8701666990496</v>
      </c>
      <c r="BO58" s="58">
        <f>SUM($BJ$58,$C$7:G$7)</f>
        <v>-1435.4288914790864</v>
      </c>
      <c r="BP58" s="58">
        <f>SUM($BJ$58,$C$7:H$7)</f>
        <v>-1434.0046413156349</v>
      </c>
      <c r="BQ58" s="58">
        <f>SUM($BJ$58,$C$7:I$7)</f>
        <v>-1422.7805114683326</v>
      </c>
      <c r="BR58" s="58">
        <f>SUM($BJ$58,$C$7:J$7)</f>
        <v>-1409.9596296481614</v>
      </c>
      <c r="BS58" s="58">
        <f>SUM($BJ$58,$C$7:K$7)</f>
        <v>-1405.282249200651</v>
      </c>
      <c r="BT58" s="58">
        <f>SUM($BJ$58,$C$7:L$7)</f>
        <v>-1418.8896713804797</v>
      </c>
      <c r="BU58" s="58">
        <f>SUM($BJ$58,$C$7:M$7)</f>
        <v>-1444.2874289329698</v>
      </c>
      <c r="BV58" s="58">
        <f>SUM($BJ$58,$C$7:N$7)</f>
        <v>-1486.2603154854601</v>
      </c>
      <c r="BW58" s="58">
        <f>SUM($BV$58,$C$8:C$8)</f>
        <v>-1540.1035109199674</v>
      </c>
      <c r="BX58" s="58">
        <f>SUM($BV$58,$C$8:D$8)</f>
        <v>-1575.4338334724573</v>
      </c>
      <c r="BY58" s="58">
        <f>SUM($BV$58,$C$8:E$8)</f>
        <v>-1610.4337944724571</v>
      </c>
      <c r="BZ58" s="58">
        <f>SUM($BV$58,$C$8:F$8)</f>
        <v>-1640.5784124724573</v>
      </c>
      <c r="CA58" s="58">
        <f>SUM($BV$58,$C$8:G$8)</f>
        <v>-1656.9604824724572</v>
      </c>
      <c r="CB58" s="58">
        <f>SUM($BV$58,$C$8:H$8)</f>
        <v>-1657.4893414724575</v>
      </c>
      <c r="CC58" s="58">
        <f>SUM($BV$58,$C$8:I$8)</f>
        <v>-1656.3838284724573</v>
      </c>
      <c r="CD58" s="58">
        <f>SUM($BV$58,$C$8:J$8)</f>
        <v>-1659.6901064724575</v>
      </c>
      <c r="CE58" s="58">
        <f>SUM($BV$58,$C$8:K$8)</f>
        <v>-1674.2967204724578</v>
      </c>
      <c r="CF58" s="58">
        <f>SUM($BV$58,$C$8:L$8)</f>
        <v>-1698.3222694724579</v>
      </c>
      <c r="CG58" s="58">
        <f>SUM($BV$58,$C$8:M$8)</f>
        <v>-1729.2429374724582</v>
      </c>
      <c r="CH58" s="58">
        <f>SUM($BV$58,$C$8:N$8)</f>
        <v>-1770.6462264724582</v>
      </c>
      <c r="CI58" s="58">
        <f>SUM($CH$58,$C$9:C$9)</f>
        <v>-1820.6308034724582</v>
      </c>
      <c r="CJ58" s="58">
        <f>SUM($CH$58,$C$9:D$9)</f>
        <v>-1862.295933472458</v>
      </c>
      <c r="CK58" s="58">
        <f>SUM($CH$58,$C$9:E$9)</f>
        <v>-1897.6915584724582</v>
      </c>
      <c r="CL58" s="58">
        <f>SUM($CH$58,$C$9:F$9)</f>
        <v>-1921.4716424724584</v>
      </c>
      <c r="CM58" s="58">
        <f>SUM($CH$58,$C$9:G$9)</f>
        <v>-1931.1164334724581</v>
      </c>
      <c r="CN58" s="58">
        <f>SUM($CH$58,$C$9:H$9)</f>
        <v>-1931.6452924724581</v>
      </c>
      <c r="CO58" s="58">
        <f>SUM($CH$58,$C$9:I$9)</f>
        <v>-1930.5397794724579</v>
      </c>
      <c r="CP58" s="58">
        <f>SUM($CH$58,$C$9:J$9)</f>
        <v>-1933.8460574724581</v>
      </c>
      <c r="CQ58" s="58">
        <f>SUM($CH$58,$C$9:K$9)</f>
        <v>-1948.4526714724584</v>
      </c>
      <c r="CR58" s="58">
        <f>SUM($CH$58,$C$9:L$9)</f>
        <v>-1972.4782204724586</v>
      </c>
      <c r="CS58" s="58">
        <f>SUM($CH$58,$C$9:M$9)</f>
        <v>-2003.3988884724588</v>
      </c>
      <c r="CT58" s="58">
        <f>SUM($CH$58,$C$9:N$9)</f>
        <v>-2044.8021774724589</v>
      </c>
      <c r="CU58" s="53"/>
    </row>
    <row r="59" spans="1:99" s="15" customFormat="1" x14ac:dyDescent="0.2">
      <c r="A59" s="53"/>
      <c r="B59" s="53"/>
      <c r="C59" s="53"/>
      <c r="D59" s="53"/>
      <c r="E59" s="53"/>
      <c r="F59" s="53"/>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53"/>
      <c r="AP59" s="53"/>
      <c r="AQ59" s="53"/>
      <c r="AR59" s="53"/>
      <c r="AS59" s="53"/>
      <c r="AT59" s="53"/>
      <c r="AU59" s="53"/>
      <c r="AV59" s="53"/>
      <c r="AW59" s="53"/>
      <c r="AX59" s="53"/>
      <c r="AY59" s="53"/>
      <c r="AZ59" s="53"/>
      <c r="BA59" s="53"/>
      <c r="BB59" s="53"/>
      <c r="BC59" s="53"/>
      <c r="BD59" s="53"/>
      <c r="BE59" s="53"/>
      <c r="BF59" s="53"/>
      <c r="BG59" s="53"/>
      <c r="BH59" s="53"/>
      <c r="BI59" s="53"/>
      <c r="BJ59" s="53"/>
      <c r="BK59" s="53"/>
      <c r="BL59" s="53"/>
      <c r="BM59" s="53"/>
      <c r="BN59" s="53"/>
      <c r="BO59" s="53"/>
      <c r="BP59" s="53"/>
      <c r="BQ59" s="53"/>
      <c r="BR59" s="53"/>
      <c r="BS59" s="53"/>
      <c r="BT59" s="53"/>
      <c r="BU59" s="53"/>
      <c r="BV59" s="53"/>
      <c r="BW59" s="53"/>
      <c r="BX59" s="53"/>
      <c r="BY59" s="53"/>
      <c r="BZ59" s="53"/>
      <c r="CA59" s="53"/>
      <c r="CB59" s="53"/>
      <c r="CC59" s="53"/>
      <c r="CD59" s="53"/>
      <c r="CE59" s="53"/>
      <c r="CF59" s="53"/>
      <c r="CG59" s="53"/>
      <c r="CH59" s="53"/>
      <c r="CI59" s="53"/>
      <c r="CJ59" s="53"/>
      <c r="CK59" s="53"/>
      <c r="CL59" s="53"/>
      <c r="CM59" s="53"/>
      <c r="CN59" s="53"/>
      <c r="CO59" s="53"/>
      <c r="CP59" s="53"/>
      <c r="CQ59" s="53"/>
      <c r="CR59" s="53"/>
      <c r="CS59" s="53"/>
      <c r="CT59" s="53"/>
      <c r="CU59" s="53"/>
    </row>
    <row r="60" spans="1:99" s="15" customFormat="1" x14ac:dyDescent="0.2">
      <c r="A60" s="53"/>
      <c r="B60" s="53"/>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53"/>
      <c r="AP60" s="53"/>
      <c r="AQ60" s="53"/>
      <c r="AR60" s="53"/>
      <c r="AS60" s="53"/>
      <c r="AT60" s="53"/>
      <c r="AU60" s="53"/>
      <c r="AV60" s="53"/>
      <c r="AW60" s="53"/>
      <c r="AX60" s="53"/>
      <c r="AY60" s="53"/>
      <c r="AZ60" s="53"/>
      <c r="BA60" s="53"/>
      <c r="BB60" s="53"/>
      <c r="BC60" s="53"/>
      <c r="BD60" s="53"/>
      <c r="BE60" s="53"/>
      <c r="BF60" s="53"/>
      <c r="BG60" s="53"/>
      <c r="BH60" s="53"/>
      <c r="BI60" s="53"/>
      <c r="BJ60" s="53"/>
      <c r="BK60" s="53"/>
      <c r="BL60" s="53"/>
      <c r="BM60" s="53"/>
      <c r="BN60" s="53"/>
      <c r="BO60" s="53"/>
      <c r="BP60" s="53"/>
      <c r="BQ60" s="53"/>
      <c r="BR60" s="53"/>
      <c r="BS60" s="53"/>
      <c r="BT60" s="53"/>
      <c r="BU60" s="53"/>
      <c r="BV60" s="53"/>
      <c r="BW60" s="53"/>
      <c r="BX60" s="53"/>
      <c r="BY60" s="53"/>
      <c r="BZ60" s="53"/>
      <c r="CA60" s="53"/>
      <c r="CB60" s="53"/>
      <c r="CC60" s="53"/>
      <c r="CD60" s="53"/>
      <c r="CE60" s="53"/>
      <c r="CF60" s="53"/>
      <c r="CG60" s="53"/>
      <c r="CH60" s="53"/>
      <c r="CI60" s="53"/>
      <c r="CJ60" s="53"/>
      <c r="CK60" s="53"/>
      <c r="CL60" s="53"/>
      <c r="CM60" s="53"/>
      <c r="CN60" s="53"/>
      <c r="CO60" s="53"/>
      <c r="CP60" s="53"/>
      <c r="CQ60" s="53"/>
      <c r="CR60" s="53"/>
      <c r="CS60" s="53"/>
      <c r="CT60" s="53"/>
      <c r="CU60" s="53"/>
    </row>
    <row r="61" spans="1:99" s="15" customFormat="1" x14ac:dyDescent="0.2">
      <c r="A61" s="53"/>
      <c r="B61" s="53"/>
      <c r="C61" s="53"/>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53"/>
      <c r="AP61" s="53"/>
      <c r="AQ61" s="53"/>
      <c r="AR61" s="53"/>
      <c r="AS61" s="53"/>
      <c r="AT61" s="53"/>
      <c r="AU61" s="53"/>
      <c r="AV61" s="53"/>
      <c r="AW61" s="53"/>
      <c r="AX61" s="53"/>
      <c r="AY61" s="53"/>
      <c r="AZ61" s="53"/>
      <c r="BA61" s="53"/>
      <c r="BB61" s="53"/>
      <c r="BC61" s="53"/>
      <c r="BD61" s="53"/>
      <c r="BE61" s="53"/>
      <c r="BF61" s="53"/>
      <c r="BG61" s="53"/>
      <c r="BH61" s="53"/>
      <c r="BI61" s="53"/>
      <c r="BJ61" s="53"/>
      <c r="BK61" s="53"/>
      <c r="BL61" s="53"/>
      <c r="BM61" s="53"/>
      <c r="BN61" s="53"/>
      <c r="BO61" s="53"/>
      <c r="BP61" s="53"/>
      <c r="BQ61" s="53"/>
      <c r="BR61" s="53"/>
      <c r="BS61" s="53"/>
      <c r="BT61" s="53"/>
      <c r="BU61" s="53"/>
      <c r="BV61" s="53"/>
      <c r="BW61" s="53"/>
      <c r="BX61" s="53"/>
      <c r="BY61" s="53"/>
      <c r="BZ61" s="53"/>
      <c r="CA61" s="53"/>
      <c r="CB61" s="53"/>
      <c r="CC61" s="53"/>
      <c r="CD61" s="53"/>
      <c r="CE61" s="53"/>
      <c r="CF61" s="53"/>
      <c r="CG61" s="53"/>
      <c r="CH61" s="53"/>
      <c r="CI61" s="53"/>
      <c r="CJ61" s="53"/>
      <c r="CK61" s="53"/>
      <c r="CL61" s="53"/>
      <c r="CM61" s="53"/>
      <c r="CN61" s="53"/>
      <c r="CO61" s="53"/>
      <c r="CP61" s="53"/>
      <c r="CQ61" s="53"/>
      <c r="CR61" s="53"/>
      <c r="CS61" s="53"/>
      <c r="CT61" s="53"/>
      <c r="CU61" s="53"/>
    </row>
    <row r="62" spans="1:99" s="15" customFormat="1" x14ac:dyDescent="0.2">
      <c r="A62" s="53"/>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53"/>
      <c r="AP62" s="53"/>
      <c r="AQ62" s="53"/>
      <c r="AR62" s="53"/>
      <c r="AS62" s="53"/>
      <c r="AT62" s="53"/>
      <c r="AU62" s="53"/>
      <c r="AV62" s="53"/>
      <c r="AW62" s="53"/>
      <c r="AX62" s="53"/>
      <c r="AY62" s="53"/>
      <c r="AZ62" s="53"/>
      <c r="BA62" s="53"/>
      <c r="BB62" s="53"/>
      <c r="BC62" s="53"/>
      <c r="BD62" s="53"/>
      <c r="BE62" s="53"/>
      <c r="BF62" s="53"/>
      <c r="BG62" s="53"/>
      <c r="BH62" s="53"/>
      <c r="BI62" s="53"/>
      <c r="BJ62" s="53"/>
      <c r="BK62" s="53"/>
      <c r="BL62" s="53"/>
      <c r="BM62" s="53"/>
      <c r="BN62" s="53"/>
      <c r="BO62" s="53"/>
      <c r="BP62" s="53"/>
      <c r="BQ62" s="53"/>
      <c r="BR62" s="53"/>
      <c r="BS62" s="53"/>
      <c r="BT62" s="53"/>
      <c r="BU62" s="53"/>
      <c r="BV62" s="53"/>
      <c r="BW62" s="53"/>
      <c r="BX62" s="53"/>
      <c r="BY62" s="53"/>
      <c r="BZ62" s="53"/>
      <c r="CA62" s="53"/>
      <c r="CB62" s="53"/>
      <c r="CC62" s="53"/>
      <c r="CD62" s="53"/>
      <c r="CE62" s="53"/>
      <c r="CF62" s="53"/>
      <c r="CG62" s="53"/>
      <c r="CH62" s="53"/>
      <c r="CI62" s="53"/>
      <c r="CJ62" s="53"/>
      <c r="CK62" s="53"/>
      <c r="CL62" s="53"/>
      <c r="CM62" s="53"/>
      <c r="CN62" s="53"/>
      <c r="CO62" s="53"/>
      <c r="CP62" s="53"/>
      <c r="CQ62" s="53"/>
      <c r="CR62" s="53"/>
      <c r="CS62" s="53"/>
      <c r="CT62" s="53"/>
      <c r="CU62" s="53"/>
    </row>
    <row r="63" spans="1:99" s="15" customFormat="1" x14ac:dyDescent="0.2">
      <c r="A63" s="53"/>
      <c r="B63" s="53"/>
      <c r="C63" s="53"/>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53"/>
      <c r="AP63" s="53"/>
      <c r="AQ63" s="53"/>
      <c r="AR63" s="53"/>
      <c r="AS63" s="53"/>
      <c r="AT63" s="53"/>
      <c r="AU63" s="53"/>
      <c r="AV63" s="53"/>
      <c r="AW63" s="53"/>
      <c r="AX63" s="53"/>
      <c r="AY63" s="53"/>
      <c r="AZ63" s="53"/>
      <c r="BA63" s="53"/>
      <c r="BB63" s="53"/>
      <c r="BC63" s="53"/>
      <c r="BD63" s="53"/>
      <c r="BE63" s="53"/>
      <c r="BF63" s="53"/>
      <c r="BG63" s="53"/>
      <c r="BH63" s="53"/>
      <c r="BI63" s="53"/>
      <c r="BJ63" s="53"/>
      <c r="BK63" s="53"/>
      <c r="BL63" s="53"/>
      <c r="BM63" s="53"/>
      <c r="BN63" s="53"/>
      <c r="BO63" s="53"/>
      <c r="BP63" s="53"/>
      <c r="BQ63" s="53"/>
      <c r="BR63" s="53"/>
      <c r="BS63" s="53"/>
      <c r="BT63" s="53"/>
      <c r="BU63" s="53"/>
      <c r="BV63" s="53"/>
      <c r="BW63" s="53"/>
      <c r="BX63" s="53"/>
      <c r="BY63" s="53"/>
      <c r="BZ63" s="53"/>
      <c r="CA63" s="53"/>
      <c r="CB63" s="53"/>
      <c r="CC63" s="53"/>
      <c r="CD63" s="53"/>
      <c r="CE63" s="53"/>
      <c r="CF63" s="53"/>
      <c r="CG63" s="53"/>
      <c r="CH63" s="53"/>
      <c r="CI63" s="53"/>
      <c r="CJ63" s="53"/>
      <c r="CK63" s="53"/>
      <c r="CL63" s="53"/>
      <c r="CM63" s="53"/>
      <c r="CN63" s="53"/>
      <c r="CO63" s="53"/>
      <c r="CP63" s="53"/>
      <c r="CQ63" s="53"/>
      <c r="CR63" s="53"/>
      <c r="CS63" s="53"/>
      <c r="CT63" s="53"/>
      <c r="CU63" s="53"/>
    </row>
    <row r="64" spans="1:99" s="15" customFormat="1" x14ac:dyDescent="0.2">
      <c r="A64" s="53"/>
      <c r="B64" s="53"/>
      <c r="C64" s="53"/>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53"/>
      <c r="AP64" s="53"/>
      <c r="AQ64" s="53"/>
      <c r="AR64" s="53"/>
      <c r="AS64" s="53"/>
      <c r="AT64" s="53"/>
      <c r="AU64" s="53"/>
      <c r="AV64" s="53"/>
      <c r="AW64" s="53"/>
      <c r="AX64" s="53"/>
      <c r="AY64" s="53"/>
      <c r="AZ64" s="53"/>
      <c r="BA64" s="53"/>
      <c r="BB64" s="53"/>
      <c r="BC64" s="53"/>
      <c r="BD64" s="53"/>
      <c r="BE64" s="53"/>
      <c r="BF64" s="53"/>
      <c r="BG64" s="53"/>
      <c r="BH64" s="53"/>
      <c r="BI64" s="53"/>
      <c r="BJ64" s="53"/>
      <c r="BK64" s="53"/>
      <c r="BL64" s="53"/>
      <c r="BM64" s="53"/>
      <c r="BN64" s="53"/>
      <c r="BO64" s="53"/>
      <c r="BP64" s="53"/>
      <c r="BQ64" s="53"/>
      <c r="BR64" s="53"/>
      <c r="BS64" s="53"/>
      <c r="BT64" s="53"/>
      <c r="BU64" s="53"/>
      <c r="BV64" s="53"/>
      <c r="BW64" s="53"/>
      <c r="BX64" s="53"/>
      <c r="BY64" s="53"/>
      <c r="BZ64" s="53"/>
      <c r="CA64" s="53"/>
      <c r="CB64" s="53"/>
      <c r="CC64" s="53"/>
      <c r="CD64" s="53"/>
      <c r="CE64" s="53"/>
      <c r="CF64" s="53"/>
      <c r="CG64" s="53"/>
      <c r="CH64" s="53"/>
      <c r="CI64" s="53"/>
      <c r="CJ64" s="53"/>
      <c r="CK64" s="53"/>
      <c r="CL64" s="53"/>
      <c r="CM64" s="53"/>
      <c r="CN64" s="53"/>
      <c r="CO64" s="53"/>
      <c r="CP64" s="53"/>
      <c r="CQ64" s="53"/>
      <c r="CR64" s="53"/>
      <c r="CS64" s="53"/>
      <c r="CT64" s="53"/>
      <c r="CU64" s="53"/>
    </row>
    <row r="65" spans="1:99" s="15" customFormat="1" x14ac:dyDescent="0.2">
      <c r="A65" s="53"/>
      <c r="B65" s="53"/>
      <c r="C65" s="53"/>
      <c r="D65" s="53"/>
      <c r="E65" s="53"/>
      <c r="F65" s="53"/>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3"/>
      <c r="AL65" s="53"/>
      <c r="AM65" s="53"/>
      <c r="AN65" s="53"/>
      <c r="AO65" s="53"/>
      <c r="AP65" s="53"/>
      <c r="AQ65" s="53"/>
      <c r="AR65" s="53"/>
      <c r="AS65" s="53"/>
      <c r="AT65" s="53"/>
      <c r="AU65" s="53"/>
      <c r="AV65" s="53"/>
      <c r="AW65" s="53"/>
      <c r="AX65" s="53"/>
      <c r="AY65" s="53"/>
      <c r="AZ65" s="53"/>
      <c r="BA65" s="53"/>
      <c r="BB65" s="53"/>
      <c r="BC65" s="53"/>
      <c r="BD65" s="53"/>
      <c r="BE65" s="53"/>
      <c r="BF65" s="53"/>
      <c r="BG65" s="53"/>
      <c r="BH65" s="53"/>
      <c r="BI65" s="53"/>
      <c r="BJ65" s="53"/>
      <c r="BK65" s="53"/>
      <c r="BL65" s="53"/>
      <c r="BM65" s="53"/>
      <c r="BN65" s="53"/>
      <c r="BO65" s="53"/>
      <c r="BP65" s="53"/>
      <c r="BQ65" s="53"/>
      <c r="BR65" s="53"/>
      <c r="BS65" s="53"/>
      <c r="BT65" s="53"/>
      <c r="BU65" s="53"/>
      <c r="BV65" s="53"/>
      <c r="BW65" s="53"/>
      <c r="BX65" s="53"/>
      <c r="BY65" s="53"/>
      <c r="BZ65" s="53"/>
      <c r="CA65" s="53"/>
      <c r="CB65" s="53"/>
      <c r="CC65" s="53"/>
      <c r="CD65" s="53"/>
      <c r="CE65" s="53"/>
      <c r="CF65" s="53"/>
      <c r="CG65" s="53"/>
      <c r="CH65" s="53"/>
      <c r="CI65" s="53"/>
      <c r="CJ65" s="53"/>
      <c r="CK65" s="53"/>
      <c r="CL65" s="53"/>
      <c r="CM65" s="53"/>
      <c r="CN65" s="53"/>
      <c r="CO65" s="53"/>
      <c r="CP65" s="53"/>
      <c r="CQ65" s="53"/>
      <c r="CR65" s="53"/>
      <c r="CS65" s="53"/>
      <c r="CT65" s="53"/>
      <c r="CU65" s="53"/>
    </row>
    <row r="66" spans="1:99" s="15" customFormat="1" x14ac:dyDescent="0.2">
      <c r="A66" s="53"/>
      <c r="B66" s="53"/>
      <c r="C66" s="53"/>
      <c r="D66" s="53"/>
      <c r="E66" s="53"/>
      <c r="F66" s="53"/>
      <c r="G66" s="53"/>
      <c r="H66" s="53"/>
      <c r="I66" s="53"/>
      <c r="J66" s="53"/>
      <c r="K66" s="53"/>
      <c r="L66" s="53"/>
      <c r="M66" s="53"/>
      <c r="N66" s="53"/>
      <c r="O66" s="53"/>
      <c r="P66" s="53"/>
      <c r="Q66" s="53"/>
      <c r="R66" s="53"/>
      <c r="S66" s="53"/>
      <c r="T66" s="53"/>
      <c r="U66" s="53"/>
      <c r="V66" s="53"/>
      <c r="W66" s="53"/>
      <c r="X66" s="53"/>
      <c r="Y66" s="53"/>
      <c r="Z66" s="53"/>
      <c r="AA66" s="53"/>
      <c r="AB66" s="53"/>
      <c r="AC66" s="53"/>
      <c r="AD66" s="53"/>
      <c r="AE66" s="53"/>
      <c r="AF66" s="53"/>
      <c r="AG66" s="53"/>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c r="BK66" s="53"/>
      <c r="BL66" s="53"/>
      <c r="BM66" s="53"/>
      <c r="BN66" s="53"/>
      <c r="BO66" s="53"/>
      <c r="BP66" s="53"/>
      <c r="BQ66" s="53"/>
      <c r="BR66" s="53"/>
      <c r="BS66" s="53"/>
      <c r="BT66" s="53"/>
      <c r="BU66" s="53"/>
      <c r="BV66" s="53"/>
      <c r="BW66" s="53"/>
      <c r="BX66" s="53"/>
      <c r="BY66" s="53"/>
      <c r="BZ66" s="53"/>
      <c r="CA66" s="53"/>
      <c r="CB66" s="53"/>
      <c r="CC66" s="53"/>
      <c r="CD66" s="53"/>
      <c r="CE66" s="53"/>
      <c r="CF66" s="53"/>
      <c r="CG66" s="53"/>
      <c r="CH66" s="53"/>
      <c r="CI66" s="53"/>
      <c r="CJ66" s="53"/>
      <c r="CK66" s="53"/>
      <c r="CL66" s="53"/>
      <c r="CM66" s="53"/>
      <c r="CN66" s="53"/>
      <c r="CO66" s="53"/>
      <c r="CP66" s="53"/>
      <c r="CQ66" s="53"/>
      <c r="CR66" s="53"/>
      <c r="CS66" s="53"/>
      <c r="CT66" s="53"/>
      <c r="CU66" s="53"/>
    </row>
    <row r="67" spans="1:99" s="15" customFormat="1" x14ac:dyDescent="0.2">
      <c r="A67" s="53"/>
      <c r="B67" s="53"/>
      <c r="C67" s="53"/>
      <c r="D67" s="53"/>
      <c r="E67" s="53"/>
      <c r="F67" s="53"/>
      <c r="G67" s="53"/>
      <c r="H67" s="53"/>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3"/>
      <c r="AL67" s="53"/>
      <c r="AM67" s="53"/>
      <c r="AN67" s="53"/>
      <c r="AO67" s="53"/>
      <c r="AP67" s="53"/>
      <c r="AQ67" s="53"/>
      <c r="AR67" s="53"/>
      <c r="AS67" s="53"/>
      <c r="AT67" s="53"/>
      <c r="AU67" s="53"/>
      <c r="AV67" s="53"/>
      <c r="AW67" s="53"/>
      <c r="AX67" s="53"/>
      <c r="AY67" s="53"/>
      <c r="AZ67" s="53"/>
      <c r="BA67" s="53"/>
      <c r="BB67" s="53"/>
      <c r="BC67" s="53"/>
      <c r="BD67" s="53"/>
      <c r="BE67" s="53"/>
      <c r="BF67" s="53"/>
      <c r="BG67" s="53"/>
      <c r="BH67" s="53"/>
      <c r="BI67" s="53"/>
      <c r="BJ67" s="53"/>
      <c r="BK67" s="53"/>
      <c r="BL67" s="53"/>
      <c r="BM67" s="53"/>
      <c r="BN67" s="53"/>
      <c r="BO67" s="53"/>
      <c r="BP67" s="53"/>
      <c r="BQ67" s="53"/>
      <c r="BR67" s="53"/>
      <c r="BS67" s="53"/>
      <c r="BT67" s="53"/>
      <c r="BU67" s="53"/>
      <c r="BV67" s="53"/>
      <c r="BW67" s="53"/>
      <c r="BX67" s="53"/>
      <c r="BY67" s="53"/>
      <c r="BZ67" s="53"/>
      <c r="CA67" s="53"/>
      <c r="CB67" s="53"/>
      <c r="CC67" s="53"/>
      <c r="CD67" s="53"/>
      <c r="CE67" s="53"/>
      <c r="CF67" s="53"/>
      <c r="CG67" s="53"/>
      <c r="CH67" s="53"/>
      <c r="CI67" s="53"/>
      <c r="CJ67" s="53"/>
      <c r="CK67" s="53"/>
      <c r="CL67" s="53"/>
      <c r="CM67" s="53"/>
      <c r="CN67" s="53"/>
      <c r="CO67" s="53"/>
      <c r="CP67" s="53"/>
      <c r="CQ67" s="53"/>
      <c r="CR67" s="53"/>
      <c r="CS67" s="53"/>
      <c r="CT67" s="53"/>
      <c r="CU67" s="53"/>
    </row>
    <row r="68" spans="1:99" s="15" customFormat="1" x14ac:dyDescent="0.2">
      <c r="A68" s="53"/>
      <c r="B68" s="53"/>
      <c r="C68" s="53"/>
      <c r="D68" s="53"/>
      <c r="E68" s="53"/>
      <c r="F68" s="53"/>
      <c r="G68" s="53"/>
      <c r="H68" s="53"/>
      <c r="I68" s="53"/>
      <c r="J68" s="53"/>
      <c r="K68" s="53"/>
      <c r="L68" s="53"/>
      <c r="M68" s="53"/>
      <c r="N68" s="53"/>
      <c r="O68" s="53"/>
      <c r="P68" s="53"/>
      <c r="Q68" s="53"/>
      <c r="R68" s="53"/>
      <c r="S68" s="53"/>
      <c r="T68" s="53"/>
      <c r="U68" s="53"/>
      <c r="V68" s="53"/>
      <c r="W68" s="53"/>
      <c r="X68" s="53"/>
      <c r="Y68" s="53"/>
      <c r="Z68" s="53"/>
      <c r="AA68" s="53"/>
      <c r="AB68" s="53"/>
      <c r="AC68" s="53"/>
      <c r="AD68" s="53"/>
      <c r="AE68" s="53"/>
      <c r="AF68" s="53"/>
      <c r="AG68" s="53"/>
      <c r="AH68" s="53"/>
      <c r="AI68" s="53"/>
      <c r="AJ68" s="53"/>
      <c r="AK68" s="53"/>
      <c r="AL68" s="53"/>
      <c r="AM68" s="53"/>
      <c r="AN68" s="53"/>
      <c r="AO68" s="53"/>
      <c r="AP68" s="53"/>
      <c r="AQ68" s="53"/>
      <c r="AR68" s="53"/>
      <c r="AS68" s="53"/>
      <c r="AT68" s="53"/>
      <c r="AU68" s="53"/>
      <c r="AV68" s="53"/>
      <c r="AW68" s="53"/>
      <c r="AX68" s="53"/>
      <c r="AY68" s="53"/>
      <c r="AZ68" s="53"/>
      <c r="BA68" s="53"/>
      <c r="BB68" s="53"/>
      <c r="BC68" s="53"/>
      <c r="BD68" s="53"/>
      <c r="BE68" s="53"/>
      <c r="BF68" s="53"/>
      <c r="BG68" s="53"/>
      <c r="BH68" s="53"/>
      <c r="BI68" s="53"/>
      <c r="BJ68" s="53"/>
      <c r="BK68" s="53"/>
      <c r="BL68" s="53"/>
      <c r="BM68" s="53"/>
      <c r="BN68" s="53"/>
      <c r="BO68" s="53"/>
      <c r="BP68" s="53"/>
      <c r="BQ68" s="53"/>
      <c r="BR68" s="53"/>
      <c r="BS68" s="53"/>
      <c r="BT68" s="53"/>
      <c r="BU68" s="53"/>
      <c r="BV68" s="53"/>
      <c r="BW68" s="53"/>
      <c r="BX68" s="53"/>
      <c r="BY68" s="53"/>
      <c r="BZ68" s="53"/>
      <c r="CA68" s="53"/>
      <c r="CB68" s="53"/>
      <c r="CC68" s="53"/>
      <c r="CD68" s="53"/>
      <c r="CE68" s="53"/>
      <c r="CF68" s="53"/>
      <c r="CG68" s="53"/>
      <c r="CH68" s="53"/>
      <c r="CI68" s="53"/>
      <c r="CJ68" s="53"/>
      <c r="CK68" s="53"/>
      <c r="CL68" s="53"/>
      <c r="CM68" s="53"/>
      <c r="CN68" s="53"/>
      <c r="CO68" s="53"/>
      <c r="CP68" s="53"/>
      <c r="CQ68" s="53"/>
      <c r="CR68" s="53"/>
      <c r="CS68" s="53"/>
      <c r="CT68" s="53"/>
      <c r="CU68" s="53"/>
    </row>
    <row r="69" spans="1:99" s="15" customFormat="1" x14ac:dyDescent="0.2">
      <c r="A69" s="53"/>
      <c r="B69" s="53"/>
      <c r="C69" s="53"/>
      <c r="D69" s="53"/>
      <c r="E69" s="53"/>
      <c r="F69" s="53"/>
      <c r="G69" s="53"/>
      <c r="H69" s="53"/>
      <c r="I69" s="53"/>
      <c r="J69" s="53"/>
      <c r="K69" s="53"/>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c r="AK69" s="53"/>
      <c r="AL69" s="53"/>
      <c r="AM69" s="53"/>
      <c r="AN69" s="53"/>
      <c r="AO69" s="53"/>
      <c r="AP69" s="53"/>
      <c r="AQ69" s="53"/>
      <c r="AR69" s="53"/>
      <c r="AS69" s="53"/>
      <c r="AT69" s="53"/>
      <c r="AU69" s="53"/>
      <c r="AV69" s="53"/>
      <c r="AW69" s="53"/>
      <c r="AX69" s="53"/>
      <c r="AY69" s="53"/>
      <c r="AZ69" s="53"/>
      <c r="BA69" s="53"/>
      <c r="BB69" s="53"/>
      <c r="BC69" s="53"/>
      <c r="BD69" s="53"/>
      <c r="BE69" s="53"/>
      <c r="BF69" s="53"/>
      <c r="BG69" s="53"/>
      <c r="BH69" s="53"/>
      <c r="BI69" s="53"/>
      <c r="BJ69" s="53"/>
      <c r="BK69" s="53"/>
      <c r="BL69" s="53"/>
      <c r="BM69" s="53"/>
      <c r="BN69" s="53"/>
      <c r="BO69" s="53"/>
      <c r="BP69" s="53"/>
      <c r="BQ69" s="53"/>
      <c r="BR69" s="53"/>
      <c r="BS69" s="53"/>
      <c r="BT69" s="53"/>
      <c r="BU69" s="53"/>
      <c r="BV69" s="53"/>
      <c r="BW69" s="53"/>
      <c r="BX69" s="53"/>
      <c r="BY69" s="53"/>
      <c r="BZ69" s="53"/>
      <c r="CA69" s="53"/>
      <c r="CB69" s="53"/>
      <c r="CC69" s="53"/>
      <c r="CD69" s="53"/>
      <c r="CE69" s="53"/>
      <c r="CF69" s="53"/>
      <c r="CG69" s="53"/>
      <c r="CH69" s="53"/>
      <c r="CI69" s="53"/>
      <c r="CJ69" s="53"/>
      <c r="CK69" s="53"/>
      <c r="CL69" s="53"/>
      <c r="CM69" s="53"/>
      <c r="CN69" s="53"/>
      <c r="CO69" s="53"/>
      <c r="CP69" s="53"/>
      <c r="CQ69" s="53"/>
      <c r="CR69" s="53"/>
      <c r="CS69" s="53"/>
      <c r="CT69" s="53"/>
      <c r="CU69" s="53"/>
    </row>
    <row r="70" spans="1:99" s="15" customFormat="1" x14ac:dyDescent="0.2">
      <c r="A70" s="53"/>
      <c r="B70" s="53"/>
      <c r="C70" s="53"/>
      <c r="D70" s="53"/>
      <c r="E70" s="53"/>
      <c r="F70" s="53"/>
      <c r="G70" s="53"/>
      <c r="H70" s="53"/>
      <c r="I70" s="53"/>
      <c r="J70" s="53"/>
      <c r="K70" s="53"/>
      <c r="L70" s="53"/>
      <c r="M70" s="53"/>
      <c r="N70" s="53"/>
      <c r="O70" s="53"/>
      <c r="P70" s="53"/>
      <c r="Q70" s="53"/>
      <c r="R70" s="53"/>
      <c r="S70" s="53"/>
      <c r="T70" s="53"/>
      <c r="U70" s="53"/>
      <c r="V70" s="53"/>
      <c r="W70" s="53"/>
      <c r="X70" s="53"/>
      <c r="Y70" s="53"/>
      <c r="Z70" s="53"/>
      <c r="AA70" s="53"/>
      <c r="AB70" s="53"/>
      <c r="AC70" s="53"/>
      <c r="AD70" s="53"/>
      <c r="AE70" s="53"/>
      <c r="AF70" s="53"/>
      <c r="AG70" s="53"/>
      <c r="AH70" s="53"/>
      <c r="AI70" s="53"/>
      <c r="AJ70" s="53"/>
      <c r="AK70" s="53"/>
      <c r="AL70" s="53"/>
      <c r="AM70" s="53"/>
      <c r="AN70" s="53"/>
      <c r="AO70" s="53"/>
      <c r="AP70" s="53"/>
      <c r="AQ70" s="53"/>
      <c r="AR70" s="53"/>
      <c r="AS70" s="53"/>
      <c r="AT70" s="53"/>
      <c r="AU70" s="53"/>
      <c r="AV70" s="53"/>
      <c r="AW70" s="53"/>
      <c r="AX70" s="53"/>
      <c r="AY70" s="53"/>
      <c r="AZ70" s="53"/>
      <c r="BA70" s="53"/>
      <c r="BB70" s="53"/>
      <c r="BC70" s="53"/>
      <c r="BD70" s="53"/>
      <c r="BE70" s="53"/>
      <c r="BF70" s="53"/>
      <c r="BG70" s="53"/>
      <c r="BH70" s="53"/>
      <c r="BI70" s="53"/>
      <c r="BJ70" s="53"/>
      <c r="BK70" s="53"/>
      <c r="BL70" s="53"/>
      <c r="BM70" s="53"/>
      <c r="BN70" s="53"/>
      <c r="BO70" s="53"/>
      <c r="BP70" s="53"/>
      <c r="BQ70" s="53"/>
      <c r="BR70" s="53"/>
      <c r="BS70" s="53"/>
      <c r="BT70" s="53"/>
      <c r="BU70" s="53"/>
      <c r="BV70" s="53"/>
      <c r="BW70" s="53"/>
      <c r="BX70" s="53"/>
      <c r="BY70" s="53"/>
      <c r="BZ70" s="53"/>
      <c r="CA70" s="53"/>
      <c r="CB70" s="53"/>
      <c r="CC70" s="53"/>
      <c r="CD70" s="53"/>
      <c r="CE70" s="53"/>
      <c r="CF70" s="53"/>
      <c r="CG70" s="53"/>
      <c r="CH70" s="53"/>
      <c r="CI70" s="53"/>
      <c r="CJ70" s="53"/>
      <c r="CK70" s="53"/>
      <c r="CL70" s="53"/>
      <c r="CM70" s="53"/>
      <c r="CN70" s="53"/>
      <c r="CO70" s="53"/>
      <c r="CP70" s="53"/>
      <c r="CQ70" s="53"/>
      <c r="CR70" s="53"/>
      <c r="CS70" s="53"/>
      <c r="CT70" s="53"/>
      <c r="CU70" s="53"/>
    </row>
    <row r="71" spans="1:99" s="15" customFormat="1" x14ac:dyDescent="0.2">
      <c r="A71" s="53"/>
      <c r="B71" s="53"/>
      <c r="C71" s="53"/>
      <c r="D71" s="53"/>
      <c r="E71" s="53"/>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3"/>
      <c r="AL71" s="53"/>
      <c r="AM71" s="53"/>
      <c r="AN71" s="53"/>
      <c r="AO71" s="53"/>
      <c r="AP71" s="53"/>
      <c r="AQ71" s="53"/>
      <c r="AR71" s="53"/>
      <c r="AS71" s="53"/>
      <c r="AT71" s="53"/>
      <c r="AU71" s="53"/>
      <c r="AV71" s="53"/>
      <c r="AW71" s="53"/>
      <c r="AX71" s="53"/>
      <c r="AY71" s="53"/>
      <c r="AZ71" s="53"/>
      <c r="BA71" s="53"/>
      <c r="BB71" s="53"/>
      <c r="BC71" s="53"/>
      <c r="BD71" s="53"/>
      <c r="BE71" s="53"/>
      <c r="BF71" s="53"/>
      <c r="BG71" s="53"/>
      <c r="BH71" s="53"/>
      <c r="BI71" s="53"/>
      <c r="BJ71" s="53"/>
      <c r="BK71" s="53"/>
      <c r="BL71" s="53"/>
      <c r="BM71" s="53"/>
      <c r="BN71" s="53"/>
      <c r="BO71" s="53"/>
      <c r="BP71" s="53"/>
      <c r="BQ71" s="53"/>
      <c r="BR71" s="53"/>
      <c r="BS71" s="53"/>
      <c r="BT71" s="53"/>
      <c r="BU71" s="53"/>
      <c r="BV71" s="53"/>
      <c r="BW71" s="53"/>
      <c r="BX71" s="53"/>
      <c r="BY71" s="53"/>
      <c r="BZ71" s="53"/>
      <c r="CA71" s="53"/>
      <c r="CB71" s="53"/>
      <c r="CC71" s="53"/>
      <c r="CD71" s="53"/>
      <c r="CE71" s="53"/>
      <c r="CF71" s="53"/>
      <c r="CG71" s="53"/>
      <c r="CH71" s="53"/>
      <c r="CI71" s="53"/>
      <c r="CJ71" s="53"/>
      <c r="CK71" s="53"/>
      <c r="CL71" s="53"/>
      <c r="CM71" s="53"/>
      <c r="CN71" s="53"/>
      <c r="CO71" s="53"/>
      <c r="CP71" s="53"/>
      <c r="CQ71" s="53"/>
      <c r="CR71" s="53"/>
      <c r="CS71" s="53"/>
      <c r="CT71" s="53"/>
      <c r="CU71" s="53"/>
    </row>
    <row r="72" spans="1:99" s="15" customFormat="1" x14ac:dyDescent="0.2">
      <c r="A72" s="53"/>
      <c r="B72" s="53"/>
      <c r="C72" s="53"/>
      <c r="D72" s="53"/>
      <c r="E72" s="53"/>
      <c r="F72" s="53"/>
      <c r="G72" s="53"/>
      <c r="H72" s="53"/>
      <c r="I72" s="53"/>
      <c r="J72" s="53"/>
      <c r="K72" s="53"/>
      <c r="L72" s="53"/>
      <c r="M72" s="53"/>
      <c r="N72" s="53"/>
      <c r="O72" s="53"/>
      <c r="P72" s="53"/>
      <c r="Q72" s="53"/>
      <c r="R72" s="53"/>
      <c r="S72" s="53"/>
      <c r="T72" s="53"/>
      <c r="U72" s="53"/>
      <c r="V72" s="53"/>
      <c r="W72" s="53"/>
      <c r="X72" s="53"/>
      <c r="Y72" s="53"/>
      <c r="Z72" s="53"/>
      <c r="AA72" s="53"/>
      <c r="AB72" s="53"/>
      <c r="AC72" s="53"/>
      <c r="AD72" s="53"/>
      <c r="AE72" s="53"/>
      <c r="AF72" s="53"/>
      <c r="AG72" s="53"/>
      <c r="AH72" s="53"/>
      <c r="AI72" s="53"/>
      <c r="AJ72" s="53"/>
      <c r="AK72" s="53"/>
      <c r="AL72" s="53"/>
      <c r="AM72" s="53"/>
      <c r="AN72" s="53"/>
      <c r="AO72" s="53"/>
      <c r="AP72" s="53"/>
      <c r="AQ72" s="53"/>
      <c r="AR72" s="53"/>
      <c r="AS72" s="53"/>
      <c r="AT72" s="53"/>
      <c r="AU72" s="53"/>
      <c r="AV72" s="53"/>
      <c r="AW72" s="53"/>
      <c r="AX72" s="53"/>
      <c r="AY72" s="53"/>
      <c r="AZ72" s="53"/>
      <c r="BA72" s="53"/>
      <c r="BB72" s="53"/>
      <c r="BC72" s="53"/>
      <c r="BD72" s="53"/>
      <c r="BE72" s="53"/>
      <c r="BF72" s="53"/>
      <c r="BG72" s="53"/>
      <c r="BH72" s="53"/>
      <c r="BI72" s="53"/>
      <c r="BJ72" s="53"/>
      <c r="BK72" s="53"/>
      <c r="BL72" s="53"/>
      <c r="BM72" s="53"/>
      <c r="BN72" s="53"/>
      <c r="BO72" s="53"/>
      <c r="BP72" s="53"/>
      <c r="BQ72" s="53"/>
      <c r="BR72" s="53"/>
      <c r="BS72" s="53"/>
      <c r="BT72" s="53"/>
      <c r="BU72" s="53"/>
      <c r="BV72" s="53"/>
      <c r="BW72" s="53"/>
      <c r="BX72" s="53"/>
      <c r="BY72" s="53"/>
      <c r="BZ72" s="53"/>
      <c r="CA72" s="53"/>
      <c r="CB72" s="53"/>
      <c r="CC72" s="53"/>
      <c r="CD72" s="53"/>
      <c r="CE72" s="53"/>
      <c r="CF72" s="53"/>
      <c r="CG72" s="53"/>
      <c r="CH72" s="53"/>
      <c r="CI72" s="53"/>
      <c r="CJ72" s="53"/>
      <c r="CK72" s="53"/>
      <c r="CL72" s="53"/>
      <c r="CM72" s="53"/>
      <c r="CN72" s="53"/>
      <c r="CO72" s="53"/>
      <c r="CP72" s="53"/>
      <c r="CQ72" s="53"/>
      <c r="CR72" s="53"/>
      <c r="CS72" s="53"/>
      <c r="CT72" s="53"/>
      <c r="CU72" s="53"/>
    </row>
    <row r="73" spans="1:99" s="15" customFormat="1" x14ac:dyDescent="0.2">
      <c r="A73" s="53"/>
      <c r="B73" s="53"/>
      <c r="C73" s="53"/>
      <c r="D73" s="53"/>
      <c r="E73" s="53"/>
      <c r="F73" s="53"/>
      <c r="G73" s="53"/>
      <c r="H73" s="53"/>
      <c r="I73" s="53"/>
      <c r="J73" s="53"/>
      <c r="K73" s="53"/>
      <c r="L73" s="53"/>
      <c r="M73" s="53"/>
      <c r="N73" s="53"/>
      <c r="O73" s="53"/>
      <c r="P73" s="53"/>
      <c r="Q73" s="53"/>
      <c r="R73" s="53"/>
      <c r="S73" s="53"/>
      <c r="T73" s="53"/>
      <c r="U73" s="53"/>
      <c r="V73" s="53"/>
      <c r="W73" s="53"/>
      <c r="X73" s="53"/>
      <c r="Y73" s="53"/>
      <c r="Z73" s="53"/>
      <c r="AA73" s="53"/>
      <c r="AB73" s="53"/>
      <c r="AC73" s="53"/>
      <c r="AD73" s="53"/>
      <c r="AE73" s="53"/>
      <c r="AF73" s="53"/>
      <c r="AG73" s="53"/>
      <c r="AH73" s="53"/>
      <c r="AI73" s="53"/>
      <c r="AJ73" s="53"/>
      <c r="AK73" s="53"/>
      <c r="AL73" s="53"/>
      <c r="AM73" s="53"/>
      <c r="AN73" s="53"/>
      <c r="AO73" s="53"/>
      <c r="AP73" s="53"/>
      <c r="AQ73" s="53"/>
      <c r="AR73" s="53"/>
      <c r="AS73" s="53"/>
      <c r="AT73" s="53"/>
      <c r="AU73" s="53"/>
      <c r="AV73" s="53"/>
      <c r="AW73" s="53"/>
      <c r="AX73" s="53"/>
      <c r="AY73" s="53"/>
      <c r="AZ73" s="53"/>
      <c r="BA73" s="53"/>
      <c r="BB73" s="53"/>
      <c r="BC73" s="53"/>
      <c r="BD73" s="53"/>
      <c r="BE73" s="53"/>
      <c r="BF73" s="53"/>
      <c r="BG73" s="53"/>
      <c r="BH73" s="53"/>
      <c r="BI73" s="53"/>
      <c r="BJ73" s="53"/>
      <c r="BK73" s="53"/>
      <c r="BL73" s="53"/>
      <c r="BM73" s="53"/>
      <c r="BN73" s="53"/>
      <c r="BO73" s="53"/>
      <c r="BP73" s="53"/>
      <c r="BQ73" s="53"/>
      <c r="BR73" s="53"/>
      <c r="BS73" s="53"/>
      <c r="BT73" s="53"/>
      <c r="BU73" s="53"/>
      <c r="BV73" s="53"/>
      <c r="BW73" s="53"/>
      <c r="BX73" s="53"/>
      <c r="BY73" s="53"/>
      <c r="BZ73" s="53"/>
      <c r="CA73" s="53"/>
      <c r="CB73" s="53"/>
      <c r="CC73" s="53"/>
      <c r="CD73" s="53"/>
      <c r="CE73" s="53"/>
      <c r="CF73" s="53"/>
      <c r="CG73" s="53"/>
      <c r="CH73" s="53"/>
      <c r="CI73" s="53"/>
      <c r="CJ73" s="53"/>
      <c r="CK73" s="53"/>
      <c r="CL73" s="53"/>
      <c r="CM73" s="53"/>
      <c r="CN73" s="53"/>
      <c r="CO73" s="53"/>
      <c r="CP73" s="53"/>
      <c r="CQ73" s="53"/>
      <c r="CR73" s="53"/>
      <c r="CS73" s="53"/>
      <c r="CT73" s="53"/>
      <c r="CU73" s="53"/>
    </row>
    <row r="74" spans="1:99" s="15" customFormat="1" x14ac:dyDescent="0.2">
      <c r="A74" s="53"/>
      <c r="B74" s="53"/>
      <c r="C74" s="53"/>
      <c r="D74" s="53"/>
      <c r="E74" s="53"/>
      <c r="F74" s="53"/>
      <c r="G74" s="53"/>
      <c r="H74" s="53"/>
      <c r="I74" s="53"/>
      <c r="J74" s="53"/>
      <c r="K74" s="53"/>
      <c r="L74" s="53"/>
      <c r="M74" s="53"/>
      <c r="N74" s="53"/>
      <c r="O74" s="53"/>
      <c r="P74" s="53"/>
      <c r="Q74" s="53"/>
      <c r="R74" s="53"/>
      <c r="S74" s="53"/>
      <c r="T74" s="53"/>
      <c r="U74" s="53"/>
      <c r="V74" s="53"/>
      <c r="W74" s="53"/>
      <c r="X74" s="53"/>
      <c r="Y74" s="53"/>
      <c r="Z74" s="53"/>
      <c r="AA74" s="53"/>
      <c r="AB74" s="53"/>
      <c r="AC74" s="53"/>
      <c r="AD74" s="53"/>
      <c r="AE74" s="53"/>
      <c r="AF74" s="53"/>
      <c r="AG74" s="53"/>
      <c r="AH74" s="53"/>
      <c r="AI74" s="53"/>
      <c r="AJ74" s="53"/>
      <c r="AK74" s="53"/>
      <c r="AL74" s="53"/>
      <c r="AM74" s="53"/>
      <c r="AN74" s="53"/>
      <c r="AO74" s="53"/>
      <c r="AP74" s="53"/>
      <c r="AQ74" s="53"/>
      <c r="AR74" s="53"/>
      <c r="AS74" s="53"/>
      <c r="AT74" s="53"/>
      <c r="AU74" s="53"/>
      <c r="AV74" s="53"/>
      <c r="AW74" s="53"/>
      <c r="AX74" s="53"/>
      <c r="AY74" s="53"/>
      <c r="AZ74" s="53"/>
      <c r="BA74" s="53"/>
      <c r="BB74" s="53"/>
      <c r="BC74" s="53"/>
      <c r="BD74" s="53"/>
      <c r="BE74" s="53"/>
      <c r="BF74" s="53"/>
      <c r="BG74" s="53"/>
      <c r="BH74" s="53"/>
      <c r="BI74" s="53"/>
      <c r="BJ74" s="53"/>
      <c r="BK74" s="53"/>
      <c r="BL74" s="53"/>
      <c r="BM74" s="53"/>
      <c r="BN74" s="53"/>
      <c r="BO74" s="53"/>
      <c r="BP74" s="53"/>
      <c r="BQ74" s="53"/>
      <c r="BR74" s="53"/>
      <c r="BS74" s="53"/>
      <c r="BT74" s="53"/>
      <c r="BU74" s="53"/>
      <c r="BV74" s="53"/>
      <c r="BW74" s="53"/>
      <c r="BX74" s="53"/>
      <c r="BY74" s="53"/>
      <c r="BZ74" s="53"/>
      <c r="CA74" s="53"/>
      <c r="CB74" s="53"/>
      <c r="CC74" s="53"/>
      <c r="CD74" s="53"/>
      <c r="CE74" s="53"/>
      <c r="CF74" s="53"/>
      <c r="CG74" s="53"/>
      <c r="CH74" s="53"/>
      <c r="CI74" s="53"/>
      <c r="CJ74" s="53"/>
      <c r="CK74" s="53"/>
      <c r="CL74" s="53"/>
      <c r="CM74" s="53"/>
      <c r="CN74" s="53"/>
      <c r="CO74" s="53"/>
      <c r="CP74" s="53"/>
      <c r="CQ74" s="53"/>
      <c r="CR74" s="53"/>
      <c r="CS74" s="53"/>
      <c r="CT74" s="53"/>
      <c r="CU74" s="53"/>
    </row>
    <row r="75" spans="1:99" s="15" customFormat="1" x14ac:dyDescent="0.2">
      <c r="A75" s="53"/>
      <c r="B75" s="53"/>
      <c r="C75" s="53"/>
      <c r="D75" s="53"/>
      <c r="E75" s="53"/>
      <c r="F75" s="53"/>
      <c r="G75" s="53"/>
      <c r="H75" s="53"/>
      <c r="I75" s="53"/>
      <c r="J75" s="53"/>
      <c r="K75" s="53"/>
      <c r="L75" s="53"/>
      <c r="M75" s="53"/>
      <c r="N75" s="53"/>
      <c r="O75" s="53"/>
      <c r="P75" s="53"/>
      <c r="Q75" s="53"/>
      <c r="R75" s="53"/>
      <c r="S75" s="53"/>
      <c r="T75" s="53"/>
      <c r="U75" s="53"/>
      <c r="V75" s="53"/>
      <c r="W75" s="53"/>
      <c r="X75" s="53"/>
      <c r="Y75" s="53"/>
      <c r="Z75" s="53"/>
      <c r="AA75" s="53"/>
      <c r="AB75" s="53"/>
      <c r="AC75" s="53"/>
      <c r="AD75" s="53"/>
      <c r="AE75" s="53"/>
      <c r="AF75" s="53"/>
      <c r="AG75" s="53"/>
      <c r="AH75" s="53"/>
      <c r="AI75" s="53"/>
      <c r="AJ75" s="53"/>
      <c r="AK75" s="53"/>
      <c r="AL75" s="53"/>
      <c r="AM75" s="53"/>
      <c r="AN75" s="53"/>
      <c r="AO75" s="53"/>
      <c r="AP75" s="53"/>
      <c r="AQ75" s="53"/>
      <c r="AR75" s="53"/>
      <c r="AS75" s="53"/>
      <c r="AT75" s="53"/>
      <c r="AU75" s="53"/>
      <c r="AV75" s="53"/>
      <c r="AW75" s="53"/>
      <c r="AX75" s="53"/>
      <c r="AY75" s="53"/>
      <c r="AZ75" s="53"/>
      <c r="BA75" s="53"/>
      <c r="BB75" s="53"/>
      <c r="BC75" s="53"/>
      <c r="BD75" s="53"/>
      <c r="BE75" s="53"/>
      <c r="BF75" s="53"/>
      <c r="BG75" s="53"/>
      <c r="BH75" s="53"/>
      <c r="BI75" s="53"/>
      <c r="BJ75" s="53"/>
      <c r="BK75" s="53"/>
      <c r="BL75" s="53"/>
      <c r="BM75" s="53"/>
      <c r="BN75" s="53"/>
      <c r="BO75" s="53"/>
      <c r="BP75" s="53"/>
      <c r="BQ75" s="53"/>
      <c r="BR75" s="53"/>
      <c r="BS75" s="53"/>
      <c r="BT75" s="53"/>
      <c r="BU75" s="53"/>
      <c r="BV75" s="53"/>
      <c r="BW75" s="53"/>
      <c r="BX75" s="53"/>
      <c r="BY75" s="53"/>
      <c r="BZ75" s="53"/>
      <c r="CA75" s="53"/>
      <c r="CB75" s="53"/>
      <c r="CC75" s="53"/>
      <c r="CD75" s="53"/>
      <c r="CE75" s="53"/>
      <c r="CF75" s="53"/>
      <c r="CG75" s="53"/>
      <c r="CH75" s="53"/>
      <c r="CI75" s="53"/>
      <c r="CJ75" s="53"/>
      <c r="CK75" s="53"/>
      <c r="CL75" s="53"/>
      <c r="CM75" s="53"/>
      <c r="CN75" s="53"/>
      <c r="CO75" s="53"/>
      <c r="CP75" s="53"/>
      <c r="CQ75" s="53"/>
      <c r="CR75" s="53"/>
      <c r="CS75" s="53"/>
      <c r="CT75" s="53"/>
      <c r="CU75" s="53"/>
    </row>
    <row r="76" spans="1:99" s="15" customFormat="1" x14ac:dyDescent="0.2">
      <c r="A76" s="53"/>
      <c r="B76" s="53"/>
      <c r="C76" s="53"/>
      <c r="D76" s="53"/>
      <c r="E76" s="53"/>
      <c r="F76" s="53"/>
      <c r="G76" s="53"/>
      <c r="H76" s="53"/>
      <c r="I76" s="53"/>
      <c r="J76" s="53"/>
      <c r="K76" s="53"/>
      <c r="L76" s="53"/>
      <c r="M76" s="53"/>
      <c r="N76" s="53"/>
      <c r="O76" s="53"/>
      <c r="P76" s="53"/>
      <c r="Q76" s="53"/>
      <c r="R76" s="53"/>
      <c r="S76" s="53"/>
      <c r="T76" s="53"/>
      <c r="U76" s="53"/>
      <c r="V76" s="53"/>
      <c r="W76" s="53"/>
      <c r="X76" s="53"/>
      <c r="Y76" s="53"/>
      <c r="Z76" s="53"/>
      <c r="AA76" s="53"/>
      <c r="AB76" s="53"/>
      <c r="AC76" s="53"/>
      <c r="AD76" s="53"/>
      <c r="AE76" s="53"/>
      <c r="AF76" s="53"/>
      <c r="AG76" s="53"/>
      <c r="AH76" s="53"/>
      <c r="AI76" s="53"/>
      <c r="AJ76" s="53"/>
      <c r="AK76" s="53"/>
      <c r="AL76" s="53"/>
      <c r="AM76" s="53"/>
      <c r="AN76" s="53"/>
      <c r="AO76" s="53"/>
      <c r="AP76" s="53"/>
      <c r="AQ76" s="53"/>
      <c r="AR76" s="53"/>
      <c r="AS76" s="53"/>
      <c r="AT76" s="53"/>
      <c r="AU76" s="53"/>
      <c r="AV76" s="53"/>
      <c r="AW76" s="53"/>
      <c r="AX76" s="53"/>
      <c r="AY76" s="53"/>
      <c r="AZ76" s="53"/>
      <c r="BA76" s="53"/>
      <c r="BB76" s="53"/>
      <c r="BC76" s="53"/>
      <c r="BD76" s="53"/>
      <c r="BE76" s="53"/>
      <c r="BF76" s="53"/>
      <c r="BG76" s="53"/>
      <c r="BH76" s="53"/>
      <c r="BI76" s="53"/>
      <c r="BJ76" s="53"/>
      <c r="BK76" s="53"/>
      <c r="BL76" s="53"/>
      <c r="BM76" s="53"/>
      <c r="BN76" s="53"/>
      <c r="BO76" s="53"/>
      <c r="BP76" s="53"/>
      <c r="BQ76" s="53"/>
      <c r="BR76" s="53"/>
      <c r="BS76" s="53"/>
      <c r="BT76" s="53"/>
      <c r="BU76" s="53"/>
      <c r="BV76" s="53"/>
      <c r="BW76" s="53"/>
      <c r="BX76" s="53"/>
      <c r="BY76" s="53"/>
      <c r="BZ76" s="53"/>
      <c r="CA76" s="53"/>
      <c r="CB76" s="53"/>
      <c r="CC76" s="53"/>
      <c r="CD76" s="53"/>
      <c r="CE76" s="53"/>
      <c r="CF76" s="53"/>
      <c r="CG76" s="53"/>
      <c r="CH76" s="53"/>
      <c r="CI76" s="53"/>
      <c r="CJ76" s="53"/>
      <c r="CK76" s="53"/>
      <c r="CL76" s="53"/>
      <c r="CM76" s="53"/>
      <c r="CN76" s="53"/>
      <c r="CO76" s="53"/>
      <c r="CP76" s="53"/>
      <c r="CQ76" s="53"/>
      <c r="CR76" s="53"/>
      <c r="CS76" s="53"/>
      <c r="CT76" s="53"/>
      <c r="CU76" s="53"/>
    </row>
    <row r="77" spans="1:99" s="15" customFormat="1" x14ac:dyDescent="0.2">
      <c r="A77" s="53"/>
      <c r="B77" s="53"/>
      <c r="C77" s="53"/>
      <c r="D77" s="53"/>
      <c r="E77" s="53"/>
      <c r="F77" s="53"/>
      <c r="G77" s="53"/>
      <c r="H77" s="53"/>
      <c r="I77" s="53"/>
      <c r="J77" s="53"/>
      <c r="K77" s="53"/>
      <c r="L77" s="53"/>
      <c r="M77" s="53"/>
      <c r="N77" s="53"/>
      <c r="O77" s="53"/>
      <c r="P77" s="53"/>
      <c r="Q77" s="53"/>
      <c r="R77" s="53"/>
      <c r="S77" s="53"/>
      <c r="T77" s="53"/>
      <c r="U77" s="53"/>
      <c r="V77" s="53"/>
      <c r="W77" s="53"/>
      <c r="X77" s="53"/>
      <c r="Y77" s="53"/>
      <c r="Z77" s="53"/>
      <c r="AA77" s="53"/>
      <c r="AB77" s="53"/>
      <c r="AC77" s="53"/>
      <c r="AD77" s="53"/>
      <c r="AE77" s="53"/>
      <c r="AF77" s="53"/>
      <c r="AG77" s="53"/>
      <c r="AH77" s="53"/>
      <c r="AI77" s="53"/>
      <c r="AJ77" s="53"/>
      <c r="AK77" s="53"/>
      <c r="AL77" s="53"/>
      <c r="AM77" s="53"/>
      <c r="AN77" s="53"/>
      <c r="AO77" s="53"/>
      <c r="AP77" s="53"/>
      <c r="AQ77" s="53"/>
      <c r="AR77" s="53"/>
      <c r="AS77" s="53"/>
      <c r="AT77" s="53"/>
      <c r="AU77" s="53"/>
      <c r="AV77" s="53"/>
      <c r="AW77" s="53"/>
      <c r="AX77" s="53"/>
      <c r="AY77" s="53"/>
      <c r="AZ77" s="53"/>
      <c r="BA77" s="53"/>
      <c r="BB77" s="53"/>
      <c r="BC77" s="53"/>
      <c r="BD77" s="53"/>
      <c r="BE77" s="53"/>
      <c r="BF77" s="53"/>
      <c r="BG77" s="53"/>
      <c r="BH77" s="53"/>
      <c r="BI77" s="53"/>
      <c r="BJ77" s="53"/>
      <c r="BK77" s="53"/>
      <c r="BL77" s="53"/>
      <c r="BM77" s="53"/>
      <c r="BN77" s="53"/>
      <c r="BO77" s="53"/>
      <c r="BP77" s="53"/>
      <c r="BQ77" s="53"/>
      <c r="BR77" s="53"/>
      <c r="BS77" s="53"/>
      <c r="BT77" s="53"/>
      <c r="BU77" s="53"/>
      <c r="BV77" s="53"/>
      <c r="BW77" s="53"/>
      <c r="BX77" s="53"/>
      <c r="BY77" s="53"/>
      <c r="BZ77" s="53"/>
      <c r="CA77" s="53"/>
      <c r="CB77" s="53"/>
      <c r="CC77" s="53"/>
      <c r="CD77" s="53"/>
      <c r="CE77" s="53"/>
      <c r="CF77" s="53"/>
      <c r="CG77" s="53"/>
      <c r="CH77" s="53"/>
      <c r="CI77" s="53"/>
      <c r="CJ77" s="53"/>
      <c r="CK77" s="53"/>
      <c r="CL77" s="53"/>
      <c r="CM77" s="53"/>
      <c r="CN77" s="53"/>
      <c r="CO77" s="53"/>
      <c r="CP77" s="53"/>
      <c r="CQ77" s="53"/>
      <c r="CR77" s="53"/>
      <c r="CS77" s="53"/>
      <c r="CT77" s="53"/>
      <c r="CU77" s="53"/>
    </row>
    <row r="78" spans="1:99" s="15" customFormat="1" x14ac:dyDescent="0.2">
      <c r="A78" s="53"/>
      <c r="B78" s="53"/>
      <c r="C78" s="53"/>
      <c r="D78" s="53"/>
      <c r="E78" s="53"/>
      <c r="F78" s="53"/>
      <c r="G78" s="53"/>
      <c r="H78" s="53"/>
      <c r="I78" s="53"/>
      <c r="J78" s="53"/>
      <c r="K78" s="53"/>
      <c r="L78" s="53"/>
      <c r="M78" s="53"/>
      <c r="N78" s="53"/>
      <c r="O78" s="53"/>
      <c r="P78" s="53"/>
      <c r="Q78" s="53"/>
      <c r="R78" s="53"/>
      <c r="S78" s="53"/>
      <c r="T78" s="53"/>
      <c r="U78" s="53"/>
      <c r="V78" s="53"/>
      <c r="W78" s="53"/>
      <c r="X78" s="53"/>
      <c r="Y78" s="53"/>
      <c r="Z78" s="53"/>
      <c r="AA78" s="53"/>
      <c r="AB78" s="53"/>
      <c r="AC78" s="53"/>
      <c r="AD78" s="53"/>
      <c r="AE78" s="53"/>
      <c r="AF78" s="53"/>
      <c r="AG78" s="53"/>
      <c r="AH78" s="53"/>
      <c r="AI78" s="53"/>
      <c r="AJ78" s="53"/>
      <c r="AK78" s="53"/>
      <c r="AL78" s="53"/>
      <c r="AM78" s="53"/>
      <c r="AN78" s="53"/>
      <c r="AO78" s="53"/>
      <c r="AP78" s="53"/>
      <c r="AQ78" s="53"/>
      <c r="AR78" s="53"/>
      <c r="AS78" s="53"/>
      <c r="AT78" s="53"/>
      <c r="AU78" s="53"/>
      <c r="AV78" s="53"/>
      <c r="AW78" s="53"/>
      <c r="AX78" s="53"/>
      <c r="AY78" s="53"/>
      <c r="AZ78" s="53"/>
      <c r="BA78" s="53"/>
      <c r="BB78" s="53"/>
      <c r="BC78" s="53"/>
      <c r="BD78" s="53"/>
      <c r="BE78" s="53"/>
      <c r="BF78" s="53"/>
      <c r="BG78" s="53"/>
      <c r="BH78" s="53"/>
      <c r="BI78" s="53"/>
      <c r="BJ78" s="53"/>
      <c r="BK78" s="53"/>
      <c r="BL78" s="53"/>
      <c r="BM78" s="53"/>
      <c r="BN78" s="53"/>
      <c r="BO78" s="53"/>
      <c r="BP78" s="53"/>
      <c r="BQ78" s="53"/>
      <c r="BR78" s="53"/>
      <c r="BS78" s="53"/>
      <c r="BT78" s="53"/>
      <c r="BU78" s="53"/>
      <c r="BV78" s="53"/>
      <c r="BW78" s="53"/>
      <c r="BX78" s="53"/>
      <c r="BY78" s="53"/>
      <c r="BZ78" s="53"/>
      <c r="CA78" s="53"/>
      <c r="CB78" s="53"/>
      <c r="CC78" s="53"/>
      <c r="CD78" s="53"/>
      <c r="CE78" s="53"/>
      <c r="CF78" s="53"/>
      <c r="CG78" s="53"/>
      <c r="CH78" s="53"/>
      <c r="CI78" s="53"/>
      <c r="CJ78" s="53"/>
      <c r="CK78" s="53"/>
      <c r="CL78" s="53"/>
      <c r="CM78" s="53"/>
      <c r="CN78" s="53"/>
      <c r="CO78" s="53"/>
      <c r="CP78" s="53"/>
      <c r="CQ78" s="53"/>
      <c r="CR78" s="53"/>
      <c r="CS78" s="53"/>
      <c r="CT78" s="53"/>
      <c r="CU78" s="53"/>
    </row>
    <row r="79" spans="1:99" s="15" customFormat="1" x14ac:dyDescent="0.2">
      <c r="A79" s="53"/>
      <c r="B79" s="53"/>
      <c r="C79" s="53"/>
      <c r="D79" s="53"/>
      <c r="E79" s="53"/>
      <c r="F79" s="53"/>
      <c r="G79" s="53"/>
      <c r="H79" s="53"/>
      <c r="I79" s="53"/>
      <c r="J79" s="53"/>
      <c r="K79" s="53"/>
      <c r="L79" s="53"/>
      <c r="M79" s="53"/>
      <c r="N79" s="53"/>
      <c r="O79" s="53"/>
      <c r="P79" s="53"/>
      <c r="Q79" s="53"/>
      <c r="R79" s="53"/>
      <c r="S79" s="53"/>
      <c r="T79" s="53"/>
      <c r="U79" s="53"/>
      <c r="V79" s="53"/>
      <c r="W79" s="53"/>
      <c r="X79" s="53"/>
      <c r="Y79" s="53"/>
      <c r="Z79" s="53"/>
      <c r="AA79" s="53"/>
      <c r="AB79" s="53"/>
      <c r="AC79" s="53"/>
      <c r="AD79" s="53"/>
      <c r="AE79" s="53"/>
      <c r="AF79" s="53"/>
      <c r="AG79" s="53"/>
      <c r="AH79" s="53"/>
      <c r="AI79" s="53"/>
      <c r="AJ79" s="53"/>
      <c r="AK79" s="53"/>
      <c r="AL79" s="53"/>
      <c r="AM79" s="53"/>
      <c r="AN79" s="53"/>
      <c r="AO79" s="53"/>
      <c r="AP79" s="53"/>
      <c r="AQ79" s="53"/>
      <c r="AR79" s="53"/>
      <c r="AS79" s="53"/>
      <c r="AT79" s="53"/>
      <c r="AU79" s="53"/>
      <c r="AV79" s="53"/>
      <c r="AW79" s="53"/>
      <c r="AX79" s="53"/>
      <c r="AY79" s="53"/>
      <c r="AZ79" s="53"/>
      <c r="BA79" s="53"/>
      <c r="BB79" s="53"/>
      <c r="BC79" s="53"/>
      <c r="BD79" s="53"/>
      <c r="BE79" s="53"/>
      <c r="BF79" s="53"/>
      <c r="BG79" s="53"/>
      <c r="BH79" s="53"/>
      <c r="BI79" s="53"/>
      <c r="BJ79" s="53"/>
      <c r="BK79" s="53"/>
      <c r="BL79" s="53"/>
      <c r="BM79" s="53"/>
      <c r="BN79" s="53"/>
      <c r="BO79" s="53"/>
      <c r="BP79" s="53"/>
      <c r="BQ79" s="53"/>
      <c r="BR79" s="53"/>
      <c r="BS79" s="53"/>
      <c r="BT79" s="53"/>
      <c r="BU79" s="53"/>
      <c r="BV79" s="53"/>
      <c r="BW79" s="53"/>
      <c r="BX79" s="53"/>
      <c r="BY79" s="53"/>
      <c r="BZ79" s="53"/>
      <c r="CA79" s="53"/>
      <c r="CB79" s="53"/>
      <c r="CC79" s="53"/>
      <c r="CD79" s="53"/>
      <c r="CE79" s="53"/>
      <c r="CF79" s="53"/>
      <c r="CG79" s="53"/>
      <c r="CH79" s="53"/>
      <c r="CI79" s="53"/>
      <c r="CJ79" s="53"/>
      <c r="CK79" s="53"/>
      <c r="CL79" s="53"/>
      <c r="CM79" s="53"/>
      <c r="CN79" s="53"/>
      <c r="CO79" s="53"/>
      <c r="CP79" s="53"/>
      <c r="CQ79" s="53"/>
      <c r="CR79" s="53"/>
      <c r="CS79" s="53"/>
      <c r="CT79" s="53"/>
      <c r="CU79" s="53"/>
    </row>
    <row r="80" spans="1:99" s="15" customFormat="1" x14ac:dyDescent="0.2">
      <c r="A80" s="53"/>
      <c r="B80" s="53"/>
      <c r="C80" s="53"/>
      <c r="D80" s="53"/>
      <c r="E80" s="53"/>
      <c r="F80" s="53"/>
      <c r="G80" s="53"/>
      <c r="H80" s="53"/>
      <c r="I80" s="53"/>
      <c r="J80" s="53"/>
      <c r="K80" s="53"/>
      <c r="L80" s="53"/>
      <c r="M80" s="53"/>
      <c r="N80" s="53"/>
      <c r="O80" s="53"/>
      <c r="P80" s="53"/>
      <c r="Q80" s="53"/>
      <c r="R80" s="53"/>
      <c r="S80" s="53"/>
      <c r="T80" s="53"/>
      <c r="U80" s="53"/>
      <c r="V80" s="53"/>
      <c r="W80" s="53"/>
      <c r="X80" s="53"/>
      <c r="Y80" s="53"/>
      <c r="Z80" s="53"/>
      <c r="AA80" s="53"/>
      <c r="AB80" s="53"/>
      <c r="AC80" s="53"/>
      <c r="AD80" s="53"/>
      <c r="AE80" s="53"/>
      <c r="AF80" s="53"/>
      <c r="AG80" s="53"/>
      <c r="AH80" s="53"/>
      <c r="AI80" s="53"/>
      <c r="AJ80" s="53"/>
      <c r="AK80" s="53"/>
      <c r="AL80" s="53"/>
      <c r="AM80" s="53"/>
      <c r="AN80" s="53"/>
      <c r="AO80" s="53"/>
      <c r="AP80" s="53"/>
      <c r="AQ80" s="53"/>
      <c r="AR80" s="53"/>
      <c r="AS80" s="53"/>
      <c r="AT80" s="53"/>
      <c r="AU80" s="53"/>
      <c r="AV80" s="53"/>
      <c r="AW80" s="53"/>
      <c r="AX80" s="53"/>
      <c r="AY80" s="53"/>
      <c r="AZ80" s="53"/>
      <c r="BA80" s="53"/>
      <c r="BB80" s="53"/>
      <c r="BC80" s="53"/>
      <c r="BD80" s="53"/>
      <c r="BE80" s="53"/>
      <c r="BF80" s="53"/>
      <c r="BG80" s="53"/>
      <c r="BH80" s="53"/>
      <c r="BI80" s="53"/>
      <c r="BJ80" s="53"/>
      <c r="BK80" s="53"/>
      <c r="BL80" s="53"/>
      <c r="BM80" s="53"/>
      <c r="BN80" s="53"/>
      <c r="BO80" s="53"/>
      <c r="BP80" s="53"/>
      <c r="BQ80" s="53"/>
      <c r="BR80" s="53"/>
      <c r="BS80" s="53"/>
      <c r="BT80" s="53"/>
      <c r="BU80" s="53"/>
      <c r="BV80" s="53"/>
      <c r="BW80" s="53"/>
      <c r="BX80" s="53"/>
      <c r="BY80" s="53"/>
      <c r="BZ80" s="53"/>
      <c r="CA80" s="53"/>
      <c r="CB80" s="53"/>
      <c r="CC80" s="53"/>
      <c r="CD80" s="53"/>
      <c r="CE80" s="53"/>
      <c r="CF80" s="53"/>
      <c r="CG80" s="53"/>
      <c r="CH80" s="53"/>
      <c r="CI80" s="53"/>
      <c r="CJ80" s="53"/>
      <c r="CK80" s="53"/>
      <c r="CL80" s="53"/>
      <c r="CM80" s="53"/>
      <c r="CN80" s="53"/>
      <c r="CO80" s="53"/>
      <c r="CP80" s="53"/>
      <c r="CQ80" s="53"/>
      <c r="CR80" s="53"/>
      <c r="CS80" s="53"/>
      <c r="CT80" s="53"/>
      <c r="CU80" s="53"/>
    </row>
    <row r="81" spans="1:99" s="15" customFormat="1" x14ac:dyDescent="0.2">
      <c r="A81" s="53"/>
      <c r="B81" s="53"/>
      <c r="C81" s="53"/>
      <c r="D81" s="53"/>
      <c r="E81" s="53"/>
      <c r="F81" s="53"/>
      <c r="G81" s="53"/>
      <c r="H81" s="53"/>
      <c r="I81" s="53"/>
      <c r="J81" s="53"/>
      <c r="K81" s="53"/>
      <c r="L81" s="53"/>
      <c r="M81" s="53"/>
      <c r="N81" s="53"/>
      <c r="O81" s="53"/>
      <c r="P81" s="53"/>
      <c r="Q81" s="53"/>
      <c r="R81" s="53"/>
      <c r="S81" s="53"/>
      <c r="T81" s="53"/>
      <c r="U81" s="53"/>
      <c r="V81" s="53"/>
      <c r="W81" s="53"/>
      <c r="X81" s="53"/>
      <c r="Y81" s="53"/>
      <c r="Z81" s="53"/>
      <c r="AA81" s="53"/>
      <c r="AB81" s="53"/>
      <c r="AC81" s="53"/>
      <c r="AD81" s="53"/>
      <c r="AE81" s="53"/>
      <c r="AF81" s="53"/>
      <c r="AG81" s="53"/>
      <c r="AH81" s="53"/>
      <c r="AI81" s="53"/>
      <c r="AJ81" s="53"/>
      <c r="AK81" s="53"/>
      <c r="AL81" s="53"/>
      <c r="AM81" s="53"/>
      <c r="AN81" s="53"/>
      <c r="AO81" s="53"/>
      <c r="AP81" s="53"/>
      <c r="AQ81" s="53"/>
      <c r="AR81" s="53"/>
      <c r="AS81" s="53"/>
      <c r="AT81" s="53"/>
      <c r="AU81" s="53"/>
      <c r="AV81" s="53"/>
      <c r="AW81" s="53"/>
      <c r="AX81" s="53"/>
      <c r="AY81" s="53"/>
      <c r="AZ81" s="53"/>
      <c r="BA81" s="53"/>
      <c r="BB81" s="53"/>
      <c r="BC81" s="53"/>
      <c r="BD81" s="53"/>
      <c r="BE81" s="53"/>
      <c r="BF81" s="53"/>
      <c r="BG81" s="53"/>
      <c r="BH81" s="53"/>
      <c r="BI81" s="53"/>
      <c r="BJ81" s="53"/>
      <c r="BK81" s="53"/>
      <c r="BL81" s="53"/>
      <c r="BM81" s="53"/>
      <c r="BN81" s="53"/>
      <c r="BO81" s="53"/>
      <c r="BP81" s="53"/>
      <c r="BQ81" s="53"/>
      <c r="BR81" s="53"/>
      <c r="BS81" s="53"/>
      <c r="BT81" s="53"/>
      <c r="BU81" s="53"/>
      <c r="BV81" s="53"/>
      <c r="BW81" s="53"/>
      <c r="BX81" s="53"/>
      <c r="BY81" s="53"/>
      <c r="BZ81" s="53"/>
      <c r="CA81" s="53"/>
      <c r="CB81" s="53"/>
      <c r="CC81" s="53"/>
      <c r="CD81" s="53"/>
      <c r="CE81" s="53"/>
      <c r="CF81" s="53"/>
      <c r="CG81" s="53"/>
      <c r="CH81" s="53"/>
      <c r="CI81" s="53"/>
      <c r="CJ81" s="53"/>
      <c r="CK81" s="53"/>
      <c r="CL81" s="53"/>
      <c r="CM81" s="53"/>
      <c r="CN81" s="53"/>
      <c r="CO81" s="53"/>
      <c r="CP81" s="53"/>
      <c r="CQ81" s="53"/>
      <c r="CR81" s="53"/>
      <c r="CS81" s="53"/>
      <c r="CT81" s="53"/>
      <c r="CU81" s="53"/>
    </row>
    <row r="82" spans="1:99" x14ac:dyDescent="0.2">
      <c r="A82" s="23"/>
      <c r="B82" s="31"/>
      <c r="C82" s="29"/>
      <c r="D82" s="30"/>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3"/>
      <c r="BK82" s="23"/>
      <c r="BL82" s="23"/>
      <c r="BM82" s="23"/>
      <c r="BN82" s="23"/>
      <c r="BO82" s="23"/>
      <c r="BP82" s="23"/>
      <c r="BQ82" s="23"/>
      <c r="BR82" s="23"/>
      <c r="BS82" s="23"/>
      <c r="BT82" s="23"/>
      <c r="BU82" s="23"/>
      <c r="BV82" s="23"/>
      <c r="BW82" s="23"/>
      <c r="BX82" s="23"/>
      <c r="BY82" s="23"/>
      <c r="BZ82" s="23"/>
      <c r="CA82" s="23"/>
      <c r="CB82" s="23"/>
      <c r="CC82" s="23"/>
      <c r="CD82" s="23"/>
      <c r="CE82" s="23"/>
      <c r="CF82" s="23"/>
      <c r="CG82" s="23"/>
      <c r="CH82" s="23"/>
      <c r="CI82" s="23"/>
      <c r="CJ82" s="23"/>
      <c r="CK82" s="23"/>
      <c r="CL82" s="23"/>
      <c r="CM82" s="23"/>
      <c r="CN82" s="23"/>
      <c r="CO82" s="23"/>
      <c r="CP82" s="23"/>
      <c r="CQ82" s="23"/>
      <c r="CR82" s="23"/>
      <c r="CS82" s="23"/>
      <c r="CT82" s="23"/>
      <c r="CU82" s="23"/>
    </row>
    <row r="83" spans="1:99" x14ac:dyDescent="0.2">
      <c r="A83" s="23"/>
      <c r="B83" s="31"/>
      <c r="C83" s="29"/>
      <c r="D83" s="30"/>
      <c r="E83" s="23"/>
      <c r="F83" s="23"/>
      <c r="G83" s="23"/>
      <c r="H83" s="23"/>
      <c r="I83" s="23"/>
      <c r="J83" s="23"/>
      <c r="K83" s="23"/>
      <c r="L83" s="23"/>
      <c r="M83" s="23"/>
      <c r="N83" s="23"/>
      <c r="O83" s="23"/>
      <c r="P83" s="23"/>
      <c r="Q83" s="23"/>
      <c r="R83" s="23"/>
      <c r="S83" s="23"/>
      <c r="T83" s="23"/>
      <c r="U83" s="23"/>
      <c r="V83" s="23"/>
      <c r="W83" s="23"/>
      <c r="X83" s="23"/>
      <c r="Y83" s="23"/>
      <c r="Z83" s="23"/>
      <c r="AA83" s="23"/>
      <c r="AB83" s="23"/>
      <c r="AC83" s="23"/>
      <c r="AD83" s="23"/>
      <c r="AE83" s="23"/>
      <c r="AF83" s="23"/>
      <c r="AG83" s="23"/>
      <c r="AH83" s="23"/>
      <c r="AI83" s="23"/>
      <c r="AJ83" s="23"/>
      <c r="AK83" s="23"/>
      <c r="AL83" s="23"/>
      <c r="AM83" s="23"/>
      <c r="AN83" s="23"/>
      <c r="AO83" s="23"/>
      <c r="AP83" s="23"/>
      <c r="AQ83" s="23"/>
      <c r="AR83" s="23"/>
      <c r="AS83" s="23"/>
      <c r="AT83" s="23"/>
      <c r="AU83" s="23"/>
      <c r="AV83" s="23"/>
      <c r="AW83" s="23"/>
      <c r="AX83" s="23"/>
      <c r="AY83" s="23"/>
      <c r="AZ83" s="23"/>
      <c r="BA83" s="23"/>
      <c r="BB83" s="23"/>
      <c r="BC83" s="23"/>
      <c r="BD83" s="23"/>
      <c r="BE83" s="23"/>
      <c r="BF83" s="23"/>
      <c r="BG83" s="23"/>
      <c r="BH83" s="23"/>
      <c r="BI83" s="23"/>
      <c r="BJ83" s="23"/>
      <c r="BK83" s="23"/>
      <c r="BL83" s="23"/>
      <c r="BM83" s="23"/>
      <c r="BN83" s="23"/>
      <c r="BO83" s="23"/>
      <c r="BP83" s="23"/>
      <c r="BQ83" s="23"/>
      <c r="BR83" s="23"/>
      <c r="BS83" s="23"/>
      <c r="BT83" s="23"/>
      <c r="BU83" s="23"/>
      <c r="BV83" s="23"/>
      <c r="BW83" s="23"/>
      <c r="BX83" s="23"/>
      <c r="BY83" s="23"/>
      <c r="BZ83" s="23"/>
      <c r="CA83" s="23"/>
      <c r="CB83" s="23"/>
      <c r="CC83" s="23"/>
      <c r="CD83" s="23"/>
      <c r="CE83" s="23"/>
      <c r="CF83" s="23"/>
      <c r="CG83" s="23"/>
      <c r="CH83" s="23"/>
      <c r="CI83" s="23"/>
      <c r="CJ83" s="23"/>
      <c r="CK83" s="23"/>
      <c r="CL83" s="23"/>
      <c r="CM83" s="23"/>
      <c r="CN83" s="23"/>
      <c r="CO83" s="23"/>
      <c r="CP83" s="23"/>
      <c r="CQ83" s="23"/>
      <c r="CR83" s="23"/>
      <c r="CS83" s="23"/>
      <c r="CT83" s="23"/>
      <c r="CU83" s="23"/>
    </row>
    <row r="84" spans="1:99" x14ac:dyDescent="0.2">
      <c r="A84" s="23"/>
      <c r="B84" s="31"/>
      <c r="C84" s="29"/>
      <c r="D84" s="30"/>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c r="AN84" s="23"/>
      <c r="AO84" s="23"/>
      <c r="AP84" s="23"/>
      <c r="AQ84" s="23"/>
      <c r="AR84" s="23"/>
      <c r="AS84" s="23"/>
      <c r="AT84" s="23"/>
      <c r="AU84" s="23"/>
      <c r="AV84" s="23"/>
      <c r="AW84" s="23"/>
      <c r="AX84" s="23"/>
      <c r="AY84" s="23"/>
      <c r="AZ84" s="23"/>
      <c r="BA84" s="23"/>
      <c r="BB84" s="23"/>
      <c r="BC84" s="23"/>
      <c r="BD84" s="23"/>
      <c r="BE84" s="23"/>
      <c r="BF84" s="23"/>
      <c r="BG84" s="23"/>
      <c r="BH84" s="23"/>
      <c r="BI84" s="23"/>
      <c r="BJ84" s="23"/>
      <c r="BK84" s="23"/>
      <c r="BL84" s="23"/>
      <c r="BM84" s="23"/>
      <c r="BN84" s="23"/>
      <c r="BO84" s="23"/>
      <c r="BP84" s="23"/>
      <c r="BQ84" s="23"/>
      <c r="BR84" s="23"/>
      <c r="BS84" s="23"/>
      <c r="BT84" s="23"/>
      <c r="BU84" s="23"/>
      <c r="BV84" s="23"/>
      <c r="BW84" s="23"/>
      <c r="BX84" s="23"/>
      <c r="BY84" s="23"/>
      <c r="BZ84" s="23"/>
      <c r="CA84" s="23"/>
      <c r="CB84" s="23"/>
      <c r="CC84" s="23"/>
      <c r="CD84" s="23"/>
      <c r="CE84" s="23"/>
      <c r="CF84" s="23"/>
      <c r="CG84" s="23"/>
      <c r="CH84" s="23"/>
      <c r="CI84" s="23"/>
      <c r="CJ84" s="23"/>
      <c r="CK84" s="23"/>
      <c r="CL84" s="23"/>
      <c r="CM84" s="23"/>
      <c r="CN84" s="23"/>
      <c r="CO84" s="23"/>
      <c r="CP84" s="23"/>
      <c r="CQ84" s="23"/>
      <c r="CR84" s="23"/>
      <c r="CS84" s="23"/>
      <c r="CT84" s="23"/>
      <c r="CU84" s="23"/>
    </row>
    <row r="85" spans="1:99" x14ac:dyDescent="0.2">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c r="AC85" s="23"/>
      <c r="AD85" s="23"/>
      <c r="AE85" s="23"/>
      <c r="AF85" s="23"/>
      <c r="AG85" s="23"/>
      <c r="AH85" s="23"/>
      <c r="AI85" s="23"/>
      <c r="AJ85" s="23"/>
      <c r="AK85" s="23"/>
      <c r="AL85" s="23"/>
      <c r="AM85" s="23"/>
      <c r="AN85" s="23"/>
      <c r="AO85" s="23"/>
      <c r="AP85" s="23"/>
      <c r="AQ85" s="23"/>
      <c r="AR85" s="23"/>
      <c r="AS85" s="23"/>
      <c r="AT85" s="23"/>
      <c r="AU85" s="23"/>
      <c r="AV85" s="23"/>
      <c r="AW85" s="23"/>
      <c r="AX85" s="23"/>
      <c r="AY85" s="23"/>
      <c r="AZ85" s="23"/>
      <c r="BA85" s="23"/>
      <c r="BB85" s="23"/>
      <c r="BC85" s="23"/>
      <c r="BD85" s="23"/>
      <c r="BE85" s="23"/>
      <c r="BF85" s="23"/>
      <c r="BG85" s="23"/>
      <c r="BH85" s="23"/>
      <c r="BI85" s="23"/>
      <c r="BJ85" s="23"/>
      <c r="BK85" s="23"/>
      <c r="BL85" s="23"/>
      <c r="BM85" s="23"/>
      <c r="BN85" s="23"/>
      <c r="BO85" s="23"/>
      <c r="BP85" s="23"/>
      <c r="BQ85" s="23"/>
      <c r="BR85" s="23"/>
      <c r="BS85" s="23"/>
      <c r="BT85" s="23"/>
      <c r="BU85" s="23"/>
      <c r="BV85" s="23"/>
      <c r="BW85" s="23"/>
      <c r="BX85" s="23"/>
      <c r="BY85" s="23"/>
      <c r="BZ85" s="23"/>
      <c r="CA85" s="23"/>
      <c r="CB85" s="23"/>
      <c r="CC85" s="23"/>
      <c r="CD85" s="23"/>
      <c r="CE85" s="23"/>
      <c r="CF85" s="23"/>
      <c r="CG85" s="23"/>
      <c r="CH85" s="23"/>
      <c r="CI85" s="23"/>
      <c r="CJ85" s="23"/>
      <c r="CK85" s="23"/>
      <c r="CL85" s="23"/>
      <c r="CM85" s="23"/>
      <c r="CN85" s="23"/>
      <c r="CO85" s="23"/>
      <c r="CP85" s="23"/>
      <c r="CQ85" s="23"/>
      <c r="CR85" s="23"/>
      <c r="CS85" s="23"/>
      <c r="CT85" s="23"/>
      <c r="CU85" s="23"/>
    </row>
    <row r="86" spans="1:99" x14ac:dyDescent="0.2">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c r="AI86" s="23"/>
      <c r="AJ86" s="23"/>
      <c r="AK86" s="23"/>
      <c r="AL86" s="23"/>
      <c r="AM86" s="23"/>
      <c r="AN86" s="23"/>
      <c r="AO86" s="23"/>
      <c r="AP86" s="23"/>
      <c r="AQ86" s="23"/>
      <c r="AR86" s="23"/>
      <c r="AS86" s="23"/>
      <c r="AT86" s="23"/>
      <c r="AU86" s="23"/>
      <c r="AV86" s="23"/>
      <c r="AW86" s="23"/>
      <c r="AX86" s="23"/>
      <c r="AY86" s="23"/>
      <c r="AZ86" s="23"/>
      <c r="BA86" s="23"/>
      <c r="BB86" s="23"/>
      <c r="BC86" s="23"/>
      <c r="BD86" s="23"/>
      <c r="BE86" s="23"/>
      <c r="BF86" s="23"/>
      <c r="BG86" s="23"/>
      <c r="BH86" s="23"/>
      <c r="BI86" s="23"/>
      <c r="BJ86" s="23"/>
      <c r="BK86" s="23"/>
      <c r="BL86" s="23"/>
      <c r="BM86" s="23"/>
      <c r="BN86" s="23"/>
      <c r="BO86" s="23"/>
      <c r="BP86" s="23"/>
      <c r="BQ86" s="23"/>
      <c r="BR86" s="23"/>
      <c r="BS86" s="23"/>
      <c r="BT86" s="23"/>
      <c r="BU86" s="23"/>
      <c r="BV86" s="23"/>
      <c r="BW86" s="23"/>
      <c r="BX86" s="23"/>
      <c r="BY86" s="23"/>
      <c r="BZ86" s="23"/>
      <c r="CA86" s="23"/>
      <c r="CB86" s="23"/>
      <c r="CC86" s="23"/>
      <c r="CD86" s="23"/>
      <c r="CE86" s="23"/>
      <c r="CF86" s="23"/>
      <c r="CG86" s="23"/>
      <c r="CH86" s="23"/>
      <c r="CI86" s="23"/>
      <c r="CJ86" s="23"/>
      <c r="CK86" s="23"/>
      <c r="CL86" s="23"/>
      <c r="CM86" s="23"/>
      <c r="CN86" s="23"/>
      <c r="CO86" s="23"/>
      <c r="CP86" s="23"/>
      <c r="CQ86" s="23"/>
      <c r="CR86" s="23"/>
      <c r="CS86" s="23"/>
      <c r="CT86" s="23"/>
      <c r="CU86" s="23"/>
    </row>
    <row r="87" spans="1:99" x14ac:dyDescent="0.2">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c r="AC87" s="23"/>
      <c r="AD87" s="23"/>
      <c r="AE87" s="23"/>
      <c r="AF87" s="23"/>
      <c r="AG87" s="23"/>
      <c r="AH87" s="23"/>
      <c r="AI87" s="23"/>
      <c r="AJ87" s="23"/>
      <c r="AK87" s="23"/>
      <c r="AL87" s="23"/>
      <c r="AM87" s="23"/>
      <c r="AN87" s="23"/>
      <c r="AO87" s="23"/>
      <c r="AP87" s="23"/>
      <c r="AQ87" s="23"/>
      <c r="AR87" s="23"/>
      <c r="AS87" s="23"/>
      <c r="AT87" s="23"/>
      <c r="AU87" s="23"/>
      <c r="AV87" s="23"/>
      <c r="AW87" s="23"/>
      <c r="AX87" s="23"/>
      <c r="AY87" s="23"/>
      <c r="AZ87" s="23"/>
      <c r="BA87" s="23"/>
      <c r="BB87" s="23"/>
      <c r="BC87" s="23"/>
      <c r="BD87" s="23"/>
      <c r="BE87" s="23"/>
      <c r="BF87" s="23"/>
      <c r="BG87" s="23"/>
      <c r="BH87" s="23"/>
      <c r="BI87" s="23"/>
      <c r="BJ87" s="23"/>
      <c r="BK87" s="23"/>
      <c r="BL87" s="23"/>
      <c r="BM87" s="23"/>
      <c r="BN87" s="23"/>
      <c r="BO87" s="23"/>
      <c r="BP87" s="23"/>
      <c r="BQ87" s="23"/>
      <c r="BR87" s="23"/>
      <c r="BS87" s="23"/>
      <c r="BT87" s="23"/>
      <c r="BU87" s="23"/>
      <c r="BV87" s="23"/>
      <c r="BW87" s="23"/>
      <c r="BX87" s="23"/>
      <c r="BY87" s="23"/>
      <c r="BZ87" s="23"/>
      <c r="CA87" s="23"/>
      <c r="CB87" s="23"/>
      <c r="CC87" s="23"/>
      <c r="CD87" s="23"/>
      <c r="CE87" s="23"/>
      <c r="CF87" s="23"/>
      <c r="CG87" s="23"/>
      <c r="CH87" s="23"/>
      <c r="CI87" s="23"/>
      <c r="CJ87" s="23"/>
      <c r="CK87" s="23"/>
      <c r="CL87" s="23"/>
      <c r="CM87" s="23"/>
      <c r="CN87" s="23"/>
      <c r="CO87" s="23"/>
      <c r="CP87" s="23"/>
      <c r="CQ87" s="23"/>
      <c r="CR87" s="23"/>
      <c r="CS87" s="23"/>
      <c r="CT87" s="23"/>
      <c r="CU87" s="23"/>
    </row>
  </sheetData>
  <mergeCells count="2">
    <mergeCell ref="J13:O13"/>
    <mergeCell ref="Q13:V13"/>
  </mergeCells>
  <pageMargins left="0.19685039370078741" right="0.15748031496062992" top="0.51181102362204722" bottom="0.39370078740157483" header="0.31496062992125984" footer="0.31496062992125984"/>
  <pageSetup paperSize="8" scale="68" orientation="portrait" r:id="rId1"/>
  <headerFooter>
    <oddFooter>&amp;L&amp;Z&amp;F&amp;A</oddFooter>
  </headerFooter>
  <rowBreaks count="1" manualBreakCount="1">
    <brk id="56" max="16383" man="1"/>
  </rowBreaks>
  <colBreaks count="1" manualBreakCount="1">
    <brk id="16" max="1048575" man="1"/>
  </col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V35"/>
  <sheetViews>
    <sheetView zoomScale="85" zoomScaleNormal="85" workbookViewId="0">
      <pane xSplit="3" ySplit="3" topLeftCell="BI4" activePane="bottomRight" state="frozen"/>
      <selection pane="topRight"/>
      <selection pane="bottomLeft"/>
      <selection pane="bottomRight" activeCell="D11" sqref="D11:BK11"/>
    </sheetView>
  </sheetViews>
  <sheetFormatPr defaultRowHeight="12.75" x14ac:dyDescent="0.2"/>
  <cols>
    <col min="1" max="1" width="74.5" customWidth="1"/>
    <col min="2" max="2" width="9.5" customWidth="1"/>
    <col min="3" max="3" width="41.5" customWidth="1"/>
  </cols>
  <sheetData>
    <row r="1" spans="2:100" x14ac:dyDescent="0.2">
      <c r="B1" s="61"/>
      <c r="C1" s="61"/>
      <c r="D1" s="61"/>
      <c r="E1" s="61"/>
      <c r="F1" s="61"/>
      <c r="G1" s="61"/>
      <c r="H1" s="61"/>
      <c r="I1" s="61"/>
      <c r="J1" s="61"/>
      <c r="K1" s="61"/>
    </row>
    <row r="2" spans="2:100" x14ac:dyDescent="0.2">
      <c r="B2" s="62" t="s">
        <v>56</v>
      </c>
      <c r="C2" s="63"/>
      <c r="D2" s="64"/>
      <c r="E2" s="65"/>
      <c r="F2" s="66"/>
      <c r="G2" s="66"/>
      <c r="H2" s="66"/>
      <c r="I2" s="66"/>
      <c r="J2" s="66"/>
      <c r="K2" s="66"/>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c r="BW2" s="23"/>
      <c r="BX2" s="23"/>
      <c r="BY2" s="23"/>
      <c r="BZ2" s="23"/>
      <c r="CA2" s="23"/>
      <c r="CB2" s="23"/>
      <c r="CC2" s="23"/>
      <c r="CD2" s="23"/>
      <c r="CE2" s="23"/>
      <c r="CF2" s="23"/>
      <c r="CG2" s="23"/>
      <c r="CH2" s="23"/>
      <c r="CI2" s="23"/>
      <c r="CJ2" s="23"/>
      <c r="CK2" s="23"/>
      <c r="CL2" s="23"/>
      <c r="CM2" s="23"/>
      <c r="CN2" s="23"/>
      <c r="CO2" s="23"/>
      <c r="CP2" s="23"/>
      <c r="CQ2" s="23"/>
      <c r="CR2" s="23"/>
      <c r="CS2" s="23"/>
      <c r="CT2" s="23"/>
      <c r="CU2" s="23"/>
      <c r="CV2" s="23"/>
    </row>
    <row r="3" spans="2:100" x14ac:dyDescent="0.2">
      <c r="B3" s="1"/>
      <c r="C3" s="31"/>
      <c r="D3" s="29"/>
      <c r="E3" s="30"/>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3"/>
      <c r="AT3" s="23"/>
      <c r="AU3" s="23"/>
      <c r="AV3" s="23"/>
      <c r="AW3" s="23"/>
      <c r="AX3" s="23"/>
      <c r="AY3" s="23"/>
      <c r="AZ3" s="23"/>
      <c r="BA3" s="23"/>
      <c r="BB3" s="23"/>
      <c r="BC3" s="23"/>
      <c r="BD3" s="23"/>
      <c r="BE3" s="23"/>
      <c r="BF3" s="23"/>
      <c r="BG3" s="23"/>
      <c r="BH3" s="23"/>
      <c r="BI3" s="23"/>
      <c r="BJ3" s="23"/>
      <c r="BK3" s="23"/>
      <c r="BL3" s="23"/>
      <c r="BM3" s="23"/>
      <c r="BN3" s="23"/>
      <c r="BO3" s="23"/>
      <c r="BP3" s="23"/>
      <c r="BQ3" s="23"/>
      <c r="BR3" s="23"/>
      <c r="BS3" s="23"/>
      <c r="BT3" s="23"/>
      <c r="BU3" s="23"/>
      <c r="BV3" s="23"/>
      <c r="BW3" s="23"/>
      <c r="BX3" s="23"/>
      <c r="BY3" s="23"/>
      <c r="BZ3" s="23"/>
      <c r="CA3" s="23"/>
      <c r="CB3" s="23"/>
      <c r="CC3" s="23"/>
      <c r="CD3" s="23"/>
      <c r="CE3" s="23"/>
      <c r="CF3" s="23"/>
      <c r="CG3" s="23"/>
      <c r="CH3" s="23"/>
      <c r="CI3" s="23"/>
      <c r="CJ3" s="23"/>
      <c r="CK3" s="23"/>
      <c r="CL3" s="23"/>
      <c r="CM3" s="23"/>
      <c r="CN3" s="23"/>
      <c r="CO3" s="23"/>
      <c r="CP3" s="23"/>
      <c r="CQ3" s="23"/>
      <c r="CR3" s="23"/>
      <c r="CS3" s="23"/>
      <c r="CT3" s="23"/>
      <c r="CU3" s="23"/>
      <c r="CV3" s="23"/>
    </row>
    <row r="4" spans="2:100" x14ac:dyDescent="0.2">
      <c r="B4" s="23"/>
      <c r="C4" s="19"/>
      <c r="D4" s="59">
        <v>38443</v>
      </c>
      <c r="E4" s="59">
        <v>38473</v>
      </c>
      <c r="F4" s="59">
        <v>38504</v>
      </c>
      <c r="G4" s="59">
        <v>38534</v>
      </c>
      <c r="H4" s="59">
        <v>38565</v>
      </c>
      <c r="I4" s="59">
        <v>38596</v>
      </c>
      <c r="J4" s="59">
        <v>38626</v>
      </c>
      <c r="K4" s="59">
        <v>38657</v>
      </c>
      <c r="L4" s="59">
        <v>38687</v>
      </c>
      <c r="M4" s="59">
        <v>38718</v>
      </c>
      <c r="N4" s="59">
        <v>38749</v>
      </c>
      <c r="O4" s="59">
        <v>38777</v>
      </c>
      <c r="P4" s="59">
        <v>38808</v>
      </c>
      <c r="Q4" s="59">
        <v>38838</v>
      </c>
      <c r="R4" s="59">
        <v>38869</v>
      </c>
      <c r="S4" s="59">
        <v>38899</v>
      </c>
      <c r="T4" s="59">
        <v>38930</v>
      </c>
      <c r="U4" s="59">
        <v>38961</v>
      </c>
      <c r="V4" s="59">
        <v>38991</v>
      </c>
      <c r="W4" s="59">
        <v>39022</v>
      </c>
      <c r="X4" s="59">
        <v>39052</v>
      </c>
      <c r="Y4" s="59">
        <v>39083</v>
      </c>
      <c r="Z4" s="59">
        <v>39114</v>
      </c>
      <c r="AA4" s="59">
        <v>39142</v>
      </c>
      <c r="AB4" s="59">
        <v>39173</v>
      </c>
      <c r="AC4" s="59">
        <v>39203</v>
      </c>
      <c r="AD4" s="59">
        <v>39234</v>
      </c>
      <c r="AE4" s="59">
        <v>39264</v>
      </c>
      <c r="AF4" s="59">
        <v>39295</v>
      </c>
      <c r="AG4" s="59">
        <v>39326</v>
      </c>
      <c r="AH4" s="59">
        <v>39356</v>
      </c>
      <c r="AI4" s="59">
        <v>39387</v>
      </c>
      <c r="AJ4" s="59">
        <v>39417</v>
      </c>
      <c r="AK4" s="59">
        <v>39448</v>
      </c>
      <c r="AL4" s="59">
        <v>39479</v>
      </c>
      <c r="AM4" s="59">
        <v>39508</v>
      </c>
      <c r="AN4" s="59">
        <v>39539</v>
      </c>
      <c r="AO4" s="59">
        <v>39569</v>
      </c>
      <c r="AP4" s="59">
        <v>39600</v>
      </c>
      <c r="AQ4" s="59">
        <v>39630</v>
      </c>
      <c r="AR4" s="59">
        <v>39661</v>
      </c>
      <c r="AS4" s="59">
        <v>39692</v>
      </c>
      <c r="AT4" s="59">
        <v>39722</v>
      </c>
      <c r="AU4" s="59">
        <v>39753</v>
      </c>
      <c r="AV4" s="59">
        <v>39783</v>
      </c>
      <c r="AW4" s="59">
        <v>39814</v>
      </c>
      <c r="AX4" s="59">
        <v>39845</v>
      </c>
      <c r="AY4" s="59">
        <v>39873</v>
      </c>
      <c r="AZ4" s="59">
        <v>39904</v>
      </c>
      <c r="BA4" s="59">
        <v>39934</v>
      </c>
      <c r="BB4" s="59">
        <v>39965</v>
      </c>
      <c r="BC4" s="59">
        <v>39995</v>
      </c>
      <c r="BD4" s="59">
        <v>40026</v>
      </c>
      <c r="BE4" s="59">
        <v>40057</v>
      </c>
      <c r="BF4" s="59">
        <v>40087</v>
      </c>
      <c r="BG4" s="59">
        <v>40118</v>
      </c>
      <c r="BH4" s="59">
        <v>40148</v>
      </c>
      <c r="BI4" s="59">
        <v>40179</v>
      </c>
      <c r="BJ4" s="59">
        <v>40210</v>
      </c>
      <c r="BK4" s="59">
        <v>40238</v>
      </c>
      <c r="BL4" s="59">
        <v>40269</v>
      </c>
      <c r="BM4" s="59">
        <v>40299</v>
      </c>
      <c r="BN4" s="59">
        <v>40330</v>
      </c>
      <c r="BO4" s="59">
        <v>40360</v>
      </c>
      <c r="BP4" s="59">
        <v>40391</v>
      </c>
      <c r="BQ4" s="59">
        <v>40422</v>
      </c>
      <c r="BR4" s="59">
        <v>40452</v>
      </c>
      <c r="BS4" s="59">
        <v>40483</v>
      </c>
      <c r="BT4" s="59">
        <v>40513</v>
      </c>
      <c r="BU4" s="59">
        <v>40544</v>
      </c>
      <c r="BV4" s="59">
        <v>40575</v>
      </c>
      <c r="BW4" s="59">
        <v>40603</v>
      </c>
      <c r="BX4" s="59">
        <v>40634</v>
      </c>
      <c r="BY4" s="59">
        <v>40664</v>
      </c>
      <c r="BZ4" s="59">
        <v>40695</v>
      </c>
      <c r="CA4" s="59">
        <v>40725</v>
      </c>
      <c r="CB4" s="59">
        <v>40756</v>
      </c>
      <c r="CC4" s="59">
        <v>40787</v>
      </c>
      <c r="CD4" s="59">
        <v>40817</v>
      </c>
      <c r="CE4" s="59">
        <v>40848</v>
      </c>
      <c r="CF4" s="59">
        <v>40878</v>
      </c>
      <c r="CG4" s="59">
        <v>40909</v>
      </c>
      <c r="CH4" s="59">
        <v>40940</v>
      </c>
      <c r="CI4" s="59">
        <v>40969</v>
      </c>
      <c r="CJ4" s="59">
        <v>41000</v>
      </c>
      <c r="CK4" s="59">
        <v>41030</v>
      </c>
      <c r="CL4" s="59">
        <v>41061</v>
      </c>
      <c r="CM4" s="59">
        <v>41091</v>
      </c>
      <c r="CN4" s="59">
        <v>41122</v>
      </c>
      <c r="CO4" s="23"/>
      <c r="CP4" s="23"/>
      <c r="CQ4" s="23"/>
      <c r="CR4" s="23"/>
      <c r="CS4" s="23"/>
      <c r="CT4" s="23"/>
      <c r="CU4" s="23"/>
      <c r="CV4" s="23"/>
    </row>
    <row r="5" spans="2:100" x14ac:dyDescent="0.2">
      <c r="B5" s="67" t="s">
        <v>57</v>
      </c>
      <c r="C5" s="68" t="s">
        <v>86</v>
      </c>
      <c r="D5" s="60">
        <v>1258.1997250000002</v>
      </c>
      <c r="E5" s="60">
        <v>1166.257535</v>
      </c>
      <c r="F5" s="60">
        <v>1040.104208</v>
      </c>
      <c r="G5" s="60">
        <v>1094.3487679999998</v>
      </c>
      <c r="H5" s="60">
        <v>1066.110727</v>
      </c>
      <c r="I5" s="60">
        <v>1096.9338759999998</v>
      </c>
      <c r="J5" s="60">
        <v>1318.767722</v>
      </c>
      <c r="K5" s="60">
        <v>1621.9841410000001</v>
      </c>
      <c r="L5" s="60">
        <v>1781.3958889999999</v>
      </c>
      <c r="M5" s="60">
        <v>1765.2168629999999</v>
      </c>
      <c r="N5" s="60">
        <v>1586.92326</v>
      </c>
      <c r="O5" s="60">
        <v>1676.7887029999999</v>
      </c>
      <c r="P5" s="60">
        <v>1044.316689</v>
      </c>
      <c r="Q5" s="60">
        <v>1103.2555989999998</v>
      </c>
      <c r="R5" s="60">
        <v>1045.2627340000001</v>
      </c>
      <c r="S5" s="60">
        <v>1065.540722</v>
      </c>
      <c r="T5" s="60">
        <v>1075.302811</v>
      </c>
      <c r="U5" s="60">
        <v>1098.2166420000001</v>
      </c>
      <c r="V5" s="60">
        <v>1331.6679099999999</v>
      </c>
      <c r="W5" s="60">
        <v>1531.3295819999998</v>
      </c>
      <c r="X5" s="60">
        <v>1674.088489</v>
      </c>
      <c r="Y5" s="60">
        <v>1623.4631529999999</v>
      </c>
      <c r="Z5" s="60">
        <v>1442.6843330000002</v>
      </c>
      <c r="AA5" s="60">
        <v>1485.723868</v>
      </c>
      <c r="AB5" s="60">
        <v>1227.1095809999999</v>
      </c>
      <c r="AC5" s="60">
        <v>1120.277345</v>
      </c>
      <c r="AD5" s="60">
        <v>1001.359348</v>
      </c>
      <c r="AE5" s="60">
        <v>1034.576814</v>
      </c>
      <c r="AF5" s="60">
        <v>1020.1047129999999</v>
      </c>
      <c r="AG5" s="60">
        <v>1075.8947599999999</v>
      </c>
      <c r="AH5" s="60">
        <v>1251.803903</v>
      </c>
      <c r="AI5" s="60">
        <v>1532.334284</v>
      </c>
      <c r="AJ5" s="60">
        <v>1706.6303270000001</v>
      </c>
      <c r="AK5" s="60">
        <v>1627.2165619999998</v>
      </c>
      <c r="AL5" s="60">
        <v>1498.3734999999999</v>
      </c>
      <c r="AM5" s="60">
        <v>1541.2472399999999</v>
      </c>
      <c r="AN5" s="60">
        <v>1293.2279680000001</v>
      </c>
      <c r="AO5" s="60">
        <v>1087.90779</v>
      </c>
      <c r="AP5" s="60">
        <v>994.15674799999999</v>
      </c>
      <c r="AQ5" s="60">
        <v>1025.4253429999999</v>
      </c>
      <c r="AR5" s="60">
        <v>1007.968116</v>
      </c>
      <c r="AS5" s="60">
        <v>1079.5331960000001</v>
      </c>
      <c r="AT5" s="60">
        <v>1296.5504060000001</v>
      </c>
      <c r="AU5" s="60">
        <v>1577.429545</v>
      </c>
      <c r="AV5" s="60">
        <v>1727.790626</v>
      </c>
      <c r="AW5" s="60">
        <v>1727.8655249999999</v>
      </c>
      <c r="AX5" s="60">
        <v>1469.821013</v>
      </c>
      <c r="AY5" s="60">
        <v>1431.9980390000001</v>
      </c>
      <c r="AZ5" s="60">
        <v>1163.1318410000001</v>
      </c>
      <c r="BA5" s="60">
        <v>1054.5655660000002</v>
      </c>
      <c r="BB5" s="60">
        <v>967.64457499999992</v>
      </c>
      <c r="BC5" s="60">
        <v>991.55386399999998</v>
      </c>
      <c r="BD5" s="60">
        <v>986.23319200000003</v>
      </c>
      <c r="BE5" s="60">
        <v>1032.04153</v>
      </c>
      <c r="BF5" s="60">
        <v>1229.0759430000001</v>
      </c>
      <c r="BG5" s="60">
        <v>1413.779759</v>
      </c>
      <c r="BH5" s="60">
        <v>1660.7272869999999</v>
      </c>
      <c r="BI5" s="60">
        <v>1714.196882</v>
      </c>
      <c r="BJ5" s="60">
        <v>1491.4620149999998</v>
      </c>
      <c r="BK5" s="60">
        <v>1432.9587549999999</v>
      </c>
      <c r="BL5" s="60">
        <v>1172.0097509999998</v>
      </c>
      <c r="BM5" s="60">
        <v>1084.275854</v>
      </c>
      <c r="BN5" s="60">
        <v>955.21778200000006</v>
      </c>
      <c r="BO5" s="60">
        <v>979.32954799999993</v>
      </c>
      <c r="BP5" s="60">
        <v>986.99956999999995</v>
      </c>
      <c r="BQ5" s="60">
        <v>1037.205561</v>
      </c>
      <c r="BR5" s="60">
        <v>1218.937668</v>
      </c>
      <c r="BS5" s="60">
        <v>1512.8073179999999</v>
      </c>
      <c r="BT5" s="60">
        <v>1790.797945</v>
      </c>
      <c r="BU5" s="60">
        <v>1612.7955260000001</v>
      </c>
      <c r="BV5" s="60">
        <v>1361.8168820000001</v>
      </c>
      <c r="BW5" s="60">
        <v>1417.1707379999998</v>
      </c>
      <c r="BX5" s="60">
        <v>1090.4216220000001</v>
      </c>
      <c r="BY5" s="60">
        <v>1054.8419220000001</v>
      </c>
      <c r="BZ5" s="60">
        <v>976.26008899999999</v>
      </c>
      <c r="CA5" s="60">
        <v>994.36993299999995</v>
      </c>
      <c r="CB5" s="60">
        <v>993.43824800000004</v>
      </c>
      <c r="CC5" s="60">
        <v>1011.429431</v>
      </c>
      <c r="CD5" s="60">
        <v>1181.282688</v>
      </c>
      <c r="CE5" s="60">
        <v>1335.048182</v>
      </c>
      <c r="CF5" s="60">
        <v>1526.104873</v>
      </c>
      <c r="CG5" s="60">
        <v>1533.228333</v>
      </c>
      <c r="CH5" s="60">
        <v>1453.8240840000001</v>
      </c>
      <c r="CI5" s="60">
        <v>1346.2950679999999</v>
      </c>
      <c r="CJ5" s="60">
        <v>1165.522389</v>
      </c>
      <c r="CK5" s="60">
        <v>1071.341484</v>
      </c>
      <c r="CL5" s="60">
        <v>984.73962699999993</v>
      </c>
      <c r="CM5" s="60">
        <v>1000.4879179999999</v>
      </c>
      <c r="CN5" s="60">
        <v>987.85831499999995</v>
      </c>
      <c r="CO5" s="23"/>
      <c r="CP5" s="23"/>
      <c r="CQ5" s="23"/>
      <c r="CR5" s="23"/>
      <c r="CS5" s="23"/>
      <c r="CT5" s="23"/>
      <c r="CU5" s="23"/>
      <c r="CV5" s="23"/>
    </row>
    <row r="6" spans="2:100" x14ac:dyDescent="0.2">
      <c r="B6" s="67" t="s">
        <v>58</v>
      </c>
      <c r="C6" s="68" t="s">
        <v>16</v>
      </c>
      <c r="D6" s="60">
        <v>1261.1067590000002</v>
      </c>
      <c r="E6" s="60">
        <v>1176.4964849999999</v>
      </c>
      <c r="F6" s="60">
        <v>1045.381832</v>
      </c>
      <c r="G6" s="60">
        <v>1102.8338509999999</v>
      </c>
      <c r="H6" s="60">
        <v>1044.8278810000002</v>
      </c>
      <c r="I6" s="60">
        <v>1104.3502149999999</v>
      </c>
      <c r="J6" s="60">
        <v>1326.4117580000002</v>
      </c>
      <c r="K6" s="60">
        <v>1624.291815</v>
      </c>
      <c r="L6" s="60">
        <v>1772.6479969999998</v>
      </c>
      <c r="M6" s="60">
        <v>1750.5606329999998</v>
      </c>
      <c r="N6" s="60">
        <v>1571.5529730000001</v>
      </c>
      <c r="O6" s="60">
        <v>1663.2081129999999</v>
      </c>
      <c r="P6" s="60">
        <v>1033.6779170000002</v>
      </c>
      <c r="Q6" s="60">
        <v>1470.2000149999999</v>
      </c>
      <c r="R6" s="60">
        <v>1052.376444</v>
      </c>
      <c r="S6" s="60">
        <v>1074.1599799999999</v>
      </c>
      <c r="T6" s="60">
        <v>1083.1322680000001</v>
      </c>
      <c r="U6" s="60">
        <v>1102.0602670000001</v>
      </c>
      <c r="V6" s="60">
        <v>1333.5880149999998</v>
      </c>
      <c r="W6" s="60">
        <v>1526.3066980000001</v>
      </c>
      <c r="X6" s="60">
        <v>1658.8514480000001</v>
      </c>
      <c r="Y6" s="60">
        <v>1604.2449779999999</v>
      </c>
      <c r="Z6" s="60">
        <v>1430.2153830000002</v>
      </c>
      <c r="AA6" s="60">
        <v>1481.6866089999999</v>
      </c>
      <c r="AB6" s="60">
        <v>1205.201736</v>
      </c>
      <c r="AC6" s="60">
        <v>1116.0701539999998</v>
      </c>
      <c r="AD6" s="60">
        <v>1001.210915</v>
      </c>
      <c r="AE6" s="60">
        <v>1043.502559</v>
      </c>
      <c r="AF6" s="60">
        <v>1033.4303609999999</v>
      </c>
      <c r="AG6" s="60">
        <v>1084.4175249999998</v>
      </c>
      <c r="AH6" s="60">
        <v>1259.9388299999998</v>
      </c>
      <c r="AI6" s="60">
        <v>1539.7070230000002</v>
      </c>
      <c r="AJ6" s="60">
        <v>1703.5679600000001</v>
      </c>
      <c r="AK6" s="60">
        <v>1617.2373399999997</v>
      </c>
      <c r="AL6" s="60">
        <v>1487.4417040000001</v>
      </c>
      <c r="AM6" s="60">
        <v>1531.417641</v>
      </c>
      <c r="AN6" s="60">
        <v>1284.117716</v>
      </c>
      <c r="AO6" s="60">
        <v>1084.7996499999999</v>
      </c>
      <c r="AP6" s="60">
        <v>998.39965799999993</v>
      </c>
      <c r="AQ6" s="60">
        <v>1032.0123629999998</v>
      </c>
      <c r="AR6" s="60">
        <v>1014.894579</v>
      </c>
      <c r="AS6" s="60">
        <v>1087.9059950000001</v>
      </c>
      <c r="AT6" s="60">
        <v>1302.9994340000001</v>
      </c>
      <c r="AU6" s="60">
        <v>1587.268822</v>
      </c>
      <c r="AV6" s="60">
        <v>1712.2823989999999</v>
      </c>
      <c r="AW6" s="60">
        <v>1703.4949939999999</v>
      </c>
      <c r="AX6" s="60">
        <v>1443.6534500000002</v>
      </c>
      <c r="AY6" s="60">
        <v>1414.612429</v>
      </c>
      <c r="AZ6" s="60">
        <v>1150.7035810000002</v>
      </c>
      <c r="BA6" s="60">
        <v>1048.0702620000002</v>
      </c>
      <c r="BB6" s="60">
        <v>970.29296799999986</v>
      </c>
      <c r="BC6" s="60">
        <v>997.4931160000001</v>
      </c>
      <c r="BD6" s="60">
        <v>994.83703300000002</v>
      </c>
      <c r="BE6" s="60">
        <v>1041.8675279999998</v>
      </c>
      <c r="BF6" s="60">
        <v>1237.4036550000001</v>
      </c>
      <c r="BG6" s="60">
        <v>1416.8166650000001</v>
      </c>
      <c r="BH6" s="60">
        <v>1653.474845</v>
      </c>
      <c r="BI6" s="60">
        <v>1700.903145</v>
      </c>
      <c r="BJ6" s="60">
        <v>1472.1346999999998</v>
      </c>
      <c r="BK6" s="60">
        <v>1416.6265109999999</v>
      </c>
      <c r="BL6" s="60">
        <v>1162.3534089999998</v>
      </c>
      <c r="BM6" s="60">
        <v>1081.6385930000001</v>
      </c>
      <c r="BN6" s="60">
        <v>958.071955</v>
      </c>
      <c r="BO6" s="60">
        <v>984.49596799999995</v>
      </c>
      <c r="BP6" s="60">
        <v>996.14420700000005</v>
      </c>
      <c r="BQ6" s="60">
        <v>1048.267329</v>
      </c>
      <c r="BR6" s="60">
        <v>1228.023181</v>
      </c>
      <c r="BS6" s="60">
        <v>1520.914534</v>
      </c>
      <c r="BT6" s="60">
        <v>1786.1818720000001</v>
      </c>
      <c r="BU6" s="60">
        <v>1598.0452990000001</v>
      </c>
      <c r="BV6" s="60">
        <v>1351.1688349999999</v>
      </c>
      <c r="BW6" s="60">
        <v>1409.2785329999997</v>
      </c>
      <c r="BX6" s="60">
        <v>1081.2318580000001</v>
      </c>
      <c r="BY6" s="60">
        <v>1052.1739750000002</v>
      </c>
      <c r="BZ6" s="60">
        <v>976.244505</v>
      </c>
      <c r="CA6" s="60">
        <v>997.200828</v>
      </c>
      <c r="CB6" s="60">
        <v>998.92635700000005</v>
      </c>
      <c r="CC6" s="60">
        <v>1021.730049</v>
      </c>
      <c r="CD6" s="60">
        <v>1187.8809240000001</v>
      </c>
      <c r="CE6" s="60">
        <v>1335.3890509999999</v>
      </c>
      <c r="CF6" s="60">
        <v>1518.598029</v>
      </c>
      <c r="CG6" s="60">
        <v>1521.0542270000001</v>
      </c>
      <c r="CH6" s="60">
        <v>1441.4164940000001</v>
      </c>
      <c r="CI6" s="60">
        <v>1331.1212419999997</v>
      </c>
      <c r="CJ6" s="60">
        <v>1151.335411</v>
      </c>
      <c r="CK6" s="60">
        <v>1072.8691670000001</v>
      </c>
      <c r="CL6" s="60">
        <v>991.63923399999999</v>
      </c>
      <c r="CM6" s="60">
        <v>1005.456367</v>
      </c>
      <c r="CN6" s="60">
        <v>992.51908900000001</v>
      </c>
      <c r="CO6" s="23"/>
      <c r="CP6" s="23"/>
      <c r="CQ6" s="23"/>
      <c r="CR6" s="23"/>
      <c r="CS6" s="23"/>
      <c r="CT6" s="23"/>
      <c r="CU6" s="23"/>
      <c r="CV6" s="23"/>
    </row>
    <row r="7" spans="2:100" x14ac:dyDescent="0.2">
      <c r="B7" s="67"/>
      <c r="C7" s="68" t="s">
        <v>17</v>
      </c>
      <c r="D7" s="60">
        <v>1259.56791</v>
      </c>
      <c r="E7" s="60">
        <v>1180.3951649999999</v>
      </c>
      <c r="F7" s="60">
        <v>1048.348812</v>
      </c>
      <c r="G7" s="60">
        <v>1108.996322</v>
      </c>
      <c r="H7" s="60">
        <v>1055.805638</v>
      </c>
      <c r="I7" s="60">
        <v>1117.6113229999999</v>
      </c>
      <c r="J7" s="60">
        <v>1337.7065980000002</v>
      </c>
      <c r="K7" s="60">
        <v>1636.571418</v>
      </c>
      <c r="L7" s="60">
        <v>1782.2529689999997</v>
      </c>
      <c r="M7" s="60">
        <v>1752.2592409999997</v>
      </c>
      <c r="N7" s="60">
        <v>1596.9396860000002</v>
      </c>
      <c r="O7" s="60">
        <v>1635.6944549999998</v>
      </c>
      <c r="P7" s="60">
        <v>1001.6617600000003</v>
      </c>
      <c r="Q7" s="60">
        <v>1443.376604</v>
      </c>
      <c r="R7" s="60">
        <v>1034.3988920000002</v>
      </c>
      <c r="S7" s="60">
        <v>1067.1466789999997</v>
      </c>
      <c r="T7" s="60">
        <v>955.46038100000021</v>
      </c>
      <c r="U7" s="60">
        <v>1115.7457320000001</v>
      </c>
      <c r="V7" s="60">
        <v>1344.1249409999998</v>
      </c>
      <c r="W7" s="60">
        <v>1531.874806</v>
      </c>
      <c r="X7" s="60">
        <v>1658.9599060000003</v>
      </c>
      <c r="Y7" s="60">
        <v>1592.9837210000001</v>
      </c>
      <c r="Z7" s="60">
        <v>1405.5107730000002</v>
      </c>
      <c r="AA7" s="60">
        <v>1456.4457150000001</v>
      </c>
      <c r="AB7" s="60">
        <v>1188.6144979999999</v>
      </c>
      <c r="AC7" s="60">
        <v>1102.6334129999998</v>
      </c>
      <c r="AD7" s="60">
        <v>986.37184499999989</v>
      </c>
      <c r="AE7" s="60">
        <v>1019.1746549999999</v>
      </c>
      <c r="AF7" s="60">
        <v>1030.9074930000002</v>
      </c>
      <c r="AG7" s="60">
        <v>1098.1817359999998</v>
      </c>
      <c r="AH7" s="60">
        <v>1277.0772179999999</v>
      </c>
      <c r="AI7" s="60">
        <v>1555.6822340000001</v>
      </c>
      <c r="AJ7" s="60">
        <v>1717.1006440000001</v>
      </c>
      <c r="AK7" s="60">
        <v>1625.4701019999998</v>
      </c>
      <c r="AL7" s="60">
        <v>1484.0939980000001</v>
      </c>
      <c r="AM7" s="60">
        <v>1515.3539120000003</v>
      </c>
      <c r="AN7" s="60">
        <v>1260.110267</v>
      </c>
      <c r="AO7" s="60">
        <v>1064.4724489999999</v>
      </c>
      <c r="AP7" s="60">
        <v>982.31415299999981</v>
      </c>
      <c r="AQ7" s="60">
        <v>1020.7205279999998</v>
      </c>
      <c r="AR7" s="60">
        <v>1012.7299919999999</v>
      </c>
      <c r="AS7" s="60">
        <v>1096.866681</v>
      </c>
      <c r="AT7" s="60">
        <v>1313.4154410000001</v>
      </c>
      <c r="AU7" s="60">
        <v>1601.1742059999999</v>
      </c>
      <c r="AV7" s="60">
        <v>1721.6557639999999</v>
      </c>
      <c r="AW7" s="60">
        <v>1703.4870579999999</v>
      </c>
      <c r="AX7" s="60">
        <v>1416.5786750000004</v>
      </c>
      <c r="AY7" s="60">
        <v>1376.051663</v>
      </c>
      <c r="AZ7" s="60">
        <v>1105.5770070000001</v>
      </c>
      <c r="BA7" s="60">
        <v>1009.714653</v>
      </c>
      <c r="BB7" s="60">
        <v>942.84485299999983</v>
      </c>
      <c r="BC7" s="60">
        <v>979.88974299999995</v>
      </c>
      <c r="BD7" s="60">
        <v>995.09157700000003</v>
      </c>
      <c r="BE7" s="60">
        <v>1050.6769159999999</v>
      </c>
      <c r="BF7" s="60">
        <v>1249.649795</v>
      </c>
      <c r="BG7" s="60">
        <v>1430.8684400000002</v>
      </c>
      <c r="BH7" s="60">
        <v>1665.5089089999999</v>
      </c>
      <c r="BI7" s="60">
        <v>1703.5131370000001</v>
      </c>
      <c r="BJ7" s="60">
        <v>1462.163284</v>
      </c>
      <c r="BK7" s="60">
        <v>1394.942963</v>
      </c>
      <c r="BL7" s="60">
        <v>1131.1572849999998</v>
      </c>
      <c r="BM7" s="60">
        <v>1051.3511590000001</v>
      </c>
      <c r="BN7" s="60">
        <v>939.99198100000012</v>
      </c>
      <c r="BO7" s="60">
        <v>975.56354400000009</v>
      </c>
      <c r="BP7" s="60">
        <v>997.51674000000014</v>
      </c>
      <c r="BQ7" s="60">
        <v>1058.977621</v>
      </c>
      <c r="BR7" s="60">
        <v>1242.616301</v>
      </c>
      <c r="BS7" s="60">
        <v>1536.3449349999999</v>
      </c>
      <c r="BT7" s="60">
        <v>1802.5571140000002</v>
      </c>
      <c r="BU7" s="60">
        <v>1606.8611440000002</v>
      </c>
      <c r="BV7" s="60">
        <v>1347.0544659999998</v>
      </c>
      <c r="BW7" s="60">
        <v>1390.5051849999998</v>
      </c>
      <c r="BX7" s="60">
        <v>1056.5007069999999</v>
      </c>
      <c r="BY7" s="60">
        <v>1036.841396</v>
      </c>
      <c r="BZ7" s="60">
        <v>961.29021900000021</v>
      </c>
      <c r="CA7" s="60">
        <v>984.02965599999993</v>
      </c>
      <c r="CB7" s="60">
        <v>996.4704680000001</v>
      </c>
      <c r="CC7" s="60">
        <v>1024.9214290000002</v>
      </c>
      <c r="CD7" s="60">
        <v>1194.4586139999999</v>
      </c>
      <c r="CE7" s="60">
        <v>1342.2968959999998</v>
      </c>
      <c r="CF7" s="60">
        <v>1521.759429</v>
      </c>
      <c r="CG7" s="60">
        <v>1520.951646</v>
      </c>
      <c r="CH7" s="60">
        <v>1433.8039140000001</v>
      </c>
      <c r="CI7" s="60">
        <v>1316.2014699999997</v>
      </c>
      <c r="CJ7" s="60">
        <v>1129.5053439999999</v>
      </c>
      <c r="CK7" s="60">
        <v>1047.5096120000001</v>
      </c>
      <c r="CL7" s="60">
        <v>970.86211700000013</v>
      </c>
      <c r="CM7" s="60">
        <v>997.72993699999984</v>
      </c>
      <c r="CN7" s="60">
        <v>995.99017100000015</v>
      </c>
      <c r="CO7" s="23"/>
      <c r="CP7" s="23"/>
      <c r="CQ7" s="23"/>
      <c r="CR7" s="23"/>
      <c r="CS7" s="23"/>
      <c r="CT7" s="23"/>
      <c r="CU7" s="23"/>
      <c r="CV7" s="23"/>
    </row>
    <row r="8" spans="2:100" x14ac:dyDescent="0.2">
      <c r="B8" s="67"/>
      <c r="C8" s="68" t="s">
        <v>18</v>
      </c>
      <c r="D8" s="60">
        <v>1263.5727219999999</v>
      </c>
      <c r="E8" s="60">
        <v>1185.4205600276482</v>
      </c>
      <c r="F8" s="60">
        <v>1051.7021779999998</v>
      </c>
      <c r="G8" s="60">
        <v>1104.5972250000002</v>
      </c>
      <c r="H8" s="60">
        <v>1048.9660340000003</v>
      </c>
      <c r="I8" s="60">
        <v>1111.4871519999997</v>
      </c>
      <c r="J8" s="60">
        <v>1335.7356710000001</v>
      </c>
      <c r="K8" s="60">
        <v>1634.89059</v>
      </c>
      <c r="L8" s="60">
        <v>1786.5741679999996</v>
      </c>
      <c r="M8" s="60">
        <v>1754.9442559999995</v>
      </c>
      <c r="N8" s="60">
        <v>1596.0488250000003</v>
      </c>
      <c r="O8" s="60">
        <v>1632.0679789999999</v>
      </c>
      <c r="P8" s="60">
        <v>996.18209300000012</v>
      </c>
      <c r="Q8" s="60">
        <v>1395.467277</v>
      </c>
      <c r="R8" s="60">
        <v>1020.537103</v>
      </c>
      <c r="S8" s="60">
        <v>1052.5563149999996</v>
      </c>
      <c r="T8" s="60">
        <v>943.45417500000019</v>
      </c>
      <c r="U8" s="60">
        <v>1108.2937830000001</v>
      </c>
      <c r="V8" s="60">
        <v>1339.9284139999997</v>
      </c>
      <c r="W8" s="60">
        <v>1532.454612</v>
      </c>
      <c r="X8" s="60">
        <v>1659.1182180000003</v>
      </c>
      <c r="Y8" s="60">
        <v>1587.8213020000001</v>
      </c>
      <c r="Z8" s="60">
        <v>1395.0352520000004</v>
      </c>
      <c r="AA8" s="60">
        <v>1445.7764890000001</v>
      </c>
      <c r="AB8" s="60">
        <v>1180.741667</v>
      </c>
      <c r="AC8" s="60">
        <v>1096.3655979999999</v>
      </c>
      <c r="AD8" s="60">
        <v>975.15243399999986</v>
      </c>
      <c r="AE8" s="60">
        <v>1005.879252</v>
      </c>
      <c r="AF8" s="60">
        <v>1021.5988010000001</v>
      </c>
      <c r="AG8" s="60">
        <v>1089.0969589999997</v>
      </c>
      <c r="AH8" s="60">
        <v>1293.8837269999999</v>
      </c>
      <c r="AI8" s="60">
        <v>1550.7294240000001</v>
      </c>
      <c r="AJ8" s="60">
        <v>1714.9678610000003</v>
      </c>
      <c r="AK8" s="60">
        <v>1625.1981029999997</v>
      </c>
      <c r="AL8" s="60">
        <v>1485.1495830000001</v>
      </c>
      <c r="AM8" s="60">
        <v>1515.5290240000002</v>
      </c>
      <c r="AN8" s="60">
        <v>1258.4591310000001</v>
      </c>
      <c r="AO8" s="60">
        <v>1059.3021570000001</v>
      </c>
      <c r="AP8" s="60">
        <v>972.05810199999985</v>
      </c>
      <c r="AQ8" s="60">
        <v>1009.0544229999998</v>
      </c>
      <c r="AR8" s="60">
        <v>1003.6682529999998</v>
      </c>
      <c r="AS8" s="60">
        <v>1092.1520390000001</v>
      </c>
      <c r="AT8" s="60">
        <v>1310.7222260000003</v>
      </c>
      <c r="AU8" s="60">
        <v>1603.828387</v>
      </c>
      <c r="AV8" s="60">
        <v>1728.9928649999999</v>
      </c>
      <c r="AW8" s="60">
        <v>1708.0391509999999</v>
      </c>
      <c r="AX8" s="60">
        <v>1416.7256060000004</v>
      </c>
      <c r="AY8" s="60">
        <v>1371.6627249999999</v>
      </c>
      <c r="AZ8" s="60">
        <v>1098.468331</v>
      </c>
      <c r="BA8" s="60">
        <v>994.00661500000001</v>
      </c>
      <c r="BB8" s="60">
        <v>919.0471329999998</v>
      </c>
      <c r="BC8" s="60">
        <v>954.12030200000004</v>
      </c>
      <c r="BD8" s="60">
        <v>972.12930200000017</v>
      </c>
      <c r="BE8" s="60">
        <v>1039.0079469999998</v>
      </c>
      <c r="BF8" s="60">
        <v>1245.0710899999999</v>
      </c>
      <c r="BG8" s="60">
        <v>1431.8621560000001</v>
      </c>
      <c r="BH8" s="60">
        <v>1669.177612</v>
      </c>
      <c r="BI8" s="60">
        <v>1708.1190590000001</v>
      </c>
      <c r="BJ8" s="60">
        <v>1464.3757210000001</v>
      </c>
      <c r="BK8" s="60">
        <v>1392.937189</v>
      </c>
      <c r="BL8" s="60">
        <v>1125.3820529999996</v>
      </c>
      <c r="BM8" s="60">
        <v>1039.9700720000001</v>
      </c>
      <c r="BN8" s="60">
        <v>924.08681100000001</v>
      </c>
      <c r="BO8" s="60">
        <v>957.68763800000011</v>
      </c>
      <c r="BP8" s="60">
        <v>984.92564800000014</v>
      </c>
      <c r="BQ8" s="60">
        <v>1052.527431</v>
      </c>
      <c r="BR8" s="60">
        <v>1243.557519</v>
      </c>
      <c r="BS8" s="60">
        <v>1539.5807059999997</v>
      </c>
      <c r="BT8" s="60">
        <v>1808.4629960000002</v>
      </c>
      <c r="BU8" s="60">
        <v>1612.3946140000003</v>
      </c>
      <c r="BV8" s="60">
        <v>1350.3052149999999</v>
      </c>
      <c r="BW8" s="60">
        <v>1388.6830369999998</v>
      </c>
      <c r="BX8" s="60">
        <v>1052.0492409999999</v>
      </c>
      <c r="BY8" s="60">
        <v>1030.7336000000003</v>
      </c>
      <c r="BZ8" s="60">
        <v>950.09435800000017</v>
      </c>
      <c r="CA8" s="60">
        <v>972.65629599999988</v>
      </c>
      <c r="CB8" s="60">
        <v>984.69949700000018</v>
      </c>
      <c r="CC8" s="60">
        <v>1017.768411</v>
      </c>
      <c r="CD8" s="60">
        <v>1190.298902</v>
      </c>
      <c r="CE8" s="60">
        <v>1341.4118199999998</v>
      </c>
      <c r="CF8" s="60">
        <v>1522.6109529999999</v>
      </c>
      <c r="CG8" s="60">
        <v>1521.7396329999999</v>
      </c>
      <c r="CH8" s="60">
        <v>1434.233438</v>
      </c>
      <c r="CI8" s="60">
        <v>1314.3189499999999</v>
      </c>
      <c r="CJ8" s="60">
        <v>1125.1679929999998</v>
      </c>
      <c r="CK8" s="60">
        <v>1037.9532960000001</v>
      </c>
      <c r="CL8" s="60">
        <v>957.96528799999999</v>
      </c>
      <c r="CM8" s="60">
        <v>984.6694829999999</v>
      </c>
      <c r="CN8" s="60">
        <v>986.63814600000001</v>
      </c>
      <c r="CO8" s="23"/>
      <c r="CP8" s="23"/>
      <c r="CQ8" s="23"/>
      <c r="CR8" s="23"/>
      <c r="CS8" s="23"/>
      <c r="CT8" s="23"/>
      <c r="CU8" s="23"/>
      <c r="CV8" s="23"/>
    </row>
    <row r="9" spans="2:100" x14ac:dyDescent="0.2">
      <c r="B9" s="67"/>
      <c r="C9" s="68" t="s">
        <v>19</v>
      </c>
      <c r="D9" s="60">
        <v>1276.2155699999998</v>
      </c>
      <c r="E9" s="60">
        <v>1195.9505230276482</v>
      </c>
      <c r="F9" s="60">
        <v>1062.8768459999999</v>
      </c>
      <c r="G9" s="60">
        <v>1112.1581260000003</v>
      </c>
      <c r="H9" s="60">
        <v>1056.0773066487156</v>
      </c>
      <c r="I9" s="60">
        <v>1116.4744889999997</v>
      </c>
      <c r="J9" s="60">
        <v>1337.3339089999999</v>
      </c>
      <c r="K9" s="60">
        <v>1635.1610129723517</v>
      </c>
      <c r="L9" s="60">
        <v>1785.8745569999996</v>
      </c>
      <c r="M9" s="60">
        <v>1755.3986329999993</v>
      </c>
      <c r="N9" s="60">
        <v>1593.3306890000001</v>
      </c>
      <c r="O9" s="60">
        <v>1627.6900009999999</v>
      </c>
      <c r="P9" s="60">
        <v>994.78692300000023</v>
      </c>
      <c r="Q9" s="60">
        <v>1393.0835939999999</v>
      </c>
      <c r="R9" s="60">
        <v>1018.660714</v>
      </c>
      <c r="S9" s="60">
        <v>1049.6206459999996</v>
      </c>
      <c r="T9" s="60">
        <v>940.80522700000006</v>
      </c>
      <c r="U9" s="60">
        <v>1106.575765</v>
      </c>
      <c r="V9" s="60">
        <v>1338.6285249999999</v>
      </c>
      <c r="W9" s="60">
        <v>1529.7680080000002</v>
      </c>
      <c r="X9" s="60">
        <v>1653.3630880000005</v>
      </c>
      <c r="Y9" s="60">
        <v>1579.932798</v>
      </c>
      <c r="Z9" s="60">
        <v>1385.4803470000004</v>
      </c>
      <c r="AA9" s="60">
        <v>1436.898379</v>
      </c>
      <c r="AB9" s="60">
        <v>1180.741667</v>
      </c>
      <c r="AC9" s="60">
        <v>1080.1132130000001</v>
      </c>
      <c r="AD9" s="60">
        <v>970.9307849999999</v>
      </c>
      <c r="AE9" s="60">
        <v>1004.3633829999998</v>
      </c>
      <c r="AF9" s="60">
        <v>1020.3325769999999</v>
      </c>
      <c r="AG9" s="60">
        <v>1084.0171409999998</v>
      </c>
      <c r="AH9" s="60">
        <v>1282.746807</v>
      </c>
      <c r="AI9" s="60">
        <v>1535.1659999999999</v>
      </c>
      <c r="AJ9" s="60">
        <v>1694.8951170000003</v>
      </c>
      <c r="AK9" s="60">
        <v>1604.9168889999999</v>
      </c>
      <c r="AL9" s="60">
        <v>1467.0713030000002</v>
      </c>
      <c r="AM9" s="60">
        <v>1501.6561220000001</v>
      </c>
      <c r="AN9" s="60">
        <v>1247.549986</v>
      </c>
      <c r="AO9" s="60">
        <v>1054.9327029999999</v>
      </c>
      <c r="AP9" s="60">
        <v>968.35311699999977</v>
      </c>
      <c r="AQ9" s="60">
        <v>1004.6481369999999</v>
      </c>
      <c r="AR9" s="60">
        <v>996.27549799999997</v>
      </c>
      <c r="AS9" s="60">
        <v>1082.6610130000001</v>
      </c>
      <c r="AT9" s="60">
        <v>1300.5471930000003</v>
      </c>
      <c r="AU9" s="60">
        <v>1591.5630449999999</v>
      </c>
      <c r="AV9" s="60">
        <v>1713.6402449999998</v>
      </c>
      <c r="AW9" s="60">
        <v>1690.361911</v>
      </c>
      <c r="AX9" s="60">
        <v>1399.5873280000005</v>
      </c>
      <c r="AY9" s="60">
        <v>1354.12201</v>
      </c>
      <c r="AZ9" s="60">
        <v>1079.3810499999997</v>
      </c>
      <c r="BA9" s="60">
        <v>975.75335899999993</v>
      </c>
      <c r="BB9" s="60">
        <v>901.74722799999972</v>
      </c>
      <c r="BC9" s="60">
        <v>940.11471499999993</v>
      </c>
      <c r="BD9" s="60">
        <v>958.44870800000012</v>
      </c>
      <c r="BE9" s="60">
        <v>1025.6966609999999</v>
      </c>
      <c r="BF9" s="60">
        <v>1228.231323</v>
      </c>
      <c r="BG9" s="60">
        <v>1416.8609489999999</v>
      </c>
      <c r="BH9" s="60">
        <v>1652.7440960000001</v>
      </c>
      <c r="BI9" s="60">
        <v>1691.6172780000002</v>
      </c>
      <c r="BJ9" s="60">
        <v>1449.3523150000001</v>
      </c>
      <c r="BK9" s="60">
        <v>1380.9138660000001</v>
      </c>
      <c r="BL9" s="60">
        <v>1115.2882199999997</v>
      </c>
      <c r="BM9" s="60">
        <v>1030.0057870000001</v>
      </c>
      <c r="BN9" s="60">
        <v>914.488652</v>
      </c>
      <c r="BO9" s="60">
        <v>948.27754200000004</v>
      </c>
      <c r="BP9" s="60">
        <v>975.27543400000013</v>
      </c>
      <c r="BQ9" s="60">
        <v>1044.207846</v>
      </c>
      <c r="BR9" s="60">
        <v>1236.1967</v>
      </c>
      <c r="BS9" s="60">
        <v>1531.600774</v>
      </c>
      <c r="BT9" s="60">
        <v>1800.7902360000003</v>
      </c>
      <c r="BU9" s="60">
        <v>1604.3774670000003</v>
      </c>
      <c r="BV9" s="60">
        <v>1342.4539209999998</v>
      </c>
      <c r="BW9" s="60">
        <v>1381.0410389999997</v>
      </c>
      <c r="BX9" s="60">
        <v>1042.065554</v>
      </c>
      <c r="BY9" s="60">
        <v>1024.5295600000002</v>
      </c>
      <c r="BZ9" s="60">
        <v>944.57373500000028</v>
      </c>
      <c r="CA9" s="60">
        <v>968.37466299999983</v>
      </c>
      <c r="CB9" s="60">
        <v>979.92150200000015</v>
      </c>
      <c r="CC9" s="60">
        <v>1012.6172549999999</v>
      </c>
      <c r="CD9" s="60">
        <v>1184.232297</v>
      </c>
      <c r="CE9" s="60">
        <v>1333.8216429999998</v>
      </c>
      <c r="CF9" s="60">
        <v>1513.5388349999998</v>
      </c>
      <c r="CG9" s="60">
        <v>1511.4841029999998</v>
      </c>
      <c r="CH9" s="60">
        <v>1425.755962</v>
      </c>
      <c r="CI9" s="60">
        <v>1307.9467269999998</v>
      </c>
      <c r="CJ9" s="60">
        <v>1117.9414459999998</v>
      </c>
      <c r="CK9" s="60">
        <v>1032.4546690000002</v>
      </c>
      <c r="CL9" s="60">
        <v>952.26292399999988</v>
      </c>
      <c r="CM9" s="60">
        <v>979.61485299999993</v>
      </c>
      <c r="CN9" s="60">
        <v>980.50014300000009</v>
      </c>
      <c r="CO9" s="23"/>
      <c r="CP9" s="23"/>
      <c r="CQ9" s="23"/>
      <c r="CR9" s="23"/>
      <c r="CS9" s="23"/>
      <c r="CT9" s="23"/>
      <c r="CU9" s="23"/>
      <c r="CV9" s="23"/>
    </row>
    <row r="10" spans="2:100" x14ac:dyDescent="0.2">
      <c r="B10" s="67"/>
      <c r="C10" s="68" t="s">
        <v>20</v>
      </c>
      <c r="D10" s="60">
        <v>1272.0667819999996</v>
      </c>
      <c r="E10" s="60">
        <v>1193.7967110276481</v>
      </c>
      <c r="F10" s="60">
        <v>1066.5635419999999</v>
      </c>
      <c r="G10" s="60">
        <v>1114.7570290000001</v>
      </c>
      <c r="H10" s="60">
        <v>1056.3285366487157</v>
      </c>
      <c r="I10" s="60">
        <v>1116.5587679999999</v>
      </c>
      <c r="J10" s="60">
        <v>1336.6545599999999</v>
      </c>
      <c r="K10" s="60">
        <v>1635.1974959723518</v>
      </c>
      <c r="L10" s="60">
        <v>1785.3833649999997</v>
      </c>
      <c r="M10" s="60">
        <v>1755.2393169999996</v>
      </c>
      <c r="N10" s="60">
        <v>1593.8424430000002</v>
      </c>
      <c r="O10" s="60">
        <v>1625.419922</v>
      </c>
      <c r="P10" s="60">
        <v>992.67742600000031</v>
      </c>
      <c r="Q10" s="60">
        <v>1392.443847</v>
      </c>
      <c r="R10" s="60">
        <v>1015.4204120000001</v>
      </c>
      <c r="S10" s="60">
        <v>1042.5575769999998</v>
      </c>
      <c r="T10" s="60">
        <v>933.98100499999998</v>
      </c>
      <c r="U10" s="60">
        <v>1098.2989699999998</v>
      </c>
      <c r="V10" s="60">
        <v>1333.3821369999998</v>
      </c>
      <c r="W10" s="60">
        <v>1523.4401280000004</v>
      </c>
      <c r="X10" s="60">
        <v>1647.2485850000005</v>
      </c>
      <c r="Y10" s="60">
        <v>1572.654655</v>
      </c>
      <c r="Z10" s="60">
        <v>1375.7294510000004</v>
      </c>
      <c r="AA10" s="60">
        <v>1425.2403629999999</v>
      </c>
      <c r="AB10" s="60">
        <v>1167.8888770000001</v>
      </c>
      <c r="AC10" s="60">
        <v>1070.6147650000003</v>
      </c>
      <c r="AD10" s="60">
        <v>963.03764599999965</v>
      </c>
      <c r="AE10" s="60">
        <v>992.78743699999973</v>
      </c>
      <c r="AF10" s="60">
        <v>1011.034455</v>
      </c>
      <c r="AG10" s="60">
        <v>1076.7469959999999</v>
      </c>
      <c r="AH10" s="60">
        <v>1277.390363</v>
      </c>
      <c r="AI10" s="60">
        <v>1528.1149189999999</v>
      </c>
      <c r="AJ10" s="60">
        <v>1694.8947990000004</v>
      </c>
      <c r="AK10" s="60">
        <v>1604.9165599999999</v>
      </c>
      <c r="AL10" s="60">
        <v>1454.5819690000001</v>
      </c>
      <c r="AM10" s="60">
        <v>1486.880981</v>
      </c>
      <c r="AN10" s="60">
        <v>1230.481599</v>
      </c>
      <c r="AO10" s="60">
        <v>1035.9703469999999</v>
      </c>
      <c r="AP10" s="60">
        <v>951.06494699999985</v>
      </c>
      <c r="AQ10" s="60">
        <v>1004.6481369999999</v>
      </c>
      <c r="AR10" s="60">
        <v>981.03374599999984</v>
      </c>
      <c r="AS10" s="60">
        <v>1067.7621860000004</v>
      </c>
      <c r="AT10" s="60">
        <v>1286.9571170000004</v>
      </c>
      <c r="AU10" s="60">
        <v>1578.6475209999999</v>
      </c>
      <c r="AV10" s="60">
        <v>1700.2576899999997</v>
      </c>
      <c r="AW10" s="60">
        <v>1680.147792</v>
      </c>
      <c r="AX10" s="60">
        <v>1388.2936070000005</v>
      </c>
      <c r="AY10" s="60">
        <v>1344.884697</v>
      </c>
      <c r="AZ10" s="60">
        <v>1070.3191289999997</v>
      </c>
      <c r="BA10" s="60">
        <v>967.56338999999991</v>
      </c>
      <c r="BB10" s="60">
        <v>895.07273999999984</v>
      </c>
      <c r="BC10" s="60">
        <v>933.43865099999994</v>
      </c>
      <c r="BD10" s="60">
        <v>952.89816500000029</v>
      </c>
      <c r="BE10" s="60">
        <v>1020.4043209999999</v>
      </c>
      <c r="BF10" s="60">
        <v>1222.33465</v>
      </c>
      <c r="BG10" s="60">
        <v>1411.411779</v>
      </c>
      <c r="BH10" s="60">
        <v>1647.7168800000002</v>
      </c>
      <c r="BI10" s="60">
        <v>1686.6931950000001</v>
      </c>
      <c r="BJ10" s="60">
        <v>1443.4494250000002</v>
      </c>
      <c r="BK10" s="60">
        <v>1372.6401560000002</v>
      </c>
      <c r="BL10" s="60">
        <v>1105.6807279999996</v>
      </c>
      <c r="BM10" s="60">
        <v>1020.8268050000003</v>
      </c>
      <c r="BN10" s="60">
        <v>905.24394999999993</v>
      </c>
      <c r="BO10" s="60">
        <v>939.11824300000012</v>
      </c>
      <c r="BP10" s="60">
        <v>966.42152600000009</v>
      </c>
      <c r="BQ10" s="60">
        <v>1038.6115160000002</v>
      </c>
      <c r="BR10" s="60">
        <v>1230.1422620000001</v>
      </c>
      <c r="BS10" s="60">
        <v>1525.621701</v>
      </c>
      <c r="BT10" s="60">
        <v>1795.4686100000004</v>
      </c>
      <c r="BU10" s="60">
        <v>1599.1816050000002</v>
      </c>
      <c r="BV10" s="60">
        <v>1336.412409</v>
      </c>
      <c r="BW10" s="60">
        <v>1375.1911359999995</v>
      </c>
      <c r="BX10" s="60">
        <v>1036.5723609999998</v>
      </c>
      <c r="BY10" s="60">
        <v>1019.5048840000002</v>
      </c>
      <c r="BZ10" s="60">
        <v>941.26012800000024</v>
      </c>
      <c r="CA10" s="60">
        <v>964.2253149999998</v>
      </c>
      <c r="CB10" s="60">
        <v>977.05617800000016</v>
      </c>
      <c r="CC10" s="60">
        <v>1010.9005719999999</v>
      </c>
      <c r="CD10" s="60">
        <v>1182.3882010000002</v>
      </c>
      <c r="CE10" s="60">
        <v>1331.7419039999997</v>
      </c>
      <c r="CF10" s="60">
        <v>1511.4982589999997</v>
      </c>
      <c r="CG10" s="60">
        <v>1509.2027839999998</v>
      </c>
      <c r="CH10" s="60">
        <v>1422.9034159999999</v>
      </c>
      <c r="CI10" s="60">
        <v>1304.8917789999998</v>
      </c>
      <c r="CJ10" s="60">
        <v>1115.537812</v>
      </c>
      <c r="CK10" s="60">
        <v>1029.6763540000002</v>
      </c>
      <c r="CL10" s="60">
        <v>949.34400199999982</v>
      </c>
      <c r="CM10" s="60">
        <v>976.70783399999982</v>
      </c>
      <c r="CN10" s="60">
        <v>978.21352400000012</v>
      </c>
      <c r="CO10" s="23"/>
      <c r="CP10" s="23"/>
      <c r="CQ10" s="23"/>
      <c r="CR10" s="23"/>
      <c r="CS10" s="23"/>
      <c r="CT10" s="23"/>
      <c r="CU10" s="23"/>
      <c r="CV10" s="23"/>
    </row>
    <row r="11" spans="2:100" x14ac:dyDescent="0.2">
      <c r="B11" s="69"/>
      <c r="C11" s="19" t="s">
        <v>55</v>
      </c>
      <c r="D11" s="60">
        <v>1193.2709192748134</v>
      </c>
      <c r="E11" s="60">
        <v>1113.90432737884</v>
      </c>
      <c r="F11" s="60">
        <v>1029.9441499481168</v>
      </c>
      <c r="G11" s="60">
        <v>1040.6786385236808</v>
      </c>
      <c r="H11" s="60">
        <v>1049.1202784648426</v>
      </c>
      <c r="I11" s="60">
        <v>1094.6543772292541</v>
      </c>
      <c r="J11" s="60">
        <v>1283.9750547937836</v>
      </c>
      <c r="K11" s="60">
        <v>1588.8440413194369</v>
      </c>
      <c r="L11" s="60">
        <v>1757.4144581360363</v>
      </c>
      <c r="M11" s="60">
        <v>1745.1336400378402</v>
      </c>
      <c r="N11" s="60">
        <v>1561.9578648141444</v>
      </c>
      <c r="O11" s="60">
        <v>1666.1682052055673</v>
      </c>
      <c r="P11" s="60">
        <v>1200.9235356094669</v>
      </c>
      <c r="Q11" s="60">
        <v>1116.6151433708053</v>
      </c>
      <c r="R11" s="60">
        <v>1009.7124418353881</v>
      </c>
      <c r="S11" s="60">
        <v>1037.6521145329589</v>
      </c>
      <c r="T11" s="60">
        <v>1050.3536307460049</v>
      </c>
      <c r="U11" s="60">
        <v>1079.8090236703827</v>
      </c>
      <c r="V11" s="60">
        <v>1275.2287491698946</v>
      </c>
      <c r="W11" s="60">
        <v>1525.2381782723892</v>
      </c>
      <c r="X11" s="60">
        <v>1667.0758591733556</v>
      </c>
      <c r="Y11" s="60">
        <v>1643.5463759621596</v>
      </c>
      <c r="Z11" s="60">
        <v>1467.6497281858547</v>
      </c>
      <c r="AA11" s="60">
        <v>1496.3443657944335</v>
      </c>
      <c r="AB11" s="60">
        <v>1070.5027343905326</v>
      </c>
      <c r="AC11" s="60">
        <v>1106.9178006291941</v>
      </c>
      <c r="AD11" s="60">
        <v>1036.9096401646123</v>
      </c>
      <c r="AE11" s="60">
        <v>1062.4654214670404</v>
      </c>
      <c r="AF11" s="60">
        <v>1045.0538932539953</v>
      </c>
      <c r="AG11" s="60">
        <v>1094.3023783296176</v>
      </c>
      <c r="AH11" s="60">
        <v>1308.2430638301046</v>
      </c>
      <c r="AI11" s="60">
        <v>1538.4256877276111</v>
      </c>
      <c r="AJ11" s="60">
        <v>1713.6429568266442</v>
      </c>
      <c r="AK11" s="60">
        <v>1650.3338106724209</v>
      </c>
      <c r="AL11" s="60">
        <v>1519.6714371408023</v>
      </c>
      <c r="AM11" s="60">
        <v>1532.2775205476114</v>
      </c>
      <c r="AN11" s="60">
        <v>1228.3683815517938</v>
      </c>
      <c r="AO11" s="60">
        <v>1076.7355429767331</v>
      </c>
      <c r="AP11" s="60">
        <v>1020.0814102241663</v>
      </c>
      <c r="AQ11" s="60">
        <v>1041.6525170937812</v>
      </c>
      <c r="AR11" s="60">
        <v>1039.9564056748382</v>
      </c>
      <c r="AS11" s="60">
        <v>1102.8589444565655</v>
      </c>
      <c r="AT11" s="60">
        <v>1307.6570348017488</v>
      </c>
      <c r="AU11" s="60">
        <v>1504.4115127494038</v>
      </c>
      <c r="AV11" s="60">
        <v>1669.4165871231114</v>
      </c>
      <c r="AW11" s="60">
        <v>1665.8179432127986</v>
      </c>
      <c r="AX11" s="60">
        <v>1449.0528492619974</v>
      </c>
      <c r="AY11" s="60">
        <v>1411.3927616681954</v>
      </c>
      <c r="AZ11" s="60">
        <v>1070.1809497662948</v>
      </c>
      <c r="BA11" s="60">
        <v>1053.8769689383164</v>
      </c>
      <c r="BB11" s="60">
        <v>988.67803238925421</v>
      </c>
      <c r="BC11" s="60">
        <v>1006.7071865030437</v>
      </c>
      <c r="BD11" s="60">
        <v>1014.18492088722</v>
      </c>
      <c r="BE11" s="60">
        <v>1044.2713002330913</v>
      </c>
      <c r="BF11" s="60">
        <v>1220.9101520064144</v>
      </c>
      <c r="BG11" s="60">
        <v>1410.8954940550013</v>
      </c>
      <c r="BH11" s="60">
        <v>1652.1509298583776</v>
      </c>
      <c r="BI11" s="60">
        <v>1712.428749534587</v>
      </c>
      <c r="BJ11" s="60">
        <v>1496.4610256379465</v>
      </c>
      <c r="BK11" s="60">
        <v>1465.9066902927407</v>
      </c>
      <c r="BL11" s="60">
        <v>1103.2563718981608</v>
      </c>
      <c r="BM11" s="60">
        <v>1076.611705376604</v>
      </c>
      <c r="BN11" s="60">
        <v>989.56970846414288</v>
      </c>
      <c r="BO11" s="60">
        <v>1004.5761067248386</v>
      </c>
      <c r="BP11" s="60">
        <v>1025.5337381072982</v>
      </c>
      <c r="BQ11" s="60">
        <v>1077.9345550471839</v>
      </c>
      <c r="BR11" s="60">
        <v>1275.4171533495191</v>
      </c>
      <c r="BS11" s="60">
        <v>1516.8166395204657</v>
      </c>
      <c r="BT11" s="60">
        <v>1818.2944504199136</v>
      </c>
      <c r="BU11" s="60">
        <v>1642.3569868989875</v>
      </c>
      <c r="BV11" s="60">
        <v>1391.251655128684</v>
      </c>
      <c r="BW11" s="60">
        <v>1418.9166753695092</v>
      </c>
      <c r="BX11" s="60">
        <v>1001.5330590008145</v>
      </c>
      <c r="BY11" s="60">
        <v>1019.0309766397827</v>
      </c>
      <c r="BZ11" s="60">
        <v>978.72994726667571</v>
      </c>
      <c r="CA11" s="60">
        <v>986.30401827060359</v>
      </c>
      <c r="CB11" s="60">
        <v>1003.5325379154879</v>
      </c>
      <c r="CC11" s="60">
        <v>1031.3683819305543</v>
      </c>
      <c r="CD11" s="60">
        <v>1173.6843684449359</v>
      </c>
      <c r="CE11" s="60">
        <v>1353.1620731764813</v>
      </c>
      <c r="CF11" s="60">
        <v>1557.9060709738433</v>
      </c>
      <c r="CG11" s="60">
        <v>1533.614531597384</v>
      </c>
      <c r="CH11" s="60">
        <v>1466.7195823815371</v>
      </c>
      <c r="CI11" s="60">
        <v>1315.9765678942333</v>
      </c>
      <c r="CJ11" s="60">
        <v>1137.7565173068028</v>
      </c>
      <c r="CK11" s="60">
        <v>1071.3398517891183</v>
      </c>
      <c r="CL11" s="60">
        <v>1003.3467724652691</v>
      </c>
      <c r="CM11" s="60">
        <v>990.88124230534504</v>
      </c>
      <c r="CN11" s="60">
        <v>978.6031270763574</v>
      </c>
      <c r="CO11" s="23">
        <v>1038.1739977672623</v>
      </c>
      <c r="CP11" s="23">
        <v>1252.4778198461208</v>
      </c>
      <c r="CQ11" s="23">
        <v>1440.671975632805</v>
      </c>
      <c r="CR11" s="23">
        <v>1595.4707749222289</v>
      </c>
      <c r="CS11" s="23">
        <v>1597.5605372206155</v>
      </c>
      <c r="CT11" s="23">
        <v>1432.0515775262711</v>
      </c>
      <c r="CU11" s="23">
        <v>1549.666535901885</v>
      </c>
      <c r="CV11" s="23"/>
    </row>
    <row r="12" spans="2:100" x14ac:dyDescent="0.2">
      <c r="B12" s="70"/>
      <c r="D12" s="121"/>
      <c r="E12" s="121"/>
      <c r="F12" s="121"/>
      <c r="G12" s="121"/>
      <c r="H12" s="121"/>
      <c r="I12" s="121"/>
      <c r="J12" s="121"/>
      <c r="K12" s="121"/>
      <c r="L12" s="121"/>
      <c r="M12" s="121"/>
      <c r="N12" s="121"/>
      <c r="O12" s="121"/>
    </row>
    <row r="13" spans="2:100" x14ac:dyDescent="0.2">
      <c r="B13" s="70"/>
    </row>
    <row r="14" spans="2:100" ht="15" thickBot="1" x14ac:dyDescent="0.25">
      <c r="B14" s="67" t="s">
        <v>59</v>
      </c>
      <c r="C14" s="71"/>
      <c r="BL14" s="72"/>
      <c r="BM14" s="72"/>
      <c r="BN14" s="72"/>
      <c r="BO14" s="72"/>
      <c r="BP14" s="72"/>
      <c r="BQ14" s="72"/>
      <c r="BR14" s="72"/>
      <c r="BS14" s="72"/>
      <c r="BT14" s="72"/>
      <c r="BU14" s="72"/>
      <c r="BV14" s="72"/>
      <c r="BW14" s="72"/>
      <c r="BX14" s="72"/>
      <c r="BY14" s="72"/>
      <c r="BZ14" s="72"/>
      <c r="CA14" s="72"/>
      <c r="CB14" s="72"/>
      <c r="CC14" s="72"/>
      <c r="CD14" s="72"/>
      <c r="CE14" s="72"/>
      <c r="CF14" s="72"/>
      <c r="CG14" s="72"/>
      <c r="CH14" s="72"/>
      <c r="CI14" s="72"/>
      <c r="CJ14" s="72"/>
      <c r="CK14" s="72"/>
      <c r="CL14" s="72"/>
      <c r="CM14" s="72"/>
      <c r="CN14" s="72"/>
      <c r="CO14" s="72"/>
      <c r="CP14" s="72"/>
      <c r="CQ14" s="72"/>
      <c r="CR14" s="72"/>
      <c r="CS14" s="72"/>
      <c r="CT14" s="72"/>
      <c r="CU14" s="72"/>
      <c r="CV14" s="73"/>
    </row>
    <row r="15" spans="2:100" ht="14.25" x14ac:dyDescent="0.2">
      <c r="B15" s="70"/>
      <c r="C15" s="74"/>
      <c r="D15" s="75">
        <v>200504</v>
      </c>
      <c r="E15" s="75">
        <v>200505</v>
      </c>
      <c r="F15" s="75">
        <v>200506</v>
      </c>
      <c r="G15" s="75">
        <v>200507</v>
      </c>
      <c r="H15" s="75">
        <v>200508</v>
      </c>
      <c r="I15" s="75">
        <v>200509</v>
      </c>
      <c r="J15" s="75">
        <v>200510</v>
      </c>
      <c r="K15" s="75">
        <v>200511</v>
      </c>
      <c r="L15" s="75">
        <v>200512</v>
      </c>
      <c r="M15" s="75">
        <v>200601</v>
      </c>
      <c r="N15" s="75">
        <v>200602</v>
      </c>
      <c r="O15" s="75">
        <v>200603</v>
      </c>
      <c r="P15" s="75">
        <v>200604</v>
      </c>
      <c r="Q15" s="75">
        <v>200605</v>
      </c>
      <c r="R15" s="75">
        <v>200606</v>
      </c>
      <c r="S15" s="75">
        <v>200607</v>
      </c>
      <c r="T15" s="75">
        <v>200608</v>
      </c>
      <c r="U15" s="75">
        <v>200609</v>
      </c>
      <c r="V15" s="75">
        <v>200610</v>
      </c>
      <c r="W15" s="75">
        <v>200611</v>
      </c>
      <c r="X15" s="75">
        <v>200612</v>
      </c>
      <c r="Y15" s="75">
        <v>200701</v>
      </c>
      <c r="Z15" s="75">
        <v>200702</v>
      </c>
      <c r="AA15" s="75">
        <v>200703</v>
      </c>
      <c r="AB15" s="75">
        <v>200704</v>
      </c>
      <c r="AC15" s="75">
        <v>200705</v>
      </c>
      <c r="AD15" s="75">
        <v>200706</v>
      </c>
      <c r="AE15" s="75">
        <v>200707</v>
      </c>
      <c r="AF15" s="75">
        <v>200708</v>
      </c>
      <c r="AG15" s="75">
        <v>200709</v>
      </c>
      <c r="AH15" s="75">
        <v>200710</v>
      </c>
      <c r="AI15" s="75">
        <v>200711</v>
      </c>
      <c r="AJ15" s="75">
        <v>200712</v>
      </c>
      <c r="AK15" s="75">
        <v>200801</v>
      </c>
      <c r="AL15" s="75">
        <v>200802</v>
      </c>
      <c r="AM15" s="75">
        <v>200803</v>
      </c>
      <c r="AN15" s="75">
        <v>200804</v>
      </c>
      <c r="AO15" s="75">
        <v>200805</v>
      </c>
      <c r="AP15" s="75">
        <v>200806</v>
      </c>
      <c r="AQ15" s="75">
        <v>200807</v>
      </c>
      <c r="AR15" s="75">
        <v>200808</v>
      </c>
      <c r="AS15" s="75">
        <v>200809</v>
      </c>
      <c r="AT15" s="75">
        <v>200810</v>
      </c>
      <c r="AU15" s="75">
        <v>200811</v>
      </c>
      <c r="AV15" s="75">
        <v>200812</v>
      </c>
      <c r="AW15" s="75">
        <v>200901</v>
      </c>
      <c r="AX15" s="75">
        <v>200902</v>
      </c>
      <c r="AY15" s="75">
        <v>200903</v>
      </c>
      <c r="AZ15" s="75">
        <v>200904</v>
      </c>
      <c r="BA15" s="75">
        <v>200905</v>
      </c>
      <c r="BB15" s="75">
        <v>200906</v>
      </c>
      <c r="BC15" s="75">
        <v>200907</v>
      </c>
      <c r="BD15" s="75">
        <v>200908</v>
      </c>
      <c r="BE15" s="75">
        <v>200909</v>
      </c>
      <c r="BF15" s="75">
        <v>200910</v>
      </c>
      <c r="BG15" s="75">
        <v>200911</v>
      </c>
      <c r="BH15" s="75">
        <v>200912</v>
      </c>
      <c r="BI15" s="75">
        <v>201001</v>
      </c>
      <c r="BJ15" s="75">
        <v>201002</v>
      </c>
      <c r="BK15" s="76">
        <v>201003</v>
      </c>
      <c r="BL15" s="77">
        <f>BK15+1</f>
        <v>201004</v>
      </c>
      <c r="BM15" s="78">
        <f t="shared" ref="BM15:BT15" si="0">BL15+1</f>
        <v>201005</v>
      </c>
      <c r="BN15" s="78">
        <f t="shared" si="0"/>
        <v>201006</v>
      </c>
      <c r="BO15" s="78">
        <f t="shared" si="0"/>
        <v>201007</v>
      </c>
      <c r="BP15" s="78">
        <f t="shared" si="0"/>
        <v>201008</v>
      </c>
      <c r="BQ15" s="78">
        <f t="shared" si="0"/>
        <v>201009</v>
      </c>
      <c r="BR15" s="78">
        <f t="shared" si="0"/>
        <v>201010</v>
      </c>
      <c r="BS15" s="78">
        <f t="shared" si="0"/>
        <v>201011</v>
      </c>
      <c r="BT15" s="78">
        <f t="shared" si="0"/>
        <v>201012</v>
      </c>
      <c r="BU15" s="78">
        <v>201101</v>
      </c>
      <c r="BV15" s="78">
        <f>BU15+1</f>
        <v>201102</v>
      </c>
      <c r="BW15" s="78">
        <f t="shared" ref="BW15:CF15" si="1">BV15+1</f>
        <v>201103</v>
      </c>
      <c r="BX15" s="78">
        <f t="shared" si="1"/>
        <v>201104</v>
      </c>
      <c r="BY15" s="78">
        <f t="shared" si="1"/>
        <v>201105</v>
      </c>
      <c r="BZ15" s="78">
        <f t="shared" si="1"/>
        <v>201106</v>
      </c>
      <c r="CA15" s="78">
        <f t="shared" si="1"/>
        <v>201107</v>
      </c>
      <c r="CB15" s="78">
        <f t="shared" si="1"/>
        <v>201108</v>
      </c>
      <c r="CC15" s="78">
        <f t="shared" si="1"/>
        <v>201109</v>
      </c>
      <c r="CD15" s="78">
        <f t="shared" si="1"/>
        <v>201110</v>
      </c>
      <c r="CE15" s="78">
        <f t="shared" si="1"/>
        <v>201111</v>
      </c>
      <c r="CF15" s="78">
        <f t="shared" si="1"/>
        <v>201112</v>
      </c>
      <c r="CG15" s="78">
        <v>201201</v>
      </c>
      <c r="CH15" s="78">
        <f>CG15+1</f>
        <v>201202</v>
      </c>
      <c r="CI15" s="78">
        <f t="shared" ref="CI15:CR15" si="2">CH15+1</f>
        <v>201203</v>
      </c>
      <c r="CJ15" s="78">
        <f t="shared" si="2"/>
        <v>201204</v>
      </c>
      <c r="CK15" s="78">
        <f t="shared" si="2"/>
        <v>201205</v>
      </c>
      <c r="CL15" s="78">
        <f t="shared" si="2"/>
        <v>201206</v>
      </c>
      <c r="CM15" s="78">
        <f t="shared" si="2"/>
        <v>201207</v>
      </c>
      <c r="CN15" s="78">
        <f t="shared" si="2"/>
        <v>201208</v>
      </c>
      <c r="CO15" s="78">
        <f t="shared" si="2"/>
        <v>201209</v>
      </c>
      <c r="CP15" s="78">
        <f>CO15+1</f>
        <v>201210</v>
      </c>
      <c r="CQ15" s="78">
        <f t="shared" si="2"/>
        <v>201211</v>
      </c>
      <c r="CR15" s="78">
        <f t="shared" si="2"/>
        <v>201212</v>
      </c>
      <c r="CS15" s="78">
        <v>201301</v>
      </c>
      <c r="CT15" s="78">
        <f>CS15+1</f>
        <v>201302</v>
      </c>
      <c r="CU15" s="79">
        <f>CT15+1</f>
        <v>201303</v>
      </c>
      <c r="CV15" s="73"/>
    </row>
    <row r="16" spans="2:100" ht="14.25" x14ac:dyDescent="0.2">
      <c r="B16" s="70"/>
      <c r="C16" s="80" t="s">
        <v>60</v>
      </c>
      <c r="D16" s="81">
        <f>IF(D6=0,0,D6-D5)</f>
        <v>2.907034000000067</v>
      </c>
      <c r="E16" s="81">
        <f t="shared" ref="E16:BP20" si="3">IF(E6=0,0,E6-E5)</f>
        <v>10.238949999999932</v>
      </c>
      <c r="F16" s="81">
        <f t="shared" si="3"/>
        <v>5.2776240000000598</v>
      </c>
      <c r="G16" s="81">
        <f t="shared" si="3"/>
        <v>8.4850830000000315</v>
      </c>
      <c r="H16" s="81">
        <f t="shared" si="3"/>
        <v>-21.282845999999836</v>
      </c>
      <c r="I16" s="81">
        <f t="shared" si="3"/>
        <v>7.4163390000001073</v>
      </c>
      <c r="J16" s="81">
        <f t="shared" si="3"/>
        <v>7.6440360000001419</v>
      </c>
      <c r="K16" s="81">
        <f t="shared" si="3"/>
        <v>2.3076739999999063</v>
      </c>
      <c r="L16" s="81">
        <f t="shared" si="3"/>
        <v>-8.7478920000000926</v>
      </c>
      <c r="M16" s="81">
        <f t="shared" si="3"/>
        <v>-14.65623000000005</v>
      </c>
      <c r="N16" s="81">
        <f t="shared" si="3"/>
        <v>-15.370286999999962</v>
      </c>
      <c r="O16" s="81">
        <f t="shared" si="3"/>
        <v>-13.580590000000029</v>
      </c>
      <c r="P16" s="81">
        <f t="shared" si="3"/>
        <v>-10.63877199999979</v>
      </c>
      <c r="Q16" s="81">
        <f t="shared" si="3"/>
        <v>366.94441600000005</v>
      </c>
      <c r="R16" s="81">
        <f t="shared" si="3"/>
        <v>7.1137099999998554</v>
      </c>
      <c r="S16" s="81">
        <f t="shared" si="3"/>
        <v>8.6192579999999452</v>
      </c>
      <c r="T16" s="81">
        <f t="shared" si="3"/>
        <v>7.8294570000000476</v>
      </c>
      <c r="U16" s="81">
        <f t="shared" si="3"/>
        <v>3.8436249999999745</v>
      </c>
      <c r="V16" s="81">
        <f t="shared" si="3"/>
        <v>1.9201049999999213</v>
      </c>
      <c r="W16" s="81">
        <f t="shared" si="3"/>
        <v>-5.022883999999749</v>
      </c>
      <c r="X16" s="81">
        <f t="shared" si="3"/>
        <v>-15.237040999999863</v>
      </c>
      <c r="Y16" s="81">
        <f t="shared" si="3"/>
        <v>-19.218174999999974</v>
      </c>
      <c r="Z16" s="81">
        <f t="shared" si="3"/>
        <v>-12.46894999999995</v>
      </c>
      <c r="AA16" s="81">
        <f t="shared" si="3"/>
        <v>-4.0372590000001765</v>
      </c>
      <c r="AB16" s="81">
        <f t="shared" si="3"/>
        <v>-21.907844999999952</v>
      </c>
      <c r="AC16" s="81">
        <f t="shared" si="3"/>
        <v>-4.2071910000001935</v>
      </c>
      <c r="AD16" s="81">
        <f t="shared" si="3"/>
        <v>-0.14843299999995452</v>
      </c>
      <c r="AE16" s="81">
        <f t="shared" si="3"/>
        <v>8.9257450000000063</v>
      </c>
      <c r="AF16" s="81">
        <f t="shared" si="3"/>
        <v>13.325648000000001</v>
      </c>
      <c r="AG16" s="81">
        <f t="shared" si="3"/>
        <v>8.5227649999999358</v>
      </c>
      <c r="AH16" s="81">
        <f t="shared" si="3"/>
        <v>8.1349269999998342</v>
      </c>
      <c r="AI16" s="81">
        <f t="shared" si="3"/>
        <v>7.3727390000001378</v>
      </c>
      <c r="AJ16" s="81">
        <f t="shared" si="3"/>
        <v>-3.0623669999999947</v>
      </c>
      <c r="AK16" s="81">
        <f t="shared" si="3"/>
        <v>-9.9792220000001635</v>
      </c>
      <c r="AL16" s="81">
        <f t="shared" si="3"/>
        <v>-10.931795999999849</v>
      </c>
      <c r="AM16" s="81">
        <f t="shared" si="3"/>
        <v>-9.8295989999999165</v>
      </c>
      <c r="AN16" s="81">
        <f t="shared" si="3"/>
        <v>-9.1102520000001732</v>
      </c>
      <c r="AO16" s="81">
        <f t="shared" si="3"/>
        <v>-3.1081400000000485</v>
      </c>
      <c r="AP16" s="81">
        <f t="shared" si="3"/>
        <v>4.242909999999938</v>
      </c>
      <c r="AQ16" s="81">
        <f t="shared" si="3"/>
        <v>6.5870199999999386</v>
      </c>
      <c r="AR16" s="81">
        <f t="shared" si="3"/>
        <v>6.9264630000000125</v>
      </c>
      <c r="AS16" s="81">
        <f t="shared" si="3"/>
        <v>8.3727989999999863</v>
      </c>
      <c r="AT16" s="81">
        <f t="shared" si="3"/>
        <v>6.4490279999999984</v>
      </c>
      <c r="AU16" s="81">
        <f t="shared" si="3"/>
        <v>9.8392770000000382</v>
      </c>
      <c r="AV16" s="81">
        <f t="shared" si="3"/>
        <v>-15.508227000000034</v>
      </c>
      <c r="AW16" s="81">
        <f t="shared" si="3"/>
        <v>-24.370531000000028</v>
      </c>
      <c r="AX16" s="81">
        <f t="shared" si="3"/>
        <v>-26.167562999999745</v>
      </c>
      <c r="AY16" s="81">
        <f t="shared" si="3"/>
        <v>-17.385610000000042</v>
      </c>
      <c r="AZ16" s="81">
        <f t="shared" si="3"/>
        <v>-12.428259999999909</v>
      </c>
      <c r="BA16" s="81">
        <f t="shared" si="3"/>
        <v>-6.4953040000000328</v>
      </c>
      <c r="BB16" s="81">
        <f t="shared" si="3"/>
        <v>2.6483929999999418</v>
      </c>
      <c r="BC16" s="81">
        <f t="shared" si="3"/>
        <v>5.9392520000001241</v>
      </c>
      <c r="BD16" s="81">
        <f t="shared" si="3"/>
        <v>8.6038409999999885</v>
      </c>
      <c r="BE16" s="81">
        <f t="shared" si="3"/>
        <v>9.8259979999997995</v>
      </c>
      <c r="BF16" s="81">
        <f t="shared" si="3"/>
        <v>8.3277120000000195</v>
      </c>
      <c r="BG16" s="81">
        <f t="shared" si="3"/>
        <v>3.0369060000000445</v>
      </c>
      <c r="BH16" s="81">
        <f t="shared" si="3"/>
        <v>-7.2524419999999736</v>
      </c>
      <c r="BI16" s="81">
        <f t="shared" si="3"/>
        <v>-13.293736999999965</v>
      </c>
      <c r="BJ16" s="81">
        <f t="shared" si="3"/>
        <v>-19.327314999999999</v>
      </c>
      <c r="BK16" s="81">
        <f t="shared" si="3"/>
        <v>-16.332243999999946</v>
      </c>
      <c r="BL16" s="81">
        <f t="shared" si="3"/>
        <v>-9.6563419999999951</v>
      </c>
      <c r="BM16" s="81">
        <f t="shared" si="3"/>
        <v>-2.6372609999998531</v>
      </c>
      <c r="BN16" s="81">
        <f t="shared" si="3"/>
        <v>2.8541729999999461</v>
      </c>
      <c r="BO16" s="81">
        <f t="shared" si="3"/>
        <v>5.1664200000000164</v>
      </c>
      <c r="BP16" s="81">
        <f t="shared" si="3"/>
        <v>9.1446370000001025</v>
      </c>
      <c r="BQ16" s="81">
        <f t="shared" ref="BQ16:CU20" si="4">IF(BQ6=0,0,BQ6-BQ5)</f>
        <v>11.061768000000029</v>
      </c>
      <c r="BR16" s="81">
        <f t="shared" si="4"/>
        <v>9.0855129999999917</v>
      </c>
      <c r="BS16" s="81">
        <f t="shared" si="4"/>
        <v>8.1072160000001077</v>
      </c>
      <c r="BT16" s="81">
        <f t="shared" si="4"/>
        <v>-4.6160729999999148</v>
      </c>
      <c r="BU16" s="81">
        <f t="shared" si="4"/>
        <v>-14.750226999999995</v>
      </c>
      <c r="BV16" s="81">
        <f t="shared" si="4"/>
        <v>-10.648047000000133</v>
      </c>
      <c r="BW16" s="81">
        <f t="shared" si="4"/>
        <v>-7.8922050000001036</v>
      </c>
      <c r="BX16" s="81">
        <f t="shared" si="4"/>
        <v>-9.1897639999999683</v>
      </c>
      <c r="BY16" s="81">
        <f t="shared" si="4"/>
        <v>-2.6679469999999128</v>
      </c>
      <c r="BZ16" s="81">
        <f t="shared" si="4"/>
        <v>-1.5583999999989828E-2</v>
      </c>
      <c r="CA16" s="81">
        <f t="shared" si="4"/>
        <v>2.830895000000055</v>
      </c>
      <c r="CB16" s="81">
        <f t="shared" si="4"/>
        <v>5.4881090000000086</v>
      </c>
      <c r="CC16" s="81">
        <f t="shared" si="4"/>
        <v>10.300617999999986</v>
      </c>
      <c r="CD16" s="81">
        <f t="shared" si="4"/>
        <v>6.5982360000000426</v>
      </c>
      <c r="CE16" s="81">
        <f t="shared" si="4"/>
        <v>0.34086899999988418</v>
      </c>
      <c r="CF16" s="81">
        <f t="shared" si="4"/>
        <v>-7.506844000000001</v>
      </c>
      <c r="CG16" s="81">
        <f t="shared" si="4"/>
        <v>-12.174105999999938</v>
      </c>
      <c r="CH16" s="81">
        <f t="shared" si="4"/>
        <v>-12.407590000000027</v>
      </c>
      <c r="CI16" s="81">
        <f t="shared" si="4"/>
        <v>-15.17382600000019</v>
      </c>
      <c r="CJ16" s="81">
        <f t="shared" si="4"/>
        <v>-14.186977999999954</v>
      </c>
      <c r="CK16" s="81">
        <f t="shared" si="4"/>
        <v>1.5276830000000245</v>
      </c>
      <c r="CL16" s="81">
        <f t="shared" si="4"/>
        <v>6.89960700000006</v>
      </c>
      <c r="CM16" s="81">
        <f t="shared" si="4"/>
        <v>4.9684490000000778</v>
      </c>
      <c r="CN16" s="81">
        <f t="shared" si="4"/>
        <v>4.6607740000000604</v>
      </c>
      <c r="CO16" s="81">
        <f t="shared" si="4"/>
        <v>0</v>
      </c>
      <c r="CP16" s="81">
        <f t="shared" si="4"/>
        <v>0</v>
      </c>
      <c r="CQ16" s="81">
        <f t="shared" si="4"/>
        <v>0</v>
      </c>
      <c r="CR16" s="81">
        <f t="shared" si="4"/>
        <v>0</v>
      </c>
      <c r="CS16" s="81">
        <f t="shared" si="4"/>
        <v>0</v>
      </c>
      <c r="CT16" s="81">
        <f t="shared" si="4"/>
        <v>0</v>
      </c>
      <c r="CU16" s="81">
        <f t="shared" si="4"/>
        <v>0</v>
      </c>
      <c r="CV16" s="73"/>
    </row>
    <row r="17" spans="1:100" ht="14.25" x14ac:dyDescent="0.2">
      <c r="B17" s="70"/>
      <c r="C17" s="80" t="s">
        <v>61</v>
      </c>
      <c r="D17" s="81">
        <f t="shared" ref="D17:S20" si="5">IF(D7=0,0,D7-D6)</f>
        <v>-1.5388490000002548</v>
      </c>
      <c r="E17" s="81">
        <f t="shared" si="5"/>
        <v>3.898680000000013</v>
      </c>
      <c r="F17" s="81">
        <f t="shared" si="5"/>
        <v>2.9669799999999213</v>
      </c>
      <c r="G17" s="81">
        <f t="shared" si="5"/>
        <v>6.162471000000096</v>
      </c>
      <c r="H17" s="81">
        <f t="shared" si="5"/>
        <v>10.977756999999883</v>
      </c>
      <c r="I17" s="81">
        <f t="shared" si="5"/>
        <v>13.261107999999922</v>
      </c>
      <c r="J17" s="81">
        <f t="shared" si="5"/>
        <v>11.294840000000022</v>
      </c>
      <c r="K17" s="81">
        <f t="shared" si="5"/>
        <v>12.279602999999952</v>
      </c>
      <c r="L17" s="81">
        <f t="shared" si="5"/>
        <v>9.6049719999998615</v>
      </c>
      <c r="M17" s="81">
        <f t="shared" si="5"/>
        <v>1.698607999999922</v>
      </c>
      <c r="N17" s="81">
        <f t="shared" si="5"/>
        <v>25.3867130000001</v>
      </c>
      <c r="O17" s="81">
        <f t="shared" si="5"/>
        <v>-27.513658000000078</v>
      </c>
      <c r="P17" s="81">
        <f t="shared" si="5"/>
        <v>-32.016156999999907</v>
      </c>
      <c r="Q17" s="81">
        <f t="shared" si="5"/>
        <v>-26.823410999999851</v>
      </c>
      <c r="R17" s="81">
        <f t="shared" si="5"/>
        <v>-17.977551999999832</v>
      </c>
      <c r="S17" s="81">
        <f t="shared" si="5"/>
        <v>-7.0133010000001832</v>
      </c>
      <c r="T17" s="81">
        <f t="shared" si="3"/>
        <v>-127.67188699999986</v>
      </c>
      <c r="U17" s="81">
        <f t="shared" si="3"/>
        <v>13.685465000000022</v>
      </c>
      <c r="V17" s="81">
        <f t="shared" si="3"/>
        <v>10.536925999999994</v>
      </c>
      <c r="W17" s="81">
        <f t="shared" si="3"/>
        <v>5.5681079999999383</v>
      </c>
      <c r="X17" s="81">
        <f t="shared" si="3"/>
        <v>0.10845800000015515</v>
      </c>
      <c r="Y17" s="81">
        <f t="shared" si="3"/>
        <v>-11.261256999999887</v>
      </c>
      <c r="Z17" s="81">
        <f t="shared" si="3"/>
        <v>-24.704610000000002</v>
      </c>
      <c r="AA17" s="81">
        <f t="shared" si="3"/>
        <v>-25.240893999999798</v>
      </c>
      <c r="AB17" s="81">
        <f t="shared" si="3"/>
        <v>-16.58723800000007</v>
      </c>
      <c r="AC17" s="81">
        <f t="shared" si="3"/>
        <v>-13.436740999999984</v>
      </c>
      <c r="AD17" s="81">
        <f t="shared" si="3"/>
        <v>-14.839070000000106</v>
      </c>
      <c r="AE17" s="81">
        <f t="shared" si="3"/>
        <v>-24.327904000000103</v>
      </c>
      <c r="AF17" s="81">
        <f t="shared" si="3"/>
        <v>-2.5228679999997894</v>
      </c>
      <c r="AG17" s="81">
        <f t="shared" si="3"/>
        <v>13.764210999999932</v>
      </c>
      <c r="AH17" s="81">
        <f t="shared" si="3"/>
        <v>17.138388000000077</v>
      </c>
      <c r="AI17" s="81">
        <f t="shared" si="3"/>
        <v>15.975210999999945</v>
      </c>
      <c r="AJ17" s="81">
        <f t="shared" si="3"/>
        <v>13.532684000000017</v>
      </c>
      <c r="AK17" s="81">
        <f t="shared" si="3"/>
        <v>8.2327620000000934</v>
      </c>
      <c r="AL17" s="81">
        <f t="shared" si="3"/>
        <v>-3.3477060000000165</v>
      </c>
      <c r="AM17" s="81">
        <f t="shared" si="3"/>
        <v>-16.063728999999739</v>
      </c>
      <c r="AN17" s="81">
        <f t="shared" si="3"/>
        <v>-24.007448999999951</v>
      </c>
      <c r="AO17" s="81">
        <f t="shared" si="3"/>
        <v>-20.327201000000059</v>
      </c>
      <c r="AP17" s="81">
        <f t="shared" si="3"/>
        <v>-16.085505000000126</v>
      </c>
      <c r="AQ17" s="81">
        <f t="shared" si="3"/>
        <v>-11.291834999999992</v>
      </c>
      <c r="AR17" s="81">
        <f t="shared" si="3"/>
        <v>-2.1645870000000969</v>
      </c>
      <c r="AS17" s="81">
        <f t="shared" si="3"/>
        <v>8.960685999999896</v>
      </c>
      <c r="AT17" s="81">
        <f t="shared" si="3"/>
        <v>10.416007000000036</v>
      </c>
      <c r="AU17" s="81">
        <f t="shared" si="3"/>
        <v>13.905383999999913</v>
      </c>
      <c r="AV17" s="81">
        <f t="shared" si="3"/>
        <v>9.3733649999999216</v>
      </c>
      <c r="AW17" s="81">
        <f t="shared" si="3"/>
        <v>-7.9359999999724096E-3</v>
      </c>
      <c r="AX17" s="81">
        <f t="shared" si="3"/>
        <v>-27.074774999999818</v>
      </c>
      <c r="AY17" s="81">
        <f t="shared" si="3"/>
        <v>-38.560766000000058</v>
      </c>
      <c r="AZ17" s="81">
        <f t="shared" si="3"/>
        <v>-45.126574000000119</v>
      </c>
      <c r="BA17" s="81">
        <f t="shared" si="3"/>
        <v>-38.355609000000186</v>
      </c>
      <c r="BB17" s="81">
        <f t="shared" si="3"/>
        <v>-27.44811500000003</v>
      </c>
      <c r="BC17" s="81">
        <f t="shared" si="3"/>
        <v>-17.603373000000147</v>
      </c>
      <c r="BD17" s="81">
        <f t="shared" si="3"/>
        <v>0.25454400000000987</v>
      </c>
      <c r="BE17" s="81">
        <f t="shared" si="3"/>
        <v>8.8093880000001263</v>
      </c>
      <c r="BF17" s="81">
        <f t="shared" si="3"/>
        <v>12.246139999999968</v>
      </c>
      <c r="BG17" s="81">
        <f t="shared" si="3"/>
        <v>14.051775000000134</v>
      </c>
      <c r="BH17" s="81">
        <f t="shared" si="3"/>
        <v>12.034063999999944</v>
      </c>
      <c r="BI17" s="81">
        <f t="shared" si="3"/>
        <v>2.6099920000001475</v>
      </c>
      <c r="BJ17" s="81">
        <f t="shared" si="3"/>
        <v>-9.9714159999998628</v>
      </c>
      <c r="BK17" s="81">
        <f t="shared" si="3"/>
        <v>-21.683547999999973</v>
      </c>
      <c r="BL17" s="81">
        <f t="shared" si="3"/>
        <v>-31.196124000000054</v>
      </c>
      <c r="BM17" s="81">
        <f t="shared" si="3"/>
        <v>-30.287434000000076</v>
      </c>
      <c r="BN17" s="81">
        <f t="shared" si="3"/>
        <v>-18.079973999999879</v>
      </c>
      <c r="BO17" s="81">
        <f t="shared" si="3"/>
        <v>-8.9324239999998554</v>
      </c>
      <c r="BP17" s="81">
        <f t="shared" si="3"/>
        <v>1.3725330000000895</v>
      </c>
      <c r="BQ17" s="81">
        <f t="shared" si="4"/>
        <v>10.710291999999981</v>
      </c>
      <c r="BR17" s="81">
        <f t="shared" si="4"/>
        <v>14.593119999999999</v>
      </c>
      <c r="BS17" s="81">
        <f t="shared" si="4"/>
        <v>15.430400999999847</v>
      </c>
      <c r="BT17" s="81">
        <f t="shared" si="4"/>
        <v>16.375242000000071</v>
      </c>
      <c r="BU17" s="81">
        <f t="shared" si="4"/>
        <v>8.8158450000000812</v>
      </c>
      <c r="BV17" s="81">
        <f t="shared" si="4"/>
        <v>-4.1143690000001243</v>
      </c>
      <c r="BW17" s="81">
        <f t="shared" si="4"/>
        <v>-18.773347999999942</v>
      </c>
      <c r="BX17" s="81">
        <f t="shared" si="4"/>
        <v>-24.731151000000182</v>
      </c>
      <c r="BY17" s="81">
        <f t="shared" si="4"/>
        <v>-15.332579000000123</v>
      </c>
      <c r="BZ17" s="81">
        <f t="shared" si="4"/>
        <v>-14.954285999999797</v>
      </c>
      <c r="CA17" s="81">
        <f t="shared" si="4"/>
        <v>-13.17117200000007</v>
      </c>
      <c r="CB17" s="81">
        <f t="shared" si="4"/>
        <v>-2.4558889999999565</v>
      </c>
      <c r="CC17" s="81">
        <f t="shared" si="4"/>
        <v>3.1913800000002084</v>
      </c>
      <c r="CD17" s="81">
        <f t="shared" si="4"/>
        <v>6.5776899999998477</v>
      </c>
      <c r="CE17" s="81">
        <f t="shared" si="4"/>
        <v>6.9078449999999521</v>
      </c>
      <c r="CF17" s="81">
        <f t="shared" si="4"/>
        <v>3.1613999999999578</v>
      </c>
      <c r="CG17" s="81">
        <f t="shared" si="4"/>
        <v>-0.10258100000010018</v>
      </c>
      <c r="CH17" s="81">
        <f t="shared" si="4"/>
        <v>-7.6125799999999799</v>
      </c>
      <c r="CI17" s="81">
        <f t="shared" si="4"/>
        <v>-14.919771999999966</v>
      </c>
      <c r="CJ17" s="81">
        <f t="shared" si="4"/>
        <v>-21.830067000000099</v>
      </c>
      <c r="CK17" s="81">
        <f t="shared" si="4"/>
        <v>-25.359555</v>
      </c>
      <c r="CL17" s="81">
        <f t="shared" si="4"/>
        <v>-20.777116999999862</v>
      </c>
      <c r="CM17" s="81">
        <f t="shared" si="4"/>
        <v>-7.726430000000164</v>
      </c>
      <c r="CN17" s="81">
        <f t="shared" si="4"/>
        <v>3.4710820000001377</v>
      </c>
      <c r="CO17" s="81">
        <f t="shared" si="4"/>
        <v>0</v>
      </c>
      <c r="CP17" s="81">
        <f t="shared" si="4"/>
        <v>0</v>
      </c>
      <c r="CQ17" s="81">
        <f t="shared" si="4"/>
        <v>0</v>
      </c>
      <c r="CR17" s="81">
        <f t="shared" si="4"/>
        <v>0</v>
      </c>
      <c r="CS17" s="81">
        <f t="shared" si="4"/>
        <v>0</v>
      </c>
      <c r="CT17" s="81">
        <f t="shared" si="4"/>
        <v>0</v>
      </c>
      <c r="CU17" s="81">
        <f t="shared" si="4"/>
        <v>0</v>
      </c>
      <c r="CV17" s="73"/>
    </row>
    <row r="18" spans="1:100" ht="14.25" x14ac:dyDescent="0.2">
      <c r="B18" s="70"/>
      <c r="C18" s="80" t="s">
        <v>62</v>
      </c>
      <c r="D18" s="81">
        <f t="shared" si="5"/>
        <v>4.0048119999999017</v>
      </c>
      <c r="E18" s="81">
        <f t="shared" si="5"/>
        <v>5.025395027648301</v>
      </c>
      <c r="F18" s="81">
        <f t="shared" si="5"/>
        <v>3.3533659999998235</v>
      </c>
      <c r="G18" s="81">
        <f t="shared" si="5"/>
        <v>-4.399096999999756</v>
      </c>
      <c r="H18" s="81">
        <f t="shared" si="5"/>
        <v>-6.8396039999997811</v>
      </c>
      <c r="I18" s="81">
        <f t="shared" si="5"/>
        <v>-6.1241710000001603</v>
      </c>
      <c r="J18" s="81">
        <f t="shared" si="5"/>
        <v>-1.9709270000000743</v>
      </c>
      <c r="K18" s="81">
        <f t="shared" si="5"/>
        <v>-1.6808280000000195</v>
      </c>
      <c r="L18" s="81">
        <f t="shared" si="5"/>
        <v>4.3211989999999787</v>
      </c>
      <c r="M18" s="81">
        <f t="shared" si="5"/>
        <v>2.6850149999997939</v>
      </c>
      <c r="N18" s="81">
        <f t="shared" si="5"/>
        <v>-0.8908609999998589</v>
      </c>
      <c r="O18" s="81">
        <f t="shared" si="5"/>
        <v>-3.6264759999999114</v>
      </c>
      <c r="P18" s="81">
        <f t="shared" si="5"/>
        <v>-5.4796670000001768</v>
      </c>
      <c r="Q18" s="81">
        <f t="shared" si="5"/>
        <v>-47.909327000000076</v>
      </c>
      <c r="R18" s="81">
        <f t="shared" si="5"/>
        <v>-13.861789000000158</v>
      </c>
      <c r="S18" s="81">
        <f t="shared" si="5"/>
        <v>-14.590364000000136</v>
      </c>
      <c r="T18" s="81">
        <f t="shared" si="3"/>
        <v>-12.00620600000002</v>
      </c>
      <c r="U18" s="81">
        <f t="shared" si="3"/>
        <v>-7.4519490000000133</v>
      </c>
      <c r="V18" s="81">
        <f t="shared" si="3"/>
        <v>-4.1965270000000601</v>
      </c>
      <c r="W18" s="81">
        <f t="shared" si="3"/>
        <v>0.5798059999999623</v>
      </c>
      <c r="X18" s="81">
        <f t="shared" si="3"/>
        <v>0.15831200000002354</v>
      </c>
      <c r="Y18" s="81">
        <f t="shared" si="3"/>
        <v>-5.1624189999999999</v>
      </c>
      <c r="Z18" s="81">
        <f t="shared" si="3"/>
        <v>-10.475520999999844</v>
      </c>
      <c r="AA18" s="81">
        <f t="shared" si="3"/>
        <v>-10.669225999999981</v>
      </c>
      <c r="AB18" s="81">
        <f t="shared" si="3"/>
        <v>-7.8728309999999055</v>
      </c>
      <c r="AC18" s="81">
        <f t="shared" si="3"/>
        <v>-6.2678149999999277</v>
      </c>
      <c r="AD18" s="81">
        <f t="shared" si="3"/>
        <v>-11.219411000000036</v>
      </c>
      <c r="AE18" s="81">
        <f t="shared" si="3"/>
        <v>-13.295402999999965</v>
      </c>
      <c r="AF18" s="81">
        <f t="shared" si="3"/>
        <v>-9.3086920000000646</v>
      </c>
      <c r="AG18" s="81">
        <f t="shared" si="3"/>
        <v>-9.084777000000031</v>
      </c>
      <c r="AH18" s="81">
        <f t="shared" si="3"/>
        <v>16.806509000000005</v>
      </c>
      <c r="AI18" s="81">
        <f t="shared" si="3"/>
        <v>-4.9528099999999995</v>
      </c>
      <c r="AJ18" s="81">
        <f t="shared" si="3"/>
        <v>-2.1327829999997903</v>
      </c>
      <c r="AK18" s="81">
        <f t="shared" si="3"/>
        <v>-0.27199900000005073</v>
      </c>
      <c r="AL18" s="81">
        <f t="shared" si="3"/>
        <v>1.0555850000000646</v>
      </c>
      <c r="AM18" s="81">
        <f t="shared" si="3"/>
        <v>0.17511199999989913</v>
      </c>
      <c r="AN18" s="81">
        <f t="shared" si="3"/>
        <v>-1.6511359999999513</v>
      </c>
      <c r="AO18" s="81">
        <f t="shared" si="3"/>
        <v>-5.1702919999997903</v>
      </c>
      <c r="AP18" s="81">
        <f t="shared" si="3"/>
        <v>-10.256050999999957</v>
      </c>
      <c r="AQ18" s="81">
        <f t="shared" si="3"/>
        <v>-11.666105000000016</v>
      </c>
      <c r="AR18" s="81">
        <f t="shared" si="3"/>
        <v>-9.0617390000001024</v>
      </c>
      <c r="AS18" s="81">
        <f t="shared" si="3"/>
        <v>-4.7146419999999125</v>
      </c>
      <c r="AT18" s="81">
        <f t="shared" si="3"/>
        <v>-2.6932149999997819</v>
      </c>
      <c r="AU18" s="81">
        <f t="shared" si="3"/>
        <v>2.6541810000001078</v>
      </c>
      <c r="AV18" s="81">
        <f t="shared" si="3"/>
        <v>7.3371010000000751</v>
      </c>
      <c r="AW18" s="81">
        <f t="shared" si="3"/>
        <v>4.5520930000000135</v>
      </c>
      <c r="AX18" s="81">
        <f t="shared" si="3"/>
        <v>0.14693099999999504</v>
      </c>
      <c r="AY18" s="81">
        <f t="shared" si="3"/>
        <v>-4.3889380000000529</v>
      </c>
      <c r="AZ18" s="81">
        <f t="shared" si="3"/>
        <v>-7.1086760000000595</v>
      </c>
      <c r="BA18" s="81">
        <f t="shared" si="3"/>
        <v>-15.708037999999988</v>
      </c>
      <c r="BB18" s="81">
        <f t="shared" si="3"/>
        <v>-23.797720000000027</v>
      </c>
      <c r="BC18" s="81">
        <f t="shared" si="3"/>
        <v>-25.769440999999915</v>
      </c>
      <c r="BD18" s="81">
        <f t="shared" si="3"/>
        <v>-22.962274999999863</v>
      </c>
      <c r="BE18" s="81">
        <f t="shared" si="3"/>
        <v>-11.668969000000061</v>
      </c>
      <c r="BF18" s="81">
        <f t="shared" si="3"/>
        <v>-4.5787050000001273</v>
      </c>
      <c r="BG18" s="81">
        <f t="shared" si="3"/>
        <v>0.99371599999994942</v>
      </c>
      <c r="BH18" s="81">
        <f t="shared" si="3"/>
        <v>3.6687030000000505</v>
      </c>
      <c r="BI18" s="81">
        <f t="shared" si="3"/>
        <v>4.6059219999999641</v>
      </c>
      <c r="BJ18" s="81">
        <f t="shared" si="3"/>
        <v>2.2124370000001363</v>
      </c>
      <c r="BK18" s="81">
        <f t="shared" si="3"/>
        <v>-2.005773999999974</v>
      </c>
      <c r="BL18" s="81">
        <f t="shared" si="3"/>
        <v>-5.7752320000001873</v>
      </c>
      <c r="BM18" s="81">
        <f t="shared" si="3"/>
        <v>-11.38108699999998</v>
      </c>
      <c r="BN18" s="81">
        <f t="shared" si="3"/>
        <v>-15.905170000000112</v>
      </c>
      <c r="BO18" s="81">
        <f t="shared" si="3"/>
        <v>-17.875905999999986</v>
      </c>
      <c r="BP18" s="81">
        <f t="shared" si="3"/>
        <v>-12.591092000000003</v>
      </c>
      <c r="BQ18" s="81">
        <f t="shared" si="4"/>
        <v>-6.4501900000000205</v>
      </c>
      <c r="BR18" s="81">
        <f t="shared" si="4"/>
        <v>0.94121799999993527</v>
      </c>
      <c r="BS18" s="81">
        <f t="shared" si="4"/>
        <v>3.235770999999886</v>
      </c>
      <c r="BT18" s="81">
        <f t="shared" si="4"/>
        <v>5.9058820000000196</v>
      </c>
      <c r="BU18" s="81">
        <f t="shared" si="4"/>
        <v>5.5334700000000794</v>
      </c>
      <c r="BV18" s="81">
        <f t="shared" si="4"/>
        <v>3.2507490000000416</v>
      </c>
      <c r="BW18" s="81">
        <f t="shared" si="4"/>
        <v>-1.8221479999999701</v>
      </c>
      <c r="BX18" s="81">
        <f t="shared" si="4"/>
        <v>-4.4514659999999822</v>
      </c>
      <c r="BY18" s="81">
        <f t="shared" si="4"/>
        <v>-6.1077959999997802</v>
      </c>
      <c r="BZ18" s="81">
        <f t="shared" si="4"/>
        <v>-11.195861000000036</v>
      </c>
      <c r="CA18" s="81">
        <f t="shared" si="4"/>
        <v>-11.373360000000048</v>
      </c>
      <c r="CB18" s="81">
        <f t="shared" si="4"/>
        <v>-11.770970999999918</v>
      </c>
      <c r="CC18" s="81">
        <f t="shared" si="4"/>
        <v>-7.1530180000002019</v>
      </c>
      <c r="CD18" s="81">
        <f t="shared" si="4"/>
        <v>-4.1597119999998995</v>
      </c>
      <c r="CE18" s="81">
        <f t="shared" si="4"/>
        <v>-0.8850760000000264</v>
      </c>
      <c r="CF18" s="81">
        <f t="shared" si="4"/>
        <v>0.85152399999992667</v>
      </c>
      <c r="CG18" s="81">
        <f t="shared" si="4"/>
        <v>0.78798699999993005</v>
      </c>
      <c r="CH18" s="81">
        <f t="shared" si="4"/>
        <v>0.42952399999990121</v>
      </c>
      <c r="CI18" s="81">
        <f t="shared" si="4"/>
        <v>-1.8825199999998858</v>
      </c>
      <c r="CJ18" s="81">
        <f t="shared" si="4"/>
        <v>-4.3373510000001261</v>
      </c>
      <c r="CK18" s="81">
        <f t="shared" si="4"/>
        <v>-9.5563159999999243</v>
      </c>
      <c r="CL18" s="81">
        <f t="shared" si="4"/>
        <v>-12.896829000000139</v>
      </c>
      <c r="CM18" s="81">
        <f t="shared" si="4"/>
        <v>-13.060453999999936</v>
      </c>
      <c r="CN18" s="81">
        <f t="shared" si="4"/>
        <v>-9.3520250000001397</v>
      </c>
      <c r="CO18" s="81">
        <f t="shared" si="4"/>
        <v>0</v>
      </c>
      <c r="CP18" s="81">
        <f t="shared" si="4"/>
        <v>0</v>
      </c>
      <c r="CQ18" s="81">
        <f t="shared" si="4"/>
        <v>0</v>
      </c>
      <c r="CR18" s="81">
        <f t="shared" si="4"/>
        <v>0</v>
      </c>
      <c r="CS18" s="81">
        <f t="shared" si="4"/>
        <v>0</v>
      </c>
      <c r="CT18" s="81">
        <f t="shared" si="4"/>
        <v>0</v>
      </c>
      <c r="CU18" s="81">
        <f t="shared" si="4"/>
        <v>0</v>
      </c>
      <c r="CV18" s="73"/>
    </row>
    <row r="19" spans="1:100" ht="14.25" x14ac:dyDescent="0.2">
      <c r="B19" s="70"/>
      <c r="C19" s="80" t="s">
        <v>63</v>
      </c>
      <c r="D19" s="81">
        <f t="shared" si="5"/>
        <v>12.642847999999958</v>
      </c>
      <c r="E19" s="81">
        <f t="shared" si="3"/>
        <v>10.529962999999952</v>
      </c>
      <c r="F19" s="81">
        <f t="shared" si="3"/>
        <v>11.174668000000111</v>
      </c>
      <c r="G19" s="81">
        <f t="shared" si="3"/>
        <v>7.560901000000058</v>
      </c>
      <c r="H19" s="81">
        <f t="shared" si="3"/>
        <v>7.111272648715385</v>
      </c>
      <c r="I19" s="81">
        <f t="shared" si="3"/>
        <v>4.987337000000025</v>
      </c>
      <c r="J19" s="81">
        <f t="shared" si="3"/>
        <v>1.5982379999998102</v>
      </c>
      <c r="K19" s="81">
        <f t="shared" si="3"/>
        <v>0.27042297235175283</v>
      </c>
      <c r="L19" s="81">
        <f t="shared" si="3"/>
        <v>-0.69961100000000442</v>
      </c>
      <c r="M19" s="81">
        <f t="shared" si="3"/>
        <v>0.45437699999979486</v>
      </c>
      <c r="N19" s="81">
        <f t="shared" si="3"/>
        <v>-2.718136000000186</v>
      </c>
      <c r="O19" s="81">
        <f t="shared" si="3"/>
        <v>-4.3779779999999846</v>
      </c>
      <c r="P19" s="81">
        <f t="shared" si="3"/>
        <v>-1.3951699999998937</v>
      </c>
      <c r="Q19" s="81">
        <f t="shared" si="3"/>
        <v>-2.3836830000000191</v>
      </c>
      <c r="R19" s="81">
        <f t="shared" si="3"/>
        <v>-1.8763890000000174</v>
      </c>
      <c r="S19" s="81">
        <f t="shared" si="3"/>
        <v>-2.9356689999999617</v>
      </c>
      <c r="T19" s="81">
        <f t="shared" si="3"/>
        <v>-2.6489480000001322</v>
      </c>
      <c r="U19" s="81">
        <f t="shared" si="3"/>
        <v>-1.7180180000000291</v>
      </c>
      <c r="V19" s="81">
        <f t="shared" si="3"/>
        <v>-1.2998889999998937</v>
      </c>
      <c r="W19" s="81">
        <f t="shared" si="3"/>
        <v>-2.6866039999997611</v>
      </c>
      <c r="X19" s="81">
        <f t="shared" si="3"/>
        <v>-5.7551299999997809</v>
      </c>
      <c r="Y19" s="81">
        <f t="shared" si="3"/>
        <v>-7.8885040000000117</v>
      </c>
      <c r="Z19" s="81">
        <f t="shared" si="3"/>
        <v>-9.5549049999999625</v>
      </c>
      <c r="AA19" s="81">
        <f t="shared" si="3"/>
        <v>-8.8781100000001061</v>
      </c>
      <c r="AB19" s="81">
        <f t="shared" si="3"/>
        <v>0</v>
      </c>
      <c r="AC19" s="81">
        <f t="shared" si="3"/>
        <v>-16.252384999999776</v>
      </c>
      <c r="AD19" s="81">
        <f t="shared" si="3"/>
        <v>-4.2216489999999567</v>
      </c>
      <c r="AE19" s="81">
        <f t="shared" si="3"/>
        <v>-1.5158690000001798</v>
      </c>
      <c r="AF19" s="81">
        <f t="shared" si="3"/>
        <v>-1.266224000000193</v>
      </c>
      <c r="AG19" s="81">
        <f t="shared" si="3"/>
        <v>-5.079817999999932</v>
      </c>
      <c r="AH19" s="81">
        <f t="shared" si="3"/>
        <v>-11.136919999999918</v>
      </c>
      <c r="AI19" s="81">
        <f t="shared" si="3"/>
        <v>-15.563424000000168</v>
      </c>
      <c r="AJ19" s="81">
        <f t="shared" si="3"/>
        <v>-20.072744000000057</v>
      </c>
      <c r="AK19" s="81">
        <f t="shared" si="3"/>
        <v>-20.281213999999864</v>
      </c>
      <c r="AL19" s="81">
        <f t="shared" si="3"/>
        <v>-18.07827999999995</v>
      </c>
      <c r="AM19" s="81">
        <f t="shared" si="3"/>
        <v>-13.872902000000067</v>
      </c>
      <c r="AN19" s="81">
        <f t="shared" si="3"/>
        <v>-10.90914500000008</v>
      </c>
      <c r="AO19" s="81">
        <f t="shared" si="3"/>
        <v>-4.3694540000001325</v>
      </c>
      <c r="AP19" s="81">
        <f t="shared" si="3"/>
        <v>-3.7049850000000788</v>
      </c>
      <c r="AQ19" s="81">
        <f t="shared" si="3"/>
        <v>-4.4062859999999091</v>
      </c>
      <c r="AR19" s="81">
        <f t="shared" si="3"/>
        <v>-7.3927549999998519</v>
      </c>
      <c r="AS19" s="81">
        <f t="shared" si="3"/>
        <v>-9.4910259999999198</v>
      </c>
      <c r="AT19" s="81">
        <f t="shared" si="3"/>
        <v>-10.175032999999985</v>
      </c>
      <c r="AU19" s="81">
        <f t="shared" si="3"/>
        <v>-12.265342000000146</v>
      </c>
      <c r="AV19" s="81">
        <f t="shared" si="3"/>
        <v>-15.352620000000115</v>
      </c>
      <c r="AW19" s="81">
        <f t="shared" si="3"/>
        <v>-17.677239999999983</v>
      </c>
      <c r="AX19" s="81">
        <f t="shared" si="3"/>
        <v>-17.1382779999999</v>
      </c>
      <c r="AY19" s="81">
        <f t="shared" si="3"/>
        <v>-17.540714999999864</v>
      </c>
      <c r="AZ19" s="81">
        <f t="shared" si="3"/>
        <v>-19.087281000000303</v>
      </c>
      <c r="BA19" s="81">
        <f t="shared" si="3"/>
        <v>-18.253256000000079</v>
      </c>
      <c r="BB19" s="81">
        <f t="shared" si="3"/>
        <v>-17.299905000000081</v>
      </c>
      <c r="BC19" s="81">
        <f t="shared" si="3"/>
        <v>-14.005587000000105</v>
      </c>
      <c r="BD19" s="81">
        <f t="shared" si="3"/>
        <v>-13.680594000000042</v>
      </c>
      <c r="BE19" s="81">
        <f t="shared" si="3"/>
        <v>-13.311285999999882</v>
      </c>
      <c r="BF19" s="81">
        <f t="shared" si="3"/>
        <v>-16.839766999999938</v>
      </c>
      <c r="BG19" s="81">
        <f t="shared" si="3"/>
        <v>-15.00120700000025</v>
      </c>
      <c r="BH19" s="81">
        <f t="shared" si="3"/>
        <v>-16.433515999999827</v>
      </c>
      <c r="BI19" s="81">
        <f t="shared" si="3"/>
        <v>-16.501780999999937</v>
      </c>
      <c r="BJ19" s="81">
        <f t="shared" si="3"/>
        <v>-15.023406000000023</v>
      </c>
      <c r="BK19" s="81">
        <f t="shared" si="3"/>
        <v>-12.023322999999891</v>
      </c>
      <c r="BL19" s="81">
        <f t="shared" si="3"/>
        <v>-10.093832999999904</v>
      </c>
      <c r="BM19" s="81">
        <f t="shared" si="3"/>
        <v>-9.964285000000018</v>
      </c>
      <c r="BN19" s="81">
        <f t="shared" si="3"/>
        <v>-9.5981590000000097</v>
      </c>
      <c r="BO19" s="81">
        <f t="shared" si="3"/>
        <v>-9.4100960000000669</v>
      </c>
      <c r="BP19" s="81">
        <f t="shared" si="3"/>
        <v>-9.6502140000000054</v>
      </c>
      <c r="BQ19" s="81">
        <f t="shared" si="4"/>
        <v>-8.3195849999999609</v>
      </c>
      <c r="BR19" s="81">
        <f t="shared" si="4"/>
        <v>-7.3608189999999922</v>
      </c>
      <c r="BS19" s="81">
        <f t="shared" si="4"/>
        <v>-7.9799319999997351</v>
      </c>
      <c r="BT19" s="81">
        <f t="shared" si="4"/>
        <v>-7.6727599999999256</v>
      </c>
      <c r="BU19" s="81">
        <f t="shared" si="4"/>
        <v>-8.0171470000000227</v>
      </c>
      <c r="BV19" s="81">
        <f t="shared" si="4"/>
        <v>-7.8512940000000526</v>
      </c>
      <c r="BW19" s="81">
        <f t="shared" si="4"/>
        <v>-7.6419980000000578</v>
      </c>
      <c r="BX19" s="81">
        <f t="shared" si="4"/>
        <v>-9.983686999999918</v>
      </c>
      <c r="BY19" s="81">
        <f t="shared" si="4"/>
        <v>-6.2040400000000773</v>
      </c>
      <c r="BZ19" s="81">
        <f t="shared" si="4"/>
        <v>-5.5206229999998868</v>
      </c>
      <c r="CA19" s="81">
        <f t="shared" si="4"/>
        <v>-4.2816330000000562</v>
      </c>
      <c r="CB19" s="81">
        <f t="shared" si="4"/>
        <v>-4.7779950000000326</v>
      </c>
      <c r="CC19" s="81">
        <f t="shared" si="4"/>
        <v>-5.1511560000001282</v>
      </c>
      <c r="CD19" s="81">
        <f t="shared" si="4"/>
        <v>-6.0666049999999814</v>
      </c>
      <c r="CE19" s="81">
        <f t="shared" si="4"/>
        <v>-7.5901770000000397</v>
      </c>
      <c r="CF19" s="81">
        <f t="shared" si="4"/>
        <v>-9.0721180000000459</v>
      </c>
      <c r="CG19" s="81">
        <f t="shared" si="4"/>
        <v>-10.255530000000135</v>
      </c>
      <c r="CH19" s="81">
        <f t="shared" si="4"/>
        <v>-8.4774760000000242</v>
      </c>
      <c r="CI19" s="81">
        <f t="shared" si="4"/>
        <v>-6.3722230000000764</v>
      </c>
      <c r="CJ19" s="81">
        <f t="shared" si="4"/>
        <v>-7.2265469999999823</v>
      </c>
      <c r="CK19" s="81">
        <f t="shared" si="4"/>
        <v>-5.4986269999999422</v>
      </c>
      <c r="CL19" s="81">
        <f t="shared" si="4"/>
        <v>-5.7023640000001024</v>
      </c>
      <c r="CM19" s="81">
        <f t="shared" si="4"/>
        <v>-5.0546299999999746</v>
      </c>
      <c r="CN19" s="81">
        <f t="shared" si="4"/>
        <v>-6.1380029999999124</v>
      </c>
      <c r="CO19" s="81">
        <f t="shared" si="4"/>
        <v>0</v>
      </c>
      <c r="CP19" s="81">
        <f t="shared" si="4"/>
        <v>0</v>
      </c>
      <c r="CQ19" s="81">
        <f t="shared" si="4"/>
        <v>0</v>
      </c>
      <c r="CR19" s="81">
        <f t="shared" si="4"/>
        <v>0</v>
      </c>
      <c r="CS19" s="81">
        <f t="shared" si="4"/>
        <v>0</v>
      </c>
      <c r="CT19" s="81">
        <f t="shared" si="4"/>
        <v>0</v>
      </c>
      <c r="CU19" s="81">
        <f t="shared" si="4"/>
        <v>0</v>
      </c>
      <c r="CV19" s="73"/>
    </row>
    <row r="20" spans="1:100" ht="14.25" x14ac:dyDescent="0.2">
      <c r="B20" s="70"/>
      <c r="C20" s="80" t="s">
        <v>64</v>
      </c>
      <c r="D20" s="81">
        <f t="shared" si="5"/>
        <v>-4.1487880000001951</v>
      </c>
      <c r="E20" s="81">
        <f t="shared" si="3"/>
        <v>-2.1538120000000163</v>
      </c>
      <c r="F20" s="81">
        <f t="shared" si="3"/>
        <v>3.6866959999999835</v>
      </c>
      <c r="G20" s="81">
        <f t="shared" si="3"/>
        <v>2.5989029999998365</v>
      </c>
      <c r="H20" s="81">
        <f t="shared" si="3"/>
        <v>0.25123000000007778</v>
      </c>
      <c r="I20" s="81">
        <f t="shared" si="3"/>
        <v>8.4279000000151427E-2</v>
      </c>
      <c r="J20" s="81">
        <f t="shared" si="3"/>
        <v>-0.67934900000000198</v>
      </c>
      <c r="K20" s="81">
        <f t="shared" si="3"/>
        <v>3.6483000000089305E-2</v>
      </c>
      <c r="L20" s="81">
        <f t="shared" si="3"/>
        <v>-0.49119199999995544</v>
      </c>
      <c r="M20" s="81">
        <f t="shared" si="3"/>
        <v>-0.15931599999976243</v>
      </c>
      <c r="N20" s="81">
        <f t="shared" si="3"/>
        <v>0.51175400000010995</v>
      </c>
      <c r="O20" s="81">
        <f t="shared" si="3"/>
        <v>-2.270078999999896</v>
      </c>
      <c r="P20" s="81">
        <f t="shared" si="3"/>
        <v>-2.1094969999999194</v>
      </c>
      <c r="Q20" s="81">
        <f t="shared" si="3"/>
        <v>-0.639746999999943</v>
      </c>
      <c r="R20" s="81">
        <f t="shared" si="3"/>
        <v>-3.2403019999999287</v>
      </c>
      <c r="S20" s="81">
        <f t="shared" si="3"/>
        <v>-7.063068999999814</v>
      </c>
      <c r="T20" s="81">
        <f t="shared" si="3"/>
        <v>-6.8242220000000771</v>
      </c>
      <c r="U20" s="81">
        <f t="shared" si="3"/>
        <v>-8.2767950000002202</v>
      </c>
      <c r="V20" s="81">
        <f t="shared" si="3"/>
        <v>-5.2463880000000245</v>
      </c>
      <c r="W20" s="81">
        <f t="shared" si="3"/>
        <v>-6.3278799999998228</v>
      </c>
      <c r="X20" s="81">
        <f t="shared" si="3"/>
        <v>-6.1145030000000133</v>
      </c>
      <c r="Y20" s="81">
        <f t="shared" si="3"/>
        <v>-7.278143</v>
      </c>
      <c r="Z20" s="81">
        <f t="shared" si="3"/>
        <v>-9.7508960000000116</v>
      </c>
      <c r="AA20" s="81">
        <f t="shared" si="3"/>
        <v>-11.658016000000089</v>
      </c>
      <c r="AB20" s="81">
        <f t="shared" si="3"/>
        <v>-12.852789999999914</v>
      </c>
      <c r="AC20" s="81">
        <f t="shared" si="3"/>
        <v>-9.4984479999998257</v>
      </c>
      <c r="AD20" s="81">
        <f t="shared" si="3"/>
        <v>-7.8931390000002466</v>
      </c>
      <c r="AE20" s="81">
        <f t="shared" si="3"/>
        <v>-11.575946000000044</v>
      </c>
      <c r="AF20" s="81">
        <f t="shared" si="3"/>
        <v>-9.2981219999999212</v>
      </c>
      <c r="AG20" s="81">
        <f t="shared" si="3"/>
        <v>-7.2701449999999568</v>
      </c>
      <c r="AH20" s="81">
        <f t="shared" ref="AH20:BP20" si="6">IF(AH10=0,0,AH10-AH9)</f>
        <v>-5.3564440000000104</v>
      </c>
      <c r="AI20" s="81">
        <f t="shared" si="6"/>
        <v>-7.0510810000000674</v>
      </c>
      <c r="AJ20" s="81">
        <f t="shared" si="6"/>
        <v>-3.1799999987924821E-4</v>
      </c>
      <c r="AK20" s="81">
        <f t="shared" si="6"/>
        <v>-3.2899999996516271E-4</v>
      </c>
      <c r="AL20" s="81">
        <f t="shared" si="6"/>
        <v>-12.489334000000099</v>
      </c>
      <c r="AM20" s="81">
        <f t="shared" si="6"/>
        <v>-14.775141000000076</v>
      </c>
      <c r="AN20" s="81">
        <f t="shared" si="6"/>
        <v>-17.06838700000003</v>
      </c>
      <c r="AO20" s="81">
        <f t="shared" si="6"/>
        <v>-18.962356</v>
      </c>
      <c r="AP20" s="81">
        <f t="shared" si="6"/>
        <v>-17.288169999999923</v>
      </c>
      <c r="AQ20" s="81">
        <f t="shared" si="6"/>
        <v>0</v>
      </c>
      <c r="AR20" s="81">
        <f t="shared" si="6"/>
        <v>-15.241752000000133</v>
      </c>
      <c r="AS20" s="81">
        <f t="shared" si="6"/>
        <v>-14.898826999999756</v>
      </c>
      <c r="AT20" s="81">
        <f t="shared" si="6"/>
        <v>-13.590075999999954</v>
      </c>
      <c r="AU20" s="81">
        <f t="shared" si="6"/>
        <v>-12.915524000000005</v>
      </c>
      <c r="AV20" s="81">
        <f t="shared" si="6"/>
        <v>-13.382555000000139</v>
      </c>
      <c r="AW20" s="81">
        <f t="shared" si="6"/>
        <v>-10.214118999999982</v>
      </c>
      <c r="AX20" s="81">
        <f t="shared" si="6"/>
        <v>-11.293721000000005</v>
      </c>
      <c r="AY20" s="81">
        <f t="shared" si="6"/>
        <v>-9.2373130000000856</v>
      </c>
      <c r="AZ20" s="81">
        <f t="shared" si="6"/>
        <v>-9.0619209999999839</v>
      </c>
      <c r="BA20" s="81">
        <f t="shared" si="6"/>
        <v>-8.1899690000000192</v>
      </c>
      <c r="BB20" s="81">
        <f t="shared" si="6"/>
        <v>-6.674487999999883</v>
      </c>
      <c r="BC20" s="81">
        <f t="shared" si="6"/>
        <v>-6.6760639999999967</v>
      </c>
      <c r="BD20" s="81">
        <f t="shared" si="6"/>
        <v>-5.5505429999998341</v>
      </c>
      <c r="BE20" s="81">
        <f t="shared" si="6"/>
        <v>-5.2923400000000811</v>
      </c>
      <c r="BF20" s="81">
        <f t="shared" si="6"/>
        <v>-5.8966729999999643</v>
      </c>
      <c r="BG20" s="81">
        <f t="shared" si="6"/>
        <v>-5.4491699999998673</v>
      </c>
      <c r="BH20" s="81">
        <f t="shared" si="6"/>
        <v>-5.0272159999999531</v>
      </c>
      <c r="BI20" s="81">
        <f t="shared" si="6"/>
        <v>-4.9240830000001097</v>
      </c>
      <c r="BJ20" s="81">
        <f t="shared" si="6"/>
        <v>-5.902889999999843</v>
      </c>
      <c r="BK20" s="81">
        <f t="shared" si="6"/>
        <v>-8.2737099999999373</v>
      </c>
      <c r="BL20" s="81">
        <f t="shared" si="6"/>
        <v>-9.607492000000093</v>
      </c>
      <c r="BM20" s="81">
        <f t="shared" si="6"/>
        <v>-9.1789819999997917</v>
      </c>
      <c r="BN20" s="81">
        <f t="shared" si="6"/>
        <v>-9.2447020000000748</v>
      </c>
      <c r="BO20" s="81">
        <f t="shared" si="6"/>
        <v>-9.159298999999919</v>
      </c>
      <c r="BP20" s="81">
        <f t="shared" si="6"/>
        <v>-8.8539080000000467</v>
      </c>
      <c r="BQ20" s="81">
        <f t="shared" si="4"/>
        <v>-5.5963299999998526</v>
      </c>
      <c r="BR20" s="81">
        <f t="shared" si="4"/>
        <v>-6.054437999999891</v>
      </c>
      <c r="BS20" s="81">
        <f t="shared" si="4"/>
        <v>-5.9790729999999712</v>
      </c>
      <c r="BT20" s="81">
        <f t="shared" si="4"/>
        <v>-5.3216259999999238</v>
      </c>
      <c r="BU20" s="81">
        <f t="shared" si="4"/>
        <v>-5.1958620000000337</v>
      </c>
      <c r="BV20" s="81">
        <f t="shared" si="4"/>
        <v>-6.0415119999997842</v>
      </c>
      <c r="BW20" s="81">
        <f t="shared" si="4"/>
        <v>-5.8499030000002676</v>
      </c>
      <c r="BX20" s="81">
        <f t="shared" si="4"/>
        <v>-5.4931930000002467</v>
      </c>
      <c r="BY20" s="81">
        <f t="shared" si="4"/>
        <v>-5.0246759999999995</v>
      </c>
      <c r="BZ20" s="81">
        <f t="shared" si="4"/>
        <v>-3.3136070000000473</v>
      </c>
      <c r="CA20" s="81">
        <f t="shared" si="4"/>
        <v>-4.1493480000000318</v>
      </c>
      <c r="CB20" s="81">
        <f t="shared" si="4"/>
        <v>-2.8653239999999869</v>
      </c>
      <c r="CC20" s="81">
        <f t="shared" si="4"/>
        <v>-1.7166829999999891</v>
      </c>
      <c r="CD20" s="81">
        <f t="shared" si="4"/>
        <v>-1.8440959999998086</v>
      </c>
      <c r="CE20" s="81">
        <f t="shared" si="4"/>
        <v>-2.0797390000000178</v>
      </c>
      <c r="CF20" s="81">
        <f t="shared" si="4"/>
        <v>-2.040576000000101</v>
      </c>
      <c r="CG20" s="81">
        <f t="shared" si="4"/>
        <v>-2.2813189999999395</v>
      </c>
      <c r="CH20" s="81">
        <f t="shared" si="4"/>
        <v>-2.8525460000000749</v>
      </c>
      <c r="CI20" s="81">
        <f t="shared" si="4"/>
        <v>-3.0549479999999676</v>
      </c>
      <c r="CJ20" s="81">
        <f t="shared" si="4"/>
        <v>-2.4036339999997836</v>
      </c>
      <c r="CK20" s="81">
        <f t="shared" si="4"/>
        <v>-2.7783150000000205</v>
      </c>
      <c r="CL20" s="81">
        <f t="shared" si="4"/>
        <v>-2.918922000000066</v>
      </c>
      <c r="CM20" s="81">
        <f t="shared" si="4"/>
        <v>-2.9070190000001048</v>
      </c>
      <c r="CN20" s="81">
        <f t="shared" si="4"/>
        <v>-2.2866189999999733</v>
      </c>
      <c r="CO20" s="81">
        <f t="shared" si="4"/>
        <v>0</v>
      </c>
      <c r="CP20" s="81">
        <f t="shared" si="4"/>
        <v>0</v>
      </c>
      <c r="CQ20" s="81">
        <f t="shared" si="4"/>
        <v>0</v>
      </c>
      <c r="CR20" s="81">
        <f t="shared" si="4"/>
        <v>0</v>
      </c>
      <c r="CS20" s="81">
        <f t="shared" si="4"/>
        <v>0</v>
      </c>
      <c r="CT20" s="81">
        <f t="shared" si="4"/>
        <v>0</v>
      </c>
      <c r="CU20" s="81">
        <f t="shared" si="4"/>
        <v>0</v>
      </c>
      <c r="CV20" s="73"/>
    </row>
    <row r="21" spans="1:100" x14ac:dyDescent="0.2">
      <c r="B21" s="67" t="s">
        <v>65</v>
      </c>
      <c r="C21" s="82" t="s">
        <v>66</v>
      </c>
      <c r="D21" s="83">
        <f>SUM(D16:D20)</f>
        <v>13.867056999999477</v>
      </c>
      <c r="E21" s="83">
        <f t="shared" ref="E21:BP21" si="7">SUM(E16:E20)</f>
        <v>27.539176027648182</v>
      </c>
      <c r="F21" s="83">
        <f t="shared" si="7"/>
        <v>26.459333999999899</v>
      </c>
      <c r="G21" s="83">
        <f t="shared" si="7"/>
        <v>20.408261000000266</v>
      </c>
      <c r="H21" s="83">
        <f t="shared" si="7"/>
        <v>-9.7821903512842709</v>
      </c>
      <c r="I21" s="83">
        <f t="shared" si="7"/>
        <v>19.624892000000045</v>
      </c>
      <c r="J21" s="83">
        <f t="shared" si="7"/>
        <v>17.886837999999898</v>
      </c>
      <c r="K21" s="83">
        <f t="shared" si="7"/>
        <v>13.213354972351681</v>
      </c>
      <c r="L21" s="83">
        <f t="shared" si="7"/>
        <v>3.9874759999997877</v>
      </c>
      <c r="M21" s="83">
        <f t="shared" si="7"/>
        <v>-9.9775460000003022</v>
      </c>
      <c r="N21" s="83">
        <f t="shared" si="7"/>
        <v>6.9191830000002028</v>
      </c>
      <c r="O21" s="83">
        <f t="shared" si="7"/>
        <v>-51.368780999999899</v>
      </c>
      <c r="P21" s="83">
        <f t="shared" si="7"/>
        <v>-51.639262999999687</v>
      </c>
      <c r="Q21" s="83">
        <f t="shared" si="7"/>
        <v>289.18824800000016</v>
      </c>
      <c r="R21" s="83">
        <f t="shared" si="7"/>
        <v>-29.842322000000081</v>
      </c>
      <c r="S21" s="83">
        <f t="shared" si="7"/>
        <v>-22.98314500000015</v>
      </c>
      <c r="T21" s="83">
        <f t="shared" si="7"/>
        <v>-141.32180600000004</v>
      </c>
      <c r="U21" s="83">
        <f t="shared" si="7"/>
        <v>8.2327999999733947E-2</v>
      </c>
      <c r="V21" s="83">
        <f t="shared" si="7"/>
        <v>1.7142269999999371</v>
      </c>
      <c r="W21" s="83">
        <f t="shared" si="7"/>
        <v>-7.8894539999994322</v>
      </c>
      <c r="X21" s="83">
        <f t="shared" si="7"/>
        <v>-26.839903999999478</v>
      </c>
      <c r="Y21" s="83">
        <f t="shared" si="7"/>
        <v>-50.808497999999872</v>
      </c>
      <c r="Z21" s="83">
        <f t="shared" si="7"/>
        <v>-66.95488199999977</v>
      </c>
      <c r="AA21" s="83">
        <f t="shared" si="7"/>
        <v>-60.48350500000015</v>
      </c>
      <c r="AB21" s="83">
        <f t="shared" si="7"/>
        <v>-59.220703999999841</v>
      </c>
      <c r="AC21" s="83">
        <f t="shared" si="7"/>
        <v>-49.662579999999707</v>
      </c>
      <c r="AD21" s="83">
        <f t="shared" si="7"/>
        <v>-38.3217020000003</v>
      </c>
      <c r="AE21" s="83">
        <f t="shared" si="7"/>
        <v>-41.789377000000286</v>
      </c>
      <c r="AF21" s="83">
        <f t="shared" si="7"/>
        <v>-9.0702579999999671</v>
      </c>
      <c r="AG21" s="83">
        <f t="shared" si="7"/>
        <v>0.85223599999994804</v>
      </c>
      <c r="AH21" s="83">
        <f t="shared" si="7"/>
        <v>25.586459999999988</v>
      </c>
      <c r="AI21" s="83">
        <f t="shared" si="7"/>
        <v>-4.2193650000001526</v>
      </c>
      <c r="AJ21" s="83">
        <f t="shared" si="7"/>
        <v>-11.735527999999704</v>
      </c>
      <c r="AK21" s="83">
        <f t="shared" si="7"/>
        <v>-22.300001999999949</v>
      </c>
      <c r="AL21" s="83">
        <f t="shared" si="7"/>
        <v>-43.79153099999985</v>
      </c>
      <c r="AM21" s="83">
        <f t="shared" si="7"/>
        <v>-54.3662589999999</v>
      </c>
      <c r="AN21" s="83">
        <f t="shared" si="7"/>
        <v>-62.746369000000186</v>
      </c>
      <c r="AO21" s="83">
        <f t="shared" si="7"/>
        <v>-51.93744300000003</v>
      </c>
      <c r="AP21" s="83">
        <f t="shared" si="7"/>
        <v>-43.091801000000146</v>
      </c>
      <c r="AQ21" s="83">
        <f t="shared" si="7"/>
        <v>-20.777205999999978</v>
      </c>
      <c r="AR21" s="83">
        <f t="shared" si="7"/>
        <v>-26.934370000000172</v>
      </c>
      <c r="AS21" s="83">
        <f t="shared" si="7"/>
        <v>-11.771009999999706</v>
      </c>
      <c r="AT21" s="83">
        <f t="shared" si="7"/>
        <v>-9.593288999999686</v>
      </c>
      <c r="AU21" s="83">
        <f t="shared" si="7"/>
        <v>1.2179759999999078</v>
      </c>
      <c r="AV21" s="83">
        <f t="shared" si="7"/>
        <v>-27.532936000000291</v>
      </c>
      <c r="AW21" s="83">
        <f t="shared" si="7"/>
        <v>-47.717732999999953</v>
      </c>
      <c r="AX21" s="83">
        <f t="shared" si="7"/>
        <v>-81.527405999999473</v>
      </c>
      <c r="AY21" s="83">
        <f t="shared" si="7"/>
        <v>-87.113342000000102</v>
      </c>
      <c r="AZ21" s="83">
        <f t="shared" si="7"/>
        <v>-92.812712000000374</v>
      </c>
      <c r="BA21" s="83">
        <f t="shared" si="7"/>
        <v>-87.002176000000304</v>
      </c>
      <c r="BB21" s="83">
        <f t="shared" si="7"/>
        <v>-72.571835000000078</v>
      </c>
      <c r="BC21" s="83">
        <f t="shared" si="7"/>
        <v>-58.11521300000004</v>
      </c>
      <c r="BD21" s="83">
        <f t="shared" si="7"/>
        <v>-33.335026999999741</v>
      </c>
      <c r="BE21" s="83">
        <f t="shared" si="7"/>
        <v>-11.637209000000098</v>
      </c>
      <c r="BF21" s="83">
        <f t="shared" si="7"/>
        <v>-6.7412930000000415</v>
      </c>
      <c r="BG21" s="83">
        <f t="shared" si="7"/>
        <v>-2.3679799999999886</v>
      </c>
      <c r="BH21" s="83">
        <f t="shared" si="7"/>
        <v>-13.010406999999759</v>
      </c>
      <c r="BI21" s="83">
        <f t="shared" si="7"/>
        <v>-27.5036869999999</v>
      </c>
      <c r="BJ21" s="83">
        <f t="shared" si="7"/>
        <v>-48.012589999999591</v>
      </c>
      <c r="BK21" s="83">
        <f t="shared" si="7"/>
        <v>-60.318598999999722</v>
      </c>
      <c r="BL21" s="83">
        <f t="shared" si="7"/>
        <v>-66.329023000000234</v>
      </c>
      <c r="BM21" s="83">
        <f t="shared" si="7"/>
        <v>-63.449048999999718</v>
      </c>
      <c r="BN21" s="83">
        <f t="shared" si="7"/>
        <v>-49.973832000000129</v>
      </c>
      <c r="BO21" s="83">
        <f t="shared" si="7"/>
        <v>-40.211304999999811</v>
      </c>
      <c r="BP21" s="83">
        <f t="shared" si="7"/>
        <v>-20.578043999999863</v>
      </c>
      <c r="BQ21" s="83">
        <f t="shared" ref="BQ21:CU21" si="8">SUM(BQ16:BQ20)</f>
        <v>1.4059550000001764</v>
      </c>
      <c r="BR21" s="83">
        <f t="shared" si="8"/>
        <v>11.204594000000043</v>
      </c>
      <c r="BS21" s="83">
        <f t="shared" si="8"/>
        <v>12.814383000000134</v>
      </c>
      <c r="BT21" s="83">
        <f t="shared" si="8"/>
        <v>4.6706650000003265</v>
      </c>
      <c r="BU21" s="83">
        <f t="shared" si="8"/>
        <v>-13.613920999999891</v>
      </c>
      <c r="BV21" s="83">
        <f t="shared" si="8"/>
        <v>-25.404473000000053</v>
      </c>
      <c r="BW21" s="83">
        <f t="shared" si="8"/>
        <v>-41.979602000000341</v>
      </c>
      <c r="BX21" s="83">
        <f t="shared" si="8"/>
        <v>-53.849261000000297</v>
      </c>
      <c r="BY21" s="83">
        <f t="shared" si="8"/>
        <v>-35.337037999999893</v>
      </c>
      <c r="BZ21" s="83">
        <f t="shared" si="8"/>
        <v>-34.999960999999757</v>
      </c>
      <c r="CA21" s="83">
        <f t="shared" si="8"/>
        <v>-30.14461800000015</v>
      </c>
      <c r="CB21" s="83">
        <f t="shared" si="8"/>
        <v>-16.382069999999885</v>
      </c>
      <c r="CC21" s="83">
        <f t="shared" si="8"/>
        <v>-0.52885900000012498</v>
      </c>
      <c r="CD21" s="83">
        <f t="shared" si="8"/>
        <v>1.1055130000002009</v>
      </c>
      <c r="CE21" s="83">
        <f t="shared" si="8"/>
        <v>-3.3062780000002476</v>
      </c>
      <c r="CF21" s="83">
        <f t="shared" si="8"/>
        <v>-14.606614000000263</v>
      </c>
      <c r="CG21" s="83">
        <f t="shared" si="8"/>
        <v>-24.025549000000183</v>
      </c>
      <c r="CH21" s="83">
        <f t="shared" si="8"/>
        <v>-30.920668000000205</v>
      </c>
      <c r="CI21" s="83">
        <f t="shared" si="8"/>
        <v>-41.403289000000086</v>
      </c>
      <c r="CJ21" s="83">
        <f t="shared" si="8"/>
        <v>-49.984576999999945</v>
      </c>
      <c r="CK21" s="83">
        <f t="shared" si="8"/>
        <v>-41.665129999999863</v>
      </c>
      <c r="CL21" s="83">
        <f t="shared" si="8"/>
        <v>-35.395625000000109</v>
      </c>
      <c r="CM21" s="83">
        <f t="shared" si="8"/>
        <v>-23.780084000000102</v>
      </c>
      <c r="CN21" s="83">
        <f t="shared" si="8"/>
        <v>-9.6447909999998274</v>
      </c>
      <c r="CO21" s="83">
        <f t="shared" si="8"/>
        <v>0</v>
      </c>
      <c r="CP21" s="83">
        <f t="shared" si="8"/>
        <v>0</v>
      </c>
      <c r="CQ21" s="83">
        <f t="shared" si="8"/>
        <v>0</v>
      </c>
      <c r="CR21" s="83">
        <f t="shared" si="8"/>
        <v>0</v>
      </c>
      <c r="CS21" s="83">
        <f t="shared" si="8"/>
        <v>0</v>
      </c>
      <c r="CT21" s="83">
        <f t="shared" si="8"/>
        <v>0</v>
      </c>
      <c r="CU21" s="84">
        <f t="shared" si="8"/>
        <v>0</v>
      </c>
    </row>
    <row r="23" spans="1:100" x14ac:dyDescent="0.2">
      <c r="B23" s="85"/>
    </row>
    <row r="24" spans="1:100" x14ac:dyDescent="0.2">
      <c r="B24" s="16"/>
      <c r="C24" s="16"/>
      <c r="D24" s="12">
        <v>38443</v>
      </c>
      <c r="E24" s="12">
        <v>38473</v>
      </c>
      <c r="F24" s="12">
        <v>38504</v>
      </c>
      <c r="G24" s="12">
        <v>38534</v>
      </c>
      <c r="H24" s="12">
        <v>38565</v>
      </c>
      <c r="I24" s="12">
        <v>38596</v>
      </c>
      <c r="J24" s="12">
        <v>38626</v>
      </c>
      <c r="K24" s="12">
        <v>38657</v>
      </c>
      <c r="L24" s="12">
        <v>38687</v>
      </c>
      <c r="M24" s="12">
        <v>38718</v>
      </c>
      <c r="N24" s="12">
        <v>38749</v>
      </c>
      <c r="O24" s="12">
        <v>38777</v>
      </c>
      <c r="P24" s="12">
        <v>38808</v>
      </c>
      <c r="Q24" s="12">
        <v>38838</v>
      </c>
      <c r="R24" s="12">
        <v>38869</v>
      </c>
      <c r="S24" s="12">
        <v>38899</v>
      </c>
      <c r="T24" s="12">
        <v>38930</v>
      </c>
      <c r="U24" s="12">
        <v>38961</v>
      </c>
      <c r="V24" s="12">
        <v>38991</v>
      </c>
      <c r="W24" s="12">
        <v>39022</v>
      </c>
      <c r="X24" s="12">
        <v>39052</v>
      </c>
      <c r="Y24" s="12">
        <v>39083</v>
      </c>
      <c r="Z24" s="12">
        <v>39114</v>
      </c>
      <c r="AA24" s="12">
        <v>39142</v>
      </c>
      <c r="AB24" s="12">
        <v>39173</v>
      </c>
      <c r="AC24" s="12">
        <v>39203</v>
      </c>
      <c r="AD24" s="12">
        <v>39234</v>
      </c>
      <c r="AE24" s="12">
        <v>39264</v>
      </c>
      <c r="AF24" s="12">
        <v>39295</v>
      </c>
      <c r="AG24" s="12">
        <v>39326</v>
      </c>
      <c r="AH24" s="12">
        <v>39356</v>
      </c>
      <c r="AI24" s="12">
        <v>39387</v>
      </c>
      <c r="AJ24" s="12">
        <v>39417</v>
      </c>
      <c r="AK24" s="12">
        <v>39448</v>
      </c>
      <c r="AL24" s="12">
        <v>39479</v>
      </c>
      <c r="AM24" s="12">
        <v>39508</v>
      </c>
      <c r="AN24" s="12">
        <v>39539</v>
      </c>
      <c r="AO24" s="12">
        <v>39569</v>
      </c>
      <c r="AP24" s="12">
        <v>39600</v>
      </c>
      <c r="AQ24" s="12">
        <v>39630</v>
      </c>
      <c r="AR24" s="12">
        <v>39661</v>
      </c>
      <c r="AS24" s="12">
        <v>39692</v>
      </c>
      <c r="AT24" s="12">
        <v>39722</v>
      </c>
      <c r="AU24" s="12">
        <v>39753</v>
      </c>
      <c r="AV24" s="12">
        <v>39783</v>
      </c>
      <c r="AW24" s="12">
        <v>39814</v>
      </c>
      <c r="AX24" s="12">
        <v>39845</v>
      </c>
      <c r="AY24" s="12">
        <v>39873</v>
      </c>
      <c r="AZ24" s="12">
        <v>39904</v>
      </c>
      <c r="BA24" s="12">
        <v>39934</v>
      </c>
      <c r="BB24" s="12">
        <v>39965</v>
      </c>
      <c r="BC24" s="12">
        <v>39995</v>
      </c>
      <c r="BD24" s="12">
        <v>40026</v>
      </c>
      <c r="BE24" s="12">
        <v>40057</v>
      </c>
      <c r="BF24" s="12">
        <v>40087</v>
      </c>
      <c r="BG24" s="12">
        <v>40118</v>
      </c>
      <c r="BH24" s="12">
        <v>40148</v>
      </c>
      <c r="BI24" s="12">
        <v>40179</v>
      </c>
      <c r="BJ24" s="12">
        <v>40210</v>
      </c>
      <c r="BK24" s="12">
        <v>40238</v>
      </c>
      <c r="BL24" s="12">
        <v>40269</v>
      </c>
      <c r="BM24" s="12">
        <v>40299</v>
      </c>
      <c r="BN24" s="12">
        <v>40330</v>
      </c>
      <c r="BO24" s="12">
        <v>40360</v>
      </c>
      <c r="BP24" s="12">
        <v>40391</v>
      </c>
      <c r="BQ24" s="12">
        <v>40422</v>
      </c>
      <c r="BR24" s="12">
        <v>40452</v>
      </c>
      <c r="BS24" s="12">
        <v>40483</v>
      </c>
      <c r="BT24" s="12">
        <v>40513</v>
      </c>
      <c r="BU24" s="12">
        <v>40544</v>
      </c>
      <c r="BV24" s="12">
        <v>40575</v>
      </c>
      <c r="BW24" s="12">
        <v>40603</v>
      </c>
      <c r="BX24" s="12">
        <v>40634</v>
      </c>
      <c r="BY24" s="12">
        <v>40664</v>
      </c>
      <c r="BZ24" s="12">
        <v>40695</v>
      </c>
      <c r="CA24" s="12">
        <v>40725</v>
      </c>
      <c r="CB24" s="12">
        <v>40756</v>
      </c>
      <c r="CC24" s="12">
        <v>40787</v>
      </c>
      <c r="CD24" s="12">
        <v>40817</v>
      </c>
      <c r="CE24" s="12">
        <v>40848</v>
      </c>
      <c r="CF24" s="12">
        <v>40878</v>
      </c>
      <c r="CG24" s="12">
        <v>40909</v>
      </c>
      <c r="CH24" s="12">
        <v>40940</v>
      </c>
      <c r="CI24" s="12">
        <v>40969</v>
      </c>
      <c r="CJ24" s="12">
        <v>41000</v>
      </c>
      <c r="CK24" s="12">
        <v>41030</v>
      </c>
      <c r="CL24" s="12">
        <v>41061</v>
      </c>
      <c r="CM24" s="12">
        <v>41091</v>
      </c>
      <c r="CN24" s="13">
        <v>41122</v>
      </c>
      <c r="CO24" s="16"/>
      <c r="CP24" s="16"/>
      <c r="CQ24" s="16"/>
      <c r="CR24" s="16"/>
      <c r="CS24" s="16"/>
    </row>
    <row r="25" spans="1:100" x14ac:dyDescent="0.2">
      <c r="A25" s="70" t="s">
        <v>91</v>
      </c>
      <c r="B25" s="16"/>
      <c r="C25" s="86" t="s">
        <v>67</v>
      </c>
      <c r="D25" s="87">
        <f>D11</f>
        <v>1193.2709192748134</v>
      </c>
      <c r="E25" s="87">
        <f t="shared" ref="E25:BP25" si="9">E11</f>
        <v>1113.90432737884</v>
      </c>
      <c r="F25" s="87">
        <f t="shared" si="9"/>
        <v>1029.9441499481168</v>
      </c>
      <c r="G25" s="87">
        <f t="shared" si="9"/>
        <v>1040.6786385236808</v>
      </c>
      <c r="H25" s="87">
        <f t="shared" si="9"/>
        <v>1049.1202784648426</v>
      </c>
      <c r="I25" s="87">
        <f t="shared" si="9"/>
        <v>1094.6543772292541</v>
      </c>
      <c r="J25" s="87">
        <f t="shared" si="9"/>
        <v>1283.9750547937836</v>
      </c>
      <c r="K25" s="87">
        <f t="shared" si="9"/>
        <v>1588.8440413194369</v>
      </c>
      <c r="L25" s="87">
        <f t="shared" si="9"/>
        <v>1757.4144581360363</v>
      </c>
      <c r="M25" s="87">
        <f t="shared" si="9"/>
        <v>1745.1336400378402</v>
      </c>
      <c r="N25" s="87">
        <f t="shared" si="9"/>
        <v>1561.9578648141444</v>
      </c>
      <c r="O25" s="87">
        <f t="shared" si="9"/>
        <v>1666.1682052055673</v>
      </c>
      <c r="P25" s="87">
        <f t="shared" si="9"/>
        <v>1200.9235356094669</v>
      </c>
      <c r="Q25" s="87">
        <f t="shared" si="9"/>
        <v>1116.6151433708053</v>
      </c>
      <c r="R25" s="87">
        <f t="shared" si="9"/>
        <v>1009.7124418353881</v>
      </c>
      <c r="S25" s="87">
        <f t="shared" si="9"/>
        <v>1037.6521145329589</v>
      </c>
      <c r="T25" s="87">
        <f t="shared" si="9"/>
        <v>1050.3536307460049</v>
      </c>
      <c r="U25" s="87">
        <f t="shared" si="9"/>
        <v>1079.8090236703827</v>
      </c>
      <c r="V25" s="87">
        <f t="shared" si="9"/>
        <v>1275.2287491698946</v>
      </c>
      <c r="W25" s="87">
        <f t="shared" si="9"/>
        <v>1525.2381782723892</v>
      </c>
      <c r="X25" s="87">
        <f t="shared" si="9"/>
        <v>1667.0758591733556</v>
      </c>
      <c r="Y25" s="87">
        <f t="shared" si="9"/>
        <v>1643.5463759621596</v>
      </c>
      <c r="Z25" s="87">
        <f t="shared" si="9"/>
        <v>1467.6497281858547</v>
      </c>
      <c r="AA25" s="87">
        <f t="shared" si="9"/>
        <v>1496.3443657944335</v>
      </c>
      <c r="AB25" s="87">
        <f t="shared" si="9"/>
        <v>1070.5027343905326</v>
      </c>
      <c r="AC25" s="87">
        <f t="shared" si="9"/>
        <v>1106.9178006291941</v>
      </c>
      <c r="AD25" s="87">
        <f t="shared" si="9"/>
        <v>1036.9096401646123</v>
      </c>
      <c r="AE25" s="87">
        <f t="shared" si="9"/>
        <v>1062.4654214670404</v>
      </c>
      <c r="AF25" s="87">
        <f t="shared" si="9"/>
        <v>1045.0538932539953</v>
      </c>
      <c r="AG25" s="87">
        <f t="shared" si="9"/>
        <v>1094.3023783296176</v>
      </c>
      <c r="AH25" s="87">
        <f t="shared" si="9"/>
        <v>1308.2430638301046</v>
      </c>
      <c r="AI25" s="87">
        <f t="shared" si="9"/>
        <v>1538.4256877276111</v>
      </c>
      <c r="AJ25" s="87">
        <f t="shared" si="9"/>
        <v>1713.6429568266442</v>
      </c>
      <c r="AK25" s="87">
        <f t="shared" si="9"/>
        <v>1650.3338106724209</v>
      </c>
      <c r="AL25" s="87">
        <f t="shared" si="9"/>
        <v>1519.6714371408023</v>
      </c>
      <c r="AM25" s="87">
        <f t="shared" si="9"/>
        <v>1532.2775205476114</v>
      </c>
      <c r="AN25" s="87">
        <f t="shared" si="9"/>
        <v>1228.3683815517938</v>
      </c>
      <c r="AO25" s="87">
        <f t="shared" si="9"/>
        <v>1076.7355429767331</v>
      </c>
      <c r="AP25" s="87">
        <f t="shared" si="9"/>
        <v>1020.0814102241663</v>
      </c>
      <c r="AQ25" s="87">
        <f t="shared" si="9"/>
        <v>1041.6525170937812</v>
      </c>
      <c r="AR25" s="87">
        <f t="shared" si="9"/>
        <v>1039.9564056748382</v>
      </c>
      <c r="AS25" s="87">
        <f t="shared" si="9"/>
        <v>1102.8589444565655</v>
      </c>
      <c r="AT25" s="87">
        <f t="shared" si="9"/>
        <v>1307.6570348017488</v>
      </c>
      <c r="AU25" s="87">
        <f t="shared" si="9"/>
        <v>1504.4115127494038</v>
      </c>
      <c r="AV25" s="87">
        <f t="shared" si="9"/>
        <v>1669.4165871231114</v>
      </c>
      <c r="AW25" s="87">
        <f t="shared" si="9"/>
        <v>1665.8179432127986</v>
      </c>
      <c r="AX25" s="87">
        <f t="shared" si="9"/>
        <v>1449.0528492619974</v>
      </c>
      <c r="AY25" s="87">
        <f t="shared" si="9"/>
        <v>1411.3927616681954</v>
      </c>
      <c r="AZ25" s="87">
        <f t="shared" si="9"/>
        <v>1070.1809497662948</v>
      </c>
      <c r="BA25" s="87">
        <f t="shared" si="9"/>
        <v>1053.8769689383164</v>
      </c>
      <c r="BB25" s="87">
        <f t="shared" si="9"/>
        <v>988.67803238925421</v>
      </c>
      <c r="BC25" s="87">
        <f t="shared" si="9"/>
        <v>1006.7071865030437</v>
      </c>
      <c r="BD25" s="87">
        <f t="shared" si="9"/>
        <v>1014.18492088722</v>
      </c>
      <c r="BE25" s="87">
        <f t="shared" si="9"/>
        <v>1044.2713002330913</v>
      </c>
      <c r="BF25" s="87">
        <f t="shared" si="9"/>
        <v>1220.9101520064144</v>
      </c>
      <c r="BG25" s="87">
        <f t="shared" si="9"/>
        <v>1410.8954940550013</v>
      </c>
      <c r="BH25" s="87">
        <f t="shared" si="9"/>
        <v>1652.1509298583776</v>
      </c>
      <c r="BI25" s="87">
        <f t="shared" si="9"/>
        <v>1712.428749534587</v>
      </c>
      <c r="BJ25" s="87">
        <f t="shared" si="9"/>
        <v>1496.4610256379465</v>
      </c>
      <c r="BK25" s="87">
        <f t="shared" si="9"/>
        <v>1465.9066902927407</v>
      </c>
      <c r="BL25" s="87">
        <f t="shared" si="9"/>
        <v>1103.2563718981608</v>
      </c>
      <c r="BM25" s="87">
        <f t="shared" si="9"/>
        <v>1076.611705376604</v>
      </c>
      <c r="BN25" s="87">
        <f t="shared" si="9"/>
        <v>989.56970846414288</v>
      </c>
      <c r="BO25" s="87">
        <f t="shared" si="9"/>
        <v>1004.5761067248386</v>
      </c>
      <c r="BP25" s="87">
        <f t="shared" si="9"/>
        <v>1025.5337381072982</v>
      </c>
      <c r="BQ25" s="87">
        <f t="shared" ref="BQ25:CN25" si="10">BQ11</f>
        <v>1077.9345550471839</v>
      </c>
      <c r="BR25" s="87">
        <f t="shared" si="10"/>
        <v>1275.4171533495191</v>
      </c>
      <c r="BS25" s="87">
        <f t="shared" si="10"/>
        <v>1516.8166395204657</v>
      </c>
      <c r="BT25" s="87">
        <f t="shared" si="10"/>
        <v>1818.2944504199136</v>
      </c>
      <c r="BU25" s="87">
        <f t="shared" si="10"/>
        <v>1642.3569868989875</v>
      </c>
      <c r="BV25" s="87">
        <f t="shared" si="10"/>
        <v>1391.251655128684</v>
      </c>
      <c r="BW25" s="87">
        <f t="shared" si="10"/>
        <v>1418.9166753695092</v>
      </c>
      <c r="BX25" s="87">
        <f t="shared" si="10"/>
        <v>1001.5330590008145</v>
      </c>
      <c r="BY25" s="87">
        <f t="shared" si="10"/>
        <v>1019.0309766397827</v>
      </c>
      <c r="BZ25" s="87">
        <f t="shared" si="10"/>
        <v>978.72994726667571</v>
      </c>
      <c r="CA25" s="87">
        <f t="shared" si="10"/>
        <v>986.30401827060359</v>
      </c>
      <c r="CB25" s="87">
        <f t="shared" si="10"/>
        <v>1003.5325379154879</v>
      </c>
      <c r="CC25" s="87">
        <f t="shared" si="10"/>
        <v>1031.3683819305543</v>
      </c>
      <c r="CD25" s="87">
        <f t="shared" si="10"/>
        <v>1173.6843684449359</v>
      </c>
      <c r="CE25" s="87">
        <f t="shared" si="10"/>
        <v>1353.1620731764813</v>
      </c>
      <c r="CF25" s="87">
        <f t="shared" si="10"/>
        <v>1557.9060709738433</v>
      </c>
      <c r="CG25" s="87">
        <f t="shared" si="10"/>
        <v>1533.614531597384</v>
      </c>
      <c r="CH25" s="87">
        <f t="shared" si="10"/>
        <v>1466.7195823815371</v>
      </c>
      <c r="CI25" s="87">
        <f t="shared" si="10"/>
        <v>1315.9765678942333</v>
      </c>
      <c r="CJ25" s="87">
        <f t="shared" si="10"/>
        <v>1137.7565173068028</v>
      </c>
      <c r="CK25" s="87">
        <f t="shared" si="10"/>
        <v>1071.3398517891183</v>
      </c>
      <c r="CL25" s="87">
        <f t="shared" si="10"/>
        <v>1003.3467724652691</v>
      </c>
      <c r="CM25" s="87">
        <f t="shared" si="10"/>
        <v>990.88124230534504</v>
      </c>
      <c r="CN25" s="87">
        <f t="shared" si="10"/>
        <v>978.6031270763574</v>
      </c>
      <c r="CO25" s="16"/>
      <c r="CP25" s="16"/>
      <c r="CQ25" s="16"/>
      <c r="CR25" s="16"/>
      <c r="CS25" s="16"/>
    </row>
    <row r="26" spans="1:100" x14ac:dyDescent="0.2">
      <c r="A26" s="69" t="s">
        <v>68</v>
      </c>
      <c r="B26" s="16"/>
      <c r="C26" s="86" t="s">
        <v>69</v>
      </c>
      <c r="D26" s="87">
        <f>D5-D11</f>
        <v>64.928805725186749</v>
      </c>
      <c r="E26" s="87">
        <f t="shared" ref="E26:BK26" si="11">E5-E11</f>
        <v>52.353207621159981</v>
      </c>
      <c r="F26" s="87">
        <f t="shared" si="11"/>
        <v>10.160058051883198</v>
      </c>
      <c r="G26" s="87">
        <f t="shared" si="11"/>
        <v>53.670129476319062</v>
      </c>
      <c r="H26" s="87">
        <f t="shared" si="11"/>
        <v>16.990448535157384</v>
      </c>
      <c r="I26" s="87">
        <f t="shared" si="11"/>
        <v>2.279498770745704</v>
      </c>
      <c r="J26" s="87">
        <f t="shared" si="11"/>
        <v>34.792667206216493</v>
      </c>
      <c r="K26" s="87">
        <f t="shared" si="11"/>
        <v>33.140099680563253</v>
      </c>
      <c r="L26" s="87">
        <f t="shared" si="11"/>
        <v>23.981430863963624</v>
      </c>
      <c r="M26" s="87">
        <f t="shared" si="11"/>
        <v>20.083222962159653</v>
      </c>
      <c r="N26" s="87">
        <f t="shared" si="11"/>
        <v>24.965395185855641</v>
      </c>
      <c r="O26" s="87">
        <f t="shared" si="11"/>
        <v>10.620497794432595</v>
      </c>
      <c r="P26" s="88">
        <f t="shared" si="11"/>
        <v>-156.60684660946686</v>
      </c>
      <c r="Q26" s="88">
        <f t="shared" si="11"/>
        <v>-13.359544370805452</v>
      </c>
      <c r="R26" s="88">
        <f t="shared" si="11"/>
        <v>35.550292164612074</v>
      </c>
      <c r="S26" s="88">
        <f t="shared" si="11"/>
        <v>27.888607467041084</v>
      </c>
      <c r="T26" s="88">
        <f t="shared" si="11"/>
        <v>24.94918025399511</v>
      </c>
      <c r="U26" s="88">
        <f t="shared" si="11"/>
        <v>18.407618329617435</v>
      </c>
      <c r="V26" s="88">
        <f t="shared" si="11"/>
        <v>56.439160830105266</v>
      </c>
      <c r="W26" s="88">
        <f t="shared" si="11"/>
        <v>6.0914037276106683</v>
      </c>
      <c r="X26" s="88">
        <f t="shared" si="11"/>
        <v>7.0126298266443428</v>
      </c>
      <c r="Y26" s="88">
        <f t="shared" si="11"/>
        <v>-20.083222962159653</v>
      </c>
      <c r="Z26" s="88">
        <f t="shared" si="11"/>
        <v>-24.965395185854504</v>
      </c>
      <c r="AA26" s="88">
        <f t="shared" si="11"/>
        <v>-10.620497794433504</v>
      </c>
      <c r="AB26" s="89">
        <f t="shared" si="11"/>
        <v>156.60684660946731</v>
      </c>
      <c r="AC26" s="89">
        <f t="shared" si="11"/>
        <v>13.359544370805907</v>
      </c>
      <c r="AD26" s="89">
        <f t="shared" si="11"/>
        <v>-35.550292164612301</v>
      </c>
      <c r="AE26" s="89">
        <f t="shared" si="11"/>
        <v>-27.888607467040401</v>
      </c>
      <c r="AF26" s="89">
        <f t="shared" si="11"/>
        <v>-24.949180253995337</v>
      </c>
      <c r="AG26" s="89">
        <f t="shared" si="11"/>
        <v>-18.407618329617662</v>
      </c>
      <c r="AH26" s="89">
        <f t="shared" si="11"/>
        <v>-56.439160830104584</v>
      </c>
      <c r="AI26" s="89">
        <f t="shared" si="11"/>
        <v>-6.091403727611123</v>
      </c>
      <c r="AJ26" s="89">
        <f t="shared" si="11"/>
        <v>-7.0126298266441154</v>
      </c>
      <c r="AK26" s="89">
        <f t="shared" si="11"/>
        <v>-23.117248672421056</v>
      </c>
      <c r="AL26" s="89">
        <f>AL5-AL11</f>
        <v>-21.297937140802333</v>
      </c>
      <c r="AM26" s="89">
        <f t="shared" si="11"/>
        <v>8.9697194523885173</v>
      </c>
      <c r="AN26" s="90">
        <f t="shared" si="11"/>
        <v>64.859586448206301</v>
      </c>
      <c r="AO26" s="90">
        <f t="shared" si="11"/>
        <v>11.172247023266891</v>
      </c>
      <c r="AP26" s="90">
        <f t="shared" si="11"/>
        <v>-25.924662224166354</v>
      </c>
      <c r="AQ26" s="90">
        <f t="shared" si="11"/>
        <v>-16.227174093781287</v>
      </c>
      <c r="AR26" s="90">
        <f t="shared" si="11"/>
        <v>-31.988289674838143</v>
      </c>
      <c r="AS26" s="90">
        <f t="shared" si="11"/>
        <v>-23.325748456565407</v>
      </c>
      <c r="AT26" s="90">
        <f t="shared" si="11"/>
        <v>-11.106628801748684</v>
      </c>
      <c r="AU26" s="90">
        <f t="shared" si="11"/>
        <v>73.018032250596207</v>
      </c>
      <c r="AV26" s="90">
        <f t="shared" si="11"/>
        <v>58.374038876888562</v>
      </c>
      <c r="AW26" s="90">
        <f t="shared" si="11"/>
        <v>62.047581787201352</v>
      </c>
      <c r="AX26" s="90">
        <f t="shared" si="11"/>
        <v>20.768163738002613</v>
      </c>
      <c r="AY26" s="90">
        <f t="shared" si="11"/>
        <v>20.6052773318047</v>
      </c>
      <c r="AZ26" s="91">
        <f t="shared" si="11"/>
        <v>92.950891233705306</v>
      </c>
      <c r="BA26" s="91">
        <f t="shared" si="11"/>
        <v>0.68859706168382218</v>
      </c>
      <c r="BB26" s="91">
        <f t="shared" si="11"/>
        <v>-21.033457389254295</v>
      </c>
      <c r="BC26" s="91">
        <f t="shared" si="11"/>
        <v>-15.153322503043682</v>
      </c>
      <c r="BD26" s="91">
        <f t="shared" si="11"/>
        <v>-27.951728887219929</v>
      </c>
      <c r="BE26" s="91">
        <f t="shared" si="11"/>
        <v>-12.229770233091358</v>
      </c>
      <c r="BF26" s="91">
        <f t="shared" si="11"/>
        <v>8.1657909935856878</v>
      </c>
      <c r="BG26" s="91">
        <f t="shared" si="11"/>
        <v>2.8842649449986766</v>
      </c>
      <c r="BH26" s="91">
        <f t="shared" si="11"/>
        <v>8.5763571416223385</v>
      </c>
      <c r="BI26" s="91">
        <f t="shared" si="11"/>
        <v>1.7681324654129185</v>
      </c>
      <c r="BJ26" s="91">
        <f t="shared" si="11"/>
        <v>-4.9990106379466397</v>
      </c>
      <c r="BK26" s="91">
        <f t="shared" si="11"/>
        <v>-32.947935292740794</v>
      </c>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6"/>
      <c r="CP26" s="16"/>
      <c r="CQ26" s="16"/>
      <c r="CR26" s="16"/>
      <c r="CS26" s="16"/>
    </row>
    <row r="27" spans="1:100" x14ac:dyDescent="0.2">
      <c r="A27" s="69" t="s">
        <v>70</v>
      </c>
      <c r="B27" s="16"/>
      <c r="C27" s="92" t="s">
        <v>71</v>
      </c>
      <c r="D27" s="93">
        <v>30</v>
      </c>
      <c r="E27" s="93">
        <v>31</v>
      </c>
      <c r="F27" s="93">
        <v>30</v>
      </c>
      <c r="G27" s="93">
        <v>31</v>
      </c>
      <c r="H27" s="93">
        <v>31</v>
      </c>
      <c r="I27" s="93">
        <v>30</v>
      </c>
      <c r="J27" s="93">
        <v>31</v>
      </c>
      <c r="K27" s="93">
        <v>30</v>
      </c>
      <c r="L27" s="93">
        <v>31</v>
      </c>
      <c r="M27" s="93">
        <v>31</v>
      </c>
      <c r="N27" s="93">
        <v>28</v>
      </c>
      <c r="O27" s="93">
        <v>31</v>
      </c>
      <c r="P27" s="94">
        <v>30</v>
      </c>
      <c r="Q27" s="94">
        <v>31</v>
      </c>
      <c r="R27" s="94">
        <v>30</v>
      </c>
      <c r="S27" s="94">
        <v>31</v>
      </c>
      <c r="T27" s="94">
        <v>31</v>
      </c>
      <c r="U27" s="94">
        <v>30</v>
      </c>
      <c r="V27" s="94">
        <v>31</v>
      </c>
      <c r="W27" s="94">
        <v>30</v>
      </c>
      <c r="X27" s="94">
        <v>31</v>
      </c>
      <c r="Y27" s="94">
        <v>31</v>
      </c>
      <c r="Z27" s="94">
        <v>28</v>
      </c>
      <c r="AA27" s="94">
        <v>31</v>
      </c>
      <c r="AB27" s="95">
        <v>30</v>
      </c>
      <c r="AC27" s="95">
        <v>31</v>
      </c>
      <c r="AD27" s="95">
        <v>30</v>
      </c>
      <c r="AE27" s="95">
        <v>31</v>
      </c>
      <c r="AF27" s="95">
        <v>31</v>
      </c>
      <c r="AG27" s="95">
        <v>30</v>
      </c>
      <c r="AH27" s="95">
        <v>31</v>
      </c>
      <c r="AI27" s="95">
        <v>30</v>
      </c>
      <c r="AJ27" s="95">
        <v>31</v>
      </c>
      <c r="AK27" s="95">
        <v>31</v>
      </c>
      <c r="AL27" s="95">
        <v>28</v>
      </c>
      <c r="AM27" s="95">
        <v>31</v>
      </c>
      <c r="AN27" s="96">
        <v>30</v>
      </c>
      <c r="AO27" s="96">
        <v>31</v>
      </c>
      <c r="AP27" s="96">
        <v>30</v>
      </c>
      <c r="AQ27" s="96">
        <v>31</v>
      </c>
      <c r="AR27" s="96">
        <v>31</v>
      </c>
      <c r="AS27" s="96">
        <v>30</v>
      </c>
      <c r="AT27" s="96">
        <v>31</v>
      </c>
      <c r="AU27" s="96">
        <v>30</v>
      </c>
      <c r="AV27" s="96">
        <v>31</v>
      </c>
      <c r="AW27" s="96">
        <v>31</v>
      </c>
      <c r="AX27" s="96">
        <v>28</v>
      </c>
      <c r="AY27" s="96">
        <v>31</v>
      </c>
      <c r="AZ27" s="97">
        <v>30</v>
      </c>
      <c r="BA27" s="97">
        <v>31</v>
      </c>
      <c r="BB27" s="97">
        <v>30</v>
      </c>
      <c r="BC27" s="97">
        <v>31</v>
      </c>
      <c r="BD27" s="97">
        <v>31</v>
      </c>
      <c r="BE27" s="97">
        <v>30</v>
      </c>
      <c r="BF27" s="97">
        <v>31</v>
      </c>
      <c r="BG27" s="97">
        <v>30</v>
      </c>
      <c r="BH27" s="97">
        <v>31</v>
      </c>
      <c r="BI27" s="97">
        <v>31</v>
      </c>
      <c r="BJ27" s="97">
        <v>28</v>
      </c>
      <c r="BK27" s="97">
        <v>31</v>
      </c>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6"/>
      <c r="CP27" s="16"/>
      <c r="CQ27" s="16"/>
      <c r="CR27" s="16"/>
      <c r="CS27" s="16"/>
    </row>
    <row r="28" spans="1:100" ht="25.5" x14ac:dyDescent="0.2">
      <c r="A28" s="98" t="s">
        <v>72</v>
      </c>
      <c r="B28" s="16"/>
      <c r="C28" s="92" t="s">
        <v>73</v>
      </c>
      <c r="D28" s="87">
        <f>(SUM($D$26:$O$26))*D27/365</f>
        <v>28.59990097591589</v>
      </c>
      <c r="E28" s="87">
        <f t="shared" ref="E28:O28" si="12">(SUM($D$26:$O$26))*E27/365</f>
        <v>29.553231008446417</v>
      </c>
      <c r="F28" s="87">
        <f t="shared" si="12"/>
        <v>28.59990097591589</v>
      </c>
      <c r="G28" s="87">
        <f t="shared" si="12"/>
        <v>29.553231008446417</v>
      </c>
      <c r="H28" s="87">
        <f t="shared" si="12"/>
        <v>29.553231008446417</v>
      </c>
      <c r="I28" s="87">
        <f t="shared" si="12"/>
        <v>28.59990097591589</v>
      </c>
      <c r="J28" s="87">
        <f t="shared" si="12"/>
        <v>29.553231008446417</v>
      </c>
      <c r="K28" s="87">
        <f t="shared" si="12"/>
        <v>28.59990097591589</v>
      </c>
      <c r="L28" s="87">
        <f t="shared" si="12"/>
        <v>29.553231008446417</v>
      </c>
      <c r="M28" s="87">
        <f t="shared" si="12"/>
        <v>29.553231008446417</v>
      </c>
      <c r="N28" s="87">
        <f t="shared" si="12"/>
        <v>26.693240910854833</v>
      </c>
      <c r="O28" s="87">
        <f t="shared" si="12"/>
        <v>29.553231008446417</v>
      </c>
      <c r="P28" s="88">
        <f>(SUM($P$26:$AA$26))*P27/365</f>
        <v>-4.0517765197063556</v>
      </c>
      <c r="Q28" s="88">
        <f t="shared" ref="Q28:AA28" si="13">(SUM($P$26:$AA$26))*Q27/365</f>
        <v>-4.1868357370299005</v>
      </c>
      <c r="R28" s="88">
        <f t="shared" si="13"/>
        <v>-4.0517765197063556</v>
      </c>
      <c r="S28" s="88">
        <f t="shared" si="13"/>
        <v>-4.1868357370299005</v>
      </c>
      <c r="T28" s="88">
        <f t="shared" si="13"/>
        <v>-4.1868357370299005</v>
      </c>
      <c r="U28" s="88">
        <f t="shared" si="13"/>
        <v>-4.0517765197063556</v>
      </c>
      <c r="V28" s="88">
        <f t="shared" si="13"/>
        <v>-4.1868357370299005</v>
      </c>
      <c r="W28" s="88">
        <f t="shared" si="13"/>
        <v>-4.0517765197063556</v>
      </c>
      <c r="X28" s="88">
        <f t="shared" si="13"/>
        <v>-4.1868357370299005</v>
      </c>
      <c r="Y28" s="88">
        <f t="shared" si="13"/>
        <v>-4.1868357370299005</v>
      </c>
      <c r="Z28" s="88">
        <f t="shared" si="13"/>
        <v>-3.7816580850592652</v>
      </c>
      <c r="AA28" s="88">
        <f t="shared" si="13"/>
        <v>-4.1868357370299005</v>
      </c>
      <c r="AB28" s="89">
        <f>(SUM($AB$26:$AM$26))*AB27/365</f>
        <v>-3.4370932586455214</v>
      </c>
      <c r="AC28" s="89">
        <f t="shared" ref="AC28:AM28" si="14">(SUM($AB$26:$AM$26))*AC27/365</f>
        <v>-3.5516630339337056</v>
      </c>
      <c r="AD28" s="89">
        <f t="shared" si="14"/>
        <v>-3.4370932586455214</v>
      </c>
      <c r="AE28" s="89">
        <f t="shared" si="14"/>
        <v>-3.5516630339337056</v>
      </c>
      <c r="AF28" s="89">
        <f t="shared" si="14"/>
        <v>-3.5516630339337056</v>
      </c>
      <c r="AG28" s="89">
        <f t="shared" si="14"/>
        <v>-3.4370932586455214</v>
      </c>
      <c r="AH28" s="89">
        <f t="shared" si="14"/>
        <v>-3.5516630339337056</v>
      </c>
      <c r="AI28" s="89">
        <f t="shared" si="14"/>
        <v>-3.4370932586455214</v>
      </c>
      <c r="AJ28" s="89">
        <f t="shared" si="14"/>
        <v>-3.5516630339337056</v>
      </c>
      <c r="AK28" s="89">
        <f t="shared" si="14"/>
        <v>-3.5516630339337056</v>
      </c>
      <c r="AL28" s="89">
        <f>(SUM($AB$26:$AM$26))*AL27/365</f>
        <v>-3.2079537080691534</v>
      </c>
      <c r="AM28" s="89">
        <f t="shared" si="14"/>
        <v>-3.5516630339337056</v>
      </c>
      <c r="AN28" s="90">
        <f>(SUM($AN$26:$AY$26))*AN27/365</f>
        <v>16.625130756564392</v>
      </c>
      <c r="AO28" s="90">
        <f>(SUM($AN$26:$AY$26))*AO27/365</f>
        <v>17.179301781783202</v>
      </c>
      <c r="AP28" s="90">
        <f t="shared" ref="AP28:AY28" si="15">(SUM($AN$26:$AY$26))*AP27/365</f>
        <v>16.625130756564392</v>
      </c>
      <c r="AQ28" s="90">
        <f t="shared" si="15"/>
        <v>17.179301781783202</v>
      </c>
      <c r="AR28" s="90">
        <f t="shared" si="15"/>
        <v>17.179301781783202</v>
      </c>
      <c r="AS28" s="90">
        <f t="shared" si="15"/>
        <v>16.625130756564392</v>
      </c>
      <c r="AT28" s="90">
        <f t="shared" si="15"/>
        <v>17.179301781783202</v>
      </c>
      <c r="AU28" s="90">
        <f t="shared" si="15"/>
        <v>16.625130756564392</v>
      </c>
      <c r="AV28" s="90">
        <f t="shared" si="15"/>
        <v>17.179301781783202</v>
      </c>
      <c r="AW28" s="90">
        <f t="shared" si="15"/>
        <v>17.179301781783202</v>
      </c>
      <c r="AX28" s="90">
        <f t="shared" si="15"/>
        <v>15.516788706126766</v>
      </c>
      <c r="AY28" s="90">
        <f t="shared" si="15"/>
        <v>17.179301781783202</v>
      </c>
      <c r="AZ28" s="91">
        <f>(SUM($AZ$26:$BK$26))*AZ27/365</f>
        <v>5.9080183373593269E-2</v>
      </c>
      <c r="BA28" s="91">
        <f t="shared" ref="BA28:BK28" si="16">(SUM($AZ$26:$BK$26))*BA27/365</f>
        <v>6.1049522819379712E-2</v>
      </c>
      <c r="BB28" s="91">
        <f t="shared" si="16"/>
        <v>5.9080183373593269E-2</v>
      </c>
      <c r="BC28" s="91">
        <f t="shared" si="16"/>
        <v>6.1049522819379712E-2</v>
      </c>
      <c r="BD28" s="91">
        <f t="shared" si="16"/>
        <v>6.1049522819379712E-2</v>
      </c>
      <c r="BE28" s="91">
        <f t="shared" si="16"/>
        <v>5.9080183373593269E-2</v>
      </c>
      <c r="BF28" s="91">
        <f t="shared" si="16"/>
        <v>6.1049522819379712E-2</v>
      </c>
      <c r="BG28" s="91">
        <f t="shared" si="16"/>
        <v>5.9080183373593269E-2</v>
      </c>
      <c r="BH28" s="91">
        <f t="shared" si="16"/>
        <v>6.1049522819379712E-2</v>
      </c>
      <c r="BI28" s="91">
        <f t="shared" si="16"/>
        <v>6.1049522819379712E-2</v>
      </c>
      <c r="BJ28" s="91">
        <f t="shared" si="16"/>
        <v>5.514150448202039E-2</v>
      </c>
      <c r="BK28" s="91">
        <f t="shared" si="16"/>
        <v>6.1049522819379712E-2</v>
      </c>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6"/>
      <c r="CP28" s="16"/>
      <c r="CQ28" s="16"/>
      <c r="CR28" s="16"/>
      <c r="CS28" s="16"/>
    </row>
    <row r="29" spans="1:100" x14ac:dyDescent="0.2">
      <c r="A29" s="126" t="s">
        <v>74</v>
      </c>
      <c r="B29" s="99">
        <v>0.31</v>
      </c>
      <c r="C29" s="92" t="s">
        <v>75</v>
      </c>
      <c r="D29" s="100"/>
      <c r="E29" s="100"/>
      <c r="F29" s="101">
        <f>D$28*$B29</f>
        <v>8.8659693025339266</v>
      </c>
      <c r="G29" s="101">
        <f t="shared" ref="G29:BR29" si="17">E$28*$B29</f>
        <v>9.1615016126183892</v>
      </c>
      <c r="H29" s="101">
        <f t="shared" si="17"/>
        <v>8.8659693025339266</v>
      </c>
      <c r="I29" s="101">
        <f t="shared" si="17"/>
        <v>9.1615016126183892</v>
      </c>
      <c r="J29" s="101">
        <f t="shared" si="17"/>
        <v>9.1615016126183892</v>
      </c>
      <c r="K29" s="101">
        <f t="shared" si="17"/>
        <v>8.8659693025339266</v>
      </c>
      <c r="L29" s="101">
        <f t="shared" si="17"/>
        <v>9.1615016126183892</v>
      </c>
      <c r="M29" s="101">
        <f t="shared" si="17"/>
        <v>8.8659693025339266</v>
      </c>
      <c r="N29" s="101">
        <f t="shared" si="17"/>
        <v>9.1615016126183892</v>
      </c>
      <c r="O29" s="101">
        <f t="shared" si="17"/>
        <v>9.1615016126183892</v>
      </c>
      <c r="P29" s="101">
        <f t="shared" si="17"/>
        <v>8.2749046823649977</v>
      </c>
      <c r="Q29" s="101">
        <f t="shared" si="17"/>
        <v>9.1615016126183892</v>
      </c>
      <c r="R29" s="102">
        <f t="shared" si="17"/>
        <v>-1.2560507211089702</v>
      </c>
      <c r="S29" s="102">
        <f t="shared" si="17"/>
        <v>-1.2979190784792691</v>
      </c>
      <c r="T29" s="102">
        <f t="shared" si="17"/>
        <v>-1.2560507211089702</v>
      </c>
      <c r="U29" s="102">
        <f t="shared" si="17"/>
        <v>-1.2979190784792691</v>
      </c>
      <c r="V29" s="102">
        <f t="shared" si="17"/>
        <v>-1.2979190784792691</v>
      </c>
      <c r="W29" s="102">
        <f t="shared" si="17"/>
        <v>-1.2560507211089702</v>
      </c>
      <c r="X29" s="102">
        <f t="shared" si="17"/>
        <v>-1.2979190784792691</v>
      </c>
      <c r="Y29" s="102">
        <f t="shared" si="17"/>
        <v>-1.2560507211089702</v>
      </c>
      <c r="Z29" s="102">
        <f t="shared" si="17"/>
        <v>-1.2979190784792691</v>
      </c>
      <c r="AA29" s="102">
        <f t="shared" si="17"/>
        <v>-1.2979190784792691</v>
      </c>
      <c r="AB29" s="102">
        <f t="shared" si="17"/>
        <v>-1.1723140063683721</v>
      </c>
      <c r="AC29" s="102">
        <f t="shared" si="17"/>
        <v>-1.2979190784792691</v>
      </c>
      <c r="AD29" s="103">
        <f t="shared" si="17"/>
        <v>-1.0654989101801116</v>
      </c>
      <c r="AE29" s="103">
        <f t="shared" si="17"/>
        <v>-1.1010155405194488</v>
      </c>
      <c r="AF29" s="103">
        <f t="shared" si="17"/>
        <v>-1.0654989101801116</v>
      </c>
      <c r="AG29" s="103">
        <f t="shared" si="17"/>
        <v>-1.1010155405194488</v>
      </c>
      <c r="AH29" s="103">
        <f t="shared" si="17"/>
        <v>-1.1010155405194488</v>
      </c>
      <c r="AI29" s="103">
        <f t="shared" si="17"/>
        <v>-1.0654989101801116</v>
      </c>
      <c r="AJ29" s="103">
        <f t="shared" si="17"/>
        <v>-1.1010155405194488</v>
      </c>
      <c r="AK29" s="103">
        <f t="shared" si="17"/>
        <v>-1.0654989101801116</v>
      </c>
      <c r="AL29" s="103">
        <f t="shared" si="17"/>
        <v>-1.1010155405194488</v>
      </c>
      <c r="AM29" s="103">
        <f t="shared" si="17"/>
        <v>-1.1010155405194488</v>
      </c>
      <c r="AN29" s="103">
        <f>AL$28*$B29</f>
        <v>-0.99446564950143757</v>
      </c>
      <c r="AO29" s="103">
        <f t="shared" si="17"/>
        <v>-1.1010155405194488</v>
      </c>
      <c r="AP29" s="104">
        <f t="shared" si="17"/>
        <v>5.1537905345349611</v>
      </c>
      <c r="AQ29" s="104">
        <f t="shared" si="17"/>
        <v>5.3255835523527928</v>
      </c>
      <c r="AR29" s="104">
        <f t="shared" si="17"/>
        <v>5.1537905345349611</v>
      </c>
      <c r="AS29" s="104">
        <f t="shared" si="17"/>
        <v>5.3255835523527928</v>
      </c>
      <c r="AT29" s="104">
        <f t="shared" si="17"/>
        <v>5.3255835523527928</v>
      </c>
      <c r="AU29" s="104">
        <f t="shared" si="17"/>
        <v>5.1537905345349611</v>
      </c>
      <c r="AV29" s="104">
        <f t="shared" si="17"/>
        <v>5.3255835523527928</v>
      </c>
      <c r="AW29" s="104">
        <f t="shared" si="17"/>
        <v>5.1537905345349611</v>
      </c>
      <c r="AX29" s="104">
        <f t="shared" si="17"/>
        <v>5.3255835523527928</v>
      </c>
      <c r="AY29" s="104">
        <f t="shared" si="17"/>
        <v>5.3255835523527928</v>
      </c>
      <c r="AZ29" s="104">
        <f t="shared" si="17"/>
        <v>4.8102044988992976</v>
      </c>
      <c r="BA29" s="104">
        <f t="shared" si="17"/>
        <v>5.3255835523527928</v>
      </c>
      <c r="BB29" s="105">
        <f t="shared" si="17"/>
        <v>1.8314856845813913E-2</v>
      </c>
      <c r="BC29" s="105">
        <f t="shared" si="17"/>
        <v>1.8925352074007709E-2</v>
      </c>
      <c r="BD29" s="105">
        <f t="shared" si="17"/>
        <v>1.8314856845813913E-2</v>
      </c>
      <c r="BE29" s="105">
        <f t="shared" si="17"/>
        <v>1.8925352074007709E-2</v>
      </c>
      <c r="BF29" s="105">
        <f t="shared" si="17"/>
        <v>1.8925352074007709E-2</v>
      </c>
      <c r="BG29" s="105">
        <f t="shared" si="17"/>
        <v>1.8314856845813913E-2</v>
      </c>
      <c r="BH29" s="105">
        <f t="shared" si="17"/>
        <v>1.8925352074007709E-2</v>
      </c>
      <c r="BI29" s="105">
        <f t="shared" si="17"/>
        <v>1.8314856845813913E-2</v>
      </c>
      <c r="BJ29" s="105">
        <f t="shared" si="17"/>
        <v>1.8925352074007709E-2</v>
      </c>
      <c r="BK29" s="105">
        <f t="shared" si="17"/>
        <v>1.8925352074007709E-2</v>
      </c>
      <c r="BL29" s="105">
        <f t="shared" si="17"/>
        <v>1.709386638942632E-2</v>
      </c>
      <c r="BM29" s="105">
        <f t="shared" si="17"/>
        <v>1.8925352074007709E-2</v>
      </c>
      <c r="BN29" s="106">
        <f t="shared" si="17"/>
        <v>0</v>
      </c>
      <c r="BO29" s="106">
        <f t="shared" si="17"/>
        <v>0</v>
      </c>
      <c r="BP29" s="106">
        <f t="shared" si="17"/>
        <v>0</v>
      </c>
      <c r="BQ29" s="106">
        <f t="shared" si="17"/>
        <v>0</v>
      </c>
      <c r="BR29" s="106">
        <f t="shared" si="17"/>
        <v>0</v>
      </c>
      <c r="BS29" s="106">
        <f t="shared" ref="BS29:CN29" si="18">BQ$28*$B29</f>
        <v>0</v>
      </c>
      <c r="BT29" s="106">
        <f t="shared" si="18"/>
        <v>0</v>
      </c>
      <c r="BU29" s="106">
        <f t="shared" si="18"/>
        <v>0</v>
      </c>
      <c r="BV29" s="106">
        <f t="shared" si="18"/>
        <v>0</v>
      </c>
      <c r="BW29" s="106">
        <f t="shared" si="18"/>
        <v>0</v>
      </c>
      <c r="BX29" s="106">
        <f t="shared" si="18"/>
        <v>0</v>
      </c>
      <c r="BY29" s="106">
        <f t="shared" si="18"/>
        <v>0</v>
      </c>
      <c r="BZ29" s="107">
        <f t="shared" si="18"/>
        <v>0</v>
      </c>
      <c r="CA29" s="107">
        <f t="shared" si="18"/>
        <v>0</v>
      </c>
      <c r="CB29" s="107">
        <f t="shared" si="18"/>
        <v>0</v>
      </c>
      <c r="CC29" s="107">
        <f t="shared" si="18"/>
        <v>0</v>
      </c>
      <c r="CD29" s="107">
        <f t="shared" si="18"/>
        <v>0</v>
      </c>
      <c r="CE29" s="107">
        <f t="shared" si="18"/>
        <v>0</v>
      </c>
      <c r="CF29" s="107">
        <f t="shared" si="18"/>
        <v>0</v>
      </c>
      <c r="CG29" s="107">
        <f t="shared" si="18"/>
        <v>0</v>
      </c>
      <c r="CH29" s="107">
        <f t="shared" si="18"/>
        <v>0</v>
      </c>
      <c r="CI29" s="107">
        <f t="shared" si="18"/>
        <v>0</v>
      </c>
      <c r="CJ29" s="107">
        <f t="shared" si="18"/>
        <v>0</v>
      </c>
      <c r="CK29" s="107">
        <f t="shared" si="18"/>
        <v>0</v>
      </c>
      <c r="CL29" s="108">
        <f t="shared" si="18"/>
        <v>0</v>
      </c>
      <c r="CM29" s="108">
        <f t="shared" si="18"/>
        <v>0</v>
      </c>
      <c r="CN29" s="108">
        <f t="shared" si="18"/>
        <v>0</v>
      </c>
      <c r="CO29" s="16"/>
      <c r="CP29" s="16"/>
      <c r="CQ29" s="16"/>
      <c r="CR29" s="16"/>
      <c r="CS29" s="16"/>
    </row>
    <row r="30" spans="1:100" x14ac:dyDescent="0.2">
      <c r="A30" s="126"/>
      <c r="B30" s="99">
        <v>0.37</v>
      </c>
      <c r="C30" s="92" t="s">
        <v>76</v>
      </c>
      <c r="D30" s="100"/>
      <c r="E30" s="100"/>
      <c r="F30" s="100"/>
      <c r="G30" s="100"/>
      <c r="H30" s="101">
        <f>D$28*$B30</f>
        <v>10.58196336108888</v>
      </c>
      <c r="I30" s="101">
        <f t="shared" ref="I30:BT30" si="19">E$28*$B30</f>
        <v>10.934695473125174</v>
      </c>
      <c r="J30" s="101">
        <f t="shared" si="19"/>
        <v>10.58196336108888</v>
      </c>
      <c r="K30" s="101">
        <f t="shared" si="19"/>
        <v>10.934695473125174</v>
      </c>
      <c r="L30" s="101">
        <f t="shared" si="19"/>
        <v>10.934695473125174</v>
      </c>
      <c r="M30" s="101">
        <f t="shared" si="19"/>
        <v>10.58196336108888</v>
      </c>
      <c r="N30" s="101">
        <f t="shared" si="19"/>
        <v>10.934695473125174</v>
      </c>
      <c r="O30" s="101">
        <f t="shared" si="19"/>
        <v>10.58196336108888</v>
      </c>
      <c r="P30" s="101">
        <f t="shared" si="19"/>
        <v>10.934695473125174</v>
      </c>
      <c r="Q30" s="101">
        <f t="shared" si="19"/>
        <v>10.934695473125174</v>
      </c>
      <c r="R30" s="101">
        <f t="shared" si="19"/>
        <v>9.8764991370162871</v>
      </c>
      <c r="S30" s="101">
        <f t="shared" si="19"/>
        <v>10.934695473125174</v>
      </c>
      <c r="T30" s="102">
        <f t="shared" si="19"/>
        <v>-1.4991573122913515</v>
      </c>
      <c r="U30" s="102">
        <f t="shared" si="19"/>
        <v>-1.5491292227010631</v>
      </c>
      <c r="V30" s="102">
        <f t="shared" si="19"/>
        <v>-1.4991573122913515</v>
      </c>
      <c r="W30" s="102">
        <f t="shared" si="19"/>
        <v>-1.5491292227010631</v>
      </c>
      <c r="X30" s="102">
        <f t="shared" si="19"/>
        <v>-1.5491292227010631</v>
      </c>
      <c r="Y30" s="102">
        <f t="shared" si="19"/>
        <v>-1.4991573122913515</v>
      </c>
      <c r="Z30" s="102">
        <f t="shared" si="19"/>
        <v>-1.5491292227010631</v>
      </c>
      <c r="AA30" s="102">
        <f t="shared" si="19"/>
        <v>-1.4991573122913515</v>
      </c>
      <c r="AB30" s="102">
        <f t="shared" si="19"/>
        <v>-1.5491292227010631</v>
      </c>
      <c r="AC30" s="102">
        <f t="shared" si="19"/>
        <v>-1.5491292227010631</v>
      </c>
      <c r="AD30" s="102">
        <f t="shared" si="19"/>
        <v>-1.3992134914719281</v>
      </c>
      <c r="AE30" s="102">
        <f t="shared" si="19"/>
        <v>-1.5491292227010631</v>
      </c>
      <c r="AF30" s="103">
        <f t="shared" si="19"/>
        <v>-1.2717245056988429</v>
      </c>
      <c r="AG30" s="103">
        <f t="shared" si="19"/>
        <v>-1.3141153225554711</v>
      </c>
      <c r="AH30" s="103">
        <f t="shared" si="19"/>
        <v>-1.2717245056988429</v>
      </c>
      <c r="AI30" s="103">
        <f t="shared" si="19"/>
        <v>-1.3141153225554711</v>
      </c>
      <c r="AJ30" s="103">
        <f t="shared" si="19"/>
        <v>-1.3141153225554711</v>
      </c>
      <c r="AK30" s="103">
        <f t="shared" si="19"/>
        <v>-1.2717245056988429</v>
      </c>
      <c r="AL30" s="103">
        <f t="shared" si="19"/>
        <v>-1.3141153225554711</v>
      </c>
      <c r="AM30" s="103">
        <f t="shared" si="19"/>
        <v>-1.2717245056988429</v>
      </c>
      <c r="AN30" s="103">
        <f t="shared" si="19"/>
        <v>-1.3141153225554711</v>
      </c>
      <c r="AO30" s="103">
        <f t="shared" si="19"/>
        <v>-1.3141153225554711</v>
      </c>
      <c r="AP30" s="103">
        <f t="shared" si="19"/>
        <v>-1.1869428719855868</v>
      </c>
      <c r="AQ30" s="103">
        <f t="shared" si="19"/>
        <v>-1.3141153225554711</v>
      </c>
      <c r="AR30" s="104">
        <f t="shared" si="19"/>
        <v>6.151298379928825</v>
      </c>
      <c r="AS30" s="104">
        <f t="shared" si="19"/>
        <v>6.356341659259785</v>
      </c>
      <c r="AT30" s="104">
        <f t="shared" si="19"/>
        <v>6.151298379928825</v>
      </c>
      <c r="AU30" s="104">
        <f t="shared" si="19"/>
        <v>6.356341659259785</v>
      </c>
      <c r="AV30" s="104">
        <f t="shared" si="19"/>
        <v>6.356341659259785</v>
      </c>
      <c r="AW30" s="104">
        <f t="shared" si="19"/>
        <v>6.151298379928825</v>
      </c>
      <c r="AX30" s="104">
        <f t="shared" si="19"/>
        <v>6.356341659259785</v>
      </c>
      <c r="AY30" s="104">
        <f t="shared" si="19"/>
        <v>6.151298379928825</v>
      </c>
      <c r="AZ30" s="104">
        <f t="shared" si="19"/>
        <v>6.356341659259785</v>
      </c>
      <c r="BA30" s="104">
        <f t="shared" si="19"/>
        <v>6.356341659259785</v>
      </c>
      <c r="BB30" s="104">
        <f t="shared" si="19"/>
        <v>5.7412118212669032</v>
      </c>
      <c r="BC30" s="104">
        <f t="shared" si="19"/>
        <v>6.356341659259785</v>
      </c>
      <c r="BD30" s="105">
        <f t="shared" si="19"/>
        <v>2.185966784822951E-2</v>
      </c>
      <c r="BE30" s="105">
        <f t="shared" si="19"/>
        <v>2.2588323443170494E-2</v>
      </c>
      <c r="BF30" s="105">
        <f t="shared" si="19"/>
        <v>2.185966784822951E-2</v>
      </c>
      <c r="BG30" s="105">
        <f t="shared" si="19"/>
        <v>2.2588323443170494E-2</v>
      </c>
      <c r="BH30" s="105">
        <f t="shared" si="19"/>
        <v>2.2588323443170494E-2</v>
      </c>
      <c r="BI30" s="105">
        <f t="shared" si="19"/>
        <v>2.185966784822951E-2</v>
      </c>
      <c r="BJ30" s="105">
        <f t="shared" si="19"/>
        <v>2.2588323443170494E-2</v>
      </c>
      <c r="BK30" s="105">
        <f t="shared" si="19"/>
        <v>2.185966784822951E-2</v>
      </c>
      <c r="BL30" s="105">
        <f t="shared" si="19"/>
        <v>2.2588323443170494E-2</v>
      </c>
      <c r="BM30" s="105">
        <f t="shared" si="19"/>
        <v>2.2588323443170494E-2</v>
      </c>
      <c r="BN30" s="105">
        <f t="shared" si="19"/>
        <v>2.0402356658347543E-2</v>
      </c>
      <c r="BO30" s="105">
        <f t="shared" si="19"/>
        <v>2.2588323443170494E-2</v>
      </c>
      <c r="BP30" s="106">
        <f t="shared" si="19"/>
        <v>0</v>
      </c>
      <c r="BQ30" s="106">
        <f t="shared" si="19"/>
        <v>0</v>
      </c>
      <c r="BR30" s="106">
        <f t="shared" si="19"/>
        <v>0</v>
      </c>
      <c r="BS30" s="106">
        <f t="shared" si="19"/>
        <v>0</v>
      </c>
      <c r="BT30" s="106">
        <f t="shared" si="19"/>
        <v>0</v>
      </c>
      <c r="BU30" s="106">
        <f t="shared" ref="BU30:CN30" si="20">BQ$28*$B30</f>
        <v>0</v>
      </c>
      <c r="BV30" s="106">
        <f t="shared" si="20"/>
        <v>0</v>
      </c>
      <c r="BW30" s="106">
        <f t="shared" si="20"/>
        <v>0</v>
      </c>
      <c r="BX30" s="106">
        <f t="shared" si="20"/>
        <v>0</v>
      </c>
      <c r="BY30" s="106">
        <f t="shared" si="20"/>
        <v>0</v>
      </c>
      <c r="BZ30" s="106">
        <f t="shared" si="20"/>
        <v>0</v>
      </c>
      <c r="CA30" s="106">
        <f t="shared" si="20"/>
        <v>0</v>
      </c>
      <c r="CB30" s="107">
        <f t="shared" si="20"/>
        <v>0</v>
      </c>
      <c r="CC30" s="107">
        <f t="shared" si="20"/>
        <v>0</v>
      </c>
      <c r="CD30" s="107">
        <f t="shared" si="20"/>
        <v>0</v>
      </c>
      <c r="CE30" s="107">
        <f t="shared" si="20"/>
        <v>0</v>
      </c>
      <c r="CF30" s="107">
        <f t="shared" si="20"/>
        <v>0</v>
      </c>
      <c r="CG30" s="107">
        <f t="shared" si="20"/>
        <v>0</v>
      </c>
      <c r="CH30" s="107">
        <f t="shared" si="20"/>
        <v>0</v>
      </c>
      <c r="CI30" s="107">
        <f t="shared" si="20"/>
        <v>0</v>
      </c>
      <c r="CJ30" s="107">
        <f t="shared" si="20"/>
        <v>0</v>
      </c>
      <c r="CK30" s="107">
        <f t="shared" si="20"/>
        <v>0</v>
      </c>
      <c r="CL30" s="107">
        <f t="shared" si="20"/>
        <v>0</v>
      </c>
      <c r="CM30" s="107">
        <f t="shared" si="20"/>
        <v>0</v>
      </c>
      <c r="CN30" s="108">
        <f t="shared" si="20"/>
        <v>0</v>
      </c>
      <c r="CO30" s="16"/>
      <c r="CP30" s="16"/>
      <c r="CQ30" s="16"/>
      <c r="CR30" s="16"/>
      <c r="CS30" s="16"/>
    </row>
    <row r="31" spans="1:100" x14ac:dyDescent="0.2">
      <c r="A31" s="126"/>
      <c r="B31" s="99">
        <v>0.21</v>
      </c>
      <c r="C31" s="92" t="s">
        <v>77</v>
      </c>
      <c r="D31" s="100"/>
      <c r="E31" s="100"/>
      <c r="F31" s="100"/>
      <c r="G31" s="100"/>
      <c r="H31" s="100"/>
      <c r="I31" s="100"/>
      <c r="J31" s="100"/>
      <c r="K31" s="101">
        <f>D$28*$B31</f>
        <v>6.0059792049423368</v>
      </c>
      <c r="L31" s="101">
        <f t="shared" ref="L31:BW31" si="21">E$28*$B31</f>
        <v>6.2061785117737474</v>
      </c>
      <c r="M31" s="101">
        <f t="shared" si="21"/>
        <v>6.0059792049423368</v>
      </c>
      <c r="N31" s="101">
        <f t="shared" si="21"/>
        <v>6.2061785117737474</v>
      </c>
      <c r="O31" s="101">
        <f t="shared" si="21"/>
        <v>6.2061785117737474</v>
      </c>
      <c r="P31" s="101">
        <f t="shared" si="21"/>
        <v>6.0059792049423368</v>
      </c>
      <c r="Q31" s="101">
        <f t="shared" si="21"/>
        <v>6.2061785117737474</v>
      </c>
      <c r="R31" s="101">
        <f t="shared" si="21"/>
        <v>6.0059792049423368</v>
      </c>
      <c r="S31" s="101">
        <f t="shared" si="21"/>
        <v>6.2061785117737474</v>
      </c>
      <c r="T31" s="101">
        <f t="shared" si="21"/>
        <v>6.2061785117737474</v>
      </c>
      <c r="U31" s="101">
        <f t="shared" si="21"/>
        <v>5.6055805912795149</v>
      </c>
      <c r="V31" s="101">
        <f t="shared" si="21"/>
        <v>6.2061785117737474</v>
      </c>
      <c r="W31" s="102">
        <f t="shared" si="21"/>
        <v>-0.8508730691383346</v>
      </c>
      <c r="X31" s="102">
        <f t="shared" si="21"/>
        <v>-0.8792355047762791</v>
      </c>
      <c r="Y31" s="102">
        <f t="shared" si="21"/>
        <v>-0.8508730691383346</v>
      </c>
      <c r="Z31" s="102">
        <f t="shared" si="21"/>
        <v>-0.8792355047762791</v>
      </c>
      <c r="AA31" s="102">
        <f t="shared" si="21"/>
        <v>-0.8792355047762791</v>
      </c>
      <c r="AB31" s="102">
        <f t="shared" si="21"/>
        <v>-0.8508730691383346</v>
      </c>
      <c r="AC31" s="102">
        <f t="shared" si="21"/>
        <v>-0.8792355047762791</v>
      </c>
      <c r="AD31" s="102">
        <f t="shared" si="21"/>
        <v>-0.8508730691383346</v>
      </c>
      <c r="AE31" s="102">
        <f t="shared" si="21"/>
        <v>-0.8792355047762791</v>
      </c>
      <c r="AF31" s="102">
        <f t="shared" si="21"/>
        <v>-0.8792355047762791</v>
      </c>
      <c r="AG31" s="102">
        <f t="shared" si="21"/>
        <v>-0.79414819786244562</v>
      </c>
      <c r="AH31" s="102">
        <f t="shared" si="21"/>
        <v>-0.8792355047762791</v>
      </c>
      <c r="AI31" s="103">
        <f t="shared" si="21"/>
        <v>-0.72178958431555951</v>
      </c>
      <c r="AJ31" s="103">
        <f t="shared" si="21"/>
        <v>-0.7458492371260782</v>
      </c>
      <c r="AK31" s="103">
        <f t="shared" si="21"/>
        <v>-0.72178958431555951</v>
      </c>
      <c r="AL31" s="103">
        <f t="shared" si="21"/>
        <v>-0.7458492371260782</v>
      </c>
      <c r="AM31" s="103">
        <f t="shared" si="21"/>
        <v>-0.7458492371260782</v>
      </c>
      <c r="AN31" s="103">
        <f t="shared" si="21"/>
        <v>-0.72178958431555951</v>
      </c>
      <c r="AO31" s="103">
        <f t="shared" si="21"/>
        <v>-0.7458492371260782</v>
      </c>
      <c r="AP31" s="103">
        <f t="shared" si="21"/>
        <v>-0.72178958431555951</v>
      </c>
      <c r="AQ31" s="103">
        <f t="shared" si="21"/>
        <v>-0.7458492371260782</v>
      </c>
      <c r="AR31" s="103">
        <f t="shared" si="21"/>
        <v>-0.7458492371260782</v>
      </c>
      <c r="AS31" s="103">
        <f t="shared" si="21"/>
        <v>-0.67367027869452223</v>
      </c>
      <c r="AT31" s="103">
        <f t="shared" si="21"/>
        <v>-0.7458492371260782</v>
      </c>
      <c r="AU31" s="104">
        <f t="shared" si="21"/>
        <v>3.491277458878522</v>
      </c>
      <c r="AV31" s="104">
        <f t="shared" si="21"/>
        <v>3.6076533741744723</v>
      </c>
      <c r="AW31" s="104">
        <f t="shared" si="21"/>
        <v>3.491277458878522</v>
      </c>
      <c r="AX31" s="104">
        <f t="shared" si="21"/>
        <v>3.6076533741744723</v>
      </c>
      <c r="AY31" s="104">
        <f t="shared" si="21"/>
        <v>3.6076533741744723</v>
      </c>
      <c r="AZ31" s="104">
        <f t="shared" si="21"/>
        <v>3.491277458878522</v>
      </c>
      <c r="BA31" s="104">
        <f t="shared" si="21"/>
        <v>3.6076533741744723</v>
      </c>
      <c r="BB31" s="104">
        <f t="shared" si="21"/>
        <v>3.491277458878522</v>
      </c>
      <c r="BC31" s="104">
        <f t="shared" si="21"/>
        <v>3.6076533741744723</v>
      </c>
      <c r="BD31" s="104">
        <f t="shared" si="21"/>
        <v>3.6076533741744723</v>
      </c>
      <c r="BE31" s="104">
        <f t="shared" si="21"/>
        <v>3.2585256282866206</v>
      </c>
      <c r="BF31" s="104">
        <f t="shared" si="21"/>
        <v>3.6076533741744723</v>
      </c>
      <c r="BG31" s="105">
        <f t="shared" si="21"/>
        <v>1.2406838508454586E-2</v>
      </c>
      <c r="BH31" s="105">
        <f t="shared" si="21"/>
        <v>1.2820399792069739E-2</v>
      </c>
      <c r="BI31" s="105">
        <f t="shared" si="21"/>
        <v>1.2406838508454586E-2</v>
      </c>
      <c r="BJ31" s="105">
        <f t="shared" si="21"/>
        <v>1.2820399792069739E-2</v>
      </c>
      <c r="BK31" s="105">
        <f t="shared" si="21"/>
        <v>1.2820399792069739E-2</v>
      </c>
      <c r="BL31" s="105">
        <f t="shared" si="21"/>
        <v>1.2406838508454586E-2</v>
      </c>
      <c r="BM31" s="105">
        <f t="shared" si="21"/>
        <v>1.2820399792069739E-2</v>
      </c>
      <c r="BN31" s="105">
        <f t="shared" si="21"/>
        <v>1.2406838508454586E-2</v>
      </c>
      <c r="BO31" s="105">
        <f t="shared" si="21"/>
        <v>1.2820399792069739E-2</v>
      </c>
      <c r="BP31" s="105">
        <f t="shared" si="21"/>
        <v>1.2820399792069739E-2</v>
      </c>
      <c r="BQ31" s="105">
        <f t="shared" si="21"/>
        <v>1.1579715941224282E-2</v>
      </c>
      <c r="BR31" s="105">
        <f t="shared" si="21"/>
        <v>1.2820399792069739E-2</v>
      </c>
      <c r="BS31" s="106">
        <f t="shared" si="21"/>
        <v>0</v>
      </c>
      <c r="BT31" s="106">
        <f t="shared" si="21"/>
        <v>0</v>
      </c>
      <c r="BU31" s="106">
        <f t="shared" si="21"/>
        <v>0</v>
      </c>
      <c r="BV31" s="106">
        <f t="shared" si="21"/>
        <v>0</v>
      </c>
      <c r="BW31" s="106">
        <f t="shared" si="21"/>
        <v>0</v>
      </c>
      <c r="BX31" s="106">
        <f t="shared" ref="BX31:CN31" si="22">BQ$28*$B31</f>
        <v>0</v>
      </c>
      <c r="BY31" s="106">
        <f t="shared" si="22"/>
        <v>0</v>
      </c>
      <c r="BZ31" s="106">
        <f t="shared" si="22"/>
        <v>0</v>
      </c>
      <c r="CA31" s="106">
        <f t="shared" si="22"/>
        <v>0</v>
      </c>
      <c r="CB31" s="106">
        <f t="shared" si="22"/>
        <v>0</v>
      </c>
      <c r="CC31" s="106">
        <f t="shared" si="22"/>
        <v>0</v>
      </c>
      <c r="CD31" s="106">
        <f t="shared" si="22"/>
        <v>0</v>
      </c>
      <c r="CE31" s="107">
        <f t="shared" si="22"/>
        <v>0</v>
      </c>
      <c r="CF31" s="107">
        <f t="shared" si="22"/>
        <v>0</v>
      </c>
      <c r="CG31" s="107">
        <f t="shared" si="22"/>
        <v>0</v>
      </c>
      <c r="CH31" s="107">
        <f t="shared" si="22"/>
        <v>0</v>
      </c>
      <c r="CI31" s="107">
        <f t="shared" si="22"/>
        <v>0</v>
      </c>
      <c r="CJ31" s="107">
        <f t="shared" si="22"/>
        <v>0</v>
      </c>
      <c r="CK31" s="107">
        <f t="shared" si="22"/>
        <v>0</v>
      </c>
      <c r="CL31" s="107">
        <f t="shared" si="22"/>
        <v>0</v>
      </c>
      <c r="CM31" s="107">
        <f t="shared" si="22"/>
        <v>0</v>
      </c>
      <c r="CN31" s="107">
        <f t="shared" si="22"/>
        <v>0</v>
      </c>
      <c r="CO31" s="16"/>
      <c r="CP31" s="16"/>
      <c r="CQ31" s="16"/>
      <c r="CR31" s="16"/>
      <c r="CS31" s="16"/>
    </row>
    <row r="32" spans="1:100" x14ac:dyDescent="0.2">
      <c r="A32" s="126"/>
      <c r="B32" s="99">
        <v>0.11</v>
      </c>
      <c r="C32" s="92" t="s">
        <v>78</v>
      </c>
      <c r="D32" s="109"/>
      <c r="E32" s="109"/>
      <c r="F32" s="100"/>
      <c r="G32" s="100"/>
      <c r="H32" s="100"/>
      <c r="I32" s="100"/>
      <c r="J32" s="100"/>
      <c r="K32" s="100"/>
      <c r="L32" s="100"/>
      <c r="M32" s="100"/>
      <c r="N32" s="100"/>
      <c r="O32" s="100"/>
      <c r="P32" s="100"/>
      <c r="Q32" s="100"/>
      <c r="R32" s="101">
        <f>D$28*$B32</f>
        <v>3.145989107350748</v>
      </c>
      <c r="S32" s="101">
        <f t="shared" ref="S32:CD32" si="23">E$28*$B32</f>
        <v>3.2508554109291059</v>
      </c>
      <c r="T32" s="101">
        <f t="shared" si="23"/>
        <v>3.145989107350748</v>
      </c>
      <c r="U32" s="101">
        <f t="shared" si="23"/>
        <v>3.2508554109291059</v>
      </c>
      <c r="V32" s="101">
        <f t="shared" si="23"/>
        <v>3.2508554109291059</v>
      </c>
      <c r="W32" s="101">
        <f t="shared" si="23"/>
        <v>3.145989107350748</v>
      </c>
      <c r="X32" s="101">
        <f t="shared" si="23"/>
        <v>3.2508554109291059</v>
      </c>
      <c r="Y32" s="101">
        <f t="shared" si="23"/>
        <v>3.145989107350748</v>
      </c>
      <c r="Z32" s="101">
        <f t="shared" si="23"/>
        <v>3.2508554109291059</v>
      </c>
      <c r="AA32" s="101">
        <f t="shared" si="23"/>
        <v>3.2508554109291059</v>
      </c>
      <c r="AB32" s="101">
        <f t="shared" si="23"/>
        <v>2.9362565001940317</v>
      </c>
      <c r="AC32" s="101">
        <f t="shared" si="23"/>
        <v>3.2508554109291059</v>
      </c>
      <c r="AD32" s="102">
        <f t="shared" si="23"/>
        <v>-0.44569541716769911</v>
      </c>
      <c r="AE32" s="102">
        <f t="shared" si="23"/>
        <v>-0.46055193107328907</v>
      </c>
      <c r="AF32" s="102">
        <f t="shared" si="23"/>
        <v>-0.44569541716769911</v>
      </c>
      <c r="AG32" s="102">
        <f t="shared" si="23"/>
        <v>-0.46055193107328907</v>
      </c>
      <c r="AH32" s="102">
        <f t="shared" si="23"/>
        <v>-0.46055193107328907</v>
      </c>
      <c r="AI32" s="102">
        <f t="shared" si="23"/>
        <v>-0.44569541716769911</v>
      </c>
      <c r="AJ32" s="102">
        <f t="shared" si="23"/>
        <v>-0.46055193107328907</v>
      </c>
      <c r="AK32" s="102">
        <f t="shared" si="23"/>
        <v>-0.44569541716769911</v>
      </c>
      <c r="AL32" s="102">
        <f t="shared" si="23"/>
        <v>-0.46055193107328907</v>
      </c>
      <c r="AM32" s="102">
        <f t="shared" si="23"/>
        <v>-0.46055193107328907</v>
      </c>
      <c r="AN32" s="102">
        <f t="shared" si="23"/>
        <v>-0.41598238935651916</v>
      </c>
      <c r="AO32" s="102">
        <f t="shared" si="23"/>
        <v>-0.46055193107328907</v>
      </c>
      <c r="AP32" s="103">
        <f t="shared" si="23"/>
        <v>-0.37808025845100734</v>
      </c>
      <c r="AQ32" s="103">
        <f t="shared" si="23"/>
        <v>-0.39068293373270763</v>
      </c>
      <c r="AR32" s="103">
        <f t="shared" si="23"/>
        <v>-0.37808025845100734</v>
      </c>
      <c r="AS32" s="103">
        <f t="shared" si="23"/>
        <v>-0.39068293373270763</v>
      </c>
      <c r="AT32" s="103">
        <f t="shared" si="23"/>
        <v>-0.39068293373270763</v>
      </c>
      <c r="AU32" s="103">
        <f t="shared" si="23"/>
        <v>-0.37808025845100734</v>
      </c>
      <c r="AV32" s="103">
        <f t="shared" si="23"/>
        <v>-0.39068293373270763</v>
      </c>
      <c r="AW32" s="103">
        <f t="shared" si="23"/>
        <v>-0.37808025845100734</v>
      </c>
      <c r="AX32" s="103">
        <f t="shared" si="23"/>
        <v>-0.39068293373270763</v>
      </c>
      <c r="AY32" s="103">
        <f t="shared" si="23"/>
        <v>-0.39068293373270763</v>
      </c>
      <c r="AZ32" s="103">
        <f t="shared" si="23"/>
        <v>-0.35287490788760689</v>
      </c>
      <c r="BA32" s="103">
        <f t="shared" si="23"/>
        <v>-0.39068293373270763</v>
      </c>
      <c r="BB32" s="104">
        <f t="shared" si="23"/>
        <v>1.8287643832220832</v>
      </c>
      <c r="BC32" s="104">
        <f t="shared" si="23"/>
        <v>1.8897231959961522</v>
      </c>
      <c r="BD32" s="104">
        <f t="shared" si="23"/>
        <v>1.8287643832220832</v>
      </c>
      <c r="BE32" s="104">
        <f t="shared" si="23"/>
        <v>1.8897231959961522</v>
      </c>
      <c r="BF32" s="104">
        <f t="shared" si="23"/>
        <v>1.8897231959961522</v>
      </c>
      <c r="BG32" s="104">
        <f t="shared" si="23"/>
        <v>1.8287643832220832</v>
      </c>
      <c r="BH32" s="104">
        <f t="shared" si="23"/>
        <v>1.8897231959961522</v>
      </c>
      <c r="BI32" s="104">
        <f t="shared" si="23"/>
        <v>1.8287643832220832</v>
      </c>
      <c r="BJ32" s="104">
        <f t="shared" si="23"/>
        <v>1.8897231959961522</v>
      </c>
      <c r="BK32" s="104">
        <f t="shared" si="23"/>
        <v>1.8897231959961522</v>
      </c>
      <c r="BL32" s="104">
        <f t="shared" si="23"/>
        <v>1.7068467576739443</v>
      </c>
      <c r="BM32" s="104">
        <f t="shared" si="23"/>
        <v>1.8897231959961522</v>
      </c>
      <c r="BN32" s="105">
        <f t="shared" si="23"/>
        <v>6.4988201710952593E-3</v>
      </c>
      <c r="BO32" s="105">
        <f t="shared" si="23"/>
        <v>6.7154475101317687E-3</v>
      </c>
      <c r="BP32" s="105">
        <f t="shared" si="23"/>
        <v>6.4988201710952593E-3</v>
      </c>
      <c r="BQ32" s="105">
        <f t="shared" si="23"/>
        <v>6.7154475101317687E-3</v>
      </c>
      <c r="BR32" s="105">
        <f t="shared" si="23"/>
        <v>6.7154475101317687E-3</v>
      </c>
      <c r="BS32" s="105">
        <f t="shared" si="23"/>
        <v>6.4988201710952593E-3</v>
      </c>
      <c r="BT32" s="105">
        <f t="shared" si="23"/>
        <v>6.7154475101317687E-3</v>
      </c>
      <c r="BU32" s="105">
        <f t="shared" si="23"/>
        <v>6.4988201710952593E-3</v>
      </c>
      <c r="BV32" s="105">
        <f t="shared" si="23"/>
        <v>6.7154475101317687E-3</v>
      </c>
      <c r="BW32" s="105">
        <f t="shared" si="23"/>
        <v>6.7154475101317687E-3</v>
      </c>
      <c r="BX32" s="105">
        <f t="shared" si="23"/>
        <v>6.065565493022243E-3</v>
      </c>
      <c r="BY32" s="105">
        <f t="shared" si="23"/>
        <v>6.7154475101317687E-3</v>
      </c>
      <c r="BZ32" s="106">
        <f t="shared" si="23"/>
        <v>0</v>
      </c>
      <c r="CA32" s="106">
        <f t="shared" si="23"/>
        <v>0</v>
      </c>
      <c r="CB32" s="106">
        <f t="shared" si="23"/>
        <v>0</v>
      </c>
      <c r="CC32" s="106">
        <f t="shared" si="23"/>
        <v>0</v>
      </c>
      <c r="CD32" s="106">
        <f t="shared" si="23"/>
        <v>0</v>
      </c>
      <c r="CE32" s="106">
        <f t="shared" ref="CE32:CN32" si="24">BQ$28*$B32</f>
        <v>0</v>
      </c>
      <c r="CF32" s="106">
        <f t="shared" si="24"/>
        <v>0</v>
      </c>
      <c r="CG32" s="106">
        <f t="shared" si="24"/>
        <v>0</v>
      </c>
      <c r="CH32" s="106">
        <f t="shared" si="24"/>
        <v>0</v>
      </c>
      <c r="CI32" s="106">
        <f t="shared" si="24"/>
        <v>0</v>
      </c>
      <c r="CJ32" s="106">
        <f t="shared" si="24"/>
        <v>0</v>
      </c>
      <c r="CK32" s="106">
        <f t="shared" si="24"/>
        <v>0</v>
      </c>
      <c r="CL32" s="107">
        <f t="shared" si="24"/>
        <v>0</v>
      </c>
      <c r="CM32" s="107">
        <f t="shared" si="24"/>
        <v>0</v>
      </c>
      <c r="CN32" s="107">
        <f t="shared" si="24"/>
        <v>0</v>
      </c>
      <c r="CO32" s="16"/>
      <c r="CP32" s="16"/>
      <c r="CQ32" s="16"/>
      <c r="CR32" s="16"/>
      <c r="CS32" s="16"/>
    </row>
    <row r="33" spans="1:97" x14ac:dyDescent="0.2">
      <c r="A33" s="110" t="s">
        <v>79</v>
      </c>
      <c r="B33" s="16"/>
      <c r="C33" s="86" t="s">
        <v>80</v>
      </c>
      <c r="D33" s="109">
        <f t="shared" ref="D33:BO33" si="25">SUM(D29:D32)</f>
        <v>0</v>
      </c>
      <c r="E33" s="109">
        <f t="shared" si="25"/>
        <v>0</v>
      </c>
      <c r="F33" s="100">
        <f t="shared" si="25"/>
        <v>8.8659693025339266</v>
      </c>
      <c r="G33" s="100">
        <f t="shared" si="25"/>
        <v>9.1615016126183892</v>
      </c>
      <c r="H33" s="100">
        <f t="shared" si="25"/>
        <v>19.447932663622808</v>
      </c>
      <c r="I33" s="100">
        <f t="shared" si="25"/>
        <v>20.096197085743562</v>
      </c>
      <c r="J33" s="100">
        <f t="shared" si="25"/>
        <v>19.743464973707269</v>
      </c>
      <c r="K33" s="100">
        <f t="shared" si="25"/>
        <v>25.806643980601436</v>
      </c>
      <c r="L33" s="100">
        <f t="shared" si="25"/>
        <v>26.302375597517308</v>
      </c>
      <c r="M33" s="100">
        <f t="shared" si="25"/>
        <v>25.453911868565143</v>
      </c>
      <c r="N33" s="100">
        <f t="shared" si="25"/>
        <v>26.302375597517308</v>
      </c>
      <c r="O33" s="100">
        <f t="shared" si="25"/>
        <v>25.949643485481015</v>
      </c>
      <c r="P33" s="100">
        <f t="shared" si="25"/>
        <v>25.215579360432507</v>
      </c>
      <c r="Q33" s="100">
        <f t="shared" si="25"/>
        <v>26.302375597517308</v>
      </c>
      <c r="R33" s="101">
        <f t="shared" si="25"/>
        <v>17.772416728200401</v>
      </c>
      <c r="S33" s="101">
        <f t="shared" si="25"/>
        <v>19.093810317348758</v>
      </c>
      <c r="T33" s="101">
        <f t="shared" si="25"/>
        <v>6.5969595857241732</v>
      </c>
      <c r="U33" s="101">
        <f t="shared" si="25"/>
        <v>6.0093877010282881</v>
      </c>
      <c r="V33" s="101">
        <f t="shared" si="25"/>
        <v>6.6599575319322319</v>
      </c>
      <c r="W33" s="101">
        <f t="shared" si="25"/>
        <v>-0.51006390559762016</v>
      </c>
      <c r="X33" s="101">
        <f t="shared" si="25"/>
        <v>-0.47542839502750533</v>
      </c>
      <c r="Y33" s="101">
        <f t="shared" si="25"/>
        <v>-0.46009199518790833</v>
      </c>
      <c r="Z33" s="101">
        <f t="shared" si="25"/>
        <v>-0.47542839502750533</v>
      </c>
      <c r="AA33" s="101">
        <f t="shared" si="25"/>
        <v>-0.42545648461779395</v>
      </c>
      <c r="AB33" s="101">
        <f t="shared" si="25"/>
        <v>-0.63605979801373813</v>
      </c>
      <c r="AC33" s="101">
        <f t="shared" si="25"/>
        <v>-0.47542839502750533</v>
      </c>
      <c r="AD33" s="102">
        <f t="shared" si="25"/>
        <v>-3.7612808879580735</v>
      </c>
      <c r="AE33" s="102">
        <f t="shared" si="25"/>
        <v>-3.98993219907008</v>
      </c>
      <c r="AF33" s="102">
        <f t="shared" si="25"/>
        <v>-3.6621543378229324</v>
      </c>
      <c r="AG33" s="102">
        <f t="shared" si="25"/>
        <v>-3.6698309920106551</v>
      </c>
      <c r="AH33" s="102">
        <f t="shared" si="25"/>
        <v>-3.71252748206786</v>
      </c>
      <c r="AI33" s="102">
        <f t="shared" si="25"/>
        <v>-3.5470992342188419</v>
      </c>
      <c r="AJ33" s="102">
        <f t="shared" si="25"/>
        <v>-3.6215320312742874</v>
      </c>
      <c r="AK33" s="102">
        <f t="shared" si="25"/>
        <v>-3.5047084173622132</v>
      </c>
      <c r="AL33" s="102">
        <f t="shared" si="25"/>
        <v>-3.6215320312742874</v>
      </c>
      <c r="AM33" s="102">
        <f t="shared" si="25"/>
        <v>-3.5791412144176586</v>
      </c>
      <c r="AN33" s="102">
        <f t="shared" si="25"/>
        <v>-3.4463529457289876</v>
      </c>
      <c r="AO33" s="102">
        <f t="shared" si="25"/>
        <v>-3.6215320312742874</v>
      </c>
      <c r="AP33" s="103">
        <f t="shared" si="25"/>
        <v>2.8669778197828069</v>
      </c>
      <c r="AQ33" s="103">
        <f t="shared" si="25"/>
        <v>2.8749360589385358</v>
      </c>
      <c r="AR33" s="103">
        <f t="shared" si="25"/>
        <v>10.181159418886701</v>
      </c>
      <c r="AS33" s="103">
        <f t="shared" si="25"/>
        <v>10.617571999185348</v>
      </c>
      <c r="AT33" s="103">
        <f t="shared" si="25"/>
        <v>10.340349761422832</v>
      </c>
      <c r="AU33" s="103">
        <f t="shared" si="25"/>
        <v>14.62332939422226</v>
      </c>
      <c r="AV33" s="103">
        <f t="shared" si="25"/>
        <v>14.898895652054343</v>
      </c>
      <c r="AW33" s="103">
        <f t="shared" si="25"/>
        <v>14.418286114891302</v>
      </c>
      <c r="AX33" s="103">
        <f t="shared" si="25"/>
        <v>14.898895652054343</v>
      </c>
      <c r="AY33" s="103">
        <f t="shared" si="25"/>
        <v>14.693852372723383</v>
      </c>
      <c r="AZ33" s="103">
        <f t="shared" si="25"/>
        <v>14.304948709149997</v>
      </c>
      <c r="BA33" s="103">
        <f t="shared" si="25"/>
        <v>14.898895652054343</v>
      </c>
      <c r="BB33" s="104">
        <f t="shared" si="25"/>
        <v>11.079568520213321</v>
      </c>
      <c r="BC33" s="104">
        <f t="shared" si="25"/>
        <v>11.872643581504418</v>
      </c>
      <c r="BD33" s="104">
        <f t="shared" si="25"/>
        <v>5.476592282090599</v>
      </c>
      <c r="BE33" s="104">
        <f t="shared" si="25"/>
        <v>5.1897624997999507</v>
      </c>
      <c r="BF33" s="104">
        <f t="shared" si="25"/>
        <v>5.5381615900928622</v>
      </c>
      <c r="BG33" s="104">
        <f t="shared" si="25"/>
        <v>1.8820744020195221</v>
      </c>
      <c r="BH33" s="104">
        <f t="shared" si="25"/>
        <v>1.9440572713054003</v>
      </c>
      <c r="BI33" s="104">
        <f t="shared" si="25"/>
        <v>1.8813457464245813</v>
      </c>
      <c r="BJ33" s="104">
        <f t="shared" si="25"/>
        <v>1.9440572713054003</v>
      </c>
      <c r="BK33" s="104">
        <f t="shared" si="25"/>
        <v>1.9433286157104592</v>
      </c>
      <c r="BL33" s="104">
        <f t="shared" si="25"/>
        <v>1.7589357860149957</v>
      </c>
      <c r="BM33" s="104">
        <f t="shared" si="25"/>
        <v>1.9440572713054003</v>
      </c>
      <c r="BN33" s="105">
        <f t="shared" si="25"/>
        <v>3.9308015337897385E-2</v>
      </c>
      <c r="BO33" s="105">
        <f t="shared" si="25"/>
        <v>4.2124170745372003E-2</v>
      </c>
      <c r="BP33" s="105">
        <f t="shared" ref="BP33:CN33" si="26">SUM(BP29:BP32)</f>
        <v>1.9319219963164998E-2</v>
      </c>
      <c r="BQ33" s="105">
        <f t="shared" si="26"/>
        <v>1.8295163451356049E-2</v>
      </c>
      <c r="BR33" s="105">
        <f t="shared" si="26"/>
        <v>1.9535847302201509E-2</v>
      </c>
      <c r="BS33" s="105">
        <f t="shared" si="26"/>
        <v>6.4988201710952593E-3</v>
      </c>
      <c r="BT33" s="105">
        <f t="shared" si="26"/>
        <v>6.7154475101317687E-3</v>
      </c>
      <c r="BU33" s="105">
        <f t="shared" si="26"/>
        <v>6.4988201710952593E-3</v>
      </c>
      <c r="BV33" s="105">
        <f t="shared" si="26"/>
        <v>6.7154475101317687E-3</v>
      </c>
      <c r="BW33" s="105">
        <f t="shared" si="26"/>
        <v>6.7154475101317687E-3</v>
      </c>
      <c r="BX33" s="105">
        <f t="shared" si="26"/>
        <v>6.065565493022243E-3</v>
      </c>
      <c r="BY33" s="105">
        <f t="shared" si="26"/>
        <v>6.7154475101317687E-3</v>
      </c>
      <c r="BZ33" s="106">
        <f t="shared" si="26"/>
        <v>0</v>
      </c>
      <c r="CA33" s="106">
        <f t="shared" si="26"/>
        <v>0</v>
      </c>
      <c r="CB33" s="106">
        <f t="shared" si="26"/>
        <v>0</v>
      </c>
      <c r="CC33" s="106">
        <f t="shared" si="26"/>
        <v>0</v>
      </c>
      <c r="CD33" s="106">
        <f t="shared" si="26"/>
        <v>0</v>
      </c>
      <c r="CE33" s="106">
        <f t="shared" si="26"/>
        <v>0</v>
      </c>
      <c r="CF33" s="106">
        <f t="shared" si="26"/>
        <v>0</v>
      </c>
      <c r="CG33" s="106">
        <f t="shared" si="26"/>
        <v>0</v>
      </c>
      <c r="CH33" s="106">
        <f t="shared" si="26"/>
        <v>0</v>
      </c>
      <c r="CI33" s="106">
        <f t="shared" si="26"/>
        <v>0</v>
      </c>
      <c r="CJ33" s="106">
        <f t="shared" si="26"/>
        <v>0</v>
      </c>
      <c r="CK33" s="106">
        <f t="shared" si="26"/>
        <v>0</v>
      </c>
      <c r="CL33" s="107">
        <f t="shared" si="26"/>
        <v>0</v>
      </c>
      <c r="CM33" s="107">
        <f t="shared" si="26"/>
        <v>0</v>
      </c>
      <c r="CN33" s="107">
        <f t="shared" si="26"/>
        <v>0</v>
      </c>
      <c r="CO33" s="16"/>
      <c r="CP33" s="16"/>
      <c r="CQ33" s="16"/>
      <c r="CR33" s="16"/>
      <c r="CS33" s="16"/>
    </row>
    <row r="34" spans="1:97" ht="25.5" x14ac:dyDescent="0.2">
      <c r="A34" s="118" t="s">
        <v>92</v>
      </c>
      <c r="B34" s="16"/>
      <c r="C34" s="86" t="s">
        <v>81</v>
      </c>
      <c r="D34" s="111">
        <f>D5</f>
        <v>1258.1997250000002</v>
      </c>
      <c r="E34" s="111">
        <f t="shared" ref="E34:AM34" si="27">E5</f>
        <v>1166.257535</v>
      </c>
      <c r="F34" s="111">
        <f t="shared" si="27"/>
        <v>1040.104208</v>
      </c>
      <c r="G34" s="111">
        <f t="shared" si="27"/>
        <v>1094.3487679999998</v>
      </c>
      <c r="H34" s="111">
        <f t="shared" si="27"/>
        <v>1066.110727</v>
      </c>
      <c r="I34" s="111">
        <f t="shared" si="27"/>
        <v>1096.9338759999998</v>
      </c>
      <c r="J34" s="111">
        <f t="shared" si="27"/>
        <v>1318.767722</v>
      </c>
      <c r="K34" s="111">
        <f t="shared" si="27"/>
        <v>1621.9841410000001</v>
      </c>
      <c r="L34" s="111">
        <f t="shared" si="27"/>
        <v>1781.3958889999999</v>
      </c>
      <c r="M34" s="111">
        <f t="shared" si="27"/>
        <v>1765.2168629999999</v>
      </c>
      <c r="N34" s="111">
        <f t="shared" si="27"/>
        <v>1586.92326</v>
      </c>
      <c r="O34" s="111">
        <f t="shared" si="27"/>
        <v>1676.7887029999999</v>
      </c>
      <c r="P34" s="111">
        <f t="shared" si="27"/>
        <v>1044.316689</v>
      </c>
      <c r="Q34" s="111">
        <f t="shared" si="27"/>
        <v>1103.2555989999998</v>
      </c>
      <c r="R34" s="111">
        <f t="shared" si="27"/>
        <v>1045.2627340000001</v>
      </c>
      <c r="S34" s="111">
        <f t="shared" si="27"/>
        <v>1065.540722</v>
      </c>
      <c r="T34" s="111">
        <f t="shared" si="27"/>
        <v>1075.302811</v>
      </c>
      <c r="U34" s="111">
        <f t="shared" si="27"/>
        <v>1098.2166420000001</v>
      </c>
      <c r="V34" s="111">
        <f t="shared" si="27"/>
        <v>1331.6679099999999</v>
      </c>
      <c r="W34" s="111">
        <f t="shared" si="27"/>
        <v>1531.3295819999998</v>
      </c>
      <c r="X34" s="111">
        <f t="shared" si="27"/>
        <v>1674.088489</v>
      </c>
      <c r="Y34" s="111">
        <f t="shared" si="27"/>
        <v>1623.4631529999999</v>
      </c>
      <c r="Z34" s="111">
        <f t="shared" si="27"/>
        <v>1442.6843330000002</v>
      </c>
      <c r="AA34" s="111">
        <f t="shared" si="27"/>
        <v>1485.723868</v>
      </c>
      <c r="AB34" s="111">
        <f t="shared" si="27"/>
        <v>1227.1095809999999</v>
      </c>
      <c r="AC34" s="111">
        <f t="shared" si="27"/>
        <v>1120.277345</v>
      </c>
      <c r="AD34" s="111">
        <f t="shared" si="27"/>
        <v>1001.359348</v>
      </c>
      <c r="AE34" s="111">
        <f t="shared" si="27"/>
        <v>1034.576814</v>
      </c>
      <c r="AF34" s="111">
        <f t="shared" si="27"/>
        <v>1020.1047129999999</v>
      </c>
      <c r="AG34" s="111">
        <f t="shared" si="27"/>
        <v>1075.8947599999999</v>
      </c>
      <c r="AH34" s="111">
        <f t="shared" si="27"/>
        <v>1251.803903</v>
      </c>
      <c r="AI34" s="111">
        <f t="shared" si="27"/>
        <v>1532.334284</v>
      </c>
      <c r="AJ34" s="111">
        <f t="shared" si="27"/>
        <v>1706.6303270000001</v>
      </c>
      <c r="AK34" s="111">
        <f t="shared" si="27"/>
        <v>1627.2165619999998</v>
      </c>
      <c r="AL34" s="111">
        <f t="shared" si="27"/>
        <v>1498.3734999999999</v>
      </c>
      <c r="AM34" s="111">
        <f t="shared" si="27"/>
        <v>1541.2472399999999</v>
      </c>
      <c r="AN34" s="102">
        <f>AN5-AN33</f>
        <v>1296.6743209457291</v>
      </c>
      <c r="AO34" s="102">
        <f t="shared" ref="AO34:CN34" si="28">AO5-AO33</f>
        <v>1091.5293220312742</v>
      </c>
      <c r="AP34" s="103">
        <f>AP5-AP33</f>
        <v>991.28977018021715</v>
      </c>
      <c r="AQ34" s="103">
        <f t="shared" si="28"/>
        <v>1022.5504069410614</v>
      </c>
      <c r="AR34" s="103">
        <f t="shared" si="28"/>
        <v>997.78695658111326</v>
      </c>
      <c r="AS34" s="103">
        <f t="shared" si="28"/>
        <v>1068.9156240008147</v>
      </c>
      <c r="AT34" s="103">
        <f t="shared" si="28"/>
        <v>1286.2100562385772</v>
      </c>
      <c r="AU34" s="103">
        <f t="shared" si="28"/>
        <v>1562.8062156057777</v>
      </c>
      <c r="AV34" s="103">
        <f t="shared" si="28"/>
        <v>1712.8917303479457</v>
      </c>
      <c r="AW34" s="103">
        <f t="shared" si="28"/>
        <v>1713.4472388851086</v>
      </c>
      <c r="AX34" s="103">
        <f t="shared" si="28"/>
        <v>1454.9221173479457</v>
      </c>
      <c r="AY34" s="103">
        <f t="shared" si="28"/>
        <v>1417.3041866272767</v>
      </c>
      <c r="AZ34" s="103">
        <f t="shared" si="28"/>
        <v>1148.8268922908501</v>
      </c>
      <c r="BA34" s="103">
        <f t="shared" si="28"/>
        <v>1039.6666703479459</v>
      </c>
      <c r="BB34" s="104">
        <f t="shared" si="28"/>
        <v>956.56500647978658</v>
      </c>
      <c r="BC34" s="104">
        <f t="shared" si="28"/>
        <v>979.68122041849551</v>
      </c>
      <c r="BD34" s="104">
        <f t="shared" si="28"/>
        <v>980.75659971790947</v>
      </c>
      <c r="BE34" s="104">
        <f t="shared" si="28"/>
        <v>1026.8517675001999</v>
      </c>
      <c r="BF34" s="104">
        <f t="shared" si="28"/>
        <v>1223.5377814099072</v>
      </c>
      <c r="BG34" s="104">
        <f t="shared" si="28"/>
        <v>1411.8976845979805</v>
      </c>
      <c r="BH34" s="104">
        <f t="shared" si="28"/>
        <v>1658.7832297286946</v>
      </c>
      <c r="BI34" s="104">
        <f t="shared" si="28"/>
        <v>1712.3155362535754</v>
      </c>
      <c r="BJ34" s="104">
        <f t="shared" si="28"/>
        <v>1489.5179577286945</v>
      </c>
      <c r="BK34" s="104">
        <f t="shared" si="28"/>
        <v>1431.0154263842894</v>
      </c>
      <c r="BL34" s="104">
        <f t="shared" si="28"/>
        <v>1170.2508152139849</v>
      </c>
      <c r="BM34" s="104">
        <f t="shared" si="28"/>
        <v>1082.3317967286946</v>
      </c>
      <c r="BN34" s="105">
        <f t="shared" si="28"/>
        <v>955.17847398466211</v>
      </c>
      <c r="BO34" s="105">
        <f t="shared" si="28"/>
        <v>979.28742382925452</v>
      </c>
      <c r="BP34" s="105">
        <f t="shared" si="28"/>
        <v>986.98025078003684</v>
      </c>
      <c r="BQ34" s="105">
        <f t="shared" si="28"/>
        <v>1037.1872658365487</v>
      </c>
      <c r="BR34" s="105">
        <f t="shared" si="28"/>
        <v>1218.9181321526978</v>
      </c>
      <c r="BS34" s="105">
        <f t="shared" si="28"/>
        <v>1512.8008191798287</v>
      </c>
      <c r="BT34" s="105">
        <f t="shared" si="28"/>
        <v>1790.79122955249</v>
      </c>
      <c r="BU34" s="105">
        <f t="shared" si="28"/>
        <v>1612.789027179829</v>
      </c>
      <c r="BV34" s="105">
        <f t="shared" si="28"/>
        <v>1361.81016655249</v>
      </c>
      <c r="BW34" s="105">
        <f t="shared" si="28"/>
        <v>1417.1640225524898</v>
      </c>
      <c r="BX34" s="105">
        <f t="shared" si="28"/>
        <v>1090.4155564345072</v>
      </c>
      <c r="BY34" s="105">
        <f t="shared" si="28"/>
        <v>1054.83520655249</v>
      </c>
      <c r="BZ34" s="106">
        <f t="shared" si="28"/>
        <v>976.26008899999999</v>
      </c>
      <c r="CA34" s="106">
        <f t="shared" si="28"/>
        <v>994.36993299999995</v>
      </c>
      <c r="CB34" s="106">
        <f t="shared" si="28"/>
        <v>993.43824800000004</v>
      </c>
      <c r="CC34" s="106">
        <f t="shared" si="28"/>
        <v>1011.429431</v>
      </c>
      <c r="CD34" s="106">
        <f t="shared" si="28"/>
        <v>1181.282688</v>
      </c>
      <c r="CE34" s="106">
        <f t="shared" si="28"/>
        <v>1335.048182</v>
      </c>
      <c r="CF34" s="106">
        <f t="shared" si="28"/>
        <v>1526.104873</v>
      </c>
      <c r="CG34" s="106">
        <f t="shared" si="28"/>
        <v>1533.228333</v>
      </c>
      <c r="CH34" s="106">
        <f t="shared" si="28"/>
        <v>1453.8240840000001</v>
      </c>
      <c r="CI34" s="106">
        <f t="shared" si="28"/>
        <v>1346.2950679999999</v>
      </c>
      <c r="CJ34" s="106">
        <f t="shared" si="28"/>
        <v>1165.522389</v>
      </c>
      <c r="CK34" s="106">
        <f t="shared" si="28"/>
        <v>1071.341484</v>
      </c>
      <c r="CL34" s="107">
        <f t="shared" si="28"/>
        <v>984.73962699999993</v>
      </c>
      <c r="CM34" s="107">
        <f t="shared" si="28"/>
        <v>1000.4879179999999</v>
      </c>
      <c r="CN34" s="107">
        <f t="shared" si="28"/>
        <v>987.85831499999995</v>
      </c>
      <c r="CO34" s="16"/>
      <c r="CP34" s="16"/>
      <c r="CQ34" s="16"/>
      <c r="CR34" s="16"/>
      <c r="CS34" s="16"/>
    </row>
    <row r="35" spans="1:97" ht="25.5" x14ac:dyDescent="0.2">
      <c r="A35" s="98" t="s">
        <v>82</v>
      </c>
      <c r="B35" s="16"/>
      <c r="C35" s="14" t="s">
        <v>83</v>
      </c>
      <c r="D35" s="109">
        <f>SUM(D$5,D16:D20)-D$34</f>
        <v>13.867056999999477</v>
      </c>
      <c r="E35" s="109">
        <f t="shared" ref="E35:BP35" si="29">SUM(E$5,E16:E20)-E$34</f>
        <v>27.539176027648182</v>
      </c>
      <c r="F35" s="100">
        <f t="shared" si="29"/>
        <v>26.459333999999899</v>
      </c>
      <c r="G35" s="100">
        <f t="shared" si="29"/>
        <v>20.408261000000266</v>
      </c>
      <c r="H35" s="100">
        <f t="shared" si="29"/>
        <v>-9.7821903512842709</v>
      </c>
      <c r="I35" s="100">
        <f t="shared" si="29"/>
        <v>19.624892000000045</v>
      </c>
      <c r="J35" s="100">
        <f t="shared" si="29"/>
        <v>17.886837999999898</v>
      </c>
      <c r="K35" s="100">
        <f t="shared" si="29"/>
        <v>13.213354972351681</v>
      </c>
      <c r="L35" s="100">
        <f t="shared" si="29"/>
        <v>3.9874759999997877</v>
      </c>
      <c r="M35" s="100">
        <f t="shared" si="29"/>
        <v>-9.9775460000003022</v>
      </c>
      <c r="N35" s="100">
        <f t="shared" si="29"/>
        <v>6.9191830000002028</v>
      </c>
      <c r="O35" s="100">
        <f t="shared" si="29"/>
        <v>-51.368780999999899</v>
      </c>
      <c r="P35" s="100">
        <f t="shared" si="29"/>
        <v>-51.639262999999687</v>
      </c>
      <c r="Q35" s="100">
        <f>SUM(Q$5,Q16:Q20)-Q$34</f>
        <v>289.18824800000016</v>
      </c>
      <c r="R35" s="101">
        <f>SUM(R$5,R16:R20)-R$34</f>
        <v>-29.842322000000081</v>
      </c>
      <c r="S35" s="101">
        <f t="shared" si="29"/>
        <v>-22.98314500000015</v>
      </c>
      <c r="T35" s="101">
        <f t="shared" si="29"/>
        <v>-141.32180600000004</v>
      </c>
      <c r="U35" s="101">
        <f t="shared" si="29"/>
        <v>8.2327999999733947E-2</v>
      </c>
      <c r="V35" s="101">
        <f t="shared" si="29"/>
        <v>1.7142269999999371</v>
      </c>
      <c r="W35" s="101">
        <f t="shared" si="29"/>
        <v>-7.8894539999994322</v>
      </c>
      <c r="X35" s="101">
        <f t="shared" si="29"/>
        <v>-26.839903999999478</v>
      </c>
      <c r="Y35" s="101">
        <f t="shared" si="29"/>
        <v>-50.808497999999872</v>
      </c>
      <c r="Z35" s="101">
        <f t="shared" si="29"/>
        <v>-66.95488199999977</v>
      </c>
      <c r="AA35" s="101">
        <f t="shared" si="29"/>
        <v>-60.48350500000015</v>
      </c>
      <c r="AB35" s="101">
        <f t="shared" si="29"/>
        <v>-59.220703999999841</v>
      </c>
      <c r="AC35" s="101">
        <f t="shared" si="29"/>
        <v>-49.662579999999707</v>
      </c>
      <c r="AD35" s="102">
        <f t="shared" si="29"/>
        <v>-38.3217020000003</v>
      </c>
      <c r="AE35" s="102">
        <f t="shared" si="29"/>
        <v>-41.789377000000286</v>
      </c>
      <c r="AF35" s="102">
        <f t="shared" si="29"/>
        <v>-9.0702579999999671</v>
      </c>
      <c r="AG35" s="102">
        <f t="shared" si="29"/>
        <v>0.85223599999994804</v>
      </c>
      <c r="AH35" s="102">
        <f t="shared" si="29"/>
        <v>25.586459999999988</v>
      </c>
      <c r="AI35" s="102">
        <f t="shared" si="29"/>
        <v>-4.2193650000001526</v>
      </c>
      <c r="AJ35" s="102">
        <f t="shared" si="29"/>
        <v>-11.735527999999704</v>
      </c>
      <c r="AK35" s="102">
        <f t="shared" si="29"/>
        <v>-22.300001999999949</v>
      </c>
      <c r="AL35" s="102">
        <f t="shared" si="29"/>
        <v>-43.79153099999985</v>
      </c>
      <c r="AM35" s="102">
        <f t="shared" si="29"/>
        <v>-54.3662589999999</v>
      </c>
      <c r="AN35" s="102">
        <f>SUM(AN$5,AN16:AN20)-AN$34</f>
        <v>-66.19272194572909</v>
      </c>
      <c r="AO35" s="102">
        <f t="shared" si="29"/>
        <v>-55.558975031274258</v>
      </c>
      <c r="AP35" s="103">
        <f t="shared" si="29"/>
        <v>-40.2248231802173</v>
      </c>
      <c r="AQ35" s="103">
        <f t="shared" si="29"/>
        <v>-17.90226994106149</v>
      </c>
      <c r="AR35" s="103">
        <f t="shared" si="29"/>
        <v>-16.753210581113422</v>
      </c>
      <c r="AS35" s="103">
        <f t="shared" si="29"/>
        <v>-1.1534380008142762</v>
      </c>
      <c r="AT35" s="103">
        <f t="shared" si="29"/>
        <v>0.74706076142319944</v>
      </c>
      <c r="AU35" s="103">
        <f t="shared" si="29"/>
        <v>15.841305394222218</v>
      </c>
      <c r="AV35" s="103">
        <f t="shared" si="29"/>
        <v>-12.634040347945984</v>
      </c>
      <c r="AW35" s="103">
        <f t="shared" si="29"/>
        <v>-33.299446885108637</v>
      </c>
      <c r="AX35" s="103">
        <f t="shared" si="29"/>
        <v>-66.628510347945166</v>
      </c>
      <c r="AY35" s="103">
        <f t="shared" si="29"/>
        <v>-72.419489627276789</v>
      </c>
      <c r="AZ35" s="103">
        <f t="shared" si="29"/>
        <v>-78.507763290850335</v>
      </c>
      <c r="BA35" s="103">
        <f t="shared" si="29"/>
        <v>-72.103280347945997</v>
      </c>
      <c r="BB35" s="104">
        <f t="shared" si="29"/>
        <v>-61.492266479786736</v>
      </c>
      <c r="BC35" s="104">
        <f t="shared" si="29"/>
        <v>-46.242569418495577</v>
      </c>
      <c r="BD35" s="104">
        <f t="shared" si="29"/>
        <v>-27.858434717909176</v>
      </c>
      <c r="BE35" s="104">
        <f t="shared" si="29"/>
        <v>-6.4474465002000443</v>
      </c>
      <c r="BF35" s="104">
        <f t="shared" si="29"/>
        <v>-1.2031314099072006</v>
      </c>
      <c r="BG35" s="104">
        <f t="shared" si="29"/>
        <v>-0.48590559798049071</v>
      </c>
      <c r="BH35" s="104">
        <f t="shared" si="29"/>
        <v>-11.066349728694377</v>
      </c>
      <c r="BI35" s="104">
        <f t="shared" si="29"/>
        <v>-25.622341253575314</v>
      </c>
      <c r="BJ35" s="104">
        <f t="shared" si="29"/>
        <v>-46.068532728694208</v>
      </c>
      <c r="BK35" s="104">
        <f t="shared" si="29"/>
        <v>-58.375270384289252</v>
      </c>
      <c r="BL35" s="104">
        <f t="shared" si="29"/>
        <v>-64.570087213985289</v>
      </c>
      <c r="BM35" s="104">
        <f t="shared" si="29"/>
        <v>-61.504991728694336</v>
      </c>
      <c r="BN35" s="105">
        <f t="shared" si="29"/>
        <v>-49.934523984662178</v>
      </c>
      <c r="BO35" s="105">
        <f>SUM(BO$5,BO16:BO20)-BO$34</f>
        <v>-40.169180829254401</v>
      </c>
      <c r="BP35" s="105">
        <f t="shared" si="29"/>
        <v>-20.558724780036755</v>
      </c>
      <c r="BQ35" s="105">
        <f t="shared" ref="BQ35:CN35" si="30">SUM(BQ$5,BQ16:BQ20)-BQ$34</f>
        <v>1.424250163451461</v>
      </c>
      <c r="BR35" s="105">
        <f t="shared" si="30"/>
        <v>11.224129847302265</v>
      </c>
      <c r="BS35" s="105">
        <f t="shared" si="30"/>
        <v>12.82088182017128</v>
      </c>
      <c r="BT35" s="105">
        <f t="shared" si="30"/>
        <v>4.6773804475103589</v>
      </c>
      <c r="BU35" s="105">
        <f t="shared" si="30"/>
        <v>-13.607422179828745</v>
      </c>
      <c r="BV35" s="105">
        <f t="shared" si="30"/>
        <v>-25.39775755249002</v>
      </c>
      <c r="BW35" s="105">
        <f t="shared" si="30"/>
        <v>-41.972886552490309</v>
      </c>
      <c r="BX35" s="105">
        <f t="shared" si="30"/>
        <v>-53.843195434507379</v>
      </c>
      <c r="BY35" s="105">
        <f t="shared" si="30"/>
        <v>-35.330322552489861</v>
      </c>
      <c r="BZ35" s="106">
        <f t="shared" si="30"/>
        <v>-34.999960999999757</v>
      </c>
      <c r="CA35" s="106">
        <f t="shared" si="30"/>
        <v>-30.14461800000015</v>
      </c>
      <c r="CB35" s="106">
        <f t="shared" si="30"/>
        <v>-16.382069999999885</v>
      </c>
      <c r="CC35" s="106">
        <f t="shared" si="30"/>
        <v>-0.52885900000012498</v>
      </c>
      <c r="CD35" s="106">
        <f t="shared" si="30"/>
        <v>1.1055130000002009</v>
      </c>
      <c r="CE35" s="106">
        <f t="shared" si="30"/>
        <v>-3.3062780000002476</v>
      </c>
      <c r="CF35" s="106">
        <f t="shared" si="30"/>
        <v>-14.606614000000263</v>
      </c>
      <c r="CG35" s="106">
        <f t="shared" si="30"/>
        <v>-24.025549000000183</v>
      </c>
      <c r="CH35" s="106">
        <f t="shared" si="30"/>
        <v>-30.920668000000205</v>
      </c>
      <c r="CI35" s="106">
        <f t="shared" si="30"/>
        <v>-41.403289000000086</v>
      </c>
      <c r="CJ35" s="106">
        <f t="shared" si="30"/>
        <v>-49.984576999999945</v>
      </c>
      <c r="CK35" s="106">
        <f t="shared" si="30"/>
        <v>-41.665129999999863</v>
      </c>
      <c r="CL35" s="107">
        <f t="shared" si="30"/>
        <v>-35.395625000000109</v>
      </c>
      <c r="CM35" s="107">
        <f t="shared" si="30"/>
        <v>-23.780084000000102</v>
      </c>
      <c r="CN35" s="107">
        <f t="shared" si="30"/>
        <v>-9.6447909999998274</v>
      </c>
      <c r="CO35" s="16"/>
      <c r="CP35" s="16"/>
      <c r="CQ35" s="16"/>
      <c r="CR35" s="16"/>
      <c r="CS35" s="16"/>
    </row>
  </sheetData>
  <mergeCells count="1">
    <mergeCell ref="A29:A32"/>
  </mergeCells>
  <conditionalFormatting sqref="D29:E29 D30:G30 D31:J31 D32:Q33 D34:AM34 D35:CN35 D27:BK28 D25:CN26">
    <cfRule type="expression" dxfId="21" priority="22">
      <formula>NOT(#REF!=1)</formula>
    </cfRule>
  </conditionalFormatting>
  <conditionalFormatting sqref="P27:AM27 D33:BK33 AN27:BK28 D34:CN35 D28:AM28">
    <cfRule type="expression" dxfId="20" priority="21">
      <formula>NOT(#REF!=1)</formula>
    </cfRule>
  </conditionalFormatting>
  <conditionalFormatting sqref="AN25:BK26">
    <cfRule type="expression" dxfId="19" priority="20">
      <formula>NOT(#REF!=1)</formula>
    </cfRule>
  </conditionalFormatting>
  <conditionalFormatting sqref="AN25:BK26">
    <cfRule type="expression" dxfId="18" priority="19">
      <formula>NOT(#REF!=1)</formula>
    </cfRule>
  </conditionalFormatting>
  <conditionalFormatting sqref="AN25:BK26">
    <cfRule type="expression" dxfId="17" priority="18">
      <formula>NOT(#REF!=1)</formula>
    </cfRule>
  </conditionalFormatting>
  <conditionalFormatting sqref="D29:E29 D30:G30 D31:J31 D32:Q33 D34:AM34 D35:CN35">
    <cfRule type="expression" dxfId="16" priority="17">
      <formula>NOT(#REF!=1)</formula>
    </cfRule>
  </conditionalFormatting>
  <conditionalFormatting sqref="P27:AM27 D33:BK33 D34:CN34 D35:BM35 D28:AM28 AN27:BK28">
    <cfRule type="expression" dxfId="15" priority="16">
      <formula>NOT(#REF!=1)</formula>
    </cfRule>
  </conditionalFormatting>
  <conditionalFormatting sqref="AN25:BK26">
    <cfRule type="expression" dxfId="14" priority="15">
      <formula>NOT(#REF!=1)</formula>
    </cfRule>
  </conditionalFormatting>
  <conditionalFormatting sqref="AN25:BK26">
    <cfRule type="expression" dxfId="13" priority="14">
      <formula>NOT(#REF!=1)</formula>
    </cfRule>
  </conditionalFormatting>
  <conditionalFormatting sqref="AN25:BK26">
    <cfRule type="expression" dxfId="12" priority="13">
      <formula>NOT(#REF!=1)</formula>
    </cfRule>
  </conditionalFormatting>
  <conditionalFormatting sqref="D29:E29 D30:G30 D31:J31 D34:AM34 D32:Q33 D35:Q35">
    <cfRule type="expression" dxfId="11" priority="12">
      <formula>NOT(#REF!=1)</formula>
    </cfRule>
  </conditionalFormatting>
  <conditionalFormatting sqref="D29:E29 D30:G30 D31:J31 D34:AM34 D32:Q33 D35:Q35 D25:D28 E25:CN25 E26:BK28">
    <cfRule type="expression" dxfId="10" priority="11">
      <formula>NOT(#REF!=1)</formula>
    </cfRule>
  </conditionalFormatting>
  <conditionalFormatting sqref="AN28:AY28">
    <cfRule type="expression" dxfId="9" priority="10">
      <formula>NOT(#REF!=1)</formula>
    </cfRule>
  </conditionalFormatting>
  <conditionalFormatting sqref="AN28:AY28">
    <cfRule type="expression" dxfId="8" priority="9">
      <formula>NOT(#REF!=1)</formula>
    </cfRule>
  </conditionalFormatting>
  <conditionalFormatting sqref="AZ28:BK28">
    <cfRule type="expression" dxfId="7" priority="8">
      <formula>NOT(#REF!=1)</formula>
    </cfRule>
  </conditionalFormatting>
  <conditionalFormatting sqref="AZ28:BK28">
    <cfRule type="expression" dxfId="6" priority="7">
      <formula>NOT(#REF!=1)</formula>
    </cfRule>
  </conditionalFormatting>
  <conditionalFormatting sqref="P27:AM27 D33:BK33 D28:AM28 AN27:BK28 D34:CN34 D35:BM35">
    <cfRule type="expression" dxfId="5" priority="6">
      <formula>NOT(#REF!=1)</formula>
    </cfRule>
  </conditionalFormatting>
  <conditionalFormatting sqref="AN25:BK26">
    <cfRule type="expression" dxfId="4" priority="5">
      <formula>NOT(#REF!=1)</formula>
    </cfRule>
  </conditionalFormatting>
  <conditionalFormatting sqref="AN25:BK26">
    <cfRule type="expression" dxfId="3" priority="4">
      <formula>NOT(#REF!=1)</formula>
    </cfRule>
  </conditionalFormatting>
  <conditionalFormatting sqref="AN25:BK26">
    <cfRule type="expression" dxfId="2" priority="3">
      <formula>NOT(#REF!=1)</formula>
    </cfRule>
  </conditionalFormatting>
  <conditionalFormatting sqref="D29:E29 D30:G30 D31:J31 D34:AM34 D32:Q33 D35:Q35">
    <cfRule type="expression" dxfId="1" priority="2">
      <formula>NOT(#REF!=1)</formula>
    </cfRule>
  </conditionalFormatting>
  <conditionalFormatting sqref="D29:E29 D30:G30 D31:J31 D34:AM34 D32:Q33 D35:Q35 E25:CN25 D25:D28 E26:BK28">
    <cfRule type="expression" dxfId="0" priority="1">
      <formula>NOT(#REF!=1)</formula>
    </cfRule>
  </conditionalFormatting>
  <pageMargins left="0.70866141732283472" right="0.70866141732283472" top="0.74803149606299213" bottom="0.74803149606299213" header="0.31496062992125984" footer="0.31496062992125984"/>
  <pageSetup paperSize="8" scale="50" fitToHeight="0" orientation="landscape" horizontalDpi="200" verticalDpi="200" r:id="rId1"/>
  <headerFooter>
    <oddFooter>&amp;L&amp;Z&amp;F&amp;A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Classification xmlns="eecedeb9-13b3-4e62-b003-046c92e1668a">Unclassified</Classification>
    <_Status xmlns="http://schemas.microsoft.com/sharepoint/v3/fields">Draft</_Status>
    <Applicable_x0020_Start_x0020_Date xmlns="eecedeb9-13b3-4e62-b003-046c92e1668a">2013-11-22T14:53:22+00:00</Applicable_x0020_Start_x0020_Date>
    <Recipient xmlns="eecedeb9-13b3-4e62-b003-046c92e1668a" xsi:nil="true"/>
    <Applicable_x0020_Duration xmlns="eecedeb9-13b3-4e62-b003-046c92e1668a">-</Applicable_x0020_Duration>
    <Descriptor xmlns="eecedeb9-13b3-4e62-b003-046c92e1668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Procedure" ma:contentTypeID="0x0101001B40C0AE9C60714BA1D1E78CBB77D3CB00BF03B830529648419F9FB134B54D8EAE" ma:contentTypeVersion="27" ma:contentTypeDescription="This is used to produce internal procedure" ma:contentTypeScope="" ma:versionID="a60dbef0a1a25aa40d2dc5eb7ffda1c3">
  <xsd:schema xmlns:xsd="http://www.w3.org/2001/XMLSchema" xmlns:p="http://schemas.microsoft.com/office/2006/metadata/properties" xmlns:ns2="http://schemas.microsoft.com/sharepoint/v3/fields" xmlns:ns3="eecedeb9-13b3-4e62-b003-046c92e1668a" targetNamespace="http://schemas.microsoft.com/office/2006/metadata/properties" ma:root="true" ma:fieldsID="b6783aaedfd38225b1002f29f10049f2" ns2:_="" ns3:_="">
    <xsd:import namespace="http://schemas.microsoft.com/sharepoint/v3/fields"/>
    <xsd:import namespace="eecedeb9-13b3-4e62-b003-046c92e1668a"/>
    <xsd:element name="properties">
      <xsd:complexType>
        <xsd:sequence>
          <xsd:element name="documentManagement">
            <xsd:complexType>
              <xsd:all>
                <xsd:element ref="ns3:Recipient" minOccurs="0"/>
                <xsd:element ref="ns2:_Status" minOccurs="0"/>
                <xsd:element ref="ns3:Applicable_x0020_Start_x0020_Date" minOccurs="0"/>
                <xsd:element ref="ns3:Applicable_x0020_Duration" minOccurs="0"/>
                <xsd:element ref="ns3:Classification"/>
                <xsd:element ref="ns3:Descriptor" minOccurs="0"/>
              </xsd:all>
            </xsd:complexType>
          </xsd:element>
        </xsd:sequence>
      </xsd:complex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Recipient" ma:index="3" nillable="true" ma:displayName="Recipient" ma:default="" ma:description="Internal or external person(s) or group (eg Exec, SMT or Authority).  For Legal Advice put recipient of advice." ma:internalName="Recipient" ma:readOnly="false">
      <xsd:simpleType>
        <xsd:restriction base="dms:Text">
          <xsd:maxLength value="255"/>
        </xsd:restriction>
      </xsd:simpleType>
    </xsd:element>
    <xsd:element name="Applicable_x0020_Start_x0020_Date" ma:index="5" nillable="true" ma:displayName="Applicable Start Date" ma:default="[today]" ma:description="The Starting Date for the work - format is DD/MM/YYYY" ma:format="DateOnly" ma:internalName="Applicable_x0020_Start_x0020_Date">
      <xsd:simpleType>
        <xsd:restriction base="dms:DateTime"/>
      </xsd:simpleType>
    </xsd:element>
    <xsd:element name="Applicable_x0020_Duration" ma:index="12" nillable="true" ma:displayName="Applicable Duration" ma:default="-" ma:description="For how long is this document applicable, from the Applicable Start Date?" ma:format="Dropdown" ma:internalName="Applicable_x0020_Duration">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Classification" ma:index="13"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4"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axOccurs="1" ma:index="1" ma:displayName="Title"/>
        <xsd:element ref="dc:subject" minOccurs="0" maxOccurs="1" ma:index="2"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D1C19654-1347-4FAA-9B2E-D9C99515813C}">
  <ds:schemaRefs>
    <ds:schemaRef ds:uri="http://schemas.microsoft.com/sharepoint/v3/contenttype/forms"/>
  </ds:schemaRefs>
</ds:datastoreItem>
</file>

<file path=customXml/itemProps2.xml><?xml version="1.0" encoding="utf-8"?>
<ds:datastoreItem xmlns:ds="http://schemas.openxmlformats.org/officeDocument/2006/customXml" ds:itemID="{41A8BBD6-9823-477B-9D5B-7937936FD5CD}">
  <ds:schemaRefs>
    <ds:schemaRef ds:uri="http://schemas.microsoft.com/office/2006/metadata/properties"/>
    <ds:schemaRef ds:uri="eecedeb9-13b3-4e62-b003-046c92e1668a"/>
    <ds:schemaRef ds:uri="http://schemas.microsoft.com/sharepoint/v3/fields"/>
  </ds:schemaRefs>
</ds:datastoreItem>
</file>

<file path=customXml/itemProps3.xml><?xml version="1.0" encoding="utf-8"?>
<ds:datastoreItem xmlns:ds="http://schemas.openxmlformats.org/officeDocument/2006/customXml" ds:itemID="{80FFEA30-B9B8-4A68-AFC6-00DBB672F86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eecedeb9-13b3-4e62-b003-046c92e1668a"/>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Notes</vt:lpstr>
      <vt:lpstr>Close out - all DNOs</vt:lpstr>
      <vt:lpstr>Statistical analysis</vt:lpstr>
      <vt:lpstr>SF mapping</vt:lpstr>
      <vt:lpstr>'Statistical analysis'!Print_Area</vt:lpstr>
    </vt:vector>
  </TitlesOfParts>
  <Company>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 collection and analysis for DPCR4 losses - Jul 2013</dc:title>
  <dc:creator>Tim Aldridge</dc:creator>
  <cp:lastModifiedBy>Sian Bailey</cp:lastModifiedBy>
  <cp:lastPrinted>2013-09-23T15:00:16Z</cp:lastPrinted>
  <dcterms:created xsi:type="dcterms:W3CDTF">2013-06-13T19:10:54Z</dcterms:created>
  <dcterms:modified xsi:type="dcterms:W3CDTF">2013-11-22T15:24:42Z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0x0101001B40C0AE9C60714BA1D1E78CBB77D3CB00BF03B830529648419F9FB134B54D8EAE</vt:lpwstr>
  </property>
  <property fmtid="{D5CDD505-2E9C-101B-9397-08002B2CF9AE}" pid="3" name="Classification">
    <vt:lpwstr>Unclassified</vt:lpwstr>
  </property>
  <property fmtid="{D5CDD505-2E9C-101B-9397-08002B2CF9AE}" pid="4" name="::">
    <vt:lpwstr>- Subsidiary Document</vt:lpwstr>
  </property>
  <property fmtid="{D5CDD505-2E9C-101B-9397-08002B2CF9AE}" pid="5" name="Organisation">
    <vt:lpwstr>Choose an Organisation</vt:lpwstr>
  </property>
  <property fmtid="{D5CDD505-2E9C-101B-9397-08002B2CF9AE}" pid="6" name="Work Area">
    <vt:lpwstr>Electricity Distribution</vt:lpwstr>
  </property>
  <property fmtid="{D5CDD505-2E9C-101B-9397-08002B2CF9AE}" pid="7" name=":">
    <vt:lpwstr>Decision on the process to follow for closing out the losses incentive mechanism for the fourth distribution pri</vt:lpwstr>
  </property>
  <property fmtid="{D5CDD505-2E9C-101B-9397-08002B2CF9AE}" pid="8" name="Closing Date">
    <vt:lpwstr>2013-08-01T23:00:00+00:00</vt:lpwstr>
  </property>
  <property fmtid="{D5CDD505-2E9C-101B-9397-08002B2CF9AE}" pid="9" name="Publication Date:">
    <vt:lpwstr>2013-07-12T00:00:00+00:00</vt:lpwstr>
  </property>
</Properties>
</file>