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20" windowWidth="19320" windowHeight="11760" tabRatio="912" firstSheet="1" activeTab="1"/>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sheetId="7" r:id="rId10"/>
    <sheet name="SF mapping" sheetId="8" r:id="rId11"/>
  </sheets>
  <definedNames>
    <definedName name="Entry_Anchor" localSheetId="8">'App C delta'!$D$13</definedName>
    <definedName name="Entry_Anchor">'Fully-reconciled delta'!$D$13</definedName>
    <definedName name="HH_Exit_Anchor" localSheetId="8">'App C delta'!$D$14</definedName>
    <definedName name="HH_Exit_Anchor">'Fully-reconciled delta'!$D$14</definedName>
    <definedName name="NHH_Exit_Anchor" localSheetId="8">'App C delta'!$D$9</definedName>
    <definedName name="NHH_Exit_Anchor">'Fully-reconciled delta'!$D$9</definedName>
    <definedName name="_xlnm.Print_Area" localSheetId="8">'App C delta'!$D$1:$Q$31</definedName>
    <definedName name="_xlnm.Print_Area" localSheetId="4">'Fully-reconciled delta'!$D$1:$Q$31</definedName>
    <definedName name="_xlnm.Print_Area" localSheetId="9">'Statistical analysis'!$A$1:$O$80</definedName>
  </definedNames>
  <calcPr calcId="145621" iterate="1" iterateCount="1"/>
</workbook>
</file>

<file path=xl/calcChain.xml><?xml version="1.0" encoding="utf-8"?>
<calcChain xmlns="http://schemas.openxmlformats.org/spreadsheetml/2006/main">
  <c r="E39" i="11" l="1"/>
  <c r="E32" i="11"/>
  <c r="E25" i="11"/>
  <c r="E18" i="11"/>
  <c r="E11" i="11"/>
  <c r="D9" i="9" l="1"/>
  <c r="E9" i="9"/>
  <c r="F9" i="9"/>
  <c r="G9" i="9"/>
  <c r="H9" i="9"/>
  <c r="I9" i="9"/>
  <c r="J9" i="9"/>
  <c r="K9" i="9"/>
  <c r="L9" i="9"/>
  <c r="M9" i="9"/>
  <c r="N9" i="9"/>
  <c r="O9" i="9"/>
  <c r="P9" i="9"/>
  <c r="Q9" i="9"/>
  <c r="R9" i="9"/>
  <c r="S9" i="9"/>
  <c r="T9" i="9"/>
  <c r="U9" i="9"/>
  <c r="V9" i="9"/>
  <c r="W9" i="9"/>
  <c r="X9" i="9"/>
  <c r="Y9" i="9"/>
  <c r="Z9" i="9"/>
  <c r="AA9" i="9"/>
  <c r="AB9" i="9"/>
  <c r="AC9" i="9"/>
  <c r="AD9" i="9"/>
  <c r="AE9" i="9"/>
  <c r="AF9" i="9"/>
  <c r="AG9" i="9"/>
  <c r="AH9" i="9"/>
  <c r="AI9" i="9"/>
  <c r="AJ9" i="9"/>
  <c r="AK9" i="9"/>
  <c r="AL9" i="9"/>
  <c r="AM9" i="9"/>
  <c r="AN9" i="9"/>
  <c r="AO9" i="9"/>
  <c r="AP9" i="9"/>
  <c r="AQ9" i="9"/>
  <c r="AR9" i="9"/>
  <c r="AS9" i="9"/>
  <c r="AT9" i="9"/>
  <c r="AU9" i="9"/>
  <c r="AV9" i="9"/>
  <c r="AW9" i="9"/>
  <c r="AX9" i="9"/>
  <c r="AY9" i="9"/>
  <c r="AZ9" i="9"/>
  <c r="BA9" i="9"/>
  <c r="BB9" i="9"/>
  <c r="BC9" i="9"/>
  <c r="BD9" i="9"/>
  <c r="BE9" i="9"/>
  <c r="BF9" i="9"/>
  <c r="BG9" i="9"/>
  <c r="BH9" i="9"/>
  <c r="BI9" i="9"/>
  <c r="BJ9" i="9"/>
  <c r="BK9" i="9"/>
  <c r="BL9" i="9"/>
  <c r="BM9" i="9"/>
  <c r="BN9" i="9"/>
  <c r="BO9" i="9"/>
  <c r="BP9" i="9"/>
  <c r="BQ9" i="9"/>
  <c r="BR9" i="9"/>
  <c r="BS9" i="9"/>
  <c r="BT9" i="9"/>
  <c r="BU9" i="9"/>
  <c r="BV9" i="9"/>
  <c r="BW9" i="9"/>
  <c r="BX9" i="9"/>
  <c r="BY9" i="9"/>
  <c r="BZ9" i="9"/>
  <c r="CA9" i="9"/>
  <c r="CB9" i="9"/>
  <c r="CC9" i="9"/>
  <c r="CD9" i="9"/>
  <c r="CE9" i="9"/>
  <c r="CF9" i="9"/>
  <c r="CG9" i="9"/>
  <c r="CH9" i="9"/>
  <c r="CI9" i="9"/>
  <c r="CJ9" i="9"/>
  <c r="CK9" i="9"/>
  <c r="C9" i="9"/>
  <c r="D9" i="3" l="1"/>
  <c r="E9" i="3"/>
  <c r="F9" i="3"/>
  <c r="G9" i="3"/>
  <c r="H9" i="3"/>
  <c r="I9" i="3"/>
  <c r="J9" i="3"/>
  <c r="K9" i="3"/>
  <c r="L9" i="3"/>
  <c r="M9" i="3"/>
  <c r="N9" i="3"/>
  <c r="O9" i="3"/>
  <c r="P9" i="3"/>
  <c r="Q9" i="3"/>
  <c r="R9" i="3"/>
  <c r="S9" i="3"/>
  <c r="T9" i="3"/>
  <c r="U9" i="3"/>
  <c r="V9" i="3"/>
  <c r="W9" i="3"/>
  <c r="X9" i="3"/>
  <c r="Y9" i="3"/>
  <c r="Z9" i="3"/>
  <c r="AA9" i="3"/>
  <c r="AB9" i="3"/>
  <c r="AC9" i="3"/>
  <c r="AD9" i="3"/>
  <c r="AE9" i="3"/>
  <c r="AF9" i="3"/>
  <c r="AG9" i="3"/>
  <c r="AH9" i="3"/>
  <c r="AI9" i="3"/>
  <c r="AJ9" i="3"/>
  <c r="AK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M9" i="3"/>
  <c r="CN9" i="3"/>
  <c r="CO9" i="3"/>
  <c r="CP9" i="3"/>
  <c r="CQ9" i="3"/>
  <c r="CR9" i="3"/>
  <c r="CS9" i="3"/>
  <c r="CT9" i="3"/>
  <c r="CU9" i="3"/>
  <c r="CV9" i="3"/>
  <c r="C9" i="3"/>
  <c r="C6" i="1" l="1"/>
  <c r="D6" i="1" s="1"/>
  <c r="F38" i="11" l="1"/>
  <c r="F37" i="11"/>
  <c r="F36" i="11"/>
  <c r="F35" i="11"/>
  <c r="F34" i="11"/>
  <c r="F31" i="11"/>
  <c r="F30" i="11"/>
  <c r="F29" i="11"/>
  <c r="F28" i="11"/>
  <c r="F27" i="11"/>
  <c r="F24" i="11"/>
  <c r="F23" i="11"/>
  <c r="F22" i="11"/>
  <c r="F21" i="11"/>
  <c r="F20" i="11"/>
  <c r="F17" i="11"/>
  <c r="F16" i="11"/>
  <c r="F15" i="11"/>
  <c r="F14" i="11"/>
  <c r="F13" i="11"/>
  <c r="F7" i="11"/>
  <c r="F8" i="11"/>
  <c r="F9" i="11"/>
  <c r="F10" i="11"/>
  <c r="F6" i="11"/>
  <c r="AZ9" i="4" l="1"/>
  <c r="BA9" i="4"/>
  <c r="BB9" i="4"/>
  <c r="BC9" i="4"/>
  <c r="BD9" i="4"/>
  <c r="BE9" i="4"/>
  <c r="BF9" i="4"/>
  <c r="BG9" i="4"/>
  <c r="BH9" i="4"/>
  <c r="BI9" i="4"/>
  <c r="BJ9" i="4"/>
  <c r="AY9" i="4"/>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 r="AM9" i="4"/>
  <c r="AN9" i="4"/>
  <c r="AO9" i="4"/>
  <c r="AP9" i="4"/>
  <c r="AQ9" i="4"/>
  <c r="AR9" i="4"/>
  <c r="AS9" i="4"/>
  <c r="AT9" i="4"/>
  <c r="AU9" i="4"/>
  <c r="AV9" i="4"/>
  <c r="AW9" i="4"/>
  <c r="AX9" i="4"/>
  <c r="C9" i="4"/>
  <c r="AZ9" i="2" l="1"/>
  <c r="BA9" i="2"/>
  <c r="BB9" i="2"/>
  <c r="BC9" i="2"/>
  <c r="BD9" i="2"/>
  <c r="BE9" i="2"/>
  <c r="BF9" i="2"/>
  <c r="BG9" i="2"/>
  <c r="BH9" i="2"/>
  <c r="BI9" i="2"/>
  <c r="BJ9" i="2"/>
  <c r="AY9" i="2"/>
  <c r="D9" i="2"/>
  <c r="E9" i="2"/>
  <c r="F9" i="2"/>
  <c r="G9" i="2"/>
  <c r="H9" i="2"/>
  <c r="I9" i="2"/>
  <c r="J9" i="2"/>
  <c r="K9" i="2"/>
  <c r="L9" i="2"/>
  <c r="M9" i="2"/>
  <c r="N9" i="2"/>
  <c r="O9" i="2"/>
  <c r="P9" i="2"/>
  <c r="Q9" i="2"/>
  <c r="R9" i="2"/>
  <c r="S9" i="2"/>
  <c r="T9" i="2"/>
  <c r="U9" i="2"/>
  <c r="V9" i="2"/>
  <c r="W9" i="2"/>
  <c r="X9" i="2"/>
  <c r="Y9" i="2"/>
  <c r="Z9" i="2"/>
  <c r="AA9" i="2"/>
  <c r="AB9" i="2"/>
  <c r="AC9" i="2"/>
  <c r="AD9" i="2"/>
  <c r="AE9" i="2"/>
  <c r="AF9" i="2"/>
  <c r="AG9" i="2"/>
  <c r="AH9" i="2"/>
  <c r="AI9" i="2"/>
  <c r="AJ9" i="2"/>
  <c r="AK9" i="2"/>
  <c r="AL9" i="2"/>
  <c r="AM9" i="2"/>
  <c r="AN9" i="2"/>
  <c r="AO9" i="2"/>
  <c r="AP9" i="2"/>
  <c r="AQ9" i="2"/>
  <c r="AR9" i="2"/>
  <c r="AS9" i="2"/>
  <c r="AT9" i="2"/>
  <c r="AU9" i="2"/>
  <c r="AV9" i="2"/>
  <c r="AW9" i="2"/>
  <c r="AX9" i="2"/>
  <c r="C9" i="2"/>
  <c r="C53" i="11" l="1"/>
  <c r="C52" i="11"/>
  <c r="C51" i="11"/>
  <c r="C50" i="11"/>
  <c r="F39" i="11"/>
  <c r="D39" i="11"/>
  <c r="D53" i="11" s="1"/>
  <c r="F32" i="11"/>
  <c r="D32" i="11"/>
  <c r="F25" i="11"/>
  <c r="D25" i="11"/>
  <c r="D51" i="11" s="1"/>
  <c r="F18" i="11"/>
  <c r="D18" i="11"/>
  <c r="E3" i="10"/>
  <c r="G13" i="5"/>
  <c r="C49" i="11"/>
  <c r="G11" i="11"/>
  <c r="F11" i="11"/>
  <c r="D11" i="11"/>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BE13" i="10"/>
  <c r="BF13" i="10"/>
  <c r="BG13" i="10"/>
  <c r="BH13" i="10"/>
  <c r="BI13" i="10"/>
  <c r="BJ13" i="10"/>
  <c r="BK13" i="10"/>
  <c r="BL13" i="10"/>
  <c r="BM13" i="10"/>
  <c r="BN13" i="10"/>
  <c r="BO13" i="10"/>
  <c r="BP13" i="10"/>
  <c r="BQ13" i="10"/>
  <c r="BR13" i="10"/>
  <c r="BS13" i="10"/>
  <c r="BT13" i="10"/>
  <c r="BU13" i="10"/>
  <c r="BV13" i="10"/>
  <c r="BW13" i="10"/>
  <c r="BX13" i="10"/>
  <c r="BY13" i="10"/>
  <c r="BZ13" i="10"/>
  <c r="CA13" i="10"/>
  <c r="CB13" i="10"/>
  <c r="CC13" i="10"/>
  <c r="CD13" i="10"/>
  <c r="CE13" i="10"/>
  <c r="CF13" i="10"/>
  <c r="CG13" i="10"/>
  <c r="CH13" i="10"/>
  <c r="CI13" i="10"/>
  <c r="CJ13" i="10"/>
  <c r="CK13" i="10"/>
  <c r="CL13" i="10"/>
  <c r="CM13" i="10"/>
  <c r="CN13" i="10"/>
  <c r="CO13" i="10"/>
  <c r="CP13" i="10"/>
  <c r="CQ13" i="10"/>
  <c r="CR13" i="10"/>
  <c r="CS13" i="10"/>
  <c r="CT13" i="10"/>
  <c r="CU13" i="10"/>
  <c r="CV13" i="10"/>
  <c r="CW13" i="10"/>
  <c r="CX13" i="10"/>
  <c r="CY13" i="10"/>
  <c r="CZ13" i="10"/>
  <c r="E13" i="10"/>
  <c r="D52" i="11" l="1"/>
  <c r="D50" i="11"/>
  <c r="D49" i="11"/>
  <c r="CZ14" i="10" l="1"/>
  <c r="CY14" i="10"/>
  <c r="CX14" i="10"/>
  <c r="CW14" i="10"/>
  <c r="CV14" i="10"/>
  <c r="CU14" i="10"/>
  <c r="CT14" i="10"/>
  <c r="CS14" i="10"/>
  <c r="CR14" i="10"/>
  <c r="CQ14" i="10"/>
  <c r="CP14" i="10"/>
  <c r="CO14" i="10"/>
  <c r="CN14" i="10"/>
  <c r="CM14" i="10"/>
  <c r="CL14" i="10"/>
  <c r="CK14" i="10"/>
  <c r="CJ14" i="10"/>
  <c r="CI14" i="10"/>
  <c r="CH14" i="10"/>
  <c r="CG14" i="10"/>
  <c r="CF14" i="10"/>
  <c r="CE14" i="10"/>
  <c r="CD14" i="10"/>
  <c r="CC14" i="10"/>
  <c r="CB14" i="10"/>
  <c r="CA14" i="10"/>
  <c r="BZ14" i="10"/>
  <c r="BY14" i="10"/>
  <c r="BX14" i="10"/>
  <c r="BW14" i="10"/>
  <c r="BV14" i="10"/>
  <c r="BU14" i="10"/>
  <c r="BT14" i="10"/>
  <c r="BS14" i="10"/>
  <c r="BR14" i="10"/>
  <c r="BQ14" i="10"/>
  <c r="BP14" i="10"/>
  <c r="BO14" i="10"/>
  <c r="BN14" i="10"/>
  <c r="BM14" i="10"/>
  <c r="BL14" i="10"/>
  <c r="BK14" i="10"/>
  <c r="BJ14" i="10"/>
  <c r="BI14" i="10"/>
  <c r="BH14" i="10"/>
  <c r="BG14" i="10"/>
  <c r="BF14" i="10"/>
  <c r="BE14" i="10"/>
  <c r="BD14" i="10"/>
  <c r="BC14" i="10"/>
  <c r="BB14" i="10"/>
  <c r="BA14" i="10"/>
  <c r="AZ14" i="10"/>
  <c r="AY14" i="10"/>
  <c r="AX14" i="10"/>
  <c r="AW14" i="10"/>
  <c r="AV14" i="10"/>
  <c r="AU14" i="10"/>
  <c r="AT14" i="10"/>
  <c r="AS14" i="10"/>
  <c r="AR14" i="10"/>
  <c r="AQ14" i="10"/>
  <c r="AP14" i="10"/>
  <c r="AO14" i="10"/>
  <c r="AN14" i="10"/>
  <c r="AM14" i="10"/>
  <c r="AL14" i="10"/>
  <c r="AK14" i="10"/>
  <c r="AJ14" i="10"/>
  <c r="AI14" i="10"/>
  <c r="AH14" i="10"/>
  <c r="AG14" i="10"/>
  <c r="AF14" i="10"/>
  <c r="AE14" i="10"/>
  <c r="AD14" i="10"/>
  <c r="AC14" i="10"/>
  <c r="AB14" i="10"/>
  <c r="AA14" i="10"/>
  <c r="Z14" i="10"/>
  <c r="Y14" i="10"/>
  <c r="X14" i="10"/>
  <c r="W14" i="10"/>
  <c r="V14" i="10"/>
  <c r="U14" i="10"/>
  <c r="T14" i="10"/>
  <c r="S14" i="10"/>
  <c r="R14" i="10"/>
  <c r="Q14" i="10"/>
  <c r="P14" i="10"/>
  <c r="O14" i="10"/>
  <c r="N14" i="10"/>
  <c r="M14" i="10"/>
  <c r="L14" i="10"/>
  <c r="K14" i="10"/>
  <c r="J14" i="10"/>
  <c r="I14" i="10"/>
  <c r="H14" i="10"/>
  <c r="G14" i="10"/>
  <c r="F14" i="10"/>
  <c r="E14" i="10"/>
  <c r="F3" i="10"/>
  <c r="G3" i="10"/>
  <c r="H3" i="10"/>
  <c r="I3" i="10"/>
  <c r="J3" i="10"/>
  <c r="K3" i="10"/>
  <c r="L3" i="10"/>
  <c r="M3" i="10"/>
  <c r="N3" i="10"/>
  <c r="O3" i="10"/>
  <c r="P3" i="10"/>
  <c r="Q3" i="10"/>
  <c r="R3" i="10"/>
  <c r="S3" i="10"/>
  <c r="T3" i="10"/>
  <c r="U3" i="10"/>
  <c r="V3" i="10"/>
  <c r="W3" i="10"/>
  <c r="X3" i="10"/>
  <c r="Y3" i="10"/>
  <c r="Z3" i="10"/>
  <c r="AA3" i="10"/>
  <c r="AB3" i="10"/>
  <c r="AC3" i="10"/>
  <c r="AD3" i="10"/>
  <c r="AE3" i="10"/>
  <c r="AF3" i="10"/>
  <c r="AG3" i="10"/>
  <c r="AH3" i="10"/>
  <c r="AI3" i="10"/>
  <c r="AJ3" i="10"/>
  <c r="AK3" i="10"/>
  <c r="AL3" i="10"/>
  <c r="AM3" i="10"/>
  <c r="AN3" i="10"/>
  <c r="AO3" i="10"/>
  <c r="AP3" i="10"/>
  <c r="AQ3" i="10"/>
  <c r="AR3" i="10"/>
  <c r="AS3" i="10"/>
  <c r="AT3" i="10"/>
  <c r="AU3" i="10"/>
  <c r="AV3" i="10"/>
  <c r="AW3" i="10"/>
  <c r="AX3" i="10"/>
  <c r="AY3" i="10"/>
  <c r="AZ3" i="10"/>
  <c r="BA3" i="10"/>
  <c r="BB3" i="10"/>
  <c r="BC3" i="10"/>
  <c r="BD3" i="10"/>
  <c r="BE3" i="10"/>
  <c r="BF3" i="10"/>
  <c r="BG3" i="10"/>
  <c r="BH3" i="10"/>
  <c r="BI3" i="10"/>
  <c r="BJ3" i="10"/>
  <c r="BK3" i="10"/>
  <c r="BL3" i="10"/>
  <c r="BM3" i="10"/>
  <c r="BN3" i="10"/>
  <c r="BO3" i="10"/>
  <c r="BP3" i="10"/>
  <c r="BQ3" i="10"/>
  <c r="BR3" i="10"/>
  <c r="BS3" i="10"/>
  <c r="BT3" i="10"/>
  <c r="BU3" i="10"/>
  <c r="BV3" i="10"/>
  <c r="BW3" i="10"/>
  <c r="BX3" i="10"/>
  <c r="BY3" i="10"/>
  <c r="BZ3" i="10"/>
  <c r="CA3" i="10"/>
  <c r="CB3" i="10"/>
  <c r="CC3" i="10"/>
  <c r="CD3" i="10"/>
  <c r="CE3" i="10"/>
  <c r="CF3" i="10"/>
  <c r="CG3" i="10"/>
  <c r="CH3" i="10"/>
  <c r="CI3" i="10"/>
  <c r="CJ3" i="10"/>
  <c r="CK3" i="10"/>
  <c r="CL3" i="10"/>
  <c r="CM3" i="10"/>
  <c r="CN3" i="10"/>
  <c r="CO3" i="10"/>
  <c r="CP3" i="10"/>
  <c r="CQ3" i="10"/>
  <c r="CR3" i="10"/>
  <c r="CS3" i="10"/>
  <c r="CT3" i="10"/>
  <c r="CU3" i="10"/>
  <c r="CV3" i="10"/>
  <c r="CW3" i="10"/>
  <c r="CX3" i="10"/>
  <c r="CY3" i="10"/>
  <c r="CZ3" i="10"/>
  <c r="F4" i="10"/>
  <c r="G4" i="10"/>
  <c r="H4" i="10"/>
  <c r="I4" i="10"/>
  <c r="J4" i="10"/>
  <c r="K4" i="10"/>
  <c r="L4" i="10"/>
  <c r="M4" i="10"/>
  <c r="N4" i="10"/>
  <c r="O4" i="10"/>
  <c r="P4" i="10"/>
  <c r="Q4" i="10"/>
  <c r="R4" i="10"/>
  <c r="S4" i="10"/>
  <c r="T4" i="10"/>
  <c r="U4" i="10"/>
  <c r="V4" i="10"/>
  <c r="W4" i="10"/>
  <c r="X4" i="10"/>
  <c r="Y4" i="10"/>
  <c r="Z4" i="10"/>
  <c r="AA4" i="10"/>
  <c r="AB4" i="10"/>
  <c r="AC4" i="10"/>
  <c r="AD4" i="10"/>
  <c r="AE4" i="10"/>
  <c r="AF4" i="10"/>
  <c r="AG4" i="10"/>
  <c r="AH4" i="10"/>
  <c r="AI4" i="10"/>
  <c r="AJ4" i="10"/>
  <c r="AK4" i="10"/>
  <c r="AL4" i="10"/>
  <c r="AM4" i="10"/>
  <c r="AN4" i="10"/>
  <c r="AO4" i="10"/>
  <c r="AP4" i="10"/>
  <c r="AQ4" i="10"/>
  <c r="AR4" i="10"/>
  <c r="AS4" i="10"/>
  <c r="AT4" i="10"/>
  <c r="AU4" i="10"/>
  <c r="AV4" i="10"/>
  <c r="AW4" i="10"/>
  <c r="AX4" i="10"/>
  <c r="AY4" i="10"/>
  <c r="AZ4" i="10"/>
  <c r="BA4" i="10"/>
  <c r="BB4" i="10"/>
  <c r="BC4" i="10"/>
  <c r="BD4" i="10"/>
  <c r="BE4" i="10"/>
  <c r="BF4" i="10"/>
  <c r="BG4" i="10"/>
  <c r="BH4" i="10"/>
  <c r="BI4" i="10"/>
  <c r="BJ4" i="10"/>
  <c r="BK4" i="10"/>
  <c r="BL4" i="10"/>
  <c r="BM4" i="10"/>
  <c r="BN4" i="10"/>
  <c r="BO4" i="10"/>
  <c r="BP4" i="10"/>
  <c r="BQ4" i="10"/>
  <c r="BR4" i="10"/>
  <c r="BS4" i="10"/>
  <c r="BT4" i="10"/>
  <c r="BU4" i="10"/>
  <c r="BV4" i="10"/>
  <c r="BW4" i="10"/>
  <c r="BX4" i="10"/>
  <c r="BY4" i="10"/>
  <c r="BZ4" i="10"/>
  <c r="CA4" i="10"/>
  <c r="CB4" i="10"/>
  <c r="CC4" i="10"/>
  <c r="CD4" i="10"/>
  <c r="CE4" i="10"/>
  <c r="CF4" i="10"/>
  <c r="CG4" i="10"/>
  <c r="CH4" i="10"/>
  <c r="CI4" i="10"/>
  <c r="CJ4" i="10"/>
  <c r="CK4" i="10"/>
  <c r="CL4" i="10"/>
  <c r="CM4" i="10"/>
  <c r="CN4" i="10"/>
  <c r="CO4" i="10"/>
  <c r="CP4" i="10"/>
  <c r="CQ4" i="10"/>
  <c r="CR4" i="10"/>
  <c r="CS4" i="10"/>
  <c r="CT4" i="10"/>
  <c r="CU4" i="10"/>
  <c r="CV4" i="10"/>
  <c r="CW4" i="10"/>
  <c r="CX4" i="10"/>
  <c r="CY4" i="10"/>
  <c r="CZ4" i="10"/>
  <c r="F5" i="10"/>
  <c r="G5" i="10"/>
  <c r="H5" i="10"/>
  <c r="I5" i="10"/>
  <c r="J5" i="10"/>
  <c r="K5" i="10"/>
  <c r="L5" i="10"/>
  <c r="M5" i="10"/>
  <c r="N5" i="10"/>
  <c r="O5" i="10"/>
  <c r="P5" i="10"/>
  <c r="Q5" i="10"/>
  <c r="R5" i="10"/>
  <c r="S5" i="10"/>
  <c r="T5" i="10"/>
  <c r="U5" i="10"/>
  <c r="V5" i="10"/>
  <c r="W5" i="10"/>
  <c r="X5" i="10"/>
  <c r="Y5" i="10"/>
  <c r="Z5" i="10"/>
  <c r="AA5" i="10"/>
  <c r="AB5" i="10"/>
  <c r="AC5" i="10"/>
  <c r="AD5" i="10"/>
  <c r="AE5" i="10"/>
  <c r="AF5" i="10"/>
  <c r="AG5" i="10"/>
  <c r="AH5" i="10"/>
  <c r="AI5" i="10"/>
  <c r="AJ5" i="10"/>
  <c r="AK5" i="10"/>
  <c r="AL5" i="10"/>
  <c r="AM5" i="10"/>
  <c r="AN5" i="10"/>
  <c r="AO5" i="10"/>
  <c r="AP5" i="10"/>
  <c r="AQ5" i="10"/>
  <c r="AR5" i="10"/>
  <c r="AS5" i="10"/>
  <c r="AT5" i="10"/>
  <c r="AU5" i="10"/>
  <c r="AV5" i="10"/>
  <c r="AW5" i="10"/>
  <c r="AX5" i="10"/>
  <c r="AY5" i="10"/>
  <c r="AZ5" i="10"/>
  <c r="BA5" i="10"/>
  <c r="BB5" i="10"/>
  <c r="BC5" i="10"/>
  <c r="BD5" i="10"/>
  <c r="BE5" i="10"/>
  <c r="BF5" i="10"/>
  <c r="BG5" i="10"/>
  <c r="BH5" i="10"/>
  <c r="BI5" i="10"/>
  <c r="BJ5" i="10"/>
  <c r="BK5" i="10"/>
  <c r="BL5" i="10"/>
  <c r="BM5" i="10"/>
  <c r="BN5" i="10"/>
  <c r="BO5" i="10"/>
  <c r="BP5" i="10"/>
  <c r="BQ5" i="10"/>
  <c r="BR5" i="10"/>
  <c r="BS5" i="10"/>
  <c r="BT5" i="10"/>
  <c r="BU5" i="10"/>
  <c r="BV5" i="10"/>
  <c r="BW5" i="10"/>
  <c r="BX5" i="10"/>
  <c r="BY5" i="10"/>
  <c r="BZ5" i="10"/>
  <c r="CA5" i="10"/>
  <c r="CB5" i="10"/>
  <c r="CC5" i="10"/>
  <c r="CD5" i="10"/>
  <c r="CE5" i="10"/>
  <c r="CF5" i="10"/>
  <c r="CG5" i="10"/>
  <c r="CH5" i="10"/>
  <c r="CI5" i="10"/>
  <c r="CJ5" i="10"/>
  <c r="CK5" i="10"/>
  <c r="CL5" i="10"/>
  <c r="CM5" i="10"/>
  <c r="CN5" i="10"/>
  <c r="CO5" i="10"/>
  <c r="CP5" i="10"/>
  <c r="CQ5" i="10"/>
  <c r="CR5" i="10"/>
  <c r="CS5" i="10"/>
  <c r="CT5" i="10"/>
  <c r="CU5" i="10"/>
  <c r="CV5" i="10"/>
  <c r="CW5" i="10"/>
  <c r="CX5" i="10"/>
  <c r="CY5" i="10"/>
  <c r="CZ5" i="10"/>
  <c r="F6" i="10"/>
  <c r="G6" i="10"/>
  <c r="H6" i="10"/>
  <c r="I6" i="10"/>
  <c r="J6" i="10"/>
  <c r="K6" i="10"/>
  <c r="L6" i="10"/>
  <c r="M6" i="10"/>
  <c r="N6" i="10"/>
  <c r="O6" i="10"/>
  <c r="P6" i="10"/>
  <c r="Q6" i="10"/>
  <c r="R6" i="10"/>
  <c r="S6" i="10"/>
  <c r="T6" i="10"/>
  <c r="U6" i="10"/>
  <c r="V6" i="10"/>
  <c r="W6" i="10"/>
  <c r="X6" i="10"/>
  <c r="Y6" i="10"/>
  <c r="Z6" i="10"/>
  <c r="AA6" i="10"/>
  <c r="AB6" i="10"/>
  <c r="AC6" i="10"/>
  <c r="AD6" i="10"/>
  <c r="AE6" i="10"/>
  <c r="AF6" i="10"/>
  <c r="AG6" i="10"/>
  <c r="AH6" i="10"/>
  <c r="AI6" i="10"/>
  <c r="AJ6" i="10"/>
  <c r="AK6" i="10"/>
  <c r="AL6" i="10"/>
  <c r="AM6" i="10"/>
  <c r="AN6" i="10"/>
  <c r="AO6" i="10"/>
  <c r="AP6" i="10"/>
  <c r="AQ6" i="10"/>
  <c r="AR6" i="10"/>
  <c r="AS6" i="10"/>
  <c r="AT6" i="10"/>
  <c r="AU6" i="10"/>
  <c r="AV6" i="10"/>
  <c r="AW6" i="10"/>
  <c r="AX6" i="10"/>
  <c r="AY6" i="10"/>
  <c r="AZ6" i="10"/>
  <c r="BA6" i="10"/>
  <c r="BB6" i="10"/>
  <c r="BC6" i="10"/>
  <c r="BD6" i="10"/>
  <c r="BE6" i="10"/>
  <c r="BF6" i="10"/>
  <c r="BG6" i="10"/>
  <c r="BH6" i="10"/>
  <c r="BI6" i="10"/>
  <c r="BJ6" i="10"/>
  <c r="BK6" i="10"/>
  <c r="BL6" i="10"/>
  <c r="BM6" i="10"/>
  <c r="BN6" i="10"/>
  <c r="BO6" i="10"/>
  <c r="BP6" i="10"/>
  <c r="BQ6" i="10"/>
  <c r="BR6" i="10"/>
  <c r="BS6" i="10"/>
  <c r="BT6" i="10"/>
  <c r="BU6" i="10"/>
  <c r="BV6" i="10"/>
  <c r="BW6" i="10"/>
  <c r="BX6" i="10"/>
  <c r="BY6" i="10"/>
  <c r="BZ6" i="10"/>
  <c r="CA6" i="10"/>
  <c r="CB6" i="10"/>
  <c r="CC6" i="10"/>
  <c r="CD6" i="10"/>
  <c r="CE6" i="10"/>
  <c r="CF6" i="10"/>
  <c r="CG6" i="10"/>
  <c r="CH6" i="10"/>
  <c r="CI6" i="10"/>
  <c r="CJ6" i="10"/>
  <c r="CK6" i="10"/>
  <c r="CL6" i="10"/>
  <c r="CM6" i="10"/>
  <c r="CN6" i="10"/>
  <c r="CO6" i="10"/>
  <c r="CP6" i="10"/>
  <c r="CQ6" i="10"/>
  <c r="CR6" i="10"/>
  <c r="CS6" i="10"/>
  <c r="CT6" i="10"/>
  <c r="CU6" i="10"/>
  <c r="CV6" i="10"/>
  <c r="CW6" i="10"/>
  <c r="CX6" i="10"/>
  <c r="CY6" i="10"/>
  <c r="CZ6" i="10"/>
  <c r="F7" i="10"/>
  <c r="G7" i="10"/>
  <c r="H7" i="10"/>
  <c r="I7" i="10"/>
  <c r="J7" i="10"/>
  <c r="K7" i="10"/>
  <c r="L7" i="10"/>
  <c r="M7" i="10"/>
  <c r="N7" i="10"/>
  <c r="O7" i="10"/>
  <c r="P7" i="10"/>
  <c r="Q7" i="10"/>
  <c r="R7" i="10"/>
  <c r="S7" i="10"/>
  <c r="T7" i="10"/>
  <c r="U7" i="10"/>
  <c r="V7" i="10"/>
  <c r="W7" i="10"/>
  <c r="X7" i="10"/>
  <c r="Y7" i="10"/>
  <c r="Z7" i="10"/>
  <c r="AA7" i="10"/>
  <c r="AB7" i="10"/>
  <c r="AC7" i="10"/>
  <c r="AD7" i="10"/>
  <c r="AE7" i="10"/>
  <c r="AF7" i="10"/>
  <c r="AG7" i="10"/>
  <c r="AH7" i="10"/>
  <c r="AI7" i="10"/>
  <c r="AJ7" i="10"/>
  <c r="AK7" i="10"/>
  <c r="AL7" i="10"/>
  <c r="AM7" i="10"/>
  <c r="AN7" i="10"/>
  <c r="AO7" i="10"/>
  <c r="AP7" i="10"/>
  <c r="AQ7" i="10"/>
  <c r="AR7" i="10"/>
  <c r="AS7" i="10"/>
  <c r="AT7" i="10"/>
  <c r="AU7" i="10"/>
  <c r="AV7" i="10"/>
  <c r="AW7" i="10"/>
  <c r="AX7" i="10"/>
  <c r="AY7" i="10"/>
  <c r="AZ7" i="10"/>
  <c r="BA7" i="10"/>
  <c r="BB7" i="10"/>
  <c r="BC7" i="10"/>
  <c r="BD7" i="10"/>
  <c r="BE7" i="10"/>
  <c r="BF7" i="10"/>
  <c r="BG7" i="10"/>
  <c r="BH7" i="10"/>
  <c r="BI7" i="10"/>
  <c r="BJ7" i="10"/>
  <c r="BK7" i="10"/>
  <c r="BL7" i="10"/>
  <c r="BM7" i="10"/>
  <c r="BN7" i="10"/>
  <c r="BO7" i="10"/>
  <c r="BP7" i="10"/>
  <c r="BQ7" i="10"/>
  <c r="BR7" i="10"/>
  <c r="BS7" i="10"/>
  <c r="BT7" i="10"/>
  <c r="BU7" i="10"/>
  <c r="BV7" i="10"/>
  <c r="BW7" i="10"/>
  <c r="BX7" i="10"/>
  <c r="BY7" i="10"/>
  <c r="BZ7" i="10"/>
  <c r="CA7" i="10"/>
  <c r="CB7" i="10"/>
  <c r="CC7" i="10"/>
  <c r="CD7" i="10"/>
  <c r="CE7" i="10"/>
  <c r="CF7" i="10"/>
  <c r="CG7" i="10"/>
  <c r="CH7" i="10"/>
  <c r="CI7" i="10"/>
  <c r="CJ7" i="10"/>
  <c r="CK7" i="10"/>
  <c r="CL7" i="10"/>
  <c r="CM7" i="10"/>
  <c r="CN7" i="10"/>
  <c r="CO7" i="10"/>
  <c r="CP7" i="10"/>
  <c r="CQ7" i="10"/>
  <c r="CR7" i="10"/>
  <c r="CS7" i="10"/>
  <c r="CT7" i="10"/>
  <c r="CU7" i="10"/>
  <c r="CV7" i="10"/>
  <c r="CW7" i="10"/>
  <c r="CX7" i="10"/>
  <c r="CY7" i="10"/>
  <c r="CZ7" i="10"/>
  <c r="F8" i="10"/>
  <c r="G8" i="10"/>
  <c r="H8" i="10"/>
  <c r="I8" i="10"/>
  <c r="J8" i="10"/>
  <c r="K8" i="10"/>
  <c r="L8" i="10"/>
  <c r="M8" i="10"/>
  <c r="N8" i="10"/>
  <c r="O8" i="10"/>
  <c r="P8" i="10"/>
  <c r="Q8" i="10"/>
  <c r="R8" i="10"/>
  <c r="S8" i="10"/>
  <c r="T8" i="10"/>
  <c r="U8" i="10"/>
  <c r="V8" i="10"/>
  <c r="W8" i="10"/>
  <c r="X8" i="10"/>
  <c r="Y8" i="10"/>
  <c r="Z8" i="10"/>
  <c r="AA8" i="10"/>
  <c r="AB8" i="10"/>
  <c r="AC8" i="10"/>
  <c r="AD8" i="10"/>
  <c r="AE8" i="10"/>
  <c r="AF8" i="10"/>
  <c r="AG8" i="10"/>
  <c r="AH8" i="10"/>
  <c r="AI8" i="10"/>
  <c r="AJ8" i="10"/>
  <c r="AK8" i="10"/>
  <c r="AL8" i="10"/>
  <c r="AM8" i="10"/>
  <c r="AN8" i="10"/>
  <c r="AO8" i="10"/>
  <c r="AP8" i="10"/>
  <c r="AQ8" i="10"/>
  <c r="AR8" i="10"/>
  <c r="AS8" i="10"/>
  <c r="AT8" i="10"/>
  <c r="AU8" i="10"/>
  <c r="AV8" i="10"/>
  <c r="AW8" i="10"/>
  <c r="AX8" i="10"/>
  <c r="AY8" i="10"/>
  <c r="AZ8" i="10"/>
  <c r="BA8" i="10"/>
  <c r="BB8" i="10"/>
  <c r="BC8" i="10"/>
  <c r="BD8" i="10"/>
  <c r="BE8" i="10"/>
  <c r="BF8" i="10"/>
  <c r="BG8" i="10"/>
  <c r="BH8" i="10"/>
  <c r="BI8" i="10"/>
  <c r="BJ8" i="10"/>
  <c r="BK8" i="10"/>
  <c r="BL8" i="10"/>
  <c r="BM8" i="10"/>
  <c r="BN8" i="10"/>
  <c r="BO8" i="10"/>
  <c r="BP8" i="10"/>
  <c r="BQ8" i="10"/>
  <c r="BR8" i="10"/>
  <c r="BS8" i="10"/>
  <c r="BT8" i="10"/>
  <c r="BU8" i="10"/>
  <c r="BV8" i="10"/>
  <c r="BW8" i="10"/>
  <c r="BX8" i="10"/>
  <c r="BY8" i="10"/>
  <c r="BZ8" i="10"/>
  <c r="CA8" i="10"/>
  <c r="CB8" i="10"/>
  <c r="CC8" i="10"/>
  <c r="CD8" i="10"/>
  <c r="CE8" i="10"/>
  <c r="CF8" i="10"/>
  <c r="CG8" i="10"/>
  <c r="CH8" i="10"/>
  <c r="CI8" i="10"/>
  <c r="CJ8" i="10"/>
  <c r="CK8" i="10"/>
  <c r="CL8" i="10"/>
  <c r="CM8" i="10"/>
  <c r="CN8" i="10"/>
  <c r="CO8" i="10"/>
  <c r="CP8" i="10"/>
  <c r="CQ8" i="10"/>
  <c r="CR8" i="10"/>
  <c r="CS8" i="10"/>
  <c r="CT8" i="10"/>
  <c r="CU8" i="10"/>
  <c r="CV8" i="10"/>
  <c r="CW8" i="10"/>
  <c r="CX8" i="10"/>
  <c r="CY8" i="10"/>
  <c r="CZ8" i="10"/>
  <c r="F9" i="10"/>
  <c r="G9" i="10"/>
  <c r="H9" i="10"/>
  <c r="I9" i="10"/>
  <c r="J9" i="10"/>
  <c r="K9" i="10"/>
  <c r="L9" i="10"/>
  <c r="M9" i="10"/>
  <c r="N9" i="10"/>
  <c r="O9" i="10"/>
  <c r="P9" i="10"/>
  <c r="Q9" i="10"/>
  <c r="R9" i="10"/>
  <c r="S9" i="10"/>
  <c r="T9" i="10"/>
  <c r="U9" i="10"/>
  <c r="V9" i="10"/>
  <c r="W9" i="10"/>
  <c r="X9" i="10"/>
  <c r="Y9" i="10"/>
  <c r="Z9" i="10"/>
  <c r="AA9" i="10"/>
  <c r="AB9" i="10"/>
  <c r="AC9" i="10"/>
  <c r="AD9" i="10"/>
  <c r="AE9" i="10"/>
  <c r="AF9" i="10"/>
  <c r="AG9" i="10"/>
  <c r="AH9" i="10"/>
  <c r="AI9" i="10"/>
  <c r="AJ9" i="10"/>
  <c r="AK9" i="10"/>
  <c r="AL9" i="10"/>
  <c r="AM9" i="10"/>
  <c r="AN9" i="10"/>
  <c r="AO9" i="10"/>
  <c r="AP9" i="10"/>
  <c r="AQ9" i="10"/>
  <c r="AR9" i="10"/>
  <c r="AS9" i="10"/>
  <c r="AT9" i="10"/>
  <c r="AU9" i="10"/>
  <c r="AV9" i="10"/>
  <c r="AW9" i="10"/>
  <c r="AX9" i="10"/>
  <c r="AY9" i="10"/>
  <c r="AZ9" i="10"/>
  <c r="BA9" i="10"/>
  <c r="BB9" i="10"/>
  <c r="BC9" i="10"/>
  <c r="BD9" i="10"/>
  <c r="BE9" i="10"/>
  <c r="BF9" i="10"/>
  <c r="BG9" i="10"/>
  <c r="BH9" i="10"/>
  <c r="BI9" i="10"/>
  <c r="BJ9" i="10"/>
  <c r="BK9" i="10"/>
  <c r="BL9" i="10"/>
  <c r="BM9" i="10"/>
  <c r="BN9" i="10"/>
  <c r="BO9" i="10"/>
  <c r="BP9" i="10"/>
  <c r="BQ9" i="10"/>
  <c r="BR9" i="10"/>
  <c r="BS9" i="10"/>
  <c r="BT9" i="10"/>
  <c r="BU9" i="10"/>
  <c r="BV9" i="10"/>
  <c r="BW9" i="10"/>
  <c r="BX9" i="10"/>
  <c r="BY9" i="10"/>
  <c r="BZ9" i="10"/>
  <c r="CA9" i="10"/>
  <c r="CB9" i="10"/>
  <c r="CC9" i="10"/>
  <c r="CD9" i="10"/>
  <c r="CE9" i="10"/>
  <c r="CF9" i="10"/>
  <c r="CG9" i="10"/>
  <c r="CH9" i="10"/>
  <c r="CI9" i="10"/>
  <c r="CJ9" i="10"/>
  <c r="CK9" i="10"/>
  <c r="CL9" i="10"/>
  <c r="CM9" i="10"/>
  <c r="CN9" i="10"/>
  <c r="CO9" i="10"/>
  <c r="CP9" i="10"/>
  <c r="CQ9" i="10"/>
  <c r="CR9" i="10"/>
  <c r="CS9" i="10"/>
  <c r="CT9" i="10"/>
  <c r="CU9" i="10"/>
  <c r="CV9" i="10"/>
  <c r="CW9" i="10"/>
  <c r="CX9" i="10"/>
  <c r="CY9" i="10"/>
  <c r="CZ9" i="10"/>
  <c r="E4" i="10"/>
  <c r="E5" i="10"/>
  <c r="E6" i="10"/>
  <c r="E7" i="10"/>
  <c r="E8" i="10"/>
  <c r="E9" i="10"/>
  <c r="A20" i="10" l="1"/>
  <c r="A21" i="10" s="1"/>
  <c r="A22" i="10" s="1"/>
  <c r="CZ12" i="10"/>
  <c r="CY12" i="10"/>
  <c r="CX12" i="10"/>
  <c r="CW12" i="10"/>
  <c r="CV12" i="10"/>
  <c r="CU12" i="10"/>
  <c r="CT12" i="10"/>
  <c r="CS12" i="10"/>
  <c r="CR12" i="10"/>
  <c r="CQ12" i="10"/>
  <c r="CP12" i="10"/>
  <c r="CO12" i="10"/>
  <c r="CN12" i="10"/>
  <c r="CM12" i="10"/>
  <c r="CL12" i="10"/>
  <c r="CK12" i="10"/>
  <c r="CJ12" i="10"/>
  <c r="CI12" i="10"/>
  <c r="CH12" i="10"/>
  <c r="CG12" i="10"/>
  <c r="CF12" i="10"/>
  <c r="CE12" i="10"/>
  <c r="CD12" i="10"/>
  <c r="CC12" i="10"/>
  <c r="CB12" i="10"/>
  <c r="CA12" i="10"/>
  <c r="BZ12" i="10"/>
  <c r="BY12" i="10"/>
  <c r="BX12" i="10"/>
  <c r="BW12" i="10"/>
  <c r="BV12" i="10"/>
  <c r="BU12" i="10"/>
  <c r="BT12" i="10"/>
  <c r="BS12" i="10"/>
  <c r="BR12" i="10"/>
  <c r="BQ12" i="10"/>
  <c r="BP12" i="10"/>
  <c r="BO12" i="10"/>
  <c r="BN12" i="10"/>
  <c r="BM12" i="10"/>
  <c r="BL12" i="10"/>
  <c r="BK12" i="10"/>
  <c r="BJ12" i="10"/>
  <c r="BI12" i="10"/>
  <c r="BH12" i="10"/>
  <c r="BG12" i="10"/>
  <c r="BF12" i="10"/>
  <c r="BE12" i="10"/>
  <c r="BD12" i="10"/>
  <c r="BC12" i="10"/>
  <c r="BB12" i="10"/>
  <c r="BA12" i="10"/>
  <c r="AZ12" i="10"/>
  <c r="AY12" i="10"/>
  <c r="AX12" i="10"/>
  <c r="AW12" i="10"/>
  <c r="AV12" i="10"/>
  <c r="AU12"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O12" i="10"/>
  <c r="N12" i="10"/>
  <c r="M12" i="10"/>
  <c r="L12" i="10"/>
  <c r="K12" i="10"/>
  <c r="J12" i="10"/>
  <c r="I12" i="10"/>
  <c r="H12" i="10"/>
  <c r="G12" i="10"/>
  <c r="F19" i="10"/>
  <c r="E12" i="10"/>
  <c r="CX12" i="9"/>
  <c r="CW12" i="9"/>
  <c r="CV12" i="9"/>
  <c r="CU12" i="9"/>
  <c r="CT12" i="9"/>
  <c r="CS12" i="9"/>
  <c r="CR12" i="9"/>
  <c r="CQ12" i="9"/>
  <c r="CP12" i="9"/>
  <c r="CO12" i="9"/>
  <c r="CN12" i="9"/>
  <c r="CM12" i="9"/>
  <c r="CL12" i="9"/>
  <c r="CK12" i="9"/>
  <c r="CJ12" i="9"/>
  <c r="CI12" i="9"/>
  <c r="CH12" i="9"/>
  <c r="CG12" i="9"/>
  <c r="CF12" i="9"/>
  <c r="CE12" i="9"/>
  <c r="CD12" i="9"/>
  <c r="CC12" i="9"/>
  <c r="CB12" i="9"/>
  <c r="CA12" i="9"/>
  <c r="BZ12" i="9"/>
  <c r="BY12" i="9"/>
  <c r="BX12" i="9"/>
  <c r="BW12" i="9"/>
  <c r="BV12" i="9"/>
  <c r="BU12" i="9"/>
  <c r="BT12" i="9"/>
  <c r="BS12" i="9"/>
  <c r="BR12" i="9"/>
  <c r="BQ12" i="9"/>
  <c r="BP12" i="9"/>
  <c r="BO12" i="9"/>
  <c r="BN12" i="9"/>
  <c r="BM12" i="9"/>
  <c r="BL12" i="9"/>
  <c r="BK12" i="9"/>
  <c r="BJ12" i="9"/>
  <c r="BI12" i="9"/>
  <c r="BH12" i="9"/>
  <c r="BG12" i="9"/>
  <c r="BF12" i="9"/>
  <c r="BE12" i="9"/>
  <c r="BD12" i="9"/>
  <c r="BC12" i="9"/>
  <c r="BB12" i="9"/>
  <c r="BA12" i="9"/>
  <c r="AZ12" i="9"/>
  <c r="AY12" i="9"/>
  <c r="AX12" i="9"/>
  <c r="AW12" i="9"/>
  <c r="AV12" i="9"/>
  <c r="AU12"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E12" i="9"/>
  <c r="D12" i="9"/>
  <c r="C12" i="9"/>
  <c r="AM34" i="8"/>
  <c r="AL34" i="8"/>
  <c r="AK34" i="8"/>
  <c r="AJ34" i="8"/>
  <c r="AI34" i="8"/>
  <c r="AH34" i="8"/>
  <c r="AG34" i="8"/>
  <c r="AF34" i="8"/>
  <c r="AE34" i="8"/>
  <c r="AD34" i="8"/>
  <c r="AC34" i="8"/>
  <c r="AB34" i="8"/>
  <c r="AA34" i="8"/>
  <c r="Z34" i="8"/>
  <c r="Y34" i="8"/>
  <c r="X34" i="8"/>
  <c r="W34" i="8"/>
  <c r="V34" i="8"/>
  <c r="U34" i="8"/>
  <c r="T34" i="8"/>
  <c r="S34" i="8"/>
  <c r="R34" i="8"/>
  <c r="Q34" i="8"/>
  <c r="P34" i="8"/>
  <c r="O34" i="8"/>
  <c r="N34" i="8"/>
  <c r="M34" i="8"/>
  <c r="L34" i="8"/>
  <c r="K34" i="8"/>
  <c r="J34" i="8"/>
  <c r="I34" i="8"/>
  <c r="H34" i="8"/>
  <c r="G34" i="8"/>
  <c r="F34" i="8"/>
  <c r="E34" i="8"/>
  <c r="D34" i="8"/>
  <c r="E33" i="8"/>
  <c r="D33" i="8"/>
  <c r="CN32" i="8"/>
  <c r="CM32" i="8"/>
  <c r="CL32" i="8"/>
  <c r="CK32" i="8"/>
  <c r="CJ32" i="8"/>
  <c r="CI32" i="8"/>
  <c r="CH32" i="8"/>
  <c r="CG32" i="8"/>
  <c r="CF32" i="8"/>
  <c r="CE32" i="8"/>
  <c r="CD32" i="8"/>
  <c r="CC32" i="8"/>
  <c r="CB32" i="8"/>
  <c r="CA32" i="8"/>
  <c r="BZ32" i="8"/>
  <c r="CN31" i="8"/>
  <c r="CM31" i="8"/>
  <c r="CL31" i="8"/>
  <c r="CK31" i="8"/>
  <c r="CJ31" i="8"/>
  <c r="CI31" i="8"/>
  <c r="CH31" i="8"/>
  <c r="CG31" i="8"/>
  <c r="CF31" i="8"/>
  <c r="CE31" i="8"/>
  <c r="CD31" i="8"/>
  <c r="CC31" i="8"/>
  <c r="CB31" i="8"/>
  <c r="CA31" i="8"/>
  <c r="BZ31" i="8"/>
  <c r="BY31" i="8"/>
  <c r="BX31" i="8"/>
  <c r="BW31" i="8"/>
  <c r="BV31" i="8"/>
  <c r="BU31" i="8"/>
  <c r="BT31" i="8"/>
  <c r="BS31" i="8"/>
  <c r="CN30" i="8"/>
  <c r="CM30" i="8"/>
  <c r="CL30" i="8"/>
  <c r="CK30" i="8"/>
  <c r="CJ30" i="8"/>
  <c r="CI30" i="8"/>
  <c r="CH30" i="8"/>
  <c r="CG30" i="8"/>
  <c r="CF30" i="8"/>
  <c r="CE30" i="8"/>
  <c r="CD30" i="8"/>
  <c r="CC30" i="8"/>
  <c r="CB30" i="8"/>
  <c r="CA30" i="8"/>
  <c r="BZ30" i="8"/>
  <c r="BY30" i="8"/>
  <c r="BX30" i="8"/>
  <c r="BW30" i="8"/>
  <c r="BV30" i="8"/>
  <c r="BU30" i="8"/>
  <c r="BT30" i="8"/>
  <c r="BS30" i="8"/>
  <c r="BR30" i="8"/>
  <c r="BQ30" i="8"/>
  <c r="BP30" i="8"/>
  <c r="CN29" i="8"/>
  <c r="CN33" i="8" s="1"/>
  <c r="CN34" i="8" s="1"/>
  <c r="CM29" i="8"/>
  <c r="CL29" i="8"/>
  <c r="CL33" i="8" s="1"/>
  <c r="CL34" i="8" s="1"/>
  <c r="CK29" i="8"/>
  <c r="CJ29" i="8"/>
  <c r="CJ33" i="8" s="1"/>
  <c r="CJ34" i="8" s="1"/>
  <c r="CI29" i="8"/>
  <c r="CH29" i="8"/>
  <c r="CH33" i="8" s="1"/>
  <c r="CH34" i="8" s="1"/>
  <c r="CG29" i="8"/>
  <c r="CF29" i="8"/>
  <c r="CF33" i="8" s="1"/>
  <c r="CF34" i="8" s="1"/>
  <c r="CE29" i="8"/>
  <c r="CD29" i="8"/>
  <c r="CD33" i="8" s="1"/>
  <c r="CD34" i="8" s="1"/>
  <c r="CC29" i="8"/>
  <c r="CB29" i="8"/>
  <c r="CB33" i="8" s="1"/>
  <c r="CB34" i="8" s="1"/>
  <c r="CA29" i="8"/>
  <c r="BZ29" i="8"/>
  <c r="BZ33" i="8" s="1"/>
  <c r="BZ34" i="8" s="1"/>
  <c r="BY29" i="8"/>
  <c r="BX29" i="8"/>
  <c r="BW29" i="8"/>
  <c r="BV29" i="8"/>
  <c r="BU29" i="8"/>
  <c r="BT29" i="8"/>
  <c r="BS29" i="8"/>
  <c r="BR29" i="8"/>
  <c r="BQ29" i="8"/>
  <c r="BP29" i="8"/>
  <c r="BO29" i="8"/>
  <c r="BN29" i="8"/>
  <c r="BK26" i="8"/>
  <c r="BJ26" i="8"/>
  <c r="BI26" i="8"/>
  <c r="BH26" i="8"/>
  <c r="BG26" i="8"/>
  <c r="BF26" i="8"/>
  <c r="BE26" i="8"/>
  <c r="BD26" i="8"/>
  <c r="BC26" i="8"/>
  <c r="BB26" i="8"/>
  <c r="BA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R26" i="8"/>
  <c r="Q26" i="8"/>
  <c r="P26" i="8"/>
  <c r="O26" i="8"/>
  <c r="N26" i="8"/>
  <c r="M26" i="8"/>
  <c r="L26" i="8"/>
  <c r="K26" i="8"/>
  <c r="J26" i="8"/>
  <c r="I26" i="8"/>
  <c r="H26" i="8"/>
  <c r="G26" i="8"/>
  <c r="F26" i="8"/>
  <c r="E26" i="8"/>
  <c r="D26" i="8"/>
  <c r="CN25" i="8"/>
  <c r="CM25" i="8"/>
  <c r="CL25" i="8"/>
  <c r="CK25" i="8"/>
  <c r="CJ25" i="8"/>
  <c r="CI25" i="8"/>
  <c r="CH25" i="8"/>
  <c r="CG25" i="8"/>
  <c r="CF25" i="8"/>
  <c r="CE25" i="8"/>
  <c r="CD25" i="8"/>
  <c r="CC25" i="8"/>
  <c r="CB25" i="8"/>
  <c r="CA25" i="8"/>
  <c r="BZ25" i="8"/>
  <c r="BY25" i="8"/>
  <c r="BX25" i="8"/>
  <c r="BW25" i="8"/>
  <c r="BV25" i="8"/>
  <c r="BU25" i="8"/>
  <c r="BT25" i="8"/>
  <c r="BS25" i="8"/>
  <c r="BR25" i="8"/>
  <c r="BQ25" i="8"/>
  <c r="BP25" i="8"/>
  <c r="BO25" i="8"/>
  <c r="BN25" i="8"/>
  <c r="BM25" i="8"/>
  <c r="BL25" i="8"/>
  <c r="BK25" i="8"/>
  <c r="BJ25" i="8"/>
  <c r="BI25" i="8"/>
  <c r="BH25" i="8"/>
  <c r="BG25" i="8"/>
  <c r="BF25" i="8"/>
  <c r="BE25" i="8"/>
  <c r="BD25" i="8"/>
  <c r="BC25" i="8"/>
  <c r="BB25" i="8"/>
  <c r="BA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T25" i="8"/>
  <c r="S25" i="8"/>
  <c r="R25" i="8"/>
  <c r="Q25" i="8"/>
  <c r="P25" i="8"/>
  <c r="O25" i="8"/>
  <c r="N25" i="8"/>
  <c r="M25" i="8"/>
  <c r="L25" i="8"/>
  <c r="K25" i="8"/>
  <c r="J25" i="8"/>
  <c r="I25" i="8"/>
  <c r="H25" i="8"/>
  <c r="G25" i="8"/>
  <c r="F25" i="8"/>
  <c r="E25" i="8"/>
  <c r="D25" i="8"/>
  <c r="CU20" i="8"/>
  <c r="CT20" i="8"/>
  <c r="CS20" i="8"/>
  <c r="CR20" i="8"/>
  <c r="CQ20" i="8"/>
  <c r="CP20" i="8"/>
  <c r="CO20" i="8"/>
  <c r="CN20" i="8"/>
  <c r="CM20" i="8"/>
  <c r="CL20" i="8"/>
  <c r="CK20" i="8"/>
  <c r="CJ20" i="8"/>
  <c r="CI20" i="8"/>
  <c r="CH20" i="8"/>
  <c r="CG20" i="8"/>
  <c r="CF20" i="8"/>
  <c r="CE20" i="8"/>
  <c r="CD20" i="8"/>
  <c r="CC20" i="8"/>
  <c r="CB20" i="8"/>
  <c r="CA20" i="8"/>
  <c r="BZ20" i="8"/>
  <c r="BY20" i="8"/>
  <c r="BX20" i="8"/>
  <c r="BW20" i="8"/>
  <c r="BV20" i="8"/>
  <c r="BU20" i="8"/>
  <c r="BT20" i="8"/>
  <c r="BS20" i="8"/>
  <c r="BR20" i="8"/>
  <c r="BQ20" i="8"/>
  <c r="BP20" i="8"/>
  <c r="BO20" i="8"/>
  <c r="BN20" i="8"/>
  <c r="BM20" i="8"/>
  <c r="BL20" i="8"/>
  <c r="BK20" i="8"/>
  <c r="BJ20" i="8"/>
  <c r="BI20" i="8"/>
  <c r="BH20" i="8"/>
  <c r="BG20" i="8"/>
  <c r="BF20" i="8"/>
  <c r="BE20" i="8"/>
  <c r="BD20" i="8"/>
  <c r="BC20" i="8"/>
  <c r="BB20" i="8"/>
  <c r="BA20" i="8"/>
  <c r="AZ20"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R20" i="8"/>
  <c r="Q20" i="8"/>
  <c r="P20" i="8"/>
  <c r="O20" i="8"/>
  <c r="N20" i="8"/>
  <c r="M20" i="8"/>
  <c r="L20" i="8"/>
  <c r="K20" i="8"/>
  <c r="J20" i="8"/>
  <c r="I20" i="8"/>
  <c r="H20" i="8"/>
  <c r="G20" i="8"/>
  <c r="F20" i="8"/>
  <c r="E20" i="8"/>
  <c r="D20" i="8"/>
  <c r="CU19" i="8"/>
  <c r="CT19" i="8"/>
  <c r="CS19" i="8"/>
  <c r="CR19" i="8"/>
  <c r="CQ19" i="8"/>
  <c r="CP19" i="8"/>
  <c r="CO19" i="8"/>
  <c r="CN19" i="8"/>
  <c r="CM19" i="8"/>
  <c r="CL19" i="8"/>
  <c r="CK19" i="8"/>
  <c r="CJ19" i="8"/>
  <c r="CI19" i="8"/>
  <c r="CH19" i="8"/>
  <c r="CG19" i="8"/>
  <c r="CF19" i="8"/>
  <c r="CE19" i="8"/>
  <c r="CD19" i="8"/>
  <c r="CC19" i="8"/>
  <c r="CB19" i="8"/>
  <c r="CA19" i="8"/>
  <c r="BZ19" i="8"/>
  <c r="BY19" i="8"/>
  <c r="BX19" i="8"/>
  <c r="BW19" i="8"/>
  <c r="BV19" i="8"/>
  <c r="BU19" i="8"/>
  <c r="BT19" i="8"/>
  <c r="BS19" i="8"/>
  <c r="BR19" i="8"/>
  <c r="BQ19" i="8"/>
  <c r="BP19" i="8"/>
  <c r="BO19" i="8"/>
  <c r="BN19" i="8"/>
  <c r="BM19" i="8"/>
  <c r="BL19" i="8"/>
  <c r="BK19" i="8"/>
  <c r="BJ19" i="8"/>
  <c r="BI19" i="8"/>
  <c r="BH19" i="8"/>
  <c r="BG19" i="8"/>
  <c r="BF19" i="8"/>
  <c r="BE19" i="8"/>
  <c r="BD19" i="8"/>
  <c r="BC19" i="8"/>
  <c r="BB19" i="8"/>
  <c r="BA19" i="8"/>
  <c r="AZ19"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T19" i="8"/>
  <c r="S19" i="8"/>
  <c r="R19" i="8"/>
  <c r="Q19" i="8"/>
  <c r="P19" i="8"/>
  <c r="O19" i="8"/>
  <c r="N19" i="8"/>
  <c r="M19" i="8"/>
  <c r="L19" i="8"/>
  <c r="K19" i="8"/>
  <c r="J19" i="8"/>
  <c r="I19" i="8"/>
  <c r="H19" i="8"/>
  <c r="G19" i="8"/>
  <c r="F19" i="8"/>
  <c r="E19" i="8"/>
  <c r="D19" i="8"/>
  <c r="CU18" i="8"/>
  <c r="CT18" i="8"/>
  <c r="CS18" i="8"/>
  <c r="CR18" i="8"/>
  <c r="CQ18" i="8"/>
  <c r="CP18" i="8"/>
  <c r="CO18" i="8"/>
  <c r="CN18" i="8"/>
  <c r="CM18" i="8"/>
  <c r="CL18" i="8"/>
  <c r="CK18" i="8"/>
  <c r="CJ18" i="8"/>
  <c r="CI18" i="8"/>
  <c r="CH18" i="8"/>
  <c r="CG18" i="8"/>
  <c r="CF18" i="8"/>
  <c r="CE18" i="8"/>
  <c r="CD18" i="8"/>
  <c r="CC18" i="8"/>
  <c r="CB18" i="8"/>
  <c r="CA18" i="8"/>
  <c r="BZ18" i="8"/>
  <c r="BY18" i="8"/>
  <c r="BX18" i="8"/>
  <c r="BW18" i="8"/>
  <c r="BV18" i="8"/>
  <c r="BU18" i="8"/>
  <c r="BT18" i="8"/>
  <c r="BS18" i="8"/>
  <c r="BR18" i="8"/>
  <c r="BQ18" i="8"/>
  <c r="BP18" i="8"/>
  <c r="BO18" i="8"/>
  <c r="BN18" i="8"/>
  <c r="BM18" i="8"/>
  <c r="BL18" i="8"/>
  <c r="BK18" i="8"/>
  <c r="BJ18" i="8"/>
  <c r="BI18" i="8"/>
  <c r="BH18" i="8"/>
  <c r="BG18" i="8"/>
  <c r="BF18" i="8"/>
  <c r="BE18" i="8"/>
  <c r="BD18" i="8"/>
  <c r="BC18" i="8"/>
  <c r="BB18" i="8"/>
  <c r="BA18" i="8"/>
  <c r="AZ18" i="8"/>
  <c r="AY18" i="8"/>
  <c r="AX18" i="8"/>
  <c r="AW18" i="8"/>
  <c r="AV18" i="8"/>
  <c r="AU18" i="8"/>
  <c r="AT18" i="8"/>
  <c r="AS18" i="8"/>
  <c r="AR18" i="8"/>
  <c r="AQ18" i="8"/>
  <c r="AP18" i="8"/>
  <c r="AO18" i="8"/>
  <c r="AN18" i="8"/>
  <c r="AM18" i="8"/>
  <c r="AL18" i="8"/>
  <c r="AK18" i="8"/>
  <c r="AJ18" i="8"/>
  <c r="AI18" i="8"/>
  <c r="AH18" i="8"/>
  <c r="AG18" i="8"/>
  <c r="AF18" i="8"/>
  <c r="AE18" i="8"/>
  <c r="AD18" i="8"/>
  <c r="AC18" i="8"/>
  <c r="AB18" i="8"/>
  <c r="AA18" i="8"/>
  <c r="Z18" i="8"/>
  <c r="Y18" i="8"/>
  <c r="X18" i="8"/>
  <c r="W18" i="8"/>
  <c r="V18" i="8"/>
  <c r="U18" i="8"/>
  <c r="T18" i="8"/>
  <c r="S18" i="8"/>
  <c r="R18" i="8"/>
  <c r="Q18" i="8"/>
  <c r="P18" i="8"/>
  <c r="O18" i="8"/>
  <c r="N18" i="8"/>
  <c r="M18" i="8"/>
  <c r="L18" i="8"/>
  <c r="K18" i="8"/>
  <c r="J18" i="8"/>
  <c r="I18" i="8"/>
  <c r="H18" i="8"/>
  <c r="G18" i="8"/>
  <c r="F18" i="8"/>
  <c r="E18" i="8"/>
  <c r="D18" i="8"/>
  <c r="CU17" i="8"/>
  <c r="CT17" i="8"/>
  <c r="CS17" i="8"/>
  <c r="CR17" i="8"/>
  <c r="CQ17" i="8"/>
  <c r="CP17" i="8"/>
  <c r="CO17" i="8"/>
  <c r="CN17" i="8"/>
  <c r="CM17" i="8"/>
  <c r="CL17" i="8"/>
  <c r="CK17" i="8"/>
  <c r="CJ17" i="8"/>
  <c r="CI17" i="8"/>
  <c r="CH17" i="8"/>
  <c r="CG17" i="8"/>
  <c r="CF17" i="8"/>
  <c r="CE17" i="8"/>
  <c r="CD17" i="8"/>
  <c r="CC17" i="8"/>
  <c r="CB17" i="8"/>
  <c r="CA17" i="8"/>
  <c r="BZ17" i="8"/>
  <c r="BY17" i="8"/>
  <c r="BX17" i="8"/>
  <c r="BW17" i="8"/>
  <c r="BV17" i="8"/>
  <c r="BU17" i="8"/>
  <c r="BT17" i="8"/>
  <c r="BS17" i="8"/>
  <c r="BR17" i="8"/>
  <c r="BQ17" i="8"/>
  <c r="BP17" i="8"/>
  <c r="BO17" i="8"/>
  <c r="BN17" i="8"/>
  <c r="BM17" i="8"/>
  <c r="BL17" i="8"/>
  <c r="BK17" i="8"/>
  <c r="BJ17" i="8"/>
  <c r="BI17" i="8"/>
  <c r="BH17" i="8"/>
  <c r="BG17" i="8"/>
  <c r="BF17" i="8"/>
  <c r="BE17" i="8"/>
  <c r="BD17" i="8"/>
  <c r="BC17" i="8"/>
  <c r="BB17" i="8"/>
  <c r="BA17" i="8"/>
  <c r="AZ17" i="8"/>
  <c r="AY17" i="8"/>
  <c r="AX17" i="8"/>
  <c r="AW17" i="8"/>
  <c r="AV17" i="8"/>
  <c r="AU17" i="8"/>
  <c r="AT17" i="8"/>
  <c r="AS17" i="8"/>
  <c r="AR17" i="8"/>
  <c r="AQ17" i="8"/>
  <c r="AP17" i="8"/>
  <c r="AO17" i="8"/>
  <c r="AN17" i="8"/>
  <c r="AM17" i="8"/>
  <c r="AL17" i="8"/>
  <c r="AK17" i="8"/>
  <c r="AJ17" i="8"/>
  <c r="AI17" i="8"/>
  <c r="AH17" i="8"/>
  <c r="AG17" i="8"/>
  <c r="AF17" i="8"/>
  <c r="AE17" i="8"/>
  <c r="AD17" i="8"/>
  <c r="AC17" i="8"/>
  <c r="AB17" i="8"/>
  <c r="AA17" i="8"/>
  <c r="Z17" i="8"/>
  <c r="Y17" i="8"/>
  <c r="X17" i="8"/>
  <c r="W17" i="8"/>
  <c r="V17" i="8"/>
  <c r="U17" i="8"/>
  <c r="T17" i="8"/>
  <c r="S17" i="8"/>
  <c r="R17" i="8"/>
  <c r="Q17" i="8"/>
  <c r="P17" i="8"/>
  <c r="O17" i="8"/>
  <c r="N17" i="8"/>
  <c r="M17" i="8"/>
  <c r="L17" i="8"/>
  <c r="K17" i="8"/>
  <c r="J17" i="8"/>
  <c r="I17" i="8"/>
  <c r="H17" i="8"/>
  <c r="G17" i="8"/>
  <c r="F17" i="8"/>
  <c r="E17" i="8"/>
  <c r="D17" i="8"/>
  <c r="CU16" i="8"/>
  <c r="CU21" i="8" s="1"/>
  <c r="CT16" i="8"/>
  <c r="CT21" i="8" s="1"/>
  <c r="CS16" i="8"/>
  <c r="CS21" i="8" s="1"/>
  <c r="CR16" i="8"/>
  <c r="CR21" i="8" s="1"/>
  <c r="CQ16" i="8"/>
  <c r="CQ21" i="8" s="1"/>
  <c r="CP16" i="8"/>
  <c r="CP21" i="8" s="1"/>
  <c r="CO16" i="8"/>
  <c r="CO21" i="8" s="1"/>
  <c r="CN16" i="8"/>
  <c r="CN21" i="8" s="1"/>
  <c r="CM16" i="8"/>
  <c r="CM21" i="8" s="1"/>
  <c r="CL16" i="8"/>
  <c r="CL21" i="8" s="1"/>
  <c r="CK16" i="8"/>
  <c r="CK21" i="8" s="1"/>
  <c r="CJ16" i="8"/>
  <c r="CJ21" i="8" s="1"/>
  <c r="CI16" i="8"/>
  <c r="CI21" i="8" s="1"/>
  <c r="CH16" i="8"/>
  <c r="CH21" i="8" s="1"/>
  <c r="CG16" i="8"/>
  <c r="CG21" i="8" s="1"/>
  <c r="CF16" i="8"/>
  <c r="CF21" i="8" s="1"/>
  <c r="CE16" i="8"/>
  <c r="CE21" i="8" s="1"/>
  <c r="CD16" i="8"/>
  <c r="CD21" i="8" s="1"/>
  <c r="CC16" i="8"/>
  <c r="CC21" i="8" s="1"/>
  <c r="CB16" i="8"/>
  <c r="CB21" i="8" s="1"/>
  <c r="CA16" i="8"/>
  <c r="CA21" i="8" s="1"/>
  <c r="BZ16" i="8"/>
  <c r="BZ21" i="8" s="1"/>
  <c r="BY16" i="8"/>
  <c r="BY21" i="8" s="1"/>
  <c r="BX16" i="8"/>
  <c r="BX21" i="8" s="1"/>
  <c r="BW16" i="8"/>
  <c r="BW21" i="8" s="1"/>
  <c r="BV16" i="8"/>
  <c r="BV21" i="8" s="1"/>
  <c r="BU16" i="8"/>
  <c r="BU21" i="8" s="1"/>
  <c r="BT16" i="8"/>
  <c r="BT21" i="8" s="1"/>
  <c r="BS16" i="8"/>
  <c r="BS21" i="8" s="1"/>
  <c r="BR16" i="8"/>
  <c r="BR21" i="8" s="1"/>
  <c r="BQ16" i="8"/>
  <c r="BQ21" i="8" s="1"/>
  <c r="BP16" i="8"/>
  <c r="BP21" i="8" s="1"/>
  <c r="BO16" i="8"/>
  <c r="BO21" i="8" s="1"/>
  <c r="BN16" i="8"/>
  <c r="BN21" i="8" s="1"/>
  <c r="BM16" i="8"/>
  <c r="BM21" i="8" s="1"/>
  <c r="BL16" i="8"/>
  <c r="BL21" i="8" s="1"/>
  <c r="BK16" i="8"/>
  <c r="BK21" i="8" s="1"/>
  <c r="BJ16" i="8"/>
  <c r="BJ21" i="8" s="1"/>
  <c r="BI16" i="8"/>
  <c r="BI21" i="8" s="1"/>
  <c r="BH16" i="8"/>
  <c r="BH21" i="8" s="1"/>
  <c r="BG16" i="8"/>
  <c r="BG21" i="8" s="1"/>
  <c r="BF16" i="8"/>
  <c r="BF21" i="8" s="1"/>
  <c r="BE16" i="8"/>
  <c r="BE21" i="8" s="1"/>
  <c r="BD16" i="8"/>
  <c r="BD21" i="8" s="1"/>
  <c r="BC16" i="8"/>
  <c r="BC21" i="8" s="1"/>
  <c r="BB16" i="8"/>
  <c r="BB21" i="8" s="1"/>
  <c r="BA16" i="8"/>
  <c r="BA21" i="8" s="1"/>
  <c r="AZ16" i="8"/>
  <c r="AZ21" i="8" s="1"/>
  <c r="AY16" i="8"/>
  <c r="AY21" i="8" s="1"/>
  <c r="AX16" i="8"/>
  <c r="AX21" i="8" s="1"/>
  <c r="AW16" i="8"/>
  <c r="AW21" i="8" s="1"/>
  <c r="AV16" i="8"/>
  <c r="AV21" i="8" s="1"/>
  <c r="AU16" i="8"/>
  <c r="AU21" i="8" s="1"/>
  <c r="AT16" i="8"/>
  <c r="AT21" i="8" s="1"/>
  <c r="AS16" i="8"/>
  <c r="AS21" i="8" s="1"/>
  <c r="AR16" i="8"/>
  <c r="AR21" i="8" s="1"/>
  <c r="AQ16" i="8"/>
  <c r="AQ21" i="8" s="1"/>
  <c r="AP16" i="8"/>
  <c r="AP21" i="8" s="1"/>
  <c r="AO16" i="8"/>
  <c r="AO21" i="8" s="1"/>
  <c r="AN16" i="8"/>
  <c r="AN21" i="8" s="1"/>
  <c r="AM16" i="8"/>
  <c r="AM21" i="8" s="1"/>
  <c r="AL16" i="8"/>
  <c r="AL21" i="8" s="1"/>
  <c r="AK16" i="8"/>
  <c r="AK21" i="8" s="1"/>
  <c r="AJ16" i="8"/>
  <c r="AJ21" i="8" s="1"/>
  <c r="AI16" i="8"/>
  <c r="AI21" i="8" s="1"/>
  <c r="AH16" i="8"/>
  <c r="AH21" i="8" s="1"/>
  <c r="AG16" i="8"/>
  <c r="AG21" i="8" s="1"/>
  <c r="AF16" i="8"/>
  <c r="AF21" i="8" s="1"/>
  <c r="AE16" i="8"/>
  <c r="AE21" i="8" s="1"/>
  <c r="AD16" i="8"/>
  <c r="AD21" i="8" s="1"/>
  <c r="AC16" i="8"/>
  <c r="AC21" i="8" s="1"/>
  <c r="AB16" i="8"/>
  <c r="AB21" i="8" s="1"/>
  <c r="AA16" i="8"/>
  <c r="AA21" i="8" s="1"/>
  <c r="Z16" i="8"/>
  <c r="Z21" i="8" s="1"/>
  <c r="Y16" i="8"/>
  <c r="Y21" i="8" s="1"/>
  <c r="X16" i="8"/>
  <c r="X21" i="8" s="1"/>
  <c r="W16" i="8"/>
  <c r="W21" i="8" s="1"/>
  <c r="V16" i="8"/>
  <c r="V21" i="8" s="1"/>
  <c r="U16" i="8"/>
  <c r="U21" i="8" s="1"/>
  <c r="T16" i="8"/>
  <c r="T21" i="8" s="1"/>
  <c r="S16" i="8"/>
  <c r="S21" i="8" s="1"/>
  <c r="R16" i="8"/>
  <c r="R21" i="8" s="1"/>
  <c r="Q16" i="8"/>
  <c r="Q21" i="8" s="1"/>
  <c r="P16" i="8"/>
  <c r="P21" i="8" s="1"/>
  <c r="O16" i="8"/>
  <c r="O21" i="8" s="1"/>
  <c r="N16" i="8"/>
  <c r="N21" i="8" s="1"/>
  <c r="M16" i="8"/>
  <c r="M21" i="8" s="1"/>
  <c r="L16" i="8"/>
  <c r="L21" i="8" s="1"/>
  <c r="K16" i="8"/>
  <c r="K21" i="8" s="1"/>
  <c r="J16" i="8"/>
  <c r="J21" i="8" s="1"/>
  <c r="I16" i="8"/>
  <c r="I21" i="8" s="1"/>
  <c r="H16" i="8"/>
  <c r="H21" i="8" s="1"/>
  <c r="G16" i="8"/>
  <c r="G21" i="8" s="1"/>
  <c r="F16" i="8"/>
  <c r="F21" i="8" s="1"/>
  <c r="E16" i="8"/>
  <c r="E21" i="8" s="1"/>
  <c r="D16" i="8"/>
  <c r="D21" i="8" s="1"/>
  <c r="CT15" i="8"/>
  <c r="CU15" i="8" s="1"/>
  <c r="CH15" i="8"/>
  <c r="CI15" i="8" s="1"/>
  <c r="CJ15" i="8" s="1"/>
  <c r="CK15" i="8" s="1"/>
  <c r="CL15" i="8" s="1"/>
  <c r="CM15" i="8" s="1"/>
  <c r="CN15" i="8" s="1"/>
  <c r="CO15" i="8" s="1"/>
  <c r="CP15" i="8" s="1"/>
  <c r="CQ15" i="8" s="1"/>
  <c r="CR15" i="8" s="1"/>
  <c r="BV15" i="8"/>
  <c r="BW15" i="8" s="1"/>
  <c r="BX15" i="8" s="1"/>
  <c r="BY15" i="8" s="1"/>
  <c r="BZ15" i="8" s="1"/>
  <c r="CA15" i="8" s="1"/>
  <c r="CB15" i="8" s="1"/>
  <c r="CC15" i="8" s="1"/>
  <c r="CD15" i="8" s="1"/>
  <c r="CE15" i="8" s="1"/>
  <c r="CF15" i="8" s="1"/>
  <c r="BL15" i="8"/>
  <c r="BM15" i="8" s="1"/>
  <c r="BN15" i="8" s="1"/>
  <c r="BO15" i="8" s="1"/>
  <c r="BP15" i="8" s="1"/>
  <c r="BQ15" i="8" s="1"/>
  <c r="BR15" i="8" s="1"/>
  <c r="BS15" i="8" s="1"/>
  <c r="BT15" i="8" s="1"/>
  <c r="Q35" i="8" l="1"/>
  <c r="D3" i="7" s="1"/>
  <c r="R35" i="8"/>
  <c r="E3" i="7" s="1"/>
  <c r="AL28" i="8"/>
  <c r="AN29" i="8" s="1"/>
  <c r="O28" i="8"/>
  <c r="S30" i="8" s="1"/>
  <c r="D28" i="8"/>
  <c r="F29" i="8" s="1"/>
  <c r="CA33" i="8"/>
  <c r="CA34" i="8" s="1"/>
  <c r="CC33" i="8"/>
  <c r="CC34" i="8" s="1"/>
  <c r="CE33" i="8"/>
  <c r="CE34" i="8" s="1"/>
  <c r="CG33" i="8"/>
  <c r="CG34" i="8" s="1"/>
  <c r="CI33" i="8"/>
  <c r="CI34" i="8" s="1"/>
  <c r="CK33" i="8"/>
  <c r="CK34" i="8" s="1"/>
  <c r="CM33" i="8"/>
  <c r="CM34" i="8" s="1"/>
  <c r="E19" i="10"/>
  <c r="E20" i="10"/>
  <c r="F20" i="10"/>
  <c r="F22" i="10"/>
  <c r="A23" i="10"/>
  <c r="E22" i="10"/>
  <c r="F12" i="10"/>
  <c r="F21" i="10"/>
  <c r="E21" i="10"/>
  <c r="V31" i="8"/>
  <c r="Z28" i="8"/>
  <c r="X28" i="8"/>
  <c r="V28" i="8"/>
  <c r="T28" i="8"/>
  <c r="AA28" i="8"/>
  <c r="Y28" i="8"/>
  <c r="AJ28" i="8"/>
  <c r="AH28" i="8"/>
  <c r="AF28" i="8"/>
  <c r="AD28" i="8"/>
  <c r="AB28" i="8"/>
  <c r="AM28" i="8"/>
  <c r="AK28" i="8"/>
  <c r="AI28" i="8"/>
  <c r="AG28" i="8"/>
  <c r="AE28" i="8"/>
  <c r="AC28" i="8"/>
  <c r="AX28" i="8"/>
  <c r="AV28" i="8"/>
  <c r="AT28" i="8"/>
  <c r="AR28" i="8"/>
  <c r="AP28" i="8"/>
  <c r="AN28" i="8"/>
  <c r="AY28" i="8"/>
  <c r="AW28" i="8"/>
  <c r="AU28" i="8"/>
  <c r="AS28" i="8"/>
  <c r="AQ28" i="8"/>
  <c r="AO28" i="8"/>
  <c r="BJ28" i="8"/>
  <c r="BH28" i="8"/>
  <c r="BF28" i="8"/>
  <c r="BD28" i="8"/>
  <c r="BB28" i="8"/>
  <c r="AZ28" i="8"/>
  <c r="BK28" i="8"/>
  <c r="BI28" i="8"/>
  <c r="BG28" i="8"/>
  <c r="BE28" i="8"/>
  <c r="BC28" i="8"/>
  <c r="BA28" i="8"/>
  <c r="F28" i="8"/>
  <c r="H28" i="8"/>
  <c r="J28" i="8"/>
  <c r="L28" i="8"/>
  <c r="N28" i="8"/>
  <c r="P28" i="8"/>
  <c r="R28" i="8"/>
  <c r="U28" i="8"/>
  <c r="BZ35" i="8"/>
  <c r="E8" i="7" s="1"/>
  <c r="CB35" i="8"/>
  <c r="G8" i="7" s="1"/>
  <c r="G9" i="7" s="1"/>
  <c r="CD35" i="8"/>
  <c r="I8" i="7" s="1"/>
  <c r="I9" i="7" s="1"/>
  <c r="CF35" i="8"/>
  <c r="K8" i="7" s="1"/>
  <c r="K9" i="7" s="1"/>
  <c r="CH35" i="8"/>
  <c r="M8" i="7" s="1"/>
  <c r="M9" i="7" s="1"/>
  <c r="CJ35" i="8"/>
  <c r="C9" i="7" s="1"/>
  <c r="CL35" i="8"/>
  <c r="E9" i="7" s="1"/>
  <c r="CN35" i="8"/>
  <c r="E35" i="8"/>
  <c r="D2" i="7" s="1"/>
  <c r="G35" i="8"/>
  <c r="F2" i="7" s="1"/>
  <c r="I35" i="8"/>
  <c r="H2" i="7" s="1"/>
  <c r="K35" i="8"/>
  <c r="J2" i="7" s="1"/>
  <c r="M35" i="8"/>
  <c r="L2" i="7" s="1"/>
  <c r="O35" i="8"/>
  <c r="N2" i="7" s="1"/>
  <c r="S35" i="8"/>
  <c r="F3" i="7" s="1"/>
  <c r="U35" i="8"/>
  <c r="H3" i="7" s="1"/>
  <c r="W35" i="8"/>
  <c r="J3" i="7" s="1"/>
  <c r="Y35" i="8"/>
  <c r="L3" i="7" s="1"/>
  <c r="AA35" i="8"/>
  <c r="N3" i="7" s="1"/>
  <c r="AC35" i="8"/>
  <c r="D4" i="7" s="1"/>
  <c r="AE35" i="8"/>
  <c r="F4" i="7" s="1"/>
  <c r="AG35" i="8"/>
  <c r="H4" i="7" s="1"/>
  <c r="AI35" i="8"/>
  <c r="J4" i="7" s="1"/>
  <c r="AK35" i="8"/>
  <c r="L4" i="7" s="1"/>
  <c r="AM35" i="8"/>
  <c r="N4" i="7" s="1"/>
  <c r="E28" i="8"/>
  <c r="G28" i="8"/>
  <c r="I28" i="8"/>
  <c r="K28" i="8"/>
  <c r="M28" i="8"/>
  <c r="Q28" i="8"/>
  <c r="S28" i="8"/>
  <c r="W28" i="8"/>
  <c r="CA35" i="8"/>
  <c r="F8" i="7" s="1"/>
  <c r="F9" i="7" s="1"/>
  <c r="CC35" i="8"/>
  <c r="H8" i="7" s="1"/>
  <c r="H9" i="7" s="1"/>
  <c r="CE35" i="8"/>
  <c r="J8" i="7" s="1"/>
  <c r="J9" i="7" s="1"/>
  <c r="CG35" i="8"/>
  <c r="L8" i="7" s="1"/>
  <c r="L9" i="7" s="1"/>
  <c r="CI35" i="8"/>
  <c r="N8" i="7" s="1"/>
  <c r="N9" i="7" s="1"/>
  <c r="CK35" i="8"/>
  <c r="D9" i="7" s="1"/>
  <c r="CM35" i="8"/>
  <c r="D35" i="8"/>
  <c r="C2" i="7" s="1"/>
  <c r="F35" i="8"/>
  <c r="E2" i="7" s="1"/>
  <c r="H35" i="8"/>
  <c r="G2" i="7" s="1"/>
  <c r="J35" i="8"/>
  <c r="I2" i="7" s="1"/>
  <c r="L35" i="8"/>
  <c r="K2" i="7" s="1"/>
  <c r="N35" i="8"/>
  <c r="M2" i="7" s="1"/>
  <c r="P35" i="8"/>
  <c r="C3" i="7" s="1"/>
  <c r="T35" i="8"/>
  <c r="G3" i="7" s="1"/>
  <c r="V35" i="8"/>
  <c r="I3" i="7" s="1"/>
  <c r="X35" i="8"/>
  <c r="K3" i="7" s="1"/>
  <c r="Z35" i="8"/>
  <c r="M3" i="7" s="1"/>
  <c r="AB35" i="8"/>
  <c r="C4" i="7" s="1"/>
  <c r="AD35" i="8"/>
  <c r="E4" i="7" s="1"/>
  <c r="AF35" i="8"/>
  <c r="G4" i="7" s="1"/>
  <c r="AH35" i="8"/>
  <c r="I4" i="7" s="1"/>
  <c r="AJ35" i="8"/>
  <c r="K4" i="7" s="1"/>
  <c r="AL35" i="8"/>
  <c r="M4" i="7" s="1"/>
  <c r="Q29" i="8" l="1"/>
  <c r="C21" i="7"/>
  <c r="O9" i="7"/>
  <c r="AC32" i="8"/>
  <c r="O4" i="7"/>
  <c r="C16" i="7"/>
  <c r="C15" i="7"/>
  <c r="O3" i="7"/>
  <c r="M58" i="7"/>
  <c r="K58" i="7"/>
  <c r="I58" i="7"/>
  <c r="G58" i="7"/>
  <c r="E58" i="7"/>
  <c r="C58" i="7"/>
  <c r="O2" i="7"/>
  <c r="N58" i="7"/>
  <c r="J58" i="7"/>
  <c r="H58" i="7"/>
  <c r="F58" i="7"/>
  <c r="C14" i="7"/>
  <c r="L58" i="7"/>
  <c r="D58" i="7"/>
  <c r="A24" i="10"/>
  <c r="E23" i="10"/>
  <c r="F23" i="10"/>
  <c r="AA30" i="8"/>
  <c r="AK32" i="8"/>
  <c r="AD31" i="8"/>
  <c r="Y29" i="8"/>
  <c r="U30" i="8"/>
  <c r="AE32" i="8"/>
  <c r="X31" i="8"/>
  <c r="S29" i="8"/>
  <c r="O30" i="8"/>
  <c r="Y32" i="8"/>
  <c r="R31" i="8"/>
  <c r="M29" i="8"/>
  <c r="K30" i="8"/>
  <c r="U32" i="8"/>
  <c r="N31" i="8"/>
  <c r="I29" i="8"/>
  <c r="AF32" i="8"/>
  <c r="Y31" i="8"/>
  <c r="T29" i="8"/>
  <c r="V30" i="8"/>
  <c r="AB32" i="8"/>
  <c r="U31" i="8"/>
  <c r="P29" i="8"/>
  <c r="R30" i="8"/>
  <c r="X32" i="8"/>
  <c r="Q31" i="8"/>
  <c r="L29" i="8"/>
  <c r="N30" i="8"/>
  <c r="T32" i="8"/>
  <c r="M31" i="8"/>
  <c r="H29" i="8"/>
  <c r="J30" i="8"/>
  <c r="BE30" i="8"/>
  <c r="BO32" i="8"/>
  <c r="BH31" i="8"/>
  <c r="BC29" i="8"/>
  <c r="BI30" i="8"/>
  <c r="BS32" i="8"/>
  <c r="BS33" i="8" s="1"/>
  <c r="BS34" i="8" s="1"/>
  <c r="BS35" i="8" s="1"/>
  <c r="J7" i="7" s="1"/>
  <c r="BL31" i="8"/>
  <c r="BG29" i="8"/>
  <c r="BM30" i="8"/>
  <c r="BW32" i="8"/>
  <c r="BW33" i="8" s="1"/>
  <c r="BW34" i="8" s="1"/>
  <c r="BW35" i="8" s="1"/>
  <c r="N7" i="7" s="1"/>
  <c r="BP31" i="8"/>
  <c r="BK29" i="8"/>
  <c r="BN32" i="8"/>
  <c r="BG31" i="8"/>
  <c r="BB29" i="8"/>
  <c r="BD30" i="8"/>
  <c r="BR32" i="8"/>
  <c r="BK31" i="8"/>
  <c r="BF29" i="8"/>
  <c r="BH30" i="8"/>
  <c r="BV32" i="8"/>
  <c r="BV33" i="8" s="1"/>
  <c r="BV34" i="8" s="1"/>
  <c r="BV35" i="8" s="1"/>
  <c r="M7" i="7" s="1"/>
  <c r="BO31" i="8"/>
  <c r="BJ29" i="8"/>
  <c r="BL30" i="8"/>
  <c r="AS30" i="8"/>
  <c r="BC32" i="8"/>
  <c r="AV31" i="8"/>
  <c r="AQ29" i="8"/>
  <c r="AW30" i="8"/>
  <c r="BG32" i="8"/>
  <c r="AZ31" i="8"/>
  <c r="AU29" i="8"/>
  <c r="BA30" i="8"/>
  <c r="BK32" i="8"/>
  <c r="BD31" i="8"/>
  <c r="AY29" i="8"/>
  <c r="BB32" i="8"/>
  <c r="AU31" i="8"/>
  <c r="AP29" i="8"/>
  <c r="AR30" i="8"/>
  <c r="BF32" i="8"/>
  <c r="AY31" i="8"/>
  <c r="AT29" i="8"/>
  <c r="AV30" i="8"/>
  <c r="BJ32" i="8"/>
  <c r="BC31" i="8"/>
  <c r="AX29" i="8"/>
  <c r="AZ30" i="8"/>
  <c r="AG30" i="8"/>
  <c r="AQ32" i="8"/>
  <c r="AJ31" i="8"/>
  <c r="AE29" i="8"/>
  <c r="AK30" i="8"/>
  <c r="AU32" i="8"/>
  <c r="AN31" i="8"/>
  <c r="AI29" i="8"/>
  <c r="AO30" i="8"/>
  <c r="AY32" i="8"/>
  <c r="AR31" i="8"/>
  <c r="AM29" i="8"/>
  <c r="AP32" i="8"/>
  <c r="AI31" i="8"/>
  <c r="AD29" i="8"/>
  <c r="AF30" i="8"/>
  <c r="AT32" i="8"/>
  <c r="AM31" i="8"/>
  <c r="AH29" i="8"/>
  <c r="AJ30" i="8"/>
  <c r="AX32" i="8"/>
  <c r="AQ31" i="8"/>
  <c r="AL29" i="8"/>
  <c r="AN30" i="8"/>
  <c r="AC30" i="8"/>
  <c r="AM32" i="8"/>
  <c r="AF31" i="8"/>
  <c r="AA29" i="8"/>
  <c r="AH32" i="8"/>
  <c r="AA31" i="8"/>
  <c r="V29" i="8"/>
  <c r="X30" i="8"/>
  <c r="AL32" i="8"/>
  <c r="AE31" i="8"/>
  <c r="Z29" i="8"/>
  <c r="AB30" i="8"/>
  <c r="W30" i="8"/>
  <c r="AG32" i="8"/>
  <c r="Z31" i="8"/>
  <c r="U29" i="8"/>
  <c r="Q30" i="8"/>
  <c r="AA32" i="8"/>
  <c r="T31" i="8"/>
  <c r="O29" i="8"/>
  <c r="M30" i="8"/>
  <c r="W32" i="8"/>
  <c r="P31" i="8"/>
  <c r="K29" i="8"/>
  <c r="I30" i="8"/>
  <c r="S32" i="8"/>
  <c r="L31" i="8"/>
  <c r="G29" i="8"/>
  <c r="G33" i="8" s="1"/>
  <c r="Y30" i="8"/>
  <c r="AI32" i="8"/>
  <c r="AB31" i="8"/>
  <c r="W29" i="8"/>
  <c r="AD32" i="8"/>
  <c r="W31" i="8"/>
  <c r="R29" i="8"/>
  <c r="T30" i="8"/>
  <c r="Z32" i="8"/>
  <c r="S31" i="8"/>
  <c r="N29" i="8"/>
  <c r="P30" i="8"/>
  <c r="V32" i="8"/>
  <c r="O31" i="8"/>
  <c r="J29" i="8"/>
  <c r="L30" i="8"/>
  <c r="R32" i="8"/>
  <c r="K31" i="8"/>
  <c r="F33" i="8"/>
  <c r="H30" i="8"/>
  <c r="BG30" i="8"/>
  <c r="BQ32" i="8"/>
  <c r="BJ31" i="8"/>
  <c r="BE29" i="8"/>
  <c r="BK30" i="8"/>
  <c r="BU32" i="8"/>
  <c r="BU33" i="8" s="1"/>
  <c r="BU34" i="8" s="1"/>
  <c r="BU35" i="8" s="1"/>
  <c r="L7" i="7" s="1"/>
  <c r="BN31" i="8"/>
  <c r="BI29" i="8"/>
  <c r="BO30" i="8"/>
  <c r="BY32" i="8"/>
  <c r="BY33" i="8" s="1"/>
  <c r="BY34" i="8" s="1"/>
  <c r="BY35" i="8" s="1"/>
  <c r="D8" i="7" s="1"/>
  <c r="BR31" i="8"/>
  <c r="BM29" i="8"/>
  <c r="BP32" i="8"/>
  <c r="BI31" i="8"/>
  <c r="BD29" i="8"/>
  <c r="BF30" i="8"/>
  <c r="BT32" i="8"/>
  <c r="BT33" i="8" s="1"/>
  <c r="BT34" i="8" s="1"/>
  <c r="BT35" i="8" s="1"/>
  <c r="K7" i="7" s="1"/>
  <c r="BM31" i="8"/>
  <c r="BH29" i="8"/>
  <c r="BJ30" i="8"/>
  <c r="BX32" i="8"/>
  <c r="BX33" i="8" s="1"/>
  <c r="BX34" i="8" s="1"/>
  <c r="BX35" i="8" s="1"/>
  <c r="C8" i="7" s="1"/>
  <c r="BQ31" i="8"/>
  <c r="BQ33" i="8" s="1"/>
  <c r="BQ34" i="8" s="1"/>
  <c r="BQ35" i="8" s="1"/>
  <c r="H7" i="7" s="1"/>
  <c r="BL29" i="8"/>
  <c r="BN30" i="8"/>
  <c r="AU30" i="8"/>
  <c r="BE32" i="8"/>
  <c r="AX31" i="8"/>
  <c r="AS29" i="8"/>
  <c r="AY30" i="8"/>
  <c r="BI32" i="8"/>
  <c r="BB31" i="8"/>
  <c r="AW29" i="8"/>
  <c r="BC30" i="8"/>
  <c r="BM32" i="8"/>
  <c r="BF31" i="8"/>
  <c r="BA29" i="8"/>
  <c r="BD32" i="8"/>
  <c r="AW31" i="8"/>
  <c r="AR29" i="8"/>
  <c r="AT30" i="8"/>
  <c r="BH32" i="8"/>
  <c r="BA31" i="8"/>
  <c r="AV29" i="8"/>
  <c r="AX30" i="8"/>
  <c r="BL32" i="8"/>
  <c r="BE31" i="8"/>
  <c r="AZ29" i="8"/>
  <c r="BB30" i="8"/>
  <c r="AI30" i="8"/>
  <c r="AS32" i="8"/>
  <c r="AL31" i="8"/>
  <c r="AG29" i="8"/>
  <c r="AM30" i="8"/>
  <c r="AW32" i="8"/>
  <c r="AP31" i="8"/>
  <c r="AK29" i="8"/>
  <c r="AQ30" i="8"/>
  <c r="BA32" i="8"/>
  <c r="AT31" i="8"/>
  <c r="AO29" i="8"/>
  <c r="AR32" i="8"/>
  <c r="AK31" i="8"/>
  <c r="AF29" i="8"/>
  <c r="AH30" i="8"/>
  <c r="AV32" i="8"/>
  <c r="AO31" i="8"/>
  <c r="AJ29" i="8"/>
  <c r="AL30" i="8"/>
  <c r="AZ32" i="8"/>
  <c r="AS31" i="8"/>
  <c r="AP30" i="8"/>
  <c r="AE30" i="8"/>
  <c r="AO32" i="8"/>
  <c r="AH31" i="8"/>
  <c r="AC29" i="8"/>
  <c r="AJ32" i="8"/>
  <c r="AC31" i="8"/>
  <c r="X29" i="8"/>
  <c r="Z30" i="8"/>
  <c r="AN32" i="8"/>
  <c r="AG31" i="8"/>
  <c r="AB29" i="8"/>
  <c r="AD30" i="8"/>
  <c r="BO33" i="8" l="1"/>
  <c r="BO34" i="8" s="1"/>
  <c r="BO35" i="8" s="1"/>
  <c r="F7" i="7" s="1"/>
  <c r="Q33" i="8"/>
  <c r="BN33" i="8"/>
  <c r="BN34" i="8" s="1"/>
  <c r="BN35" i="8" s="1"/>
  <c r="E7" i="7" s="1"/>
  <c r="U33" i="8"/>
  <c r="AF33" i="8"/>
  <c r="BR33" i="8"/>
  <c r="BR34" i="8" s="1"/>
  <c r="BR35" i="8" s="1"/>
  <c r="I7" i="7" s="1"/>
  <c r="J33" i="8"/>
  <c r="AB33" i="8"/>
  <c r="X33" i="8"/>
  <c r="N33" i="8"/>
  <c r="C20" i="7"/>
  <c r="O8" i="7"/>
  <c r="Z58" i="7"/>
  <c r="O58" i="7"/>
  <c r="S58" i="7"/>
  <c r="W58" i="7"/>
  <c r="P58" i="7"/>
  <c r="T58" i="7"/>
  <c r="X58" i="7"/>
  <c r="Q58" i="7"/>
  <c r="U58" i="7"/>
  <c r="Y58" i="7"/>
  <c r="R58" i="7"/>
  <c r="V58" i="7"/>
  <c r="F24" i="10"/>
  <c r="A25" i="10"/>
  <c r="E24" i="10"/>
  <c r="AN33" i="8"/>
  <c r="AJ33" i="8"/>
  <c r="AZ33" i="8"/>
  <c r="AZ34" i="8" s="1"/>
  <c r="AZ35" i="8" s="1"/>
  <c r="C6" i="7" s="1"/>
  <c r="AV33" i="8"/>
  <c r="AV34" i="8" s="1"/>
  <c r="AV35" i="8" s="1"/>
  <c r="K5" i="7" s="1"/>
  <c r="AR33" i="8"/>
  <c r="AR34" i="8" s="1"/>
  <c r="AR35" i="8" s="1"/>
  <c r="G5" i="7" s="1"/>
  <c r="BL33" i="8"/>
  <c r="BL34" i="8" s="1"/>
  <c r="BL35" i="8" s="1"/>
  <c r="C7" i="7" s="1"/>
  <c r="BH33" i="8"/>
  <c r="BH34" i="8" s="1"/>
  <c r="BH35" i="8" s="1"/>
  <c r="K6" i="7" s="1"/>
  <c r="BD33" i="8"/>
  <c r="BD34" i="8" s="1"/>
  <c r="BD35" i="8" s="1"/>
  <c r="G6" i="7" s="1"/>
  <c r="R33" i="8"/>
  <c r="Z33" i="8"/>
  <c r="V33" i="8"/>
  <c r="AL33" i="8"/>
  <c r="AH33" i="8"/>
  <c r="AD33" i="8"/>
  <c r="AX33" i="8"/>
  <c r="AX34" i="8" s="1"/>
  <c r="AX35" i="8" s="1"/>
  <c r="M5" i="7" s="1"/>
  <c r="AT33" i="8"/>
  <c r="AT34" i="8" s="1"/>
  <c r="AT35" i="8" s="1"/>
  <c r="I5" i="7" s="1"/>
  <c r="AP33" i="8"/>
  <c r="AP34" i="8" s="1"/>
  <c r="AP35" i="8" s="1"/>
  <c r="E5" i="7" s="1"/>
  <c r="BJ33" i="8"/>
  <c r="BJ34" i="8" s="1"/>
  <c r="BJ35" i="8" s="1"/>
  <c r="M6" i="7" s="1"/>
  <c r="BF33" i="8"/>
  <c r="BF34" i="8" s="1"/>
  <c r="BF35" i="8" s="1"/>
  <c r="I6" i="7" s="1"/>
  <c r="BB33" i="8"/>
  <c r="BB34" i="8" s="1"/>
  <c r="BB35" i="8" s="1"/>
  <c r="E6" i="7" s="1"/>
  <c r="BP33" i="8"/>
  <c r="BP34" i="8" s="1"/>
  <c r="BP35" i="8" s="1"/>
  <c r="G7" i="7" s="1"/>
  <c r="H33" i="8"/>
  <c r="L33" i="8"/>
  <c r="P33" i="8"/>
  <c r="T33" i="8"/>
  <c r="AC33" i="8"/>
  <c r="AO33" i="8"/>
  <c r="AO34" i="8" s="1"/>
  <c r="AO35" i="8" s="1"/>
  <c r="D5" i="7" s="1"/>
  <c r="AK33" i="8"/>
  <c r="AG33" i="8"/>
  <c r="BA33" i="8"/>
  <c r="BA34" i="8" s="1"/>
  <c r="BA35" i="8" s="1"/>
  <c r="D6" i="7" s="1"/>
  <c r="AW33" i="8"/>
  <c r="AW34" i="8" s="1"/>
  <c r="AW35" i="8" s="1"/>
  <c r="L5" i="7" s="1"/>
  <c r="AS33" i="8"/>
  <c r="AS34" i="8" s="1"/>
  <c r="AS35" i="8" s="1"/>
  <c r="H5" i="7" s="1"/>
  <c r="BM33" i="8"/>
  <c r="BM34" i="8" s="1"/>
  <c r="BM35" i="8" s="1"/>
  <c r="D7" i="7" s="1"/>
  <c r="BI33" i="8"/>
  <c r="BI34" i="8" s="1"/>
  <c r="BI35" i="8" s="1"/>
  <c r="L6" i="7" s="1"/>
  <c r="BE33" i="8"/>
  <c r="BE34" i="8" s="1"/>
  <c r="BE35" i="8" s="1"/>
  <c r="H6" i="7" s="1"/>
  <c r="W33" i="8"/>
  <c r="K33" i="8"/>
  <c r="O33" i="8"/>
  <c r="AA33" i="8"/>
  <c r="AM33" i="8"/>
  <c r="AI33" i="8"/>
  <c r="AE33" i="8"/>
  <c r="AY33" i="8"/>
  <c r="AY34" i="8" s="1"/>
  <c r="AY35" i="8" s="1"/>
  <c r="N5" i="7" s="1"/>
  <c r="AU33" i="8"/>
  <c r="AU34" i="8" s="1"/>
  <c r="AU35" i="8" s="1"/>
  <c r="J5" i="7" s="1"/>
  <c r="AQ33" i="8"/>
  <c r="AQ34" i="8" s="1"/>
  <c r="AQ35" i="8" s="1"/>
  <c r="F5" i="7" s="1"/>
  <c r="BK33" i="8"/>
  <c r="BK34" i="8" s="1"/>
  <c r="BK35" i="8" s="1"/>
  <c r="N6" i="7" s="1"/>
  <c r="BG33" i="8"/>
  <c r="BG34" i="8" s="1"/>
  <c r="BG35" i="8" s="1"/>
  <c r="J6" i="7" s="1"/>
  <c r="BC33" i="8"/>
  <c r="BC34" i="8" s="1"/>
  <c r="BC35" i="8" s="1"/>
  <c r="F6" i="7" s="1"/>
  <c r="I33" i="8"/>
  <c r="M33" i="8"/>
  <c r="S33" i="8"/>
  <c r="Y33" i="8"/>
  <c r="AN34" i="8" l="1"/>
  <c r="AN35" i="8" s="1"/>
  <c r="C5" i="7" s="1"/>
  <c r="C18" i="7"/>
  <c r="O6" i="7"/>
  <c r="O7" i="7"/>
  <c r="C19" i="7"/>
  <c r="AL58" i="7"/>
  <c r="AH58" i="7"/>
  <c r="AD58" i="7"/>
  <c r="AK58" i="7"/>
  <c r="AG58" i="7"/>
  <c r="AC58" i="7"/>
  <c r="AJ58" i="7"/>
  <c r="AF58" i="7"/>
  <c r="AB58" i="7"/>
  <c r="AI58" i="7"/>
  <c r="AE58" i="7"/>
  <c r="AA58" i="7"/>
  <c r="A26" i="10"/>
  <c r="E25" i="10"/>
  <c r="F25" i="10"/>
  <c r="C17" i="7" l="1"/>
  <c r="D22" i="7" s="1"/>
  <c r="AV58" i="7"/>
  <c r="AN58" i="7"/>
  <c r="AQ58" i="7"/>
  <c r="AX58" i="7"/>
  <c r="BG58" i="7" s="1"/>
  <c r="AP58" i="7"/>
  <c r="AS58" i="7"/>
  <c r="O5" i="7"/>
  <c r="AR58" i="7"/>
  <c r="AU58" i="7"/>
  <c r="AM58" i="7"/>
  <c r="AT58" i="7"/>
  <c r="AW58" i="7"/>
  <c r="AO58" i="7"/>
  <c r="F26" i="10"/>
  <c r="A27" i="10"/>
  <c r="E26" i="10"/>
  <c r="C22" i="7" l="1"/>
  <c r="AZ58" i="7"/>
  <c r="E22" i="7"/>
  <c r="F22" i="7" s="1"/>
  <c r="BI58" i="7"/>
  <c r="AY58" i="7"/>
  <c r="BD58" i="7"/>
  <c r="BE58" i="7"/>
  <c r="BJ58" i="7"/>
  <c r="BT58" i="7" s="1"/>
  <c r="BB58" i="7"/>
  <c r="BC58" i="7"/>
  <c r="BH58" i="7"/>
  <c r="BA58" i="7"/>
  <c r="BF58" i="7"/>
  <c r="E27" i="10"/>
  <c r="F27" i="10"/>
  <c r="BK58" i="7" l="1"/>
  <c r="BU58" i="7"/>
  <c r="BP58" i="7"/>
  <c r="G22" i="7"/>
  <c r="G18" i="7" s="1"/>
  <c r="BV58" i="7"/>
  <c r="CH58" i="7" s="1"/>
  <c r="BS58" i="7"/>
  <c r="BO58" i="7"/>
  <c r="BQ58" i="7"/>
  <c r="BL58" i="7"/>
  <c r="BN58" i="7"/>
  <c r="BM58" i="7"/>
  <c r="BR58" i="7"/>
  <c r="H22" i="7"/>
  <c r="H15" i="7" s="1"/>
  <c r="A20" i="5"/>
  <c r="A21" i="5" s="1"/>
  <c r="A22" i="5" s="1"/>
  <c r="A23" i="5" s="1"/>
  <c r="CZ14" i="5"/>
  <c r="CY14" i="5"/>
  <c r="CX14" i="5"/>
  <c r="CW14" i="5"/>
  <c r="CV14" i="5"/>
  <c r="CU14" i="5"/>
  <c r="CT14" i="5"/>
  <c r="CS14" i="5"/>
  <c r="CR14" i="5"/>
  <c r="CQ14" i="5"/>
  <c r="CP14" i="5"/>
  <c r="CO14" i="5"/>
  <c r="CN14" i="5"/>
  <c r="CM14" i="5"/>
  <c r="CL14" i="5"/>
  <c r="CK14" i="5"/>
  <c r="CJ14" i="5"/>
  <c r="CI14" i="5"/>
  <c r="CH14" i="5"/>
  <c r="CG14" i="5"/>
  <c r="CF14" i="5"/>
  <c r="CE14" i="5"/>
  <c r="CD14" i="5"/>
  <c r="CC14" i="5"/>
  <c r="CB14" i="5"/>
  <c r="CA14" i="5"/>
  <c r="BZ14" i="5"/>
  <c r="BY14" i="5"/>
  <c r="BX14" i="5"/>
  <c r="BW14" i="5"/>
  <c r="BV14" i="5"/>
  <c r="BU14" i="5"/>
  <c r="BT14" i="5"/>
  <c r="BS14" i="5"/>
  <c r="BR14" i="5"/>
  <c r="BQ14" i="5"/>
  <c r="BP14" i="5"/>
  <c r="BO14" i="5"/>
  <c r="BN14" i="5"/>
  <c r="BM14" i="5"/>
  <c r="BL14" i="5"/>
  <c r="BK14" i="5"/>
  <c r="BJ14" i="5"/>
  <c r="BI14" i="5"/>
  <c r="BH14" i="5"/>
  <c r="BG14" i="5"/>
  <c r="BF14" i="5"/>
  <c r="BE14" i="5"/>
  <c r="BD14" i="5"/>
  <c r="BC14" i="5"/>
  <c r="BB14" i="5"/>
  <c r="BA14" i="5"/>
  <c r="AZ14" i="5"/>
  <c r="AY14" i="5"/>
  <c r="AX14" i="5"/>
  <c r="AW14" i="5"/>
  <c r="AV14" i="5"/>
  <c r="AU14" i="5"/>
  <c r="AT14" i="5"/>
  <c r="AS14" i="5"/>
  <c r="AR14" i="5"/>
  <c r="AQ14" i="5"/>
  <c r="AP14" i="5"/>
  <c r="AO14" i="5"/>
  <c r="AN14" i="5"/>
  <c r="AM14" i="5"/>
  <c r="AL14" i="5"/>
  <c r="AK14" i="5"/>
  <c r="AJ14" i="5"/>
  <c r="AI14" i="5"/>
  <c r="AH14" i="5"/>
  <c r="AG14" i="5"/>
  <c r="AF14" i="5"/>
  <c r="AE14" i="5"/>
  <c r="AD14" i="5"/>
  <c r="AC14" i="5"/>
  <c r="AB14" i="5"/>
  <c r="AA14" i="5"/>
  <c r="Z14" i="5"/>
  <c r="Y14" i="5"/>
  <c r="X14" i="5"/>
  <c r="W14" i="5"/>
  <c r="V14" i="5"/>
  <c r="U14" i="5"/>
  <c r="T14" i="5"/>
  <c r="S14" i="5"/>
  <c r="R14" i="5"/>
  <c r="Q14" i="5"/>
  <c r="P14" i="5"/>
  <c r="O14" i="5"/>
  <c r="N14" i="5"/>
  <c r="M14" i="5"/>
  <c r="L14" i="5"/>
  <c r="K14" i="5"/>
  <c r="J14" i="5"/>
  <c r="I14" i="5"/>
  <c r="H14" i="5"/>
  <c r="G14" i="5"/>
  <c r="F14" i="5"/>
  <c r="E14" i="5"/>
  <c r="CZ9" i="5"/>
  <c r="CZ12" i="5" s="1"/>
  <c r="CY9" i="5"/>
  <c r="CY12" i="5" s="1"/>
  <c r="CX9" i="5"/>
  <c r="CW9" i="5"/>
  <c r="CW12" i="5" s="1"/>
  <c r="CV9" i="5"/>
  <c r="CV12" i="5" s="1"/>
  <c r="CU9" i="5"/>
  <c r="CU12" i="5" s="1"/>
  <c r="CT9" i="5"/>
  <c r="CT12" i="5" s="1"/>
  <c r="CS9" i="5"/>
  <c r="CS12" i="5" s="1"/>
  <c r="CR9" i="5"/>
  <c r="CR12" i="5" s="1"/>
  <c r="CQ9" i="5"/>
  <c r="CQ12" i="5" s="1"/>
  <c r="CP9" i="5"/>
  <c r="CP12" i="5" s="1"/>
  <c r="CO9" i="5"/>
  <c r="CO12" i="5" s="1"/>
  <c r="CN9" i="5"/>
  <c r="CN12" i="5" s="1"/>
  <c r="CM9" i="5"/>
  <c r="CM12" i="5" s="1"/>
  <c r="CL9" i="5"/>
  <c r="CK9" i="5"/>
  <c r="CK12" i="5" s="1"/>
  <c r="CJ9" i="5"/>
  <c r="CI9" i="5"/>
  <c r="CH9" i="5"/>
  <c r="CG9" i="5"/>
  <c r="CG12" i="5" s="1"/>
  <c r="CF9" i="5"/>
  <c r="CF12" i="5" s="1"/>
  <c r="CE9" i="5"/>
  <c r="CE12" i="5" s="1"/>
  <c r="CD9" i="5"/>
  <c r="CD12" i="5" s="1"/>
  <c r="CC9" i="5"/>
  <c r="CC12" i="5" s="1"/>
  <c r="CB9" i="5"/>
  <c r="CB12" i="5" s="1"/>
  <c r="CA9" i="5"/>
  <c r="BZ9" i="5"/>
  <c r="BZ12" i="5" s="1"/>
  <c r="BY9" i="5"/>
  <c r="BY12" i="5" s="1"/>
  <c r="BX9" i="5"/>
  <c r="BX12" i="5" s="1"/>
  <c r="BW9" i="5"/>
  <c r="BW12" i="5" s="1"/>
  <c r="BV9" i="5"/>
  <c r="BV12" i="5" s="1"/>
  <c r="BU9" i="5"/>
  <c r="BU12" i="5" s="1"/>
  <c r="BT9" i="5"/>
  <c r="BS9" i="5"/>
  <c r="BS12" i="5" s="1"/>
  <c r="BR9" i="5"/>
  <c r="BQ9" i="5"/>
  <c r="BQ12" i="5" s="1"/>
  <c r="BP9" i="5"/>
  <c r="BP12" i="5" s="1"/>
  <c r="BO9" i="5"/>
  <c r="BO12" i="5" s="1"/>
  <c r="BN9" i="5"/>
  <c r="BM9" i="5"/>
  <c r="BM12" i="5" s="1"/>
  <c r="BL9" i="5"/>
  <c r="BL12" i="5" s="1"/>
  <c r="BK9" i="5"/>
  <c r="BJ9" i="5"/>
  <c r="BI9" i="5"/>
  <c r="BI12" i="5" s="1"/>
  <c r="BH9" i="5"/>
  <c r="BH12" i="5" s="1"/>
  <c r="BG9" i="5"/>
  <c r="BF9" i="5"/>
  <c r="BF12" i="5" s="1"/>
  <c r="BE9" i="5"/>
  <c r="BE12" i="5" s="1"/>
  <c r="BD9" i="5"/>
  <c r="BC9" i="5"/>
  <c r="BC12" i="5" s="1"/>
  <c r="BB9" i="5"/>
  <c r="BB12" i="5" s="1"/>
  <c r="BA9" i="5"/>
  <c r="BA12" i="5" s="1"/>
  <c r="AZ9" i="5"/>
  <c r="AZ12" i="5" s="1"/>
  <c r="AY9" i="5"/>
  <c r="AX9" i="5"/>
  <c r="AX12" i="5" s="1"/>
  <c r="AW9" i="5"/>
  <c r="AW12" i="5" s="1"/>
  <c r="AV9" i="5"/>
  <c r="AV12" i="5" s="1"/>
  <c r="AU9" i="5"/>
  <c r="AU12" i="5" s="1"/>
  <c r="AT9" i="5"/>
  <c r="AS9" i="5"/>
  <c r="AS12" i="5" s="1"/>
  <c r="AR9" i="5"/>
  <c r="AR12" i="5" s="1"/>
  <c r="AQ9" i="5"/>
  <c r="AQ12" i="5" s="1"/>
  <c r="AP9" i="5"/>
  <c r="AO9" i="5"/>
  <c r="AO12" i="5" s="1"/>
  <c r="AN9" i="5"/>
  <c r="AN12" i="5" s="1"/>
  <c r="AM9" i="5"/>
  <c r="AL9" i="5"/>
  <c r="AK9" i="5"/>
  <c r="AK12" i="5" s="1"/>
  <c r="AJ9" i="5"/>
  <c r="AJ12" i="5" s="1"/>
  <c r="AI9" i="5"/>
  <c r="AH9" i="5"/>
  <c r="AG9" i="5"/>
  <c r="AG12" i="5" s="1"/>
  <c r="AF9" i="5"/>
  <c r="AF12" i="5" s="1"/>
  <c r="AE9" i="5"/>
  <c r="AE12" i="5" s="1"/>
  <c r="AD9" i="5"/>
  <c r="AD12" i="5" s="1"/>
  <c r="AC9" i="5"/>
  <c r="AC12" i="5" s="1"/>
  <c r="AB9" i="5"/>
  <c r="AB12" i="5" s="1"/>
  <c r="AA9" i="5"/>
  <c r="AA12" i="5" s="1"/>
  <c r="Z9" i="5"/>
  <c r="Z12" i="5" s="1"/>
  <c r="Y9" i="5"/>
  <c r="X9" i="5"/>
  <c r="W9" i="5"/>
  <c r="V9" i="5"/>
  <c r="V12" i="5" s="1"/>
  <c r="U9" i="5"/>
  <c r="U12" i="5" s="1"/>
  <c r="T9" i="5"/>
  <c r="T12" i="5" s="1"/>
  <c r="S9" i="5"/>
  <c r="S12" i="5" s="1"/>
  <c r="R9" i="5"/>
  <c r="R12" i="5" s="1"/>
  <c r="Q9" i="5"/>
  <c r="Q12" i="5" s="1"/>
  <c r="P9" i="5"/>
  <c r="P12" i="5" s="1"/>
  <c r="O9" i="5"/>
  <c r="N9" i="5"/>
  <c r="M9" i="5"/>
  <c r="M12" i="5" s="1"/>
  <c r="L9" i="5"/>
  <c r="L12" i="5" s="1"/>
  <c r="K9" i="5"/>
  <c r="J9" i="5"/>
  <c r="I9" i="5"/>
  <c r="I12" i="5" s="1"/>
  <c r="H9" i="5"/>
  <c r="G9" i="5"/>
  <c r="G12" i="5" s="1"/>
  <c r="F9" i="5"/>
  <c r="F12" i="5" s="1"/>
  <c r="CZ8" i="5"/>
  <c r="CY8" i="5"/>
  <c r="CX8" i="5"/>
  <c r="CW8" i="5"/>
  <c r="CV8" i="5"/>
  <c r="CU8" i="5"/>
  <c r="CT8" i="5"/>
  <c r="CS8" i="5"/>
  <c r="CR8" i="5"/>
  <c r="CQ8" i="5"/>
  <c r="CP8" i="5"/>
  <c r="CO8" i="5"/>
  <c r="CN8" i="5"/>
  <c r="CM8" i="5"/>
  <c r="CL8" i="5"/>
  <c r="CK8" i="5"/>
  <c r="CJ8" i="5"/>
  <c r="CI8" i="5"/>
  <c r="CH8" i="5"/>
  <c r="CG8" i="5"/>
  <c r="CF8" i="5"/>
  <c r="CE8" i="5"/>
  <c r="CD8" i="5"/>
  <c r="CC8" i="5"/>
  <c r="CB8" i="5"/>
  <c r="CA8" i="5"/>
  <c r="BZ8" i="5"/>
  <c r="BY8" i="5"/>
  <c r="BX8" i="5"/>
  <c r="BW8" i="5"/>
  <c r="BV8" i="5"/>
  <c r="BU8" i="5"/>
  <c r="BT8" i="5"/>
  <c r="BS8" i="5"/>
  <c r="BR8" i="5"/>
  <c r="BQ8" i="5"/>
  <c r="BP8" i="5"/>
  <c r="BO8" i="5"/>
  <c r="BN8" i="5"/>
  <c r="BM8" i="5"/>
  <c r="BL8" i="5"/>
  <c r="BK8" i="5"/>
  <c r="BJ8" i="5"/>
  <c r="BI8" i="5"/>
  <c r="BH8" i="5"/>
  <c r="BG8" i="5"/>
  <c r="BF8" i="5"/>
  <c r="BE8" i="5"/>
  <c r="BD8" i="5"/>
  <c r="BC8" i="5"/>
  <c r="BB8" i="5"/>
  <c r="BA8" i="5"/>
  <c r="AZ8" i="5"/>
  <c r="AY8" i="5"/>
  <c r="AX8" i="5"/>
  <c r="AW8" i="5"/>
  <c r="AV8" i="5"/>
  <c r="AU8" i="5"/>
  <c r="AT8" i="5"/>
  <c r="AS8" i="5"/>
  <c r="AR8" i="5"/>
  <c r="AQ8" i="5"/>
  <c r="AP8" i="5"/>
  <c r="AO8" i="5"/>
  <c r="AN8" i="5"/>
  <c r="AM8" i="5"/>
  <c r="AL8" i="5"/>
  <c r="AK8" i="5"/>
  <c r="AJ8" i="5"/>
  <c r="AI8" i="5"/>
  <c r="AH8" i="5"/>
  <c r="AG8" i="5"/>
  <c r="AF8" i="5"/>
  <c r="AE8" i="5"/>
  <c r="AD8" i="5"/>
  <c r="AC8" i="5"/>
  <c r="AB8" i="5"/>
  <c r="AA8" i="5"/>
  <c r="Z8" i="5"/>
  <c r="Y8" i="5"/>
  <c r="X8" i="5"/>
  <c r="W8" i="5"/>
  <c r="V8" i="5"/>
  <c r="U8" i="5"/>
  <c r="T8" i="5"/>
  <c r="S8" i="5"/>
  <c r="R8" i="5"/>
  <c r="Q8" i="5"/>
  <c r="P8" i="5"/>
  <c r="O8" i="5"/>
  <c r="N8" i="5"/>
  <c r="M8" i="5"/>
  <c r="L8" i="5"/>
  <c r="K8" i="5"/>
  <c r="J8" i="5"/>
  <c r="I8" i="5"/>
  <c r="H8" i="5"/>
  <c r="G8" i="5"/>
  <c r="F8" i="5"/>
  <c r="E8" i="5"/>
  <c r="CZ7" i="5"/>
  <c r="CY7" i="5"/>
  <c r="CX7" i="5"/>
  <c r="CW7" i="5"/>
  <c r="CV7" i="5"/>
  <c r="CU7" i="5"/>
  <c r="CT7" i="5"/>
  <c r="CS7" i="5"/>
  <c r="CR7" i="5"/>
  <c r="CQ7" i="5"/>
  <c r="CP7" i="5"/>
  <c r="CO7" i="5"/>
  <c r="CN7" i="5"/>
  <c r="CM7" i="5"/>
  <c r="CL7" i="5"/>
  <c r="CK7" i="5"/>
  <c r="CJ7" i="5"/>
  <c r="CI7" i="5"/>
  <c r="CH7" i="5"/>
  <c r="CG7" i="5"/>
  <c r="CF7" i="5"/>
  <c r="CE7" i="5"/>
  <c r="CD7" i="5"/>
  <c r="CC7" i="5"/>
  <c r="CB7" i="5"/>
  <c r="CA7" i="5"/>
  <c r="BZ7" i="5"/>
  <c r="BY7" i="5"/>
  <c r="BX7" i="5"/>
  <c r="BW7" i="5"/>
  <c r="BV7" i="5"/>
  <c r="BU7" i="5"/>
  <c r="BT7" i="5"/>
  <c r="BS7" i="5"/>
  <c r="BR7" i="5"/>
  <c r="BQ7" i="5"/>
  <c r="BP7" i="5"/>
  <c r="BO7" i="5"/>
  <c r="BN7" i="5"/>
  <c r="BM7" i="5"/>
  <c r="BL7" i="5"/>
  <c r="BK7" i="5"/>
  <c r="BJ7" i="5"/>
  <c r="BI7" i="5"/>
  <c r="BH7" i="5"/>
  <c r="BG7" i="5"/>
  <c r="BF7" i="5"/>
  <c r="BE7" i="5"/>
  <c r="BD7" i="5"/>
  <c r="BC7" i="5"/>
  <c r="BB7" i="5"/>
  <c r="BA7" i="5"/>
  <c r="AZ7" i="5"/>
  <c r="AY7" i="5"/>
  <c r="AX7" i="5"/>
  <c r="AW7" i="5"/>
  <c r="AV7" i="5"/>
  <c r="AU7" i="5"/>
  <c r="AT7" i="5"/>
  <c r="AS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CZ5" i="5"/>
  <c r="CY5" i="5"/>
  <c r="CX5" i="5"/>
  <c r="CW5" i="5"/>
  <c r="CV5" i="5"/>
  <c r="CU5" i="5"/>
  <c r="CT5" i="5"/>
  <c r="CS5" i="5"/>
  <c r="CR5" i="5"/>
  <c r="CQ5" i="5"/>
  <c r="CP5" i="5"/>
  <c r="CO5" i="5"/>
  <c r="CN5" i="5"/>
  <c r="CM5" i="5"/>
  <c r="CL5" i="5"/>
  <c r="CK5" i="5"/>
  <c r="CJ5" i="5"/>
  <c r="CI5" i="5"/>
  <c r="CH5" i="5"/>
  <c r="CG5" i="5"/>
  <c r="CF5" i="5"/>
  <c r="CE5" i="5"/>
  <c r="CD5" i="5"/>
  <c r="CC5" i="5"/>
  <c r="CB5" i="5"/>
  <c r="CA5" i="5"/>
  <c r="BZ5" i="5"/>
  <c r="BY5" i="5"/>
  <c r="BX5" i="5"/>
  <c r="BW5" i="5"/>
  <c r="BV5" i="5"/>
  <c r="BU5" i="5"/>
  <c r="BT5" i="5"/>
  <c r="BS5" i="5"/>
  <c r="BR5" i="5"/>
  <c r="BQ5" i="5"/>
  <c r="BP5" i="5"/>
  <c r="BO5" i="5"/>
  <c r="BN5" i="5"/>
  <c r="BM5" i="5"/>
  <c r="BL5" i="5"/>
  <c r="BK5" i="5"/>
  <c r="BJ5" i="5"/>
  <c r="BI5" i="5"/>
  <c r="BH5" i="5"/>
  <c r="BG5" i="5"/>
  <c r="BF5" i="5"/>
  <c r="BE5" i="5"/>
  <c r="BD5" i="5"/>
  <c r="BC5" i="5"/>
  <c r="BB5" i="5"/>
  <c r="BA5" i="5"/>
  <c r="AZ5" i="5"/>
  <c r="AY5" i="5"/>
  <c r="AX5" i="5"/>
  <c r="AW5" i="5"/>
  <c r="AV5" i="5"/>
  <c r="AU5" i="5"/>
  <c r="AT5" i="5"/>
  <c r="AS5" i="5"/>
  <c r="AR5" i="5"/>
  <c r="AQ5" i="5"/>
  <c r="AP5" i="5"/>
  <c r="AO5" i="5"/>
  <c r="AN5" i="5"/>
  <c r="AM5" i="5"/>
  <c r="AL5" i="5"/>
  <c r="AK5" i="5"/>
  <c r="AJ5" i="5"/>
  <c r="AI5" i="5"/>
  <c r="AH5" i="5"/>
  <c r="AG5" i="5"/>
  <c r="AF5" i="5"/>
  <c r="AE5" i="5"/>
  <c r="AD5" i="5"/>
  <c r="AC5" i="5"/>
  <c r="AB5" i="5"/>
  <c r="AA5" i="5"/>
  <c r="Z5" i="5"/>
  <c r="Y5" i="5"/>
  <c r="X5" i="5"/>
  <c r="W5" i="5"/>
  <c r="V5" i="5"/>
  <c r="U5" i="5"/>
  <c r="T5" i="5"/>
  <c r="S5" i="5"/>
  <c r="R5" i="5"/>
  <c r="Q5" i="5"/>
  <c r="P5" i="5"/>
  <c r="O5" i="5"/>
  <c r="N5" i="5"/>
  <c r="M5" i="5"/>
  <c r="L5" i="5"/>
  <c r="K5" i="5"/>
  <c r="J5" i="5"/>
  <c r="I5" i="5"/>
  <c r="H5" i="5"/>
  <c r="G5" i="5"/>
  <c r="F5" i="5"/>
  <c r="E5" i="5"/>
  <c r="CZ4" i="5"/>
  <c r="CY4" i="5"/>
  <c r="CX4" i="5"/>
  <c r="CW4" i="5"/>
  <c r="CV4" i="5"/>
  <c r="CU4" i="5"/>
  <c r="CT4" i="5"/>
  <c r="CS4" i="5"/>
  <c r="CR4" i="5"/>
  <c r="CQ4" i="5"/>
  <c r="CP4" i="5"/>
  <c r="CO4" i="5"/>
  <c r="CN4" i="5"/>
  <c r="CM4" i="5"/>
  <c r="CL4" i="5"/>
  <c r="CK4" i="5"/>
  <c r="CJ4" i="5"/>
  <c r="CI4" i="5"/>
  <c r="CH4" i="5"/>
  <c r="CG4" i="5"/>
  <c r="CF4" i="5"/>
  <c r="CE4" i="5"/>
  <c r="CD4" i="5"/>
  <c r="CC4" i="5"/>
  <c r="CB4" i="5"/>
  <c r="CA4" i="5"/>
  <c r="BZ4" i="5"/>
  <c r="BY4" i="5"/>
  <c r="BX4" i="5"/>
  <c r="BW4" i="5"/>
  <c r="BV4" i="5"/>
  <c r="BU4" i="5"/>
  <c r="BT4" i="5"/>
  <c r="BS4" i="5"/>
  <c r="BR4"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E4" i="5"/>
  <c r="CZ3" i="5"/>
  <c r="CY3" i="5"/>
  <c r="CX3" i="5"/>
  <c r="CW3" i="5"/>
  <c r="CV3" i="5"/>
  <c r="CU3" i="5"/>
  <c r="CT3" i="5"/>
  <c r="CS3" i="5"/>
  <c r="CR3" i="5"/>
  <c r="CQ3" i="5"/>
  <c r="CP3" i="5"/>
  <c r="CO3" i="5"/>
  <c r="CN3" i="5"/>
  <c r="CM3" i="5"/>
  <c r="CL3" i="5"/>
  <c r="CK3" i="5"/>
  <c r="CJ3" i="5"/>
  <c r="CI3" i="5"/>
  <c r="CH3" i="5"/>
  <c r="CG3" i="5"/>
  <c r="CF3" i="5"/>
  <c r="CE3" i="5"/>
  <c r="CD3" i="5"/>
  <c r="CC3" i="5"/>
  <c r="CB3" i="5"/>
  <c r="CA3" i="5"/>
  <c r="BZ3" i="5"/>
  <c r="BY3" i="5"/>
  <c r="BX3" i="5"/>
  <c r="BW3" i="5"/>
  <c r="BV3" i="5"/>
  <c r="BU3" i="5"/>
  <c r="BT3" i="5"/>
  <c r="BS3" i="5"/>
  <c r="BR3" i="5"/>
  <c r="BQ3" i="5"/>
  <c r="BP3" i="5"/>
  <c r="BO3" i="5"/>
  <c r="BN3" i="5"/>
  <c r="BM3" i="5"/>
  <c r="BL3" i="5"/>
  <c r="BK3" i="5"/>
  <c r="BJ3" i="5"/>
  <c r="BI3" i="5"/>
  <c r="BH3" i="5"/>
  <c r="BG3" i="5"/>
  <c r="BF3" i="5"/>
  <c r="BE3" i="5"/>
  <c r="BD3" i="5"/>
  <c r="BC3" i="5"/>
  <c r="BB3" i="5"/>
  <c r="BA3" i="5"/>
  <c r="AZ3" i="5"/>
  <c r="AY3" i="5"/>
  <c r="AX3" i="5"/>
  <c r="AW3" i="5"/>
  <c r="AV3" i="5"/>
  <c r="AU3" i="5"/>
  <c r="AT3" i="5"/>
  <c r="AS3" i="5"/>
  <c r="AR3" i="5"/>
  <c r="AQ3" i="5"/>
  <c r="AP3" i="5"/>
  <c r="AO3" i="5"/>
  <c r="AN3" i="5"/>
  <c r="AM3" i="5"/>
  <c r="AL3" i="5"/>
  <c r="AK3" i="5"/>
  <c r="AJ3" i="5"/>
  <c r="AI3" i="5"/>
  <c r="AH3" i="5"/>
  <c r="AG3" i="5"/>
  <c r="AF3" i="5"/>
  <c r="AE3" i="5"/>
  <c r="AD3" i="5"/>
  <c r="AC3" i="5"/>
  <c r="AB3" i="5"/>
  <c r="AA3" i="5"/>
  <c r="Z3" i="5"/>
  <c r="Y3" i="5"/>
  <c r="X3" i="5"/>
  <c r="W3" i="5"/>
  <c r="V3" i="5"/>
  <c r="U3" i="5"/>
  <c r="T3" i="5"/>
  <c r="S3" i="5"/>
  <c r="R3" i="5"/>
  <c r="Q3" i="5"/>
  <c r="P3" i="5"/>
  <c r="O3" i="5"/>
  <c r="N3" i="5"/>
  <c r="M3" i="5"/>
  <c r="L3" i="5"/>
  <c r="K3" i="5"/>
  <c r="J3" i="5"/>
  <c r="I3" i="5"/>
  <c r="H3" i="5"/>
  <c r="G3" i="5"/>
  <c r="F3" i="5"/>
  <c r="E3" i="5"/>
  <c r="BN12" i="5"/>
  <c r="AH12" i="5"/>
  <c r="E9" i="5"/>
  <c r="CL12" i="5"/>
  <c r="CZ13" i="5"/>
  <c r="CY13" i="5"/>
  <c r="CX13" i="5"/>
  <c r="CW13" i="5"/>
  <c r="CV13" i="5"/>
  <c r="CU13" i="5"/>
  <c r="CT13" i="5"/>
  <c r="CS13" i="5"/>
  <c r="CR13" i="5"/>
  <c r="CQ13" i="5"/>
  <c r="CP13" i="5"/>
  <c r="CO13" i="5"/>
  <c r="CN13" i="5"/>
  <c r="CM13" i="5"/>
  <c r="CL13" i="5"/>
  <c r="CK13" i="5"/>
  <c r="CJ13" i="5"/>
  <c r="CI13" i="5"/>
  <c r="CH13" i="5"/>
  <c r="CG13" i="5"/>
  <c r="CF13" i="5"/>
  <c r="CE13" i="5"/>
  <c r="CD13" i="5"/>
  <c r="CC13" i="5"/>
  <c r="CB13" i="5"/>
  <c r="CA13" i="5"/>
  <c r="BZ13" i="5"/>
  <c r="BY13" i="5"/>
  <c r="BX13" i="5"/>
  <c r="BW13" i="5"/>
  <c r="BV13" i="5"/>
  <c r="BU13" i="5"/>
  <c r="BT13" i="5"/>
  <c r="BS13" i="5"/>
  <c r="BR13" i="5"/>
  <c r="BQ13" i="5"/>
  <c r="BP13" i="5"/>
  <c r="BO13" i="5"/>
  <c r="BN13" i="5"/>
  <c r="BM13" i="5"/>
  <c r="BL13" i="5"/>
  <c r="BK13" i="5"/>
  <c r="BJ13" i="5"/>
  <c r="BI13" i="5"/>
  <c r="BH13" i="5"/>
  <c r="BG13" i="5"/>
  <c r="BF13" i="5"/>
  <c r="BE13" i="5"/>
  <c r="BD13" i="5"/>
  <c r="BC13" i="5"/>
  <c r="BB13" i="5"/>
  <c r="BA13" i="5"/>
  <c r="AZ13" i="5"/>
  <c r="AY13" i="5"/>
  <c r="AX13" i="5"/>
  <c r="AW13" i="5"/>
  <c r="AV13" i="5"/>
  <c r="AU13" i="5"/>
  <c r="AT13" i="5"/>
  <c r="AS13" i="5"/>
  <c r="AR13" i="5"/>
  <c r="AQ13" i="5"/>
  <c r="AP13" i="5"/>
  <c r="AO13" i="5"/>
  <c r="AN13" i="5"/>
  <c r="AM13" i="5"/>
  <c r="AL13" i="5"/>
  <c r="AK13" i="5"/>
  <c r="AJ13" i="5"/>
  <c r="AI13" i="5"/>
  <c r="AH13" i="5"/>
  <c r="AG13" i="5"/>
  <c r="AF13" i="5"/>
  <c r="AE13" i="5"/>
  <c r="AD13" i="5"/>
  <c r="AC13" i="5"/>
  <c r="AB13" i="5"/>
  <c r="AA13" i="5"/>
  <c r="Z13" i="5"/>
  <c r="Y13" i="5"/>
  <c r="X13" i="5"/>
  <c r="W13" i="5"/>
  <c r="V13" i="5"/>
  <c r="U13" i="5"/>
  <c r="T13" i="5"/>
  <c r="S13" i="5"/>
  <c r="R13" i="5"/>
  <c r="Q13" i="5"/>
  <c r="P13" i="5"/>
  <c r="O13" i="5"/>
  <c r="N13" i="5"/>
  <c r="M13" i="5"/>
  <c r="L13" i="5"/>
  <c r="K13" i="5"/>
  <c r="J13" i="5"/>
  <c r="I13" i="5"/>
  <c r="H13" i="5"/>
  <c r="F13" i="5"/>
  <c r="E13" i="5"/>
  <c r="CX12" i="5"/>
  <c r="CH12" i="5"/>
  <c r="BR12" i="5"/>
  <c r="AP12" i="5"/>
  <c r="AL12" i="5"/>
  <c r="Y12" i="5"/>
  <c r="BJ12" i="4"/>
  <c r="BI12" i="4"/>
  <c r="BH12" i="4"/>
  <c r="BG12" i="4"/>
  <c r="BF12" i="4"/>
  <c r="BE12" i="4"/>
  <c r="BD12" i="4"/>
  <c r="BC12" i="4"/>
  <c r="BB12" i="4"/>
  <c r="BA12" i="4"/>
  <c r="AZ12" i="4"/>
  <c r="AY12" i="4"/>
  <c r="AX12" i="4"/>
  <c r="AW12" i="4"/>
  <c r="AV12" i="4"/>
  <c r="AU12" i="4"/>
  <c r="AT12" i="4"/>
  <c r="AS12" i="4"/>
  <c r="AR12" i="4"/>
  <c r="AQ12" i="4"/>
  <c r="AP12" i="4"/>
  <c r="AO12" i="4"/>
  <c r="AN12" i="4"/>
  <c r="AM12" i="4"/>
  <c r="AL12" i="4"/>
  <c r="AK12" i="4"/>
  <c r="AJ12" i="4"/>
  <c r="AI12" i="4"/>
  <c r="AH12" i="4"/>
  <c r="AG12" i="4"/>
  <c r="AF12" i="4"/>
  <c r="AE12" i="4"/>
  <c r="AD12" i="4"/>
  <c r="AC12" i="4"/>
  <c r="AB12" i="4"/>
  <c r="AA12" i="4"/>
  <c r="Z12" i="4"/>
  <c r="Y12" i="4"/>
  <c r="X12" i="4"/>
  <c r="W12" i="4"/>
  <c r="V12" i="4"/>
  <c r="U12" i="4"/>
  <c r="T12" i="4"/>
  <c r="S12" i="4"/>
  <c r="R12" i="4"/>
  <c r="Q12" i="4"/>
  <c r="P12" i="4"/>
  <c r="O12" i="4"/>
  <c r="N12" i="4"/>
  <c r="M12" i="4"/>
  <c r="L12" i="4"/>
  <c r="K12" i="4"/>
  <c r="J12" i="4"/>
  <c r="I12" i="4"/>
  <c r="H12" i="4"/>
  <c r="G12" i="4"/>
  <c r="F12" i="4"/>
  <c r="E12" i="4"/>
  <c r="D12" i="4"/>
  <c r="C12" i="4"/>
  <c r="H17" i="7" l="1"/>
  <c r="BX58" i="7"/>
  <c r="CC58" i="7"/>
  <c r="CB58" i="7"/>
  <c r="BZ58" i="7"/>
  <c r="BY58" i="7"/>
  <c r="BW58" i="7"/>
  <c r="CD58" i="7"/>
  <c r="G16" i="7"/>
  <c r="M16" i="7"/>
  <c r="G15" i="7"/>
  <c r="G21" i="7"/>
  <c r="G19" i="7"/>
  <c r="G17" i="7"/>
  <c r="G20" i="7"/>
  <c r="G14" i="7"/>
  <c r="M17" i="7"/>
  <c r="J12" i="5"/>
  <c r="N12" i="5"/>
  <c r="AT12" i="5"/>
  <c r="BJ12" i="5"/>
  <c r="H14" i="7"/>
  <c r="CE58" i="7"/>
  <c r="CG58" i="7"/>
  <c r="H16" i="7"/>
  <c r="CA58" i="7"/>
  <c r="CF58" i="7"/>
  <c r="M15" i="7"/>
  <c r="H20" i="7"/>
  <c r="H18" i="7"/>
  <c r="H21" i="7"/>
  <c r="H19" i="7"/>
  <c r="M14" i="7"/>
  <c r="CT58" i="7"/>
  <c r="CP58" i="7"/>
  <c r="CL58" i="7"/>
  <c r="CS58" i="7"/>
  <c r="CO58" i="7"/>
  <c r="CK58" i="7"/>
  <c r="CR58" i="7"/>
  <c r="CN58" i="7"/>
  <c r="CJ58" i="7"/>
  <c r="CQ58" i="7"/>
  <c r="CM58" i="7"/>
  <c r="CI58" i="7"/>
  <c r="F20" i="5"/>
  <c r="E19" i="5"/>
  <c r="E21" i="5"/>
  <c r="E23" i="5"/>
  <c r="F22" i="5"/>
  <c r="E20" i="5"/>
  <c r="E22" i="5"/>
  <c r="F19" i="5"/>
  <c r="F21" i="5"/>
  <c r="F23" i="5"/>
  <c r="E12" i="5"/>
  <c r="X12" i="5"/>
  <c r="BT12" i="5"/>
  <c r="CJ12" i="5"/>
  <c r="O12" i="5"/>
  <c r="W12" i="5"/>
  <c r="AM12" i="5"/>
  <c r="BG12" i="5"/>
  <c r="BK12" i="5"/>
  <c r="CA12" i="5"/>
  <c r="CI12" i="5"/>
  <c r="H12" i="5"/>
  <c r="BD12" i="5"/>
  <c r="K12" i="5"/>
  <c r="AI12" i="5"/>
  <c r="AY12" i="5"/>
  <c r="CX12" i="3" l="1"/>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AM12" i="3"/>
  <c r="AL12" i="3"/>
  <c r="AK12" i="3"/>
  <c r="AJ12" i="3"/>
  <c r="AI12" i="3"/>
  <c r="AH12" i="3"/>
  <c r="AG12" i="3"/>
  <c r="AF12" i="3"/>
  <c r="AE12" i="3"/>
  <c r="AD12" i="3"/>
  <c r="AC12" i="3"/>
  <c r="AB12" i="3"/>
  <c r="AA12" i="3"/>
  <c r="Z12" i="3"/>
  <c r="Y12" i="3"/>
  <c r="X12" i="3"/>
  <c r="W12" i="3"/>
  <c r="V12" i="3"/>
  <c r="U12" i="3"/>
  <c r="T12" i="3"/>
  <c r="S12" i="3"/>
  <c r="R12" i="3"/>
  <c r="Q12" i="3"/>
  <c r="P12" i="3"/>
  <c r="O12" i="3"/>
  <c r="N12" i="3"/>
  <c r="M12" i="3"/>
  <c r="L12" i="3"/>
  <c r="K12" i="3"/>
  <c r="J12" i="3"/>
  <c r="I12" i="3"/>
  <c r="H12" i="3"/>
  <c r="G12" i="3"/>
  <c r="F12" i="3"/>
  <c r="E12" i="3"/>
  <c r="D12" i="3"/>
  <c r="C12" i="3"/>
  <c r="BJ12" i="2"/>
  <c r="BI12" i="2"/>
  <c r="BH12" i="2"/>
  <c r="BG12" i="2"/>
  <c r="BF12" i="2"/>
  <c r="BE12" i="2"/>
  <c r="BD12" i="2"/>
  <c r="BC12" i="2"/>
  <c r="BB12" i="2"/>
  <c r="BA12" i="2"/>
  <c r="AZ12" i="2"/>
  <c r="AY12" i="2"/>
  <c r="AX12" i="2"/>
  <c r="AW12" i="2"/>
  <c r="AV12" i="2"/>
  <c r="AU12" i="2"/>
  <c r="AT12" i="2"/>
  <c r="AS12" i="2"/>
  <c r="AR12" i="2"/>
  <c r="AQ12" i="2"/>
  <c r="AP12" i="2"/>
  <c r="AO12" i="2"/>
  <c r="AN12" i="2"/>
  <c r="AM12" i="2"/>
  <c r="AL12" i="2"/>
  <c r="AK12" i="2"/>
  <c r="AJ12" i="2"/>
  <c r="AI12" i="2"/>
  <c r="AH12" i="2"/>
  <c r="AG12" i="2"/>
  <c r="AF12" i="2"/>
  <c r="AE12" i="2"/>
  <c r="AD12" i="2"/>
  <c r="AC12" i="2"/>
  <c r="AB12" i="2"/>
  <c r="AA12" i="2"/>
  <c r="Z12" i="2"/>
  <c r="Y12" i="2"/>
  <c r="X12" i="2"/>
  <c r="W12" i="2"/>
  <c r="V12" i="2"/>
  <c r="U12" i="2"/>
  <c r="T12" i="2"/>
  <c r="S12" i="2"/>
  <c r="R12" i="2"/>
  <c r="Q12" i="2"/>
  <c r="P12" i="2"/>
  <c r="O12" i="2"/>
  <c r="N12" i="2"/>
  <c r="M12" i="2"/>
  <c r="L12" i="2"/>
  <c r="K12" i="2"/>
  <c r="J12" i="2"/>
  <c r="I12" i="2"/>
  <c r="H12" i="2"/>
  <c r="G12" i="2"/>
  <c r="F12" i="2"/>
  <c r="E12" i="2"/>
  <c r="D12" i="2"/>
  <c r="C12" i="2"/>
  <c r="C11" i="1" l="1"/>
  <c r="C12" i="1"/>
  <c r="C13" i="1"/>
  <c r="C14" i="1"/>
  <c r="C15" i="1"/>
  <c r="C7" i="1"/>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<sst xmlns="http://schemas.openxmlformats.org/spreadsheetml/2006/main" count="297" uniqueCount="136">
  <si>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</si>
  <si>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</si>
  <si>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</si>
  <si>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</si>
  <si>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</si>
  <si>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</si>
  <si>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</si>
  <si>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</si>
  <si>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</si>
  <si>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</si>
  <si>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</si>
  <si>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</si>
  <si>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</si>
  <si>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</si>
  <si>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</si>
  <si>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</si>
  <si>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</si>
  <si>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</si>
  <si>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</si>
  <si>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</si>
  <si>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</si>
  <si>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</si>
  <si>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</si>
  <si>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</si>
  <si>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</si>
  <si>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</si>
  <si>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</si>
  <si>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</si>
  <si>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</si>
  <si>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</si>
  <si>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</si>
  <si>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</si>
  <si>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</si>
  <si>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</si>
  <si>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</si>
  <si>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</si>
  <si>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</si>
  <si>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</si>
  <si>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</si>
  <si>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</si>
  <si>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</si>
  <si>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</si>
  <si>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</si>
  <si>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</si>
  <si>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</si>
  <si>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</si>
  <si>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</si>
  <si>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</si>
  <si>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</si>
  <si>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</si>
  <si>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</si>
  <si>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</si>
  <si>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</si>
  <si>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</si>
  <si>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</si>
  <si>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</si>
  <si>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</si>
  <si>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</si>
  <si>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</si>
  <si>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</si>
  <si>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</si>
  <si>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</si>
  <si>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</si>
  <si>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</si>
  <si>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</si>
  <si>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</si>
  <si>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</si>
  <si>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</si>
  <si>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</si>
  <si>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</si>
  <si>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</si>
  <si>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</si>
  <si>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</si>
  <si>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</si>
  <si>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</si>
  <si>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</si>
  <si>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</si>
  <si>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</si>
  <si>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</si>
  <si>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</si>
  <si>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</si>
  <si>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</si>
  <si>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</si>
  <si>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</si>
  <si>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</si>
  <si>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</si>
  <si>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</si>
  <si>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</si>
  <si>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</si>
  <si>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</si>
  <si>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</si>
  <si>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</si>
  <si>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</si>
  <si>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</si>
  <si>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</si>
  <si>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</si>
  <si>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</si>
  <si>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</si>
  <si>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</si>
  <si>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</si>
  <si>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</si>
  <si>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</si>
  <si>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</si>
  <si>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</si>
  <si>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</si>
  <si>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</si>
  <si>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</si>
  <si>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</si>
  <si>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</si>
  <si>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</si>
  <si>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</si>
  <si>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</si>
  <si>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</si>
  <si>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</si>
  <si>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</si>
  <si>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</si>
  <si>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</si>
  <si>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</si>
  <si>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</si>
  <si>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</si>
  <si>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</si>
  <si>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</si>
  <si>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</si>
  <si>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</si>
  <si>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</si>
  <si>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</si>
  <si>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</si>
  <si>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</si>
  <si>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</si>
  <si>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</si>
  <si>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</si>
  <si>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</si>
  <si>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</si>
  <si>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No Errors were found in the data from the revenue return during the audit.</t>
  </si>
  <si>
    <t>Includes April 13 and May 13.</t>
  </si>
  <si>
    <t>July 13 onwards as data is now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</si>
</sst>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0.000"/>
    <numFmt numFmtId="165" formatCode="0.0"/>
  </numFmts>
  <fonts count="16" x14ac:knownFonts="1">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cellStyleXfs>
  <cellXfs count="169">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0" borderId="3" xfId="0" applyNumberFormat="1" applyFont="1" applyFill="1" applyBorder="1" applyAlignment="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7">
    <cellStyle name="Comma 2" xfId="1"/>
    <cellStyle name="Comma 3" xfId="2"/>
    <cellStyle name="Normal" xfId="0" builtinId="0"/>
    <cellStyle name="Normal 2" xfId="3"/>
    <cellStyle name="Normal 3" xfId="4"/>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Fixed Confidence intervals</a:t>
            </a:r>
          </a:p>
        </c:rich>
      </c:tx>
      <c:overlay val="0"/>
    </c:title>
    <c:autoTitleDeleted val="0"/>
    <c:plotArea>
      <c:layout/>
      <c:lineChart>
        <c:grouping val="standard"/>
        <c:varyColors val="0"/>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6.1669227499999408</c:v>
                </c:pt>
                <c:pt idx="1">
                  <c:v>-4.540356749999849</c:v>
                </c:pt>
                <c:pt idx="2">
                  <c:v>-7.3284362499999629</c:v>
                </c:pt>
                <c:pt idx="3">
                  <c:v>-8.0169587619516935</c:v>
                </c:pt>
                <c:pt idx="4">
                  <c:v>-19.244806063309351</c:v>
                </c:pt>
                <c:pt idx="5">
                  <c:v>-10.329408214721838</c:v>
                </c:pt>
                <c:pt idx="6">
                  <c:v>-16.917247581063531</c:v>
                </c:pt>
                <c:pt idx="7">
                  <c:v>-16.6062242500001</c:v>
                </c:pt>
              </c:numCache>
            </c:numRef>
          </c:val>
          <c:smooth val="0"/>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-13.885689124726882</c:v>
                </c:pt>
                <c:pt idx="1">
                  <c:v>-13.885689124726882</c:v>
                </c:pt>
                <c:pt idx="2">
                  <c:v>-13.885689124726882</c:v>
                </c:pt>
                <c:pt idx="3">
                  <c:v>-13.885689124726882</c:v>
                </c:pt>
                <c:pt idx="4">
                  <c:v>-13.885689124726882</c:v>
                </c:pt>
                <c:pt idx="5">
                  <c:v>-13.885689124726882</c:v>
                </c:pt>
                <c:pt idx="6">
                  <c:v>-13.885689124726882</c:v>
                </c:pt>
                <c:pt idx="7">
                  <c:v>-13.885689124726882</c:v>
                </c:pt>
              </c:numCache>
            </c:numRef>
          </c:val>
          <c:smooth val="0"/>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7.0262746187511009</c:v>
                </c:pt>
                <c:pt idx="1">
                  <c:v>7.0262746187511009</c:v>
                </c:pt>
                <c:pt idx="2">
                  <c:v>7.0262746187511009</c:v>
                </c:pt>
                <c:pt idx="3">
                  <c:v>7.0262746187511009</c:v>
                </c:pt>
                <c:pt idx="4">
                  <c:v>7.0262746187511009</c:v>
                </c:pt>
                <c:pt idx="5">
                  <c:v>7.0262746187511009</c:v>
                </c:pt>
                <c:pt idx="6">
                  <c:v>7.0262746187511009</c:v>
                </c:pt>
                <c:pt idx="7">
                  <c:v>7.0262746187511009</c:v>
                </c:pt>
              </c:numCache>
            </c:numRef>
          </c:val>
          <c:smooth val="0"/>
        </c:ser>
        <c:dLbls>
          <c:showLegendKey val="0"/>
          <c:showVal val="0"/>
          <c:showCatName val="0"/>
          <c:showSerName val="0"/>
          <c:showPercent val="0"/>
          <c:showBubbleSize val="0"/>
        </c:dLbls>
        <c:marker val="1"/>
        <c:smooth val="0"/>
        <c:axId val="45441408"/>
        <c:axId val="45442944"/>
      </c:lineChart>
      <c:catAx>
        <c:axId val="45441408"/>
        <c:scaling>
          <c:orientation val="minMax"/>
        </c:scaling>
        <c:delete val="0"/>
        <c:axPos val="b"/>
        <c:numFmt formatCode="General" sourceLinked="1"/>
        <c:majorTickMark val="out"/>
        <c:minorTickMark val="none"/>
        <c:tickLblPos val="low"/>
        <c:txPr>
          <a:bodyPr rot="-5400000" vert="horz"/>
          <a:lstStyle/>
          <a:p>
            <a:pPr>
              <a:defRPr/>
            </a:pPr>
            <a:endParaRPr lang="en-US"/>
          </a:p>
        </c:txPr>
        <c:crossAx val="45442944"/>
        <c:crosses val="autoZero"/>
        <c:auto val="1"/>
        <c:lblAlgn val="ctr"/>
        <c:lblOffset val="100"/>
        <c:noMultiLvlLbl val="0"/>
      </c:catAx>
      <c:valAx>
        <c:axId val="45442944"/>
        <c:scaling>
          <c:orientation val="minMax"/>
        </c:scaling>
        <c:delete val="0"/>
        <c:axPos val="l"/>
        <c:majorGridlines>
          <c:spPr>
            <a:ln>
              <a:solidFill>
                <a:schemeClr val="bg1">
                  <a:lumMod val="95000"/>
                </a:schemeClr>
              </a:solidFill>
            </a:ln>
          </c:spPr>
        </c:majorGridlines>
        <c:title>
          <c:tx>
            <c:rich>
              <a:bodyPr rot="-5400000" vert="horz"/>
              <a:lstStyle/>
              <a:p>
                <a:pPr>
                  <a:defRPr/>
                </a:pPr>
                <a:r>
                  <a:rPr lang="en-US"/>
                  <a:t>SF to RF or DF</a:t>
                </a:r>
              </a:p>
            </c:rich>
          </c:tx>
          <c:overlay val="0"/>
        </c:title>
        <c:numFmt formatCode="#,##0" sourceLinked="1"/>
        <c:majorTickMark val="out"/>
        <c:minorTickMark val="none"/>
        <c:tickLblPos val="nextTo"/>
        <c:crossAx val="45441408"/>
        <c:crosses val="autoZero"/>
        <c:crossBetween val="between"/>
      </c:valAx>
    </c:plotArea>
    <c:legend>
      <c:legendPos val="r"/>
      <c:layout>
        <c:manualLayout>
          <c:xMode val="edge"/>
          <c:yMode val="edge"/>
          <c:x val="0.77926287348074763"/>
          <c:y val="0.27968288791111218"/>
          <c:w val="0.20073256222141292"/>
          <c:h val="0.17822326337350355"/>
        </c:manualLayout>
      </c:layout>
      <c:overlay val="0"/>
    </c:legend>
    <c:plotVisOnly val="1"/>
    <c:dispBlanksAs val="gap"/>
    <c:showDLblsOverMax val="0"/>
  </c:chart>
  <c:txPr>
    <a:bodyPr/>
    <a:lstStyle/>
    <a:p>
      <a:pPr>
        <a:defRPr sz="1200"/>
      </a:pPr>
      <a:endParaRPr lang="en-US"/>
    </a:p>
  </c:txPr>
  <c:printSettings>
    <c:headerFooter/>
    <c:pageMargins b="0.75000000000000377" l="0.70000000000000062" r="0.70000000000000062" t="0.750000000000003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lineChart>
        <c:grouping val="standard"/>
        <c:varyColors val="0"/>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2.550125999999409</c:v>
                </c:pt>
                <c:pt idx="1">
                  <c:v>12.328928999998539</c:v>
                </c:pt>
                <c:pt idx="2">
                  <c:v>26.718315999998026</c:v>
                </c:pt>
                <c:pt idx="3">
                  <c:v>44.821695999998042</c:v>
                </c:pt>
                <c:pt idx="4">
                  <c:v>66.660406999998486</c:v>
                </c:pt>
                <c:pt idx="5">
                  <c:v>90.766803999998388</c:v>
                </c:pt>
                <c:pt idx="6">
                  <c:v>108.47199099999898</c:v>
                </c:pt>
                <c:pt idx="7">
                  <c:v>116.2989879999991</c:v>
                </c:pt>
                <c:pt idx="8">
                  <c:v>109.86150199999929</c:v>
                </c:pt>
                <c:pt idx="9">
                  <c:v>98.576995999999326</c:v>
                </c:pt>
                <c:pt idx="10">
                  <c:v>85.239834999999402</c:v>
                </c:pt>
                <c:pt idx="11">
                  <c:v>74.00307299999929</c:v>
                </c:pt>
                <c:pt idx="12">
                  <c:v>69.242255999998633</c:v>
                </c:pt>
                <c:pt idx="13">
                  <c:v>72.809583999998722</c:v>
                </c:pt>
                <c:pt idx="14">
                  <c:v>81.367228999998815</c:v>
                </c:pt>
                <c:pt idx="15">
                  <c:v>92.995622999999341</c:v>
                </c:pt>
                <c:pt idx="16">
                  <c:v>107.41946199999973</c:v>
                </c:pt>
                <c:pt idx="17">
                  <c:v>115.25802999999996</c:v>
                </c:pt>
                <c:pt idx="18">
                  <c:v>112.68096700000024</c:v>
                </c:pt>
                <c:pt idx="19">
                  <c:v>98.675728000000277</c:v>
                </c:pt>
                <c:pt idx="20">
                  <c:v>84.337784000000511</c:v>
                </c:pt>
                <c:pt idx="21">
                  <c:v>62.617078000000788</c:v>
                </c:pt>
                <c:pt idx="22">
                  <c:v>37.085359000000835</c:v>
                </c:pt>
                <c:pt idx="23">
                  <c:v>19.518792000001099</c:v>
                </c:pt>
                <c:pt idx="24">
                  <c:v>12.796673000001306</c:v>
                </c:pt>
                <c:pt idx="25">
                  <c:v>3.9694460000013123</c:v>
                </c:pt>
                <c:pt idx="26">
                  <c:v>-5.7191529999986415</c:v>
                </c:pt>
                <c:pt idx="27">
                  <c:v>-15.050238999998669</c:v>
                </c:pt>
                <c:pt idx="28">
                  <c:v>-20.691133999998556</c:v>
                </c:pt>
                <c:pt idx="29">
                  <c:v>-21.088503999998466</c:v>
                </c:pt>
                <c:pt idx="30">
                  <c:v>-21.093547999998577</c:v>
                </c:pt>
                <c:pt idx="31">
                  <c:v>-26.532661999998709</c:v>
                </c:pt>
                <c:pt idx="32">
                  <c:v>-35.064074999998866</c:v>
                </c:pt>
                <c:pt idx="33">
                  <c:v>-43.40765899999883</c:v>
                </c:pt>
                <c:pt idx="34">
                  <c:v>-53.470062999998731</c:v>
                </c:pt>
                <c:pt idx="35">
                  <c:v>-68.422442999998452</c:v>
                </c:pt>
                <c:pt idx="36">
                  <c:v>-82.115766077109924</c:v>
                </c:pt>
                <c:pt idx="37">
                  <c:v>-95.880565033659195</c:v>
                </c:pt>
                <c:pt idx="38">
                  <c:v>-107.29471308837128</c:v>
                </c:pt>
                <c:pt idx="39">
                  <c:v>-117.09594214096876</c:v>
                </c:pt>
                <c:pt idx="40">
                  <c:v>-118.53210002850631</c:v>
                </c:pt>
                <c:pt idx="41">
                  <c:v>-110.14185790132751</c:v>
                </c:pt>
                <c:pt idx="42">
                  <c:v>-101.41079609433359</c:v>
                </c:pt>
                <c:pt idx="43">
                  <c:v>-95.578673278237829</c:v>
                </c:pt>
                <c:pt idx="44">
                  <c:v>-98.349486451582152</c:v>
                </c:pt>
                <c:pt idx="45">
                  <c:v>-110.70089371610857</c:v>
                </c:pt>
                <c:pt idx="46">
                  <c:v>-136.18091388945254</c:v>
                </c:pt>
                <c:pt idx="47">
                  <c:v>-164.62594814341878</c:v>
                </c:pt>
                <c:pt idx="48">
                  <c:v>-198.86941671638635</c:v>
                </c:pt>
                <c:pt idx="49">
                  <c:v>-235.43593788973021</c:v>
                </c:pt>
                <c:pt idx="50">
                  <c:v>-267.71132060365551</c:v>
                </c:pt>
                <c:pt idx="51">
                  <c:v>-294.42070640809254</c:v>
                </c:pt>
                <c:pt idx="52">
                  <c:v>-310.4966677194418</c:v>
                </c:pt>
                <c:pt idx="53">
                  <c:v>-316.67215384915175</c:v>
                </c:pt>
                <c:pt idx="54">
                  <c:v>-320.1444398089078</c:v>
                </c:pt>
                <c:pt idx="55">
                  <c:v>-330.10569797081939</c:v>
                </c:pt>
                <c:pt idx="56">
                  <c:v>-342.64055404219812</c:v>
                </c:pt>
                <c:pt idx="57">
                  <c:v>-357.68804798224187</c:v>
                </c:pt>
                <c:pt idx="58">
                  <c:v>-379.35213305362026</c:v>
                </c:pt>
                <c:pt idx="59">
                  <c:v>-395.56362090313098</c:v>
                </c:pt>
                <c:pt idx="60">
                  <c:v>-405.55840776822868</c:v>
                </c:pt>
                <c:pt idx="61">
                  <c:v>-413.97792283960712</c:v>
                </c:pt>
                <c:pt idx="62">
                  <c:v>-431.27765370036536</c:v>
                </c:pt>
                <c:pt idx="63">
                  <c:v>-451.64391514834233</c:v>
                </c:pt>
                <c:pt idx="64">
                  <c:v>-467.08703705786343</c:v>
                </c:pt>
                <c:pt idx="65">
                  <c:v>-476.60624184475932</c:v>
                </c:pt>
                <c:pt idx="66">
                  <c:v>-484.89183341483545</c:v>
                </c:pt>
                <c:pt idx="67">
                  <c:v>-489.66538023149394</c:v>
                </c:pt>
                <c:pt idx="68">
                  <c:v>-496.49564370870746</c:v>
                </c:pt>
                <c:pt idx="69">
                  <c:v>-504.62106952536578</c:v>
                </c:pt>
                <c:pt idx="70">
                  <c:v>-509.46367600257952</c:v>
                </c:pt>
                <c:pt idx="71">
                  <c:v>-519.51651947979303</c:v>
                </c:pt>
                <c:pt idx="72">
                  <c:v>-533.81375097534089</c:v>
                </c:pt>
                <c:pt idx="73">
                  <c:v>-548.35044345255528</c:v>
                </c:pt>
                <c:pt idx="74">
                  <c:v>-568.46211545255528</c:v>
                </c:pt>
                <c:pt idx="75">
                  <c:v>-593.88287145255561</c:v>
                </c:pt>
                <c:pt idx="76">
                  <c:v>-614.34407545255556</c:v>
                </c:pt>
                <c:pt idx="77">
                  <c:v>-626.24574745255563</c:v>
                </c:pt>
                <c:pt idx="78">
                  <c:v>-640.42551645255617</c:v>
                </c:pt>
                <c:pt idx="79">
                  <c:v>-658.74474945255622</c:v>
                </c:pt>
                <c:pt idx="80">
                  <c:v>-674.13502745255664</c:v>
                </c:pt>
                <c:pt idx="81">
                  <c:v>-690.8906684525557</c:v>
                </c:pt>
                <c:pt idx="82">
                  <c:v>-706.87807945255543</c:v>
                </c:pt>
                <c:pt idx="83">
                  <c:v>-722.52349045255539</c:v>
                </c:pt>
                <c:pt idx="84">
                  <c:v>-741.30817545255604</c:v>
                </c:pt>
                <c:pt idx="85">
                  <c:v>-753.8947544525563</c:v>
                </c:pt>
                <c:pt idx="86">
                  <c:v>-767.73680645255649</c:v>
                </c:pt>
                <c:pt idx="87">
                  <c:v>-793.15756245255682</c:v>
                </c:pt>
                <c:pt idx="88">
                  <c:v>-813.61876645255677</c:v>
                </c:pt>
                <c:pt idx="89">
                  <c:v>-825.52043845255685</c:v>
                </c:pt>
                <c:pt idx="90">
                  <c:v>-839.70020745255738</c:v>
                </c:pt>
                <c:pt idx="91">
                  <c:v>-858.01944045255743</c:v>
                </c:pt>
                <c:pt idx="92">
                  <c:v>-873.40971845255785</c:v>
                </c:pt>
                <c:pt idx="93">
                  <c:v>-890.16535945255691</c:v>
                </c:pt>
                <c:pt idx="94">
                  <c:v>-906.15277045255664</c:v>
                </c:pt>
                <c:pt idx="95">
                  <c:v>-921.79818145255661</c:v>
                </c:pt>
              </c:numCache>
            </c:numRef>
          </c:val>
          <c:smooth val="0"/>
        </c:ser>
        <c:dLbls>
          <c:showLegendKey val="0"/>
          <c:showVal val="0"/>
          <c:showCatName val="0"/>
          <c:showSerName val="0"/>
          <c:showPercent val="0"/>
          <c:showBubbleSize val="0"/>
        </c:dLbls>
        <c:marker val="1"/>
        <c:smooth val="0"/>
        <c:axId val="77105024"/>
        <c:axId val="77106560"/>
      </c:lineChart>
      <c:dateAx>
        <c:axId val="77105024"/>
        <c:scaling>
          <c:orientation val="minMax"/>
        </c:scaling>
        <c:delete val="0"/>
        <c:axPos val="b"/>
        <c:numFmt formatCode="mmm\-yy" sourceLinked="1"/>
        <c:majorTickMark val="out"/>
        <c:minorTickMark val="none"/>
        <c:tickLblPos val="nextTo"/>
        <c:crossAx val="77106560"/>
        <c:crosses val="autoZero"/>
        <c:auto val="1"/>
        <c:lblOffset val="100"/>
        <c:baseTimeUnit val="months"/>
      </c:dateAx>
      <c:valAx>
        <c:axId val="77106560"/>
        <c:scaling>
          <c:orientation val="minMax"/>
        </c:scaling>
        <c:delete val="0"/>
        <c:axPos val="l"/>
        <c:majorGridlines/>
        <c:numFmt formatCode="#,##0" sourceLinked="1"/>
        <c:majorTickMark val="out"/>
        <c:minorTickMark val="none"/>
        <c:tickLblPos val="nextTo"/>
        <c:crossAx val="77105024"/>
        <c:crosses val="autoZero"/>
        <c:crossBetween val="between"/>
      </c:valAx>
    </c:plotArea>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Annual</a:t>
            </a:r>
            <a:r>
              <a:rPr lang="en-US" baseline="0"/>
              <a:t> Reconciliations</a:t>
            </a:r>
            <a:endParaRPr lang="en-US"/>
          </a:p>
        </c:rich>
      </c:tx>
      <c:overlay val="0"/>
    </c:title>
    <c:autoTitleDeleted val="0"/>
    <c:plotArea>
      <c:layout/>
      <c:barChart>
        <c:barDir val="col"/>
        <c:grouping val="clustered"/>
        <c:varyColors val="0"/>
        <c:ser>
          <c:idx val="0"/>
          <c:order val="0"/>
          <c:tx>
            <c:strRef>
              <c:f>'Statistical analysis'!$O$1</c:f>
              <c:strCache>
                <c:ptCount val="1"/>
                <c:pt idx="0">
                  <c:v>Total</c:v>
                </c:pt>
              </c:strCache>
            </c:strRef>
          </c:tx>
          <c:invertIfNegative val="0"/>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74.00307299999929</c:v>
                </c:pt>
                <c:pt idx="1">
                  <c:v>-54.484280999998191</c:v>
                </c:pt>
                <c:pt idx="2">
                  <c:v>-87.941234999999551</c:v>
                </c:pt>
                <c:pt idx="3">
                  <c:v>-96.20350514342033</c:v>
                </c:pt>
                <c:pt idx="4">
                  <c:v>-230.9376727597122</c:v>
                </c:pt>
                <c:pt idx="5">
                  <c:v>-123.95289857666205</c:v>
                </c:pt>
                <c:pt idx="6">
                  <c:v>-203.00697097276236</c:v>
                </c:pt>
              </c:numCache>
            </c:numRef>
          </c:val>
        </c:ser>
        <c:dLbls>
          <c:showLegendKey val="0"/>
          <c:showVal val="0"/>
          <c:showCatName val="0"/>
          <c:showSerName val="0"/>
          <c:showPercent val="0"/>
          <c:showBubbleSize val="0"/>
        </c:dLbls>
        <c:gapWidth val="150"/>
        <c:axId val="85784064"/>
        <c:axId val="97195520"/>
      </c:barChart>
      <c:catAx>
        <c:axId val="85784064"/>
        <c:scaling>
          <c:orientation val="minMax"/>
        </c:scaling>
        <c:delete val="0"/>
        <c:axPos val="b"/>
        <c:numFmt formatCode="General" sourceLinked="1"/>
        <c:majorTickMark val="out"/>
        <c:minorTickMark val="none"/>
        <c:tickLblPos val="nextTo"/>
        <c:crossAx val="97195520"/>
        <c:crosses val="autoZero"/>
        <c:auto val="1"/>
        <c:lblAlgn val="ctr"/>
        <c:lblOffset val="100"/>
        <c:noMultiLvlLbl val="0"/>
      </c:catAx>
      <c:valAx>
        <c:axId val="97195520"/>
        <c:scaling>
          <c:orientation val="minMax"/>
        </c:scaling>
        <c:delete val="0"/>
        <c:axPos val="l"/>
        <c:majorGridlines/>
        <c:numFmt formatCode="0" sourceLinked="1"/>
        <c:majorTickMark val="out"/>
        <c:minorTickMark val="none"/>
        <c:tickLblPos val="nextTo"/>
        <c:crossAx val="85784064"/>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defaultRowHeight="12.75" x14ac:dyDescent="0.2"/>
  <sheetData>
    <row r="1" spans="1:2" x14ac:dyDescent="0.2">
      <c r="A1" t="s">
        <v>119</v>
      </c>
    </row>
    <row r="3" spans="1:2" x14ac:dyDescent="0.2">
      <c r="A3" t="s">
        <v>118</v>
      </c>
    </row>
    <row r="4" spans="1:2" x14ac:dyDescent="0.2">
      <c r="B4" t="s">
        <v>14</v>
      </c>
    </row>
    <row r="5" spans="1:2" x14ac:dyDescent="0.2">
      <c r="B5" t="s">
        <v>34</v>
      </c>
    </row>
    <row r="7" spans="1:2" x14ac:dyDescent="0.2">
      <c r="A7" t="s">
        <v>124</v>
      </c>
    </row>
    <row r="8" spans="1:2" x14ac:dyDescent="0.2">
      <c r="B8" t="s">
        <v>35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CU87"/>
  <sheetViews>
    <sheetView topLeftCell="A10" zoomScale="85" zoomScaleNormal="85" workbookViewId="0">
      <selection activeCell="H54" sqref="H54"/>
    </sheetView>
  </sheetViews>
  <sheetFormatPr defaultRowHeight="12.75" x14ac:dyDescent="0.2"/>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x14ac:dyDescent="0.2">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x14ac:dyDescent="0.2">
      <c r="A2" s="35"/>
      <c r="B2" s="31" t="s">
        <v>9</v>
      </c>
      <c r="C2" s="37">
        <f>'SF mapping'!D35</f>
        <v>2.550125999999409</v>
      </c>
      <c r="D2" s="37">
        <f>'SF mapping'!E35</f>
        <v>9.7788029999991295</v>
      </c>
      <c r="E2" s="37">
        <f>'SF mapping'!F35</f>
        <v>14.389386999999488</v>
      </c>
      <c r="F2" s="37">
        <f>'SF mapping'!G35</f>
        <v>18.103380000000016</v>
      </c>
      <c r="G2" s="37">
        <f>'SF mapping'!H35</f>
        <v>21.838711000000444</v>
      </c>
      <c r="H2" s="37">
        <f>'SF mapping'!I35</f>
        <v>24.106396999999902</v>
      </c>
      <c r="I2" s="37">
        <f>'SF mapping'!J35</f>
        <v>17.705187000000592</v>
      </c>
      <c r="J2" s="37">
        <f>'SF mapping'!K35</f>
        <v>7.8269970000001194</v>
      </c>
      <c r="K2" s="37">
        <f>'SF mapping'!L35</f>
        <v>-6.437485999999808</v>
      </c>
      <c r="L2" s="37">
        <f>'SF mapping'!M35</f>
        <v>-11.284505999999965</v>
      </c>
      <c r="M2" s="37">
        <f>'SF mapping'!N35</f>
        <v>-13.337160999999924</v>
      </c>
      <c r="N2" s="37">
        <f>'SF mapping'!O35</f>
        <v>-11.236762000000112</v>
      </c>
      <c r="O2" s="38">
        <f>SUM(C2:N2)</f>
        <v>74.00307299999929</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x14ac:dyDescent="0.2">
      <c r="A3" s="35"/>
      <c r="B3" s="31" t="s">
        <v>10</v>
      </c>
      <c r="C3" s="37">
        <f>'SF mapping'!P35</f>
        <v>-4.7608170000006567</v>
      </c>
      <c r="D3" s="37">
        <f>'SF mapping'!Q35</f>
        <v>3.5673280000000887</v>
      </c>
      <c r="E3" s="37">
        <f>'SF mapping'!R35</f>
        <v>8.5576450000000932</v>
      </c>
      <c r="F3" s="37">
        <f>'SF mapping'!S35</f>
        <v>11.628394000000526</v>
      </c>
      <c r="G3" s="37">
        <f>'SF mapping'!T35</f>
        <v>14.423839000000385</v>
      </c>
      <c r="H3" s="37">
        <f>'SF mapping'!U35</f>
        <v>7.8385680000002367</v>
      </c>
      <c r="I3" s="37">
        <f>'SF mapping'!V35</f>
        <v>-2.5770629999997254</v>
      </c>
      <c r="J3" s="37">
        <f>'SF mapping'!W35</f>
        <v>-14.00523899999996</v>
      </c>
      <c r="K3" s="37">
        <f>'SF mapping'!X35</f>
        <v>-14.337943999999766</v>
      </c>
      <c r="L3" s="37">
        <f>'SF mapping'!Y35</f>
        <v>-21.720705999999723</v>
      </c>
      <c r="M3" s="37">
        <f>'SF mapping'!Z35</f>
        <v>-25.531718999999953</v>
      </c>
      <c r="N3" s="37">
        <f>'SF mapping'!AA35</f>
        <v>-17.566566999999736</v>
      </c>
      <c r="O3" s="38">
        <f t="shared" ref="O3:O9" si="0">SUM(C3:N3)</f>
        <v>-54.484280999998191</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x14ac:dyDescent="0.2">
      <c r="A4" s="35"/>
      <c r="B4" s="31" t="s">
        <v>11</v>
      </c>
      <c r="C4" s="37">
        <f>'SF mapping'!AB35</f>
        <v>-6.7221189999997932</v>
      </c>
      <c r="D4" s="37">
        <f>'SF mapping'!AC35</f>
        <v>-8.8272269999999935</v>
      </c>
      <c r="E4" s="37">
        <f>'SF mapping'!AD35</f>
        <v>-9.6885989999999538</v>
      </c>
      <c r="F4" s="37">
        <f>'SF mapping'!AE35</f>
        <v>-9.3310860000000275</v>
      </c>
      <c r="G4" s="37">
        <f>'SF mapping'!AF35</f>
        <v>-5.6408949999998867</v>
      </c>
      <c r="H4" s="37">
        <f>'SF mapping'!AG35</f>
        <v>-0.39736999999990985</v>
      </c>
      <c r="I4" s="37">
        <f>'SF mapping'!AH35</f>
        <v>-5.0440000001117369E-3</v>
      </c>
      <c r="J4" s="37">
        <f>'SF mapping'!AI35</f>
        <v>-5.4391140000001315</v>
      </c>
      <c r="K4" s="37">
        <f>'SF mapping'!AJ35</f>
        <v>-8.5314130000001569</v>
      </c>
      <c r="L4" s="37">
        <f>'SF mapping'!AK35</f>
        <v>-8.3435839999999644</v>
      </c>
      <c r="M4" s="37">
        <f>'SF mapping'!AL35</f>
        <v>-10.062403999999901</v>
      </c>
      <c r="N4" s="37">
        <f>'SF mapping'!AM35</f>
        <v>-14.952379999999721</v>
      </c>
      <c r="O4" s="38">
        <f t="shared" si="0"/>
        <v>-87.941234999999551</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x14ac:dyDescent="0.2">
      <c r="A5" s="35"/>
      <c r="B5" s="31" t="s">
        <v>12</v>
      </c>
      <c r="C5" s="37">
        <f>'SF mapping'!AN35</f>
        <v>-13.693323077111472</v>
      </c>
      <c r="D5" s="37">
        <f>'SF mapping'!AO35</f>
        <v>-13.764798956549271</v>
      </c>
      <c r="E5" s="37">
        <f>'SF mapping'!AP35</f>
        <v>-11.414148054712086</v>
      </c>
      <c r="F5" s="37">
        <f>'SF mapping'!AQ35</f>
        <v>-9.8012290525974777</v>
      </c>
      <c r="G5" s="37">
        <f>'SF mapping'!AR35</f>
        <v>-1.4361578875375471</v>
      </c>
      <c r="H5" s="37">
        <f>'SF mapping'!AS35</f>
        <v>8.3902421271787944</v>
      </c>
      <c r="I5" s="37">
        <f>'SF mapping'!AT35</f>
        <v>8.731061806993921</v>
      </c>
      <c r="J5" s="37">
        <f>'SF mapping'!AU35</f>
        <v>5.8321228160957617</v>
      </c>
      <c r="K5" s="37">
        <f>'SF mapping'!AV35</f>
        <v>-2.7708131733443224</v>
      </c>
      <c r="L5" s="37">
        <f>'SF mapping'!AW35</f>
        <v>-12.351407264526415</v>
      </c>
      <c r="M5" s="37">
        <f>'SF mapping'!AX35</f>
        <v>-25.480020173343974</v>
      </c>
      <c r="N5" s="37">
        <f>'SF mapping'!AY35</f>
        <v>-28.445034253966242</v>
      </c>
      <c r="O5" s="38">
        <f t="shared" si="0"/>
        <v>-96.20350514342033</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x14ac:dyDescent="0.2">
      <c r="A6" s="35"/>
      <c r="B6" s="31" t="s">
        <v>13</v>
      </c>
      <c r="C6" s="37">
        <f>'SF mapping'!AZ35</f>
        <v>-34.243468572967572</v>
      </c>
      <c r="D6" s="37">
        <f>'SF mapping'!BA35</f>
        <v>-36.566521173343858</v>
      </c>
      <c r="E6" s="37">
        <f>'SF mapping'!BB35</f>
        <v>-32.275382713925296</v>
      </c>
      <c r="F6" s="37">
        <f>'SF mapping'!BC35</f>
        <v>-26.709385804437034</v>
      </c>
      <c r="G6" s="37">
        <f>'SF mapping'!BD35</f>
        <v>-16.075961311349261</v>
      </c>
      <c r="H6" s="37">
        <f>'SF mapping'!BE35</f>
        <v>-6.1754861297099524</v>
      </c>
      <c r="I6" s="37">
        <f>'SF mapping'!BF35</f>
        <v>-3.47228595975605</v>
      </c>
      <c r="J6" s="37">
        <f>'SF mapping'!BG35</f>
        <v>-9.9612581619115872</v>
      </c>
      <c r="K6" s="37">
        <f>'SF mapping'!BH35</f>
        <v>-12.534856071378726</v>
      </c>
      <c r="L6" s="37">
        <f>'SF mapping'!BI35</f>
        <v>-15.047493940043751</v>
      </c>
      <c r="M6" s="37">
        <f>'SF mapping'!BJ35</f>
        <v>-21.664085071378395</v>
      </c>
      <c r="N6" s="37">
        <f>'SF mapping'!BK35</f>
        <v>-16.211487849510718</v>
      </c>
      <c r="O6" s="38">
        <f t="shared" si="0"/>
        <v>-230.9376727597122</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x14ac:dyDescent="0.2">
      <c r="A7" s="35"/>
      <c r="B7" s="31" t="s">
        <v>51</v>
      </c>
      <c r="C7" s="37">
        <f>'SF mapping'!BL35</f>
        <v>-9.9947868650976943</v>
      </c>
      <c r="D7" s="37">
        <f>'SF mapping'!BM35</f>
        <v>-8.4195150713784415</v>
      </c>
      <c r="E7" s="37">
        <f>'SF mapping'!BN35</f>
        <v>-17.299730860758245</v>
      </c>
      <c r="F7" s="37">
        <f>'SF mapping'!BO35</f>
        <v>-20.366261447976967</v>
      </c>
      <c r="G7" s="37">
        <f>'SF mapping'!BP35</f>
        <v>-15.443121909521096</v>
      </c>
      <c r="H7" s="37">
        <f>'SF mapping'!BQ35</f>
        <v>-9.519204786895898</v>
      </c>
      <c r="I7" s="37">
        <f>'SF mapping'!BR35</f>
        <v>-8.2855915700761216</v>
      </c>
      <c r="J7" s="37">
        <f>'SF mapping'!BS35</f>
        <v>-4.7735468166584951</v>
      </c>
      <c r="K7" s="37">
        <f>'SF mapping'!BT35</f>
        <v>-6.8302634772135207</v>
      </c>
      <c r="L7" s="37">
        <f>'SF mapping'!BU35</f>
        <v>-8.1254258166583213</v>
      </c>
      <c r="M7" s="37">
        <f>'SF mapping'!BV35</f>
        <v>-4.8426064772137352</v>
      </c>
      <c r="N7" s="37">
        <f>'SF mapping'!BW35</f>
        <v>-10.052843477213514</v>
      </c>
      <c r="O7" s="38">
        <f t="shared" si="0"/>
        <v>-123.95289857666205</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x14ac:dyDescent="0.2">
      <c r="A8" s="35"/>
      <c r="B8" s="31" t="s">
        <v>52</v>
      </c>
      <c r="C8" s="37">
        <f>'SF mapping'!BX35</f>
        <v>-14.297231495547862</v>
      </c>
      <c r="D8" s="37">
        <f>'SF mapping'!BY35</f>
        <v>-14.536692477214388</v>
      </c>
      <c r="E8" s="37">
        <f>'SF mapping'!BZ35</f>
        <v>-20.111671999999999</v>
      </c>
      <c r="F8" s="37">
        <f>'SF mapping'!CA35</f>
        <v>-25.420756000000324</v>
      </c>
      <c r="G8" s="37">
        <f>'SF mapping'!CB35</f>
        <v>-20.461203999999952</v>
      </c>
      <c r="H8" s="37">
        <f>'SF mapping'!CC35</f>
        <v>-11.901672000000076</v>
      </c>
      <c r="I8" s="37">
        <f>'SF mapping'!CD35</f>
        <v>-14.179769000000533</v>
      </c>
      <c r="J8" s="37">
        <f>'SF mapping'!CE35</f>
        <v>-18.319233000000054</v>
      </c>
      <c r="K8" s="37">
        <f>'SF mapping'!CF35</f>
        <v>-15.390278000000421</v>
      </c>
      <c r="L8" s="37">
        <f>'SF mapping'!CG35</f>
        <v>-16.755640999999059</v>
      </c>
      <c r="M8" s="37">
        <f>'SF mapping'!CH35</f>
        <v>-15.987410999999724</v>
      </c>
      <c r="N8" s="37">
        <f>'SF mapping'!CI35</f>
        <v>-15.645410999999967</v>
      </c>
      <c r="O8" s="38">
        <f t="shared" si="0"/>
        <v>-203.00697097276236</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x14ac:dyDescent="0.2">
      <c r="A9" s="35"/>
      <c r="B9" s="31" t="s">
        <v>53</v>
      </c>
      <c r="C9" s="37">
        <f>'SF mapping'!CJ35</f>
        <v>-18.78468500000065</v>
      </c>
      <c r="D9" s="37">
        <f>'SF mapping'!CK35</f>
        <v>-12.586579000000256</v>
      </c>
      <c r="E9" s="37">
        <f>'SF mapping'!CL35</f>
        <v>-13.842052000000194</v>
      </c>
      <c r="F9" s="37">
        <f>F8</f>
        <v>-25.420756000000324</v>
      </c>
      <c r="G9" s="37">
        <f t="shared" ref="G9:N9" si="1">G8</f>
        <v>-20.461203999999952</v>
      </c>
      <c r="H9" s="37">
        <f t="shared" si="1"/>
        <v>-11.901672000000076</v>
      </c>
      <c r="I9" s="37">
        <f t="shared" si="1"/>
        <v>-14.179769000000533</v>
      </c>
      <c r="J9" s="37">
        <f t="shared" si="1"/>
        <v>-18.319233000000054</v>
      </c>
      <c r="K9" s="37">
        <f t="shared" si="1"/>
        <v>-15.390278000000421</v>
      </c>
      <c r="L9" s="37">
        <f t="shared" si="1"/>
        <v>-16.755640999999059</v>
      </c>
      <c r="M9" s="37">
        <f t="shared" si="1"/>
        <v>-15.987410999999724</v>
      </c>
      <c r="N9" s="37">
        <f t="shared" si="1"/>
        <v>-15.645410999999967</v>
      </c>
      <c r="O9" s="38">
        <f t="shared" si="0"/>
        <v>-199.27469100000121</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x14ac:dyDescent="0.2">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x14ac:dyDescent="0.2">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x14ac:dyDescent="0.2">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x14ac:dyDescent="0.2">
      <c r="A13" s="30" t="s">
        <v>125</v>
      </c>
      <c r="B13" s="44"/>
      <c r="C13" s="45" t="s">
        <v>54</v>
      </c>
      <c r="D13" s="45" t="s">
        <v>55</v>
      </c>
      <c r="E13" s="46" t="s">
        <v>56</v>
      </c>
      <c r="F13" s="45" t="s">
        <v>57</v>
      </c>
      <c r="G13" s="45" t="s">
        <v>58</v>
      </c>
      <c r="H13" s="47" t="s">
        <v>59</v>
      </c>
      <c r="I13" s="48"/>
      <c r="J13" s="164" t="s">
        <v>60</v>
      </c>
      <c r="K13" s="165"/>
      <c r="L13" s="165"/>
      <c r="M13" s="165"/>
      <c r="N13" s="165"/>
      <c r="O13" s="166"/>
      <c r="P13" s="35"/>
      <c r="Q13" s="167"/>
      <c r="R13" s="167"/>
      <c r="S13" s="167"/>
      <c r="T13" s="167"/>
      <c r="U13" s="167"/>
      <c r="V13" s="167"/>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x14ac:dyDescent="0.2">
      <c r="A14" s="35"/>
      <c r="B14" s="49" t="s">
        <v>9</v>
      </c>
      <c r="C14" s="50">
        <f>AVERAGE($C2:$N2)</f>
        <v>6.1669227499999408</v>
      </c>
      <c r="D14" s="51"/>
      <c r="E14" s="51"/>
      <c r="F14" s="51"/>
      <c r="G14" s="50">
        <f>$G$22</f>
        <v>-13.885689124726882</v>
      </c>
      <c r="H14" s="52">
        <f>$H$22</f>
        <v>7.0262746187511009</v>
      </c>
      <c r="I14" s="40"/>
      <c r="J14" s="53" t="s">
        <v>61</v>
      </c>
      <c r="K14" s="54"/>
      <c r="L14" s="43"/>
      <c r="M14" s="55" t="str">
        <f>IF(C18&lt;G$22,"abnormally negative",IF(C18&gt;H$22,"abnormally positive","candidate for normal period"))</f>
        <v>abnormally negative</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x14ac:dyDescent="0.2">
      <c r="A15" s="35"/>
      <c r="B15" s="49" t="s">
        <v>10</v>
      </c>
      <c r="C15" s="50">
        <f>AVERAGE($C3:$N3)</f>
        <v>-4.540356749999849</v>
      </c>
      <c r="D15" s="51"/>
      <c r="E15" s="51"/>
      <c r="F15" s="51"/>
      <c r="G15" s="50">
        <f t="shared" ref="G15:G21" si="2">$G$22</f>
        <v>-13.885689124726882</v>
      </c>
      <c r="H15" s="52">
        <f t="shared" ref="H15:H21" si="3">$H$22</f>
        <v>7.0262746187511009</v>
      </c>
      <c r="I15" s="40"/>
      <c r="J15" s="53" t="s">
        <v>62</v>
      </c>
      <c r="K15" s="54"/>
      <c r="L15" s="43"/>
      <c r="M15" s="55" t="str">
        <f t="shared" ref="M15:M17" si="4">IF(C19&lt;G$22,"abnormally negative",IF(C19&gt;H$22,"abnormally positive","candidate for normal period"))</f>
        <v>candidate for normal period</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x14ac:dyDescent="0.2">
      <c r="A16" s="35"/>
      <c r="B16" s="49" t="s">
        <v>11</v>
      </c>
      <c r="C16" s="50">
        <f>AVERAGE($C4:$N4)</f>
        <v>-7.3284362499999629</v>
      </c>
      <c r="D16" s="51"/>
      <c r="E16" s="51"/>
      <c r="F16" s="51"/>
      <c r="G16" s="50">
        <f t="shared" si="2"/>
        <v>-13.885689124726882</v>
      </c>
      <c r="H16" s="52">
        <f t="shared" si="3"/>
        <v>7.0262746187511009</v>
      </c>
      <c r="I16" s="40"/>
      <c r="J16" s="53" t="s">
        <v>63</v>
      </c>
      <c r="K16" s="54"/>
      <c r="L16" s="43"/>
      <c r="M16" s="55" t="str">
        <f>IF(C20&lt;G$22,"abnormally negative",IF(C20&gt;H$22,"abnormally positive","candidate for normal period"))</f>
        <v>abnormally negative</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x14ac:dyDescent="0.2">
      <c r="A17" s="35"/>
      <c r="B17" s="49" t="s">
        <v>12</v>
      </c>
      <c r="C17" s="50">
        <f>AVERAGE($C5:$N5)</f>
        <v>-8.0169587619516935</v>
      </c>
      <c r="D17" s="51"/>
      <c r="E17" s="51"/>
      <c r="F17" s="51"/>
      <c r="G17" s="50">
        <f t="shared" si="2"/>
        <v>-13.885689124726882</v>
      </c>
      <c r="H17" s="52">
        <f t="shared" si="3"/>
        <v>7.0262746187511009</v>
      </c>
      <c r="I17" s="40"/>
      <c r="J17" s="58" t="s">
        <v>64</v>
      </c>
      <c r="K17" s="59"/>
      <c r="L17" s="60"/>
      <c r="M17" s="61" t="str">
        <f t="shared" si="4"/>
        <v>abnormally negative</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x14ac:dyDescent="0.2">
      <c r="A18" s="35"/>
      <c r="B18" s="49" t="s">
        <v>13</v>
      </c>
      <c r="C18" s="50">
        <f>AVERAGE($C6:$N6)</f>
        <v>-19.244806063309351</v>
      </c>
      <c r="D18" s="51"/>
      <c r="E18" s="51"/>
      <c r="F18" s="51"/>
      <c r="G18" s="50">
        <f t="shared" si="2"/>
        <v>-13.885689124726882</v>
      </c>
      <c r="H18" s="52">
        <f t="shared" si="3"/>
        <v>7.0262746187511009</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x14ac:dyDescent="0.2">
      <c r="A19" s="35"/>
      <c r="B19" s="49" t="s">
        <v>51</v>
      </c>
      <c r="C19" s="50">
        <f t="shared" ref="C19:C20" si="5">AVERAGE($C7:$N7)</f>
        <v>-10.329408214721838</v>
      </c>
      <c r="D19" s="51"/>
      <c r="E19" s="51"/>
      <c r="F19" s="51"/>
      <c r="G19" s="50">
        <f t="shared" si="2"/>
        <v>-13.885689124726882</v>
      </c>
      <c r="H19" s="52">
        <f t="shared" si="3"/>
        <v>7.0262746187511009</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x14ac:dyDescent="0.2">
      <c r="A20" s="35"/>
      <c r="B20" s="49" t="s">
        <v>52</v>
      </c>
      <c r="C20" s="50">
        <f t="shared" si="5"/>
        <v>-16.917247581063531</v>
      </c>
      <c r="D20" s="51"/>
      <c r="E20" s="51"/>
      <c r="F20" s="51"/>
      <c r="G20" s="50">
        <f t="shared" si="2"/>
        <v>-13.885689124726882</v>
      </c>
      <c r="H20" s="52">
        <f t="shared" si="3"/>
        <v>7.0262746187511009</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x14ac:dyDescent="0.2">
      <c r="A21" s="35"/>
      <c r="B21" s="49" t="s">
        <v>53</v>
      </c>
      <c r="C21" s="50">
        <f>AVERAGE(C9:N9)</f>
        <v>-16.6062242500001</v>
      </c>
      <c r="D21" s="51"/>
      <c r="E21" s="51"/>
      <c r="F21" s="51"/>
      <c r="G21" s="50">
        <f t="shared" si="2"/>
        <v>-13.885689124726882</v>
      </c>
      <c r="H21" s="52">
        <f t="shared" si="3"/>
        <v>7.0262746187511009</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x14ac:dyDescent="0.2">
      <c r="A22" s="35"/>
      <c r="B22" s="149" t="s">
        <v>65</v>
      </c>
      <c r="C22" s="64">
        <f>AVERAGE(C14:C17)</f>
        <v>-3.4297072529878911</v>
      </c>
      <c r="D22" s="64">
        <f>STDEV(C14:C17)</f>
        <v>6.5719559218975432</v>
      </c>
      <c r="E22" s="64">
        <f>COUNT(C14:C17)</f>
        <v>4</v>
      </c>
      <c r="F22" s="50">
        <f>3.182*(D22/SQRT(E22))</f>
        <v>10.455981871738992</v>
      </c>
      <c r="G22" s="50">
        <f t="shared" ref="G22" si="6">C22-F22</f>
        <v>-13.885689124726882</v>
      </c>
      <c r="H22" s="52">
        <f t="shared" ref="H22" si="7">C22+F22</f>
        <v>7.0262746187511009</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x14ac:dyDescent="0.2">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x14ac:dyDescent="0.2">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x14ac:dyDescent="0.2">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x14ac:dyDescent="0.2">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x14ac:dyDescent="0.2">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x14ac:dyDescent="0.2">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x14ac:dyDescent="0.2">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x14ac:dyDescent="0.2">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x14ac:dyDescent="0.2">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x14ac:dyDescent="0.2">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x14ac:dyDescent="0.2">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x14ac:dyDescent="0.2">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x14ac:dyDescent="0.2">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x14ac:dyDescent="0.2">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x14ac:dyDescent="0.2">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x14ac:dyDescent="0.2">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x14ac:dyDescent="0.2">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x14ac:dyDescent="0.2">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x14ac:dyDescent="0.2">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x14ac:dyDescent="0.2">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x14ac:dyDescent="0.2">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x14ac:dyDescent="0.2">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x14ac:dyDescent="0.2">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x14ac:dyDescent="0.2">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x14ac:dyDescent="0.2">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x14ac:dyDescent="0.2">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x14ac:dyDescent="0.2">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x14ac:dyDescent="0.2">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x14ac:dyDescent="0.2">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x14ac:dyDescent="0.2">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x14ac:dyDescent="0.2">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x14ac:dyDescent="0.2">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x14ac:dyDescent="0.2">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x14ac:dyDescent="0.2">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x14ac:dyDescent="0.2">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x14ac:dyDescent="0.2">
      <c r="A58" s="65"/>
      <c r="B58" s="65" t="s">
        <v>66</v>
      </c>
      <c r="C58" s="70">
        <f>SUM($C$2:C$2)</f>
        <v>2.550125999999409</v>
      </c>
      <c r="D58" s="70">
        <f>SUM($C$2:D$2)</f>
        <v>12.328928999998539</v>
      </c>
      <c r="E58" s="70">
        <f>SUM($C$2:E$2)</f>
        <v>26.718315999998026</v>
      </c>
      <c r="F58" s="70">
        <f>SUM($C$2:F$2)</f>
        <v>44.821695999998042</v>
      </c>
      <c r="G58" s="70">
        <f>SUM($C$2:G$2)</f>
        <v>66.660406999998486</v>
      </c>
      <c r="H58" s="70">
        <f>SUM($C$2:H$2)</f>
        <v>90.766803999998388</v>
      </c>
      <c r="I58" s="70">
        <f>SUM($C$2:I$2)</f>
        <v>108.47199099999898</v>
      </c>
      <c r="J58" s="70">
        <f>SUM($C$2:J$2)</f>
        <v>116.2989879999991</v>
      </c>
      <c r="K58" s="70">
        <f>SUM($C$2:K$2)</f>
        <v>109.86150199999929</v>
      </c>
      <c r="L58" s="70">
        <f>SUM($C$2:L$2)</f>
        <v>98.576995999999326</v>
      </c>
      <c r="M58" s="70">
        <f>SUM($C$2:M$2)</f>
        <v>85.239834999999402</v>
      </c>
      <c r="N58" s="70">
        <f>SUM($C$2:N$2)</f>
        <v>74.00307299999929</v>
      </c>
      <c r="O58" s="70">
        <f>SUM($N$58,$C$3:C$3)</f>
        <v>69.242255999998633</v>
      </c>
      <c r="P58" s="70">
        <f>SUM($N$58,$C$3:D$3)</f>
        <v>72.809583999998722</v>
      </c>
      <c r="Q58" s="70">
        <f>SUM($N$58,$C$3:E$3)</f>
        <v>81.367228999998815</v>
      </c>
      <c r="R58" s="70">
        <f>SUM($N$58,$C$3:F$3)</f>
        <v>92.995622999999341</v>
      </c>
      <c r="S58" s="70">
        <f>SUM($N$58,$C$3:G$3)</f>
        <v>107.41946199999973</v>
      </c>
      <c r="T58" s="70">
        <f>SUM($N$58,$C$3:H$3)</f>
        <v>115.25802999999996</v>
      </c>
      <c r="U58" s="70">
        <f>SUM($N$58,$C$3:I$3)</f>
        <v>112.68096700000024</v>
      </c>
      <c r="V58" s="70">
        <f>SUM($N$58,$C$3:J$3)</f>
        <v>98.675728000000277</v>
      </c>
      <c r="W58" s="70">
        <f>SUM($N$58,$C$3:K$3)</f>
        <v>84.337784000000511</v>
      </c>
      <c r="X58" s="70">
        <f>SUM($N$58,$C$3:L$3)</f>
        <v>62.617078000000788</v>
      </c>
      <c r="Y58" s="70">
        <f>SUM($N$58,$C$3:M$3)</f>
        <v>37.085359000000835</v>
      </c>
      <c r="Z58" s="70">
        <f>SUM($N$58,$C$3:N$3)</f>
        <v>19.518792000001099</v>
      </c>
      <c r="AA58" s="70">
        <f>SUM($Z$58,$C$4:C$4)</f>
        <v>12.796673000001306</v>
      </c>
      <c r="AB58" s="70">
        <f>SUM($Z$58,$C$4:D$4)</f>
        <v>3.9694460000013123</v>
      </c>
      <c r="AC58" s="70">
        <f>SUM($Z$58,$C$4:E$4)</f>
        <v>-5.7191529999986415</v>
      </c>
      <c r="AD58" s="70">
        <f>SUM($Z$58,$C$4:F$4)</f>
        <v>-15.050238999998669</v>
      </c>
      <c r="AE58" s="70">
        <f>SUM($Z$58,$C$4:G$4)</f>
        <v>-20.691133999998556</v>
      </c>
      <c r="AF58" s="70">
        <f>SUM($Z$58,$C$4:H$4)</f>
        <v>-21.088503999998466</v>
      </c>
      <c r="AG58" s="70">
        <f>SUM($Z$58,$C$4:I$4)</f>
        <v>-21.093547999998577</v>
      </c>
      <c r="AH58" s="70">
        <f>SUM($Z$58,$C$4:J$4)</f>
        <v>-26.532661999998709</v>
      </c>
      <c r="AI58" s="70">
        <f>SUM($Z$58,$C$4:K$4)</f>
        <v>-35.064074999998866</v>
      </c>
      <c r="AJ58" s="70">
        <f>SUM($Z$58,$C$4:L$4)</f>
        <v>-43.40765899999883</v>
      </c>
      <c r="AK58" s="70">
        <f>SUM($Z$58,$C$4:M$4)</f>
        <v>-53.470062999998731</v>
      </c>
      <c r="AL58" s="70">
        <f>SUM($Z$58,$C$4:N$4)</f>
        <v>-68.422442999998452</v>
      </c>
      <c r="AM58" s="70">
        <f>SUM($AL$58,$C$5:C$5)</f>
        <v>-82.115766077109924</v>
      </c>
      <c r="AN58" s="70">
        <f>SUM($AL$58,$C$5:D$5)</f>
        <v>-95.880565033659195</v>
      </c>
      <c r="AO58" s="70">
        <f>SUM($AL$58,$C$5:E$5)</f>
        <v>-107.29471308837128</v>
      </c>
      <c r="AP58" s="70">
        <f>SUM($AL$58,$C$5:F$5)</f>
        <v>-117.09594214096876</v>
      </c>
      <c r="AQ58" s="70">
        <f>SUM($AL$58,$C$5:G$5)</f>
        <v>-118.53210002850631</v>
      </c>
      <c r="AR58" s="70">
        <f>SUM($AL$58,$C$5:H$5)</f>
        <v>-110.14185790132751</v>
      </c>
      <c r="AS58" s="70">
        <f>SUM($AL$58,$C$5:I$5)</f>
        <v>-101.41079609433359</v>
      </c>
      <c r="AT58" s="70">
        <f>SUM($AL$58,$C$5:J$5)</f>
        <v>-95.578673278237829</v>
      </c>
      <c r="AU58" s="70">
        <f>SUM($AL$58,$C$5:K$5)</f>
        <v>-98.349486451582152</v>
      </c>
      <c r="AV58" s="70">
        <f>SUM($AL$58,$C$5:L$5)</f>
        <v>-110.70089371610857</v>
      </c>
      <c r="AW58" s="70">
        <f>SUM($AL$58,$C$5:M$5)</f>
        <v>-136.18091388945254</v>
      </c>
      <c r="AX58" s="70">
        <f>SUM($AL$58,$C$5:N$5)</f>
        <v>-164.62594814341878</v>
      </c>
      <c r="AY58" s="70">
        <f>SUM($AX$58,$C$6:C$6)</f>
        <v>-198.86941671638635</v>
      </c>
      <c r="AZ58" s="70">
        <f>SUM($AX$58,$C$6:D$6)</f>
        <v>-235.43593788973021</v>
      </c>
      <c r="BA58" s="70">
        <f>SUM($AX$58,$C$6:E$6)</f>
        <v>-267.71132060365551</v>
      </c>
      <c r="BB58" s="70">
        <f>SUM($AX$58,$C$6:F$6)</f>
        <v>-294.42070640809254</v>
      </c>
      <c r="BC58" s="70">
        <f>SUM($AX$58,$C$6:G$6)</f>
        <v>-310.4966677194418</v>
      </c>
      <c r="BD58" s="70">
        <f>SUM($AX$58,$C$6:H$6)</f>
        <v>-316.67215384915175</v>
      </c>
      <c r="BE58" s="70">
        <f>SUM($AX$58,$C$6:I$6)</f>
        <v>-320.1444398089078</v>
      </c>
      <c r="BF58" s="70">
        <f>SUM($AX$58,$C$6:J$6)</f>
        <v>-330.10569797081939</v>
      </c>
      <c r="BG58" s="70">
        <f>SUM($AX$58,$C$6:K$6)</f>
        <v>-342.64055404219812</v>
      </c>
      <c r="BH58" s="70">
        <f>SUM($AX$58,$C$6:L$6)</f>
        <v>-357.68804798224187</v>
      </c>
      <c r="BI58" s="70">
        <f>SUM($AX$58,$C$6:M$6)</f>
        <v>-379.35213305362026</v>
      </c>
      <c r="BJ58" s="70">
        <f>SUM($AX$58,$C$6:N$6)</f>
        <v>-395.56362090313098</v>
      </c>
      <c r="BK58" s="70">
        <f>SUM($BJ$58,$C$7:C$7)</f>
        <v>-405.55840776822868</v>
      </c>
      <c r="BL58" s="70">
        <f>SUM($BJ$58,$C$7:D$7)</f>
        <v>-413.97792283960712</v>
      </c>
      <c r="BM58" s="70">
        <f>SUM($BJ$58,$C$7:E$7)</f>
        <v>-431.27765370036536</v>
      </c>
      <c r="BN58" s="70">
        <f>SUM($BJ$58,$C$7:F$7)</f>
        <v>-451.64391514834233</v>
      </c>
      <c r="BO58" s="70">
        <f>SUM($BJ$58,$C$7:G$7)</f>
        <v>-467.08703705786343</v>
      </c>
      <c r="BP58" s="70">
        <f>SUM($BJ$58,$C$7:H$7)</f>
        <v>-476.60624184475932</v>
      </c>
      <c r="BQ58" s="70">
        <f>SUM($BJ$58,$C$7:I$7)</f>
        <v>-484.89183341483545</v>
      </c>
      <c r="BR58" s="70">
        <f>SUM($BJ$58,$C$7:J$7)</f>
        <v>-489.66538023149394</v>
      </c>
      <c r="BS58" s="70">
        <f>SUM($BJ$58,$C$7:K$7)</f>
        <v>-496.49564370870746</v>
      </c>
      <c r="BT58" s="70">
        <f>SUM($BJ$58,$C$7:L$7)</f>
        <v>-504.62106952536578</v>
      </c>
      <c r="BU58" s="70">
        <f>SUM($BJ$58,$C$7:M$7)</f>
        <v>-509.46367600257952</v>
      </c>
      <c r="BV58" s="70">
        <f>SUM($BJ$58,$C$7:N$7)</f>
        <v>-519.51651947979303</v>
      </c>
      <c r="BW58" s="70">
        <f>SUM($BV$58,$C$8:C$8)</f>
        <v>-533.81375097534089</v>
      </c>
      <c r="BX58" s="70">
        <f>SUM($BV$58,$C$8:D$8)</f>
        <v>-548.35044345255528</v>
      </c>
      <c r="BY58" s="70">
        <f>SUM($BV$58,$C$8:E$8)</f>
        <v>-568.46211545255528</v>
      </c>
      <c r="BZ58" s="70">
        <f>SUM($BV$58,$C$8:F$8)</f>
        <v>-593.88287145255561</v>
      </c>
      <c r="CA58" s="70">
        <f>SUM($BV$58,$C$8:G$8)</f>
        <v>-614.34407545255556</v>
      </c>
      <c r="CB58" s="70">
        <f>SUM($BV$58,$C$8:H$8)</f>
        <v>-626.24574745255563</v>
      </c>
      <c r="CC58" s="70">
        <f>SUM($BV$58,$C$8:I$8)</f>
        <v>-640.42551645255617</v>
      </c>
      <c r="CD58" s="70">
        <f>SUM($BV$58,$C$8:J$8)</f>
        <v>-658.74474945255622</v>
      </c>
      <c r="CE58" s="70">
        <f>SUM($BV$58,$C$8:K$8)</f>
        <v>-674.13502745255664</v>
      </c>
      <c r="CF58" s="70">
        <f>SUM($BV$58,$C$8:L$8)</f>
        <v>-690.8906684525557</v>
      </c>
      <c r="CG58" s="70">
        <f>SUM($BV$58,$C$8:M$8)</f>
        <v>-706.87807945255543</v>
      </c>
      <c r="CH58" s="70">
        <f>SUM($BV$58,$C$8:N$8)</f>
        <v>-722.52349045255539</v>
      </c>
      <c r="CI58" s="70">
        <f>SUM($CH$58,$C$9:C$9)</f>
        <v>-741.30817545255604</v>
      </c>
      <c r="CJ58" s="70">
        <f>SUM($CH$58,$C$9:D$9)</f>
        <v>-753.8947544525563</v>
      </c>
      <c r="CK58" s="70">
        <f>SUM($CH$58,$C$9:E$9)</f>
        <v>-767.73680645255649</v>
      </c>
      <c r="CL58" s="70">
        <f>SUM($CH$58,$C$9:F$9)</f>
        <v>-793.15756245255682</v>
      </c>
      <c r="CM58" s="70">
        <f>SUM($CH$58,$C$9:G$9)</f>
        <v>-813.61876645255677</v>
      </c>
      <c r="CN58" s="70">
        <f>SUM($CH$58,$C$9:H$9)</f>
        <v>-825.52043845255685</v>
      </c>
      <c r="CO58" s="70">
        <f>SUM($CH$58,$C$9:I$9)</f>
        <v>-839.70020745255738</v>
      </c>
      <c r="CP58" s="70">
        <f>SUM($CH$58,$C$9:J$9)</f>
        <v>-858.01944045255743</v>
      </c>
      <c r="CQ58" s="70">
        <f>SUM($CH$58,$C$9:K$9)</f>
        <v>-873.40971845255785</v>
      </c>
      <c r="CR58" s="70">
        <f>SUM($CH$58,$C$9:L$9)</f>
        <v>-890.16535945255691</v>
      </c>
      <c r="CS58" s="70">
        <f>SUM($CH$58,$C$9:M$9)</f>
        <v>-906.15277045255664</v>
      </c>
      <c r="CT58" s="70">
        <f>SUM($CH$58,$C$9:N$9)</f>
        <v>-921.79818145255661</v>
      </c>
      <c r="CU58" s="65"/>
    </row>
    <row r="59" spans="1:99" s="23" customFormat="1" x14ac:dyDescent="0.2">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x14ac:dyDescent="0.2">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x14ac:dyDescent="0.2">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x14ac:dyDescent="0.2">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x14ac:dyDescent="0.2">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x14ac:dyDescent="0.2">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x14ac:dyDescent="0.2">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x14ac:dyDescent="0.2">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x14ac:dyDescent="0.2">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x14ac:dyDescent="0.2">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x14ac:dyDescent="0.2">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x14ac:dyDescent="0.2">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x14ac:dyDescent="0.2">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x14ac:dyDescent="0.2">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x14ac:dyDescent="0.2">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x14ac:dyDescent="0.2">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x14ac:dyDescent="0.2">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x14ac:dyDescent="0.2">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x14ac:dyDescent="0.2">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x14ac:dyDescent="0.2">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x14ac:dyDescent="0.2">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x14ac:dyDescent="0.2">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x14ac:dyDescent="0.2">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x14ac:dyDescent="0.2">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x14ac:dyDescent="0.2">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x14ac:dyDescent="0.2">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x14ac:dyDescent="0.2">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x14ac:dyDescent="0.2">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x14ac:dyDescent="0.2">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35"/>
  <sheetViews>
    <sheetView zoomScale="85" zoomScaleNormal="85" workbookViewId="0">
      <pane xSplit="3" ySplit="3" topLeftCell="CJ4" activePane="bottomRight" state="frozen"/>
      <selection pane="topRight"/>
      <selection pane="bottomLeft"/>
      <selection pane="bottomRight" activeCell="D11" sqref="D11:CN11"/>
    </sheetView>
  </sheetViews>
  <sheetFormatPr defaultRowHeight="12.75" x14ac:dyDescent="0.2"/>
  <cols>
    <col min="1" max="1" width="74.5" customWidth="1"/>
    <col min="2" max="2" width="9.5" customWidth="1"/>
    <col min="3" max="3" width="41.5" customWidth="1"/>
  </cols>
  <sheetData>
    <row r="1" spans="2:100" x14ac:dyDescent="0.2">
      <c r="B1" s="73"/>
      <c r="C1" s="73"/>
      <c r="D1" s="73"/>
      <c r="E1" s="73"/>
      <c r="F1" s="73"/>
      <c r="G1" s="73"/>
      <c r="H1" s="73"/>
      <c r="I1" s="73"/>
      <c r="J1" s="73"/>
      <c r="K1" s="73"/>
    </row>
    <row r="2" spans="2:100" x14ac:dyDescent="0.2">
      <c r="B2" s="74" t="s">
        <v>68</v>
      </c>
      <c r="C2" s="75"/>
      <c r="D2" s="76"/>
      <c r="E2" s="77"/>
      <c r="F2" s="78"/>
      <c r="G2" s="78"/>
      <c r="H2" s="78"/>
      <c r="I2" s="78"/>
      <c r="J2" s="78"/>
      <c r="K2" s="78"/>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x14ac:dyDescent="0.2">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x14ac:dyDescent="0.2">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35"/>
      <c r="CP4" s="35"/>
      <c r="CQ4" s="35"/>
      <c r="CR4" s="35"/>
      <c r="CS4" s="35"/>
      <c r="CT4" s="35"/>
      <c r="CU4" s="35"/>
      <c r="CV4" s="35"/>
    </row>
    <row r="5" spans="2:100" x14ac:dyDescent="0.2">
      <c r="B5" s="79" t="s">
        <v>69</v>
      </c>
      <c r="C5" s="80" t="s">
        <v>120</v>
      </c>
      <c r="D5" s="72">
        <v>771.52248699999996</v>
      </c>
      <c r="E5" s="72">
        <v>711.20495499999993</v>
      </c>
      <c r="F5" s="72">
        <v>622.32000800000003</v>
      </c>
      <c r="G5" s="72">
        <v>636.28037300000005</v>
      </c>
      <c r="H5" s="72">
        <v>640.03536299999996</v>
      </c>
      <c r="I5" s="72">
        <v>657.147963</v>
      </c>
      <c r="J5" s="72">
        <v>806.81083799999999</v>
      </c>
      <c r="K5" s="72">
        <v>993.50497100000007</v>
      </c>
      <c r="L5" s="72">
        <v>1074.166606</v>
      </c>
      <c r="M5" s="72">
        <v>1058.473377</v>
      </c>
      <c r="N5" s="72">
        <v>968.37916399999995</v>
      </c>
      <c r="O5" s="72">
        <v>997.653278</v>
      </c>
      <c r="P5" s="72">
        <v>782.86475600000006</v>
      </c>
      <c r="Q5" s="72">
        <v>689.42819499999996</v>
      </c>
      <c r="R5" s="72">
        <v>637.00655799999993</v>
      </c>
      <c r="S5" s="72">
        <v>645.87615800000003</v>
      </c>
      <c r="T5" s="72">
        <v>659.31370499999991</v>
      </c>
      <c r="U5" s="72">
        <v>665.44113300000004</v>
      </c>
      <c r="V5" s="72">
        <v>807.51686699999993</v>
      </c>
      <c r="W5" s="72">
        <v>922.44256099999996</v>
      </c>
      <c r="X5" s="72">
        <v>994.75885100000005</v>
      </c>
      <c r="Y5" s="72">
        <v>966.91814499999998</v>
      </c>
      <c r="Z5" s="72">
        <v>862.97875999999997</v>
      </c>
      <c r="AA5" s="72">
        <v>896.07709299999999</v>
      </c>
      <c r="AB5" s="72">
        <v>752.79495999999995</v>
      </c>
      <c r="AC5" s="72">
        <v>685.10322800000006</v>
      </c>
      <c r="AD5" s="72">
        <v>612.06047599999999</v>
      </c>
      <c r="AE5" s="72">
        <v>637.63100800000007</v>
      </c>
      <c r="AF5" s="72">
        <v>632.34919300000001</v>
      </c>
      <c r="AG5" s="72">
        <v>666.10873800000002</v>
      </c>
      <c r="AH5" s="72">
        <v>782.36861099999999</v>
      </c>
      <c r="AI5" s="72">
        <v>911.52102000000002</v>
      </c>
      <c r="AJ5" s="72">
        <v>1000.998706</v>
      </c>
      <c r="AK5" s="72">
        <v>967.64388399999996</v>
      </c>
      <c r="AL5" s="72">
        <v>908.69565399999999</v>
      </c>
      <c r="AM5" s="72">
        <v>934.28092900000001</v>
      </c>
      <c r="AN5" s="72">
        <v>792.46807999999999</v>
      </c>
      <c r="AO5" s="72">
        <v>672.03716500000007</v>
      </c>
      <c r="AP5" s="72">
        <v>610.255539</v>
      </c>
      <c r="AQ5" s="72">
        <v>635.26382799999999</v>
      </c>
      <c r="AR5" s="72">
        <v>631.02649100000008</v>
      </c>
      <c r="AS5" s="72">
        <v>677.49855200000002</v>
      </c>
      <c r="AT5" s="72">
        <v>809.89324499999998</v>
      </c>
      <c r="AU5" s="72">
        <v>927.42185900000004</v>
      </c>
      <c r="AV5" s="72">
        <v>1047.302827</v>
      </c>
      <c r="AW5" s="72">
        <v>1050.529622</v>
      </c>
      <c r="AX5" s="72">
        <v>913.30313600000011</v>
      </c>
      <c r="AY5" s="72">
        <v>883.78863600000011</v>
      </c>
      <c r="AZ5" s="72">
        <v>743.82239099999993</v>
      </c>
      <c r="BA5" s="72">
        <v>668.75397600000008</v>
      </c>
      <c r="BB5" s="72">
        <v>606.42691000000002</v>
      </c>
      <c r="BC5" s="72">
        <v>625.46498199999996</v>
      </c>
      <c r="BD5" s="72">
        <v>623.08781599999998</v>
      </c>
      <c r="BE5" s="72">
        <v>651.40450299999998</v>
      </c>
      <c r="BF5" s="72">
        <v>762.4261019999999</v>
      </c>
      <c r="BG5" s="72">
        <v>859.10872100000006</v>
      </c>
      <c r="BH5" s="72">
        <v>998.48625900000002</v>
      </c>
      <c r="BI5" s="72">
        <v>1040.3308830000001</v>
      </c>
      <c r="BJ5" s="72">
        <v>893.36606000000006</v>
      </c>
      <c r="BK5" s="72">
        <v>898.17847100000006</v>
      </c>
      <c r="BL5" s="72">
        <v>756.26780600000006</v>
      </c>
      <c r="BM5" s="72">
        <v>695.41626699999995</v>
      </c>
      <c r="BN5" s="72">
        <v>606.2459960000001</v>
      </c>
      <c r="BO5" s="72">
        <v>622.62668799999994</v>
      </c>
      <c r="BP5" s="72">
        <v>627.4334070000001</v>
      </c>
      <c r="BQ5" s="72">
        <v>650.26703099999986</v>
      </c>
      <c r="BR5" s="72">
        <v>756.72295399999996</v>
      </c>
      <c r="BS5" s="72">
        <v>903.39851499999997</v>
      </c>
      <c r="BT5" s="72">
        <v>1094.0859409999998</v>
      </c>
      <c r="BU5" s="72">
        <v>992.81686400000001</v>
      </c>
      <c r="BV5" s="72">
        <v>820.51013400000011</v>
      </c>
      <c r="BW5" s="72">
        <v>887.1096829999999</v>
      </c>
      <c r="BX5" s="72">
        <v>699.51539500000024</v>
      </c>
      <c r="BY5" s="72">
        <v>669.29861100000016</v>
      </c>
      <c r="BZ5" s="72">
        <v>624.41601400000013</v>
      </c>
      <c r="CA5" s="72">
        <v>630.75619200000017</v>
      </c>
      <c r="CB5" s="72">
        <v>630.75763800000016</v>
      </c>
      <c r="CC5" s="72">
        <v>634.69145400000014</v>
      </c>
      <c r="CD5" s="72">
        <v>724.82509800000003</v>
      </c>
      <c r="CE5" s="72">
        <v>788.45108300000004</v>
      </c>
      <c r="CF5" s="72">
        <v>899.47985799999992</v>
      </c>
      <c r="CG5" s="72">
        <v>914.52537899999993</v>
      </c>
      <c r="CH5" s="72">
        <v>893.23167500000011</v>
      </c>
      <c r="CI5" s="72">
        <v>834.67671200000007</v>
      </c>
      <c r="CJ5" s="72">
        <v>720.77329199999997</v>
      </c>
      <c r="CK5" s="72">
        <v>672.40611200000001</v>
      </c>
      <c r="CL5" s="72">
        <v>618.56101299999989</v>
      </c>
      <c r="CM5" s="72">
        <v>631.60425999999995</v>
      </c>
      <c r="CN5" s="72">
        <v>625.58878000000004</v>
      </c>
      <c r="CO5" s="35"/>
      <c r="CP5" s="35"/>
      <c r="CQ5" s="35"/>
      <c r="CR5" s="35"/>
      <c r="CS5" s="35"/>
      <c r="CT5" s="35"/>
      <c r="CU5" s="35"/>
      <c r="CV5" s="35"/>
    </row>
    <row r="6" spans="2:100" x14ac:dyDescent="0.2">
      <c r="B6" s="79" t="s">
        <v>70</v>
      </c>
      <c r="C6" s="80" t="s">
        <v>18</v>
      </c>
      <c r="D6" s="72">
        <v>776.44717999999955</v>
      </c>
      <c r="E6" s="72">
        <v>717.44793200000004</v>
      </c>
      <c r="F6" s="72">
        <v>629.03153800000007</v>
      </c>
      <c r="G6" s="72">
        <v>643.77407800000003</v>
      </c>
      <c r="H6" s="72">
        <v>648.54957499999989</v>
      </c>
      <c r="I6" s="72">
        <v>665.11645199999998</v>
      </c>
      <c r="J6" s="72">
        <v>809.81367899999998</v>
      </c>
      <c r="K6" s="72">
        <v>987.9822640000001</v>
      </c>
      <c r="L6" s="72">
        <v>1062.423573</v>
      </c>
      <c r="M6" s="72">
        <v>1050.3184290000002</v>
      </c>
      <c r="N6" s="72">
        <v>963.00040899999988</v>
      </c>
      <c r="O6" s="72">
        <v>996.60886799999992</v>
      </c>
      <c r="P6" s="72">
        <v>784.06834500000002</v>
      </c>
      <c r="Q6" s="72">
        <v>692.81412199999988</v>
      </c>
      <c r="R6" s="72">
        <v>642.44807299999991</v>
      </c>
      <c r="S6" s="72">
        <v>651.1519310000001</v>
      </c>
      <c r="T6" s="72">
        <v>664.00451099999987</v>
      </c>
      <c r="U6" s="72">
        <v>665.62754700000005</v>
      </c>
      <c r="V6" s="72">
        <v>804.31715599999995</v>
      </c>
      <c r="W6" s="72">
        <v>914.71836199999996</v>
      </c>
      <c r="X6" s="72">
        <v>982.99701000000005</v>
      </c>
      <c r="Y6" s="72">
        <v>957.51701700000001</v>
      </c>
      <c r="Z6" s="72">
        <v>859.7445899999999</v>
      </c>
      <c r="AA6" s="72">
        <v>895.97886199999994</v>
      </c>
      <c r="AB6" s="72">
        <v>751.03153999999995</v>
      </c>
      <c r="AC6" s="72">
        <v>683.59123600000009</v>
      </c>
      <c r="AD6" s="72">
        <v>612.15501899999992</v>
      </c>
      <c r="AE6" s="72">
        <v>642.69365700000003</v>
      </c>
      <c r="AF6" s="72">
        <v>639.543227</v>
      </c>
      <c r="AG6" s="72">
        <v>672.01886900000011</v>
      </c>
      <c r="AH6" s="72">
        <v>784.34048299999995</v>
      </c>
      <c r="AI6" s="72">
        <v>910.68856499999993</v>
      </c>
      <c r="AJ6" s="72">
        <v>996.50948099999994</v>
      </c>
      <c r="AK6" s="72">
        <v>966.32245899999987</v>
      </c>
      <c r="AL6" s="72">
        <v>908.53742199999999</v>
      </c>
      <c r="AM6" s="72">
        <v>932.995904</v>
      </c>
      <c r="AN6" s="72">
        <v>791.03359999999998</v>
      </c>
      <c r="AO6" s="72">
        <v>672.22343300000011</v>
      </c>
      <c r="AP6" s="72">
        <v>613.33851299999992</v>
      </c>
      <c r="AQ6" s="72">
        <v>638.87256400000001</v>
      </c>
      <c r="AR6" s="72">
        <v>636.1076740000002</v>
      </c>
      <c r="AS6" s="72">
        <v>684.55444199999999</v>
      </c>
      <c r="AT6" s="72">
        <v>811.33073899999988</v>
      </c>
      <c r="AU6" s="72">
        <v>923.65195800000004</v>
      </c>
      <c r="AV6" s="72">
        <v>1036.9062979999999</v>
      </c>
      <c r="AW6" s="72">
        <v>1037.6615179999999</v>
      </c>
      <c r="AX6" s="72">
        <v>900.1738170000001</v>
      </c>
      <c r="AY6" s="72">
        <v>873.59157200000004</v>
      </c>
      <c r="AZ6" s="72">
        <v>735.30360199999984</v>
      </c>
      <c r="BA6" s="72">
        <v>662.68502400000011</v>
      </c>
      <c r="BB6" s="72">
        <v>608.50249999999994</v>
      </c>
      <c r="BC6" s="72">
        <v>629.21781099999987</v>
      </c>
      <c r="BD6" s="72">
        <v>629.02667500000007</v>
      </c>
      <c r="BE6" s="72">
        <v>657.23789499999998</v>
      </c>
      <c r="BF6" s="72">
        <v>764.41696499999989</v>
      </c>
      <c r="BG6" s="72">
        <v>856.12893400000007</v>
      </c>
      <c r="BH6" s="72">
        <v>991.37919600000009</v>
      </c>
      <c r="BI6" s="72">
        <v>1035.4879330000001</v>
      </c>
      <c r="BJ6" s="72">
        <v>889.32480700000008</v>
      </c>
      <c r="BK6" s="72">
        <v>899.89578200000005</v>
      </c>
      <c r="BL6" s="72">
        <v>759.68447500000002</v>
      </c>
      <c r="BM6" s="72">
        <v>695.46345199999996</v>
      </c>
      <c r="BN6" s="72">
        <v>605.68082000000004</v>
      </c>
      <c r="BO6" s="72">
        <v>623.0200659999997</v>
      </c>
      <c r="BP6" s="72">
        <v>629.50071700000012</v>
      </c>
      <c r="BQ6" s="72">
        <v>653.87098899999978</v>
      </c>
      <c r="BR6" s="72">
        <v>757.60652400000015</v>
      </c>
      <c r="BS6" s="72">
        <v>903.39277400000003</v>
      </c>
      <c r="BT6" s="72">
        <v>1091.2051909999998</v>
      </c>
      <c r="BU6" s="72">
        <v>990.37942399999997</v>
      </c>
      <c r="BV6" s="72">
        <v>820.42272400000013</v>
      </c>
      <c r="BW6" s="72">
        <v>887.05602299999987</v>
      </c>
      <c r="BX6" s="72">
        <v>697.24842500000022</v>
      </c>
      <c r="BY6" s="72">
        <v>664.25400999999988</v>
      </c>
      <c r="BZ6" s="72">
        <v>621.39463300000011</v>
      </c>
      <c r="CA6" s="72">
        <v>630.42220800000018</v>
      </c>
      <c r="CB6" s="72">
        <v>631.38545099999999</v>
      </c>
      <c r="CC6" s="72">
        <v>637.42395500000009</v>
      </c>
      <c r="CD6" s="72">
        <v>726.18458099999987</v>
      </c>
      <c r="CE6" s="72">
        <v>786.03219899999999</v>
      </c>
      <c r="CF6" s="72">
        <v>897.71150499999976</v>
      </c>
      <c r="CG6" s="72">
        <v>912.60234600000013</v>
      </c>
      <c r="CH6" s="72">
        <v>890.51419100000021</v>
      </c>
      <c r="CI6" s="72">
        <v>831.14667000000009</v>
      </c>
      <c r="CJ6" s="72">
        <v>715.1652909999998</v>
      </c>
      <c r="CK6" s="72">
        <v>674.02047799999991</v>
      </c>
      <c r="CL6" s="72">
        <v>621.26072499999998</v>
      </c>
      <c r="CM6" s="72">
        <v>635.43121399999995</v>
      </c>
      <c r="CN6" s="72">
        <v>626.85865200000001</v>
      </c>
      <c r="CO6" s="35"/>
      <c r="CP6" s="35"/>
      <c r="CQ6" s="35"/>
      <c r="CR6" s="35"/>
      <c r="CS6" s="35"/>
      <c r="CT6" s="35"/>
      <c r="CU6" s="35"/>
      <c r="CV6" s="35"/>
    </row>
    <row r="7" spans="2:100" x14ac:dyDescent="0.2">
      <c r="B7" s="79"/>
      <c r="C7" s="80" t="s">
        <v>19</v>
      </c>
      <c r="D7" s="72">
        <v>773.00751799999944</v>
      </c>
      <c r="E7" s="72">
        <v>719.90440499999943</v>
      </c>
      <c r="F7" s="72">
        <v>635.43041700000038</v>
      </c>
      <c r="G7" s="72">
        <v>653.00304000000017</v>
      </c>
      <c r="H7" s="72">
        <v>657.86709599999983</v>
      </c>
      <c r="I7" s="72">
        <v>674.19458199999997</v>
      </c>
      <c r="J7" s="72">
        <v>815.68098499999996</v>
      </c>
      <c r="K7" s="72">
        <v>992.58306300000015</v>
      </c>
      <c r="L7" s="72">
        <v>1062.0236890000001</v>
      </c>
      <c r="M7" s="72">
        <v>1044.4189630000001</v>
      </c>
      <c r="N7" s="72">
        <v>952.4939989999998</v>
      </c>
      <c r="O7" s="72">
        <v>985.04218399999991</v>
      </c>
      <c r="P7" s="72">
        <v>777.16670199999987</v>
      </c>
      <c r="Q7" s="72">
        <v>692.78748699999983</v>
      </c>
      <c r="R7" s="72">
        <v>644.5285419999999</v>
      </c>
      <c r="S7" s="72">
        <v>654.40045000000021</v>
      </c>
      <c r="T7" s="72">
        <v>668.70423199999993</v>
      </c>
      <c r="U7" s="72">
        <v>668.43811600000004</v>
      </c>
      <c r="V7" s="72">
        <v>802.82415400000002</v>
      </c>
      <c r="W7" s="72">
        <v>908.07886699999995</v>
      </c>
      <c r="X7" s="72">
        <v>977.32678400000009</v>
      </c>
      <c r="Y7" s="72">
        <v>949.43499800000006</v>
      </c>
      <c r="Z7" s="72">
        <v>843.70450499999993</v>
      </c>
      <c r="AA7" s="72">
        <v>885.30376200000001</v>
      </c>
      <c r="AB7" s="72">
        <v>751.24199199999998</v>
      </c>
      <c r="AC7" s="72">
        <v>684.92117700000006</v>
      </c>
      <c r="AD7" s="72">
        <v>609.92181499999992</v>
      </c>
      <c r="AE7" s="72">
        <v>635.4253470000001</v>
      </c>
      <c r="AF7" s="72">
        <v>631.879864</v>
      </c>
      <c r="AG7" s="72">
        <v>671.28438300000016</v>
      </c>
      <c r="AH7" s="72">
        <v>788.15113799999995</v>
      </c>
      <c r="AI7" s="72">
        <v>915.83499999999981</v>
      </c>
      <c r="AJ7" s="72">
        <v>999.20344999999986</v>
      </c>
      <c r="AK7" s="72">
        <v>964.29955099999995</v>
      </c>
      <c r="AL7" s="72">
        <v>903.31589100000008</v>
      </c>
      <c r="AM7" s="72">
        <v>930.76196300000004</v>
      </c>
      <c r="AN7" s="72">
        <v>789.7913860000001</v>
      </c>
      <c r="AO7" s="72">
        <v>670.11306900000011</v>
      </c>
      <c r="AP7" s="72">
        <v>609.68930699999987</v>
      </c>
      <c r="AQ7" s="72">
        <v>635.21515799999997</v>
      </c>
      <c r="AR7" s="72">
        <v>634.10534900000027</v>
      </c>
      <c r="AS7" s="72">
        <v>687.28351000000009</v>
      </c>
      <c r="AT7" s="72">
        <v>818.20399799999984</v>
      </c>
      <c r="AU7" s="72">
        <v>929.75932599999999</v>
      </c>
      <c r="AV7" s="72">
        <v>1039.7800539999998</v>
      </c>
      <c r="AW7" s="72">
        <v>1035.036783</v>
      </c>
      <c r="AX7" s="72">
        <v>886.58865700000001</v>
      </c>
      <c r="AY7" s="72">
        <v>857.33481100000006</v>
      </c>
      <c r="AZ7" s="72">
        <v>715.76684799999987</v>
      </c>
      <c r="BA7" s="72">
        <v>644.24026200000014</v>
      </c>
      <c r="BB7" s="72">
        <v>593.4922949999999</v>
      </c>
      <c r="BC7" s="72">
        <v>616.20167499999991</v>
      </c>
      <c r="BD7" s="72">
        <v>623.97651800000006</v>
      </c>
      <c r="BE7" s="72">
        <v>658.2150630000001</v>
      </c>
      <c r="BF7" s="72">
        <v>769.27311199999997</v>
      </c>
      <c r="BG7" s="72">
        <v>860.49319300000002</v>
      </c>
      <c r="BH7" s="72">
        <v>992.58125500000006</v>
      </c>
      <c r="BI7" s="72">
        <v>1032.5931360000002</v>
      </c>
      <c r="BJ7" s="72">
        <v>881.43238900000017</v>
      </c>
      <c r="BK7" s="72">
        <v>893.585823</v>
      </c>
      <c r="BL7" s="72">
        <v>757.25918000000001</v>
      </c>
      <c r="BM7" s="72">
        <v>697.93947200000002</v>
      </c>
      <c r="BN7" s="72">
        <v>604.21126000000004</v>
      </c>
      <c r="BO7" s="72">
        <v>614.36502399999972</v>
      </c>
      <c r="BP7" s="72">
        <v>620.87901399999998</v>
      </c>
      <c r="BQ7" s="72">
        <v>647.98319599999991</v>
      </c>
      <c r="BR7" s="72">
        <v>756.491445</v>
      </c>
      <c r="BS7" s="72">
        <v>903.83535599999993</v>
      </c>
      <c r="BT7" s="72">
        <v>1091.5814239999997</v>
      </c>
      <c r="BU7" s="72">
        <v>989.53054999999995</v>
      </c>
      <c r="BV7" s="72">
        <v>817.44045700000015</v>
      </c>
      <c r="BW7" s="72">
        <v>883.60384299999987</v>
      </c>
      <c r="BX7" s="72">
        <v>693.44798500000024</v>
      </c>
      <c r="BY7" s="72">
        <v>662.97271999999987</v>
      </c>
      <c r="BZ7" s="72">
        <v>614.08293300000014</v>
      </c>
      <c r="CA7" s="72">
        <v>615.39894800000025</v>
      </c>
      <c r="CB7" s="72">
        <v>622.65030000000013</v>
      </c>
      <c r="CC7" s="72">
        <v>632.19623300000001</v>
      </c>
      <c r="CD7" s="72">
        <v>722.85037799999952</v>
      </c>
      <c r="CE7" s="72">
        <v>783.55694099999994</v>
      </c>
      <c r="CF7" s="72">
        <v>895.99692999999968</v>
      </c>
      <c r="CG7" s="72">
        <v>910.21235100000024</v>
      </c>
      <c r="CH7" s="72">
        <v>888.48425700000041</v>
      </c>
      <c r="CI7" s="72">
        <v>828.00435800000002</v>
      </c>
      <c r="CJ7" s="72">
        <v>712.85555499999953</v>
      </c>
      <c r="CK7" s="72">
        <v>669.2362559999998</v>
      </c>
      <c r="CL7" s="72">
        <v>615.23767099999975</v>
      </c>
      <c r="CM7" s="72">
        <v>631.27109799999994</v>
      </c>
      <c r="CN7" s="72">
        <v>628.66511300000002</v>
      </c>
      <c r="CO7" s="35"/>
      <c r="CP7" s="35"/>
      <c r="CQ7" s="35"/>
      <c r="CR7" s="35"/>
      <c r="CS7" s="35"/>
      <c r="CT7" s="35"/>
      <c r="CU7" s="35"/>
      <c r="CV7" s="35"/>
    </row>
    <row r="8" spans="2:100" x14ac:dyDescent="0.2">
      <c r="B8" s="79"/>
      <c r="C8" s="80" t="s">
        <v>20</v>
      </c>
      <c r="D8" s="72">
        <v>773.45074299999965</v>
      </c>
      <c r="E8" s="72">
        <v>721.07998499999974</v>
      </c>
      <c r="F8" s="72">
        <v>636.36082900000019</v>
      </c>
      <c r="G8" s="72">
        <v>654.69141700000057</v>
      </c>
      <c r="H8" s="72">
        <v>659.88928400000043</v>
      </c>
      <c r="I8" s="72">
        <v>678.69021599999985</v>
      </c>
      <c r="J8" s="72">
        <v>822.7922100000003</v>
      </c>
      <c r="K8" s="72">
        <v>999.3190850000002</v>
      </c>
      <c r="L8" s="72">
        <v>1065.1267560000001</v>
      </c>
      <c r="M8" s="72">
        <v>1044.5158570000001</v>
      </c>
      <c r="N8" s="72">
        <v>952.59014699999989</v>
      </c>
      <c r="O8" s="72">
        <v>985.68121199999996</v>
      </c>
      <c r="P8" s="72">
        <v>777.94577699999979</v>
      </c>
      <c r="Q8" s="72">
        <v>691.57894299999987</v>
      </c>
      <c r="R8" s="72">
        <v>642.40949699999999</v>
      </c>
      <c r="S8" s="72">
        <v>652.96037500000023</v>
      </c>
      <c r="T8" s="72">
        <v>667.9187300000001</v>
      </c>
      <c r="U8" s="72">
        <v>668.59296500000005</v>
      </c>
      <c r="V8" s="72">
        <v>801.86987399999998</v>
      </c>
      <c r="W8" s="72">
        <v>907.94752899999992</v>
      </c>
      <c r="X8" s="72">
        <v>976.99361600000009</v>
      </c>
      <c r="Y8" s="72">
        <v>947.82031700000005</v>
      </c>
      <c r="Z8" s="72">
        <v>840.58961199999987</v>
      </c>
      <c r="AA8" s="72">
        <v>881.20748500000002</v>
      </c>
      <c r="AB8" s="72">
        <v>746.3045249999999</v>
      </c>
      <c r="AC8" s="72">
        <v>680.48288500000001</v>
      </c>
      <c r="AD8" s="72">
        <v>605.27466900000002</v>
      </c>
      <c r="AE8" s="72">
        <v>630.50462300000004</v>
      </c>
      <c r="AF8" s="72">
        <v>628.85538400000007</v>
      </c>
      <c r="AG8" s="72">
        <v>669.34540000000015</v>
      </c>
      <c r="AH8" s="72">
        <v>785.37925699999994</v>
      </c>
      <c r="AI8" s="72">
        <v>912.58903099999986</v>
      </c>
      <c r="AJ8" s="72">
        <v>998.86672199999987</v>
      </c>
      <c r="AK8" s="72">
        <v>965.26628599999992</v>
      </c>
      <c r="AL8" s="72">
        <v>903.85874700000011</v>
      </c>
      <c r="AM8" s="72">
        <v>929.92240300000014</v>
      </c>
      <c r="AN8" s="72">
        <v>787.7224020000001</v>
      </c>
      <c r="AO8" s="72">
        <v>666.23204200000009</v>
      </c>
      <c r="AP8" s="72">
        <v>604.99087899999984</v>
      </c>
      <c r="AQ8" s="72">
        <v>631.47582499999999</v>
      </c>
      <c r="AR8" s="72">
        <v>631.87652100000025</v>
      </c>
      <c r="AS8" s="72">
        <v>686.3535270000001</v>
      </c>
      <c r="AT8" s="72">
        <v>819.11262499999998</v>
      </c>
      <c r="AU8" s="72">
        <v>931.499458</v>
      </c>
      <c r="AV8" s="72">
        <v>1042.7551889999997</v>
      </c>
      <c r="AW8" s="72">
        <v>1037.2874360000001</v>
      </c>
      <c r="AX8" s="72">
        <v>887.46455600000013</v>
      </c>
      <c r="AY8" s="72">
        <v>855.74073800000008</v>
      </c>
      <c r="AZ8" s="72">
        <v>712.27314399999989</v>
      </c>
      <c r="BA8" s="72">
        <v>636.67895100000021</v>
      </c>
      <c r="BB8" s="72">
        <v>580.33525099999986</v>
      </c>
      <c r="BC8" s="72">
        <v>604.10702199999992</v>
      </c>
      <c r="BD8" s="72">
        <v>616.18252600000005</v>
      </c>
      <c r="BE8" s="72">
        <v>654.75983600000018</v>
      </c>
      <c r="BF8" s="72">
        <v>768.91662799999995</v>
      </c>
      <c r="BG8" s="72">
        <v>860.718525</v>
      </c>
      <c r="BH8" s="72">
        <v>993.96309199999996</v>
      </c>
      <c r="BI8" s="72">
        <v>1033.1080930000001</v>
      </c>
      <c r="BJ8" s="72">
        <v>881.17601900000022</v>
      </c>
      <c r="BK8" s="72">
        <v>892.31391799999994</v>
      </c>
      <c r="BL8" s="72">
        <v>755.78281200000004</v>
      </c>
      <c r="BM8" s="72">
        <v>695.227215</v>
      </c>
      <c r="BN8" s="72">
        <v>600.99081000000001</v>
      </c>
      <c r="BO8" s="72">
        <v>610.30057699999975</v>
      </c>
      <c r="BP8" s="72">
        <v>616.74361499999998</v>
      </c>
      <c r="BQ8" s="72">
        <v>644.92893099999992</v>
      </c>
      <c r="BR8" s="72">
        <v>755.84400200000005</v>
      </c>
      <c r="BS8" s="72">
        <v>904.24476000000004</v>
      </c>
      <c r="BT8" s="72">
        <v>1092.3092749999998</v>
      </c>
      <c r="BU8" s="72">
        <v>990.72935700000016</v>
      </c>
      <c r="BV8" s="72">
        <v>818.16788200000008</v>
      </c>
      <c r="BW8" s="72">
        <v>882.61302399999988</v>
      </c>
      <c r="BX8" s="72">
        <v>691.22689200000036</v>
      </c>
      <c r="BY8" s="72">
        <v>659.9010619999998</v>
      </c>
      <c r="BZ8" s="72">
        <v>608.82524300000011</v>
      </c>
      <c r="CA8" s="72">
        <v>610.16024800000014</v>
      </c>
      <c r="CB8" s="72">
        <v>615.83983000000001</v>
      </c>
      <c r="CC8" s="72">
        <v>627.50199299999997</v>
      </c>
      <c r="CD8" s="72">
        <v>715.9738579999995</v>
      </c>
      <c r="CE8" s="72">
        <v>777.13147599999991</v>
      </c>
      <c r="CF8" s="72">
        <v>891.27629699999954</v>
      </c>
      <c r="CG8" s="72">
        <v>906.8414020000007</v>
      </c>
      <c r="CH8" s="72">
        <v>885.6254660000003</v>
      </c>
      <c r="CI8" s="72">
        <v>825.85557399999993</v>
      </c>
      <c r="CJ8" s="72">
        <v>710.33876599999928</v>
      </c>
      <c r="CK8" s="72">
        <v>665.57022099999972</v>
      </c>
      <c r="CL8" s="72">
        <v>611.63558399999954</v>
      </c>
      <c r="CM8" s="72">
        <v>628.58899900000017</v>
      </c>
      <c r="CN8" s="72">
        <v>627.56379500000003</v>
      </c>
      <c r="CO8" s="35"/>
      <c r="CP8" s="35"/>
      <c r="CQ8" s="35"/>
      <c r="CR8" s="35"/>
      <c r="CS8" s="35"/>
      <c r="CT8" s="35"/>
      <c r="CU8" s="35"/>
      <c r="CV8" s="35"/>
    </row>
    <row r="9" spans="2:100" x14ac:dyDescent="0.2">
      <c r="B9" s="79"/>
      <c r="C9" s="80" t="s">
        <v>21</v>
      </c>
      <c r="D9" s="72">
        <v>775.95997699999953</v>
      </c>
      <c r="E9" s="72">
        <v>723.14657799999941</v>
      </c>
      <c r="F9" s="72">
        <v>639.09305799999993</v>
      </c>
      <c r="G9" s="72">
        <v>656.87249200000031</v>
      </c>
      <c r="H9" s="72">
        <v>663.67868200000044</v>
      </c>
      <c r="I9" s="72">
        <v>682.36134100000004</v>
      </c>
      <c r="J9" s="72">
        <v>825.27955800000029</v>
      </c>
      <c r="K9" s="72">
        <v>1001.0485740000001</v>
      </c>
      <c r="L9" s="72">
        <v>1067.0315289999999</v>
      </c>
      <c r="M9" s="72">
        <v>1046.5249389999999</v>
      </c>
      <c r="N9" s="72">
        <v>954.66894799999955</v>
      </c>
      <c r="O9" s="72">
        <v>986.68150999999989</v>
      </c>
      <c r="P9" s="72">
        <v>778.3959129999995</v>
      </c>
      <c r="Q9" s="72">
        <v>692.79676199999983</v>
      </c>
      <c r="R9" s="72">
        <v>645.44163499999991</v>
      </c>
      <c r="S9" s="72">
        <v>656.55165100000033</v>
      </c>
      <c r="T9" s="72">
        <v>672.42573100000016</v>
      </c>
      <c r="U9" s="72">
        <v>671.945198</v>
      </c>
      <c r="V9" s="72">
        <v>804.12434600000006</v>
      </c>
      <c r="W9" s="72">
        <v>908.19482999999991</v>
      </c>
      <c r="X9" s="72">
        <v>980.40209100000004</v>
      </c>
      <c r="Y9" s="72">
        <v>945.6626950000001</v>
      </c>
      <c r="Z9" s="72">
        <v>837.79110999999978</v>
      </c>
      <c r="AA9" s="72">
        <v>878.79577799999993</v>
      </c>
      <c r="AB9" s="72">
        <v>746.3045249999999</v>
      </c>
      <c r="AC9" s="72">
        <v>676.32999699999993</v>
      </c>
      <c r="AD9" s="72">
        <v>602.384413</v>
      </c>
      <c r="AE9" s="72">
        <v>628.30945099999997</v>
      </c>
      <c r="AF9" s="72">
        <v>627.98306800000012</v>
      </c>
      <c r="AG9" s="72">
        <v>667.57168100000013</v>
      </c>
      <c r="AH9" s="72">
        <v>783.36681499999986</v>
      </c>
      <c r="AI9" s="72">
        <v>910.18686099999991</v>
      </c>
      <c r="AJ9" s="72">
        <v>995.85231999999985</v>
      </c>
      <c r="AK9" s="72">
        <v>962.188444</v>
      </c>
      <c r="AL9" s="72">
        <v>901.62852400000008</v>
      </c>
      <c r="AM9" s="72">
        <v>928.01407400000028</v>
      </c>
      <c r="AN9" s="72">
        <v>785.57086100000015</v>
      </c>
      <c r="AO9" s="72">
        <v>664.66633100000013</v>
      </c>
      <c r="AP9" s="72">
        <v>603.80935099999977</v>
      </c>
      <c r="AQ9" s="72">
        <v>630.8623</v>
      </c>
      <c r="AR9" s="72">
        <v>629.94225200000028</v>
      </c>
      <c r="AS9" s="72">
        <v>685.65119400000015</v>
      </c>
      <c r="AT9" s="72">
        <v>818.34425799999997</v>
      </c>
      <c r="AU9" s="72">
        <v>930.81749100000002</v>
      </c>
      <c r="AV9" s="72">
        <v>1042.5430369999997</v>
      </c>
      <c r="AW9" s="72">
        <v>1036.199159</v>
      </c>
      <c r="AX9" s="72">
        <v>886.24366800000018</v>
      </c>
      <c r="AY9" s="72">
        <v>855.07892200000003</v>
      </c>
      <c r="AZ9" s="72">
        <v>709.94352499999979</v>
      </c>
      <c r="BA9" s="72">
        <v>632.69087700000023</v>
      </c>
      <c r="BB9" s="72">
        <v>575.96191699999997</v>
      </c>
      <c r="BC9" s="72">
        <v>600.15178399999991</v>
      </c>
      <c r="BD9" s="72">
        <v>611.80081799999994</v>
      </c>
      <c r="BE9" s="72">
        <v>649.91667400000017</v>
      </c>
      <c r="BF9" s="72">
        <v>763.51426299999991</v>
      </c>
      <c r="BG9" s="72">
        <v>856.09967399999994</v>
      </c>
      <c r="BH9" s="72">
        <v>991.57809299999985</v>
      </c>
      <c r="BI9" s="72">
        <v>1030.8783050000002</v>
      </c>
      <c r="BJ9" s="72">
        <v>877.79707900000028</v>
      </c>
      <c r="BK9" s="72">
        <v>889.48410200000001</v>
      </c>
      <c r="BL9" s="72">
        <v>752.69247200000007</v>
      </c>
      <c r="BM9" s="72">
        <v>692.92516000000012</v>
      </c>
      <c r="BN9" s="72">
        <v>596.51843699999995</v>
      </c>
      <c r="BO9" s="72">
        <v>607.77539299999978</v>
      </c>
      <c r="BP9" s="72">
        <v>615.38402199999996</v>
      </c>
      <c r="BQ9" s="72">
        <v>643.49172899999996</v>
      </c>
      <c r="BR9" s="72">
        <v>752.07292300000006</v>
      </c>
      <c r="BS9" s="72">
        <v>901.15351599999997</v>
      </c>
      <c r="BT9" s="72">
        <v>1089.065605</v>
      </c>
      <c r="BU9" s="72">
        <v>989.74157500000013</v>
      </c>
      <c r="BV9" s="72">
        <v>816.16336200000001</v>
      </c>
      <c r="BW9" s="72">
        <v>881.16764999999998</v>
      </c>
      <c r="BX9" s="72">
        <v>689.00927100000035</v>
      </c>
      <c r="BY9" s="72">
        <v>655.89623399999948</v>
      </c>
      <c r="BZ9" s="72">
        <v>605.25393300000019</v>
      </c>
      <c r="CA9" s="72">
        <v>607.14885099999992</v>
      </c>
      <c r="CB9" s="72">
        <v>612.32199700000012</v>
      </c>
      <c r="CC9" s="72">
        <v>623.71903900000007</v>
      </c>
      <c r="CD9" s="72">
        <v>711.43800399999941</v>
      </c>
      <c r="CE9" s="72">
        <v>771.61565999999993</v>
      </c>
      <c r="CF9" s="72">
        <v>885.18598899999949</v>
      </c>
      <c r="CG9" s="72">
        <v>899.3805800000008</v>
      </c>
      <c r="CH9" s="72">
        <v>879.09623100000033</v>
      </c>
      <c r="CI9" s="72">
        <v>820.79825700000015</v>
      </c>
      <c r="CJ9" s="72">
        <v>704.64268699999934</v>
      </c>
      <c r="CK9" s="72">
        <v>662.38175999999987</v>
      </c>
      <c r="CL9" s="72">
        <v>607.24911699999973</v>
      </c>
      <c r="CM9" s="72">
        <v>625.79231799999991</v>
      </c>
      <c r="CN9" s="72">
        <v>625.04092100000014</v>
      </c>
      <c r="CO9" s="35"/>
      <c r="CP9" s="35"/>
      <c r="CQ9" s="35"/>
      <c r="CR9" s="35"/>
      <c r="CS9" s="35"/>
      <c r="CT9" s="35"/>
      <c r="CU9" s="35"/>
      <c r="CV9" s="35"/>
    </row>
    <row r="10" spans="2:100" x14ac:dyDescent="0.2">
      <c r="B10" s="79"/>
      <c r="C10" s="80" t="s">
        <v>22</v>
      </c>
      <c r="D10" s="72">
        <v>774.07261299999936</v>
      </c>
      <c r="E10" s="72">
        <v>720.98375799999906</v>
      </c>
      <c r="F10" s="72">
        <v>636.70939499999952</v>
      </c>
      <c r="G10" s="72">
        <v>654.38375300000007</v>
      </c>
      <c r="H10" s="72">
        <v>661.87407400000041</v>
      </c>
      <c r="I10" s="72">
        <v>681.25435999999991</v>
      </c>
      <c r="J10" s="72">
        <v>824.51602500000058</v>
      </c>
      <c r="K10" s="72">
        <v>1001.3319680000002</v>
      </c>
      <c r="L10" s="72">
        <v>1067.7291200000002</v>
      </c>
      <c r="M10" s="72">
        <v>1047.1888710000001</v>
      </c>
      <c r="N10" s="72">
        <v>955.04200300000002</v>
      </c>
      <c r="O10" s="72">
        <v>986.41651599999989</v>
      </c>
      <c r="P10" s="72">
        <v>778.1039389999994</v>
      </c>
      <c r="Q10" s="72">
        <v>692.99552300000005</v>
      </c>
      <c r="R10" s="72">
        <v>645.56420300000002</v>
      </c>
      <c r="S10" s="72">
        <v>657.50455200000056</v>
      </c>
      <c r="T10" s="72">
        <v>673.7375440000003</v>
      </c>
      <c r="U10" s="72">
        <v>673.27970100000027</v>
      </c>
      <c r="V10" s="72">
        <v>804.93980400000021</v>
      </c>
      <c r="W10" s="72">
        <v>908.43732199999999</v>
      </c>
      <c r="X10" s="72">
        <v>980.42090700000028</v>
      </c>
      <c r="Y10" s="72">
        <v>945.19743900000026</v>
      </c>
      <c r="Z10" s="72">
        <v>837.44704100000001</v>
      </c>
      <c r="AA10" s="72">
        <v>878.51052600000025</v>
      </c>
      <c r="AB10" s="72">
        <v>746.07284100000015</v>
      </c>
      <c r="AC10" s="72">
        <v>676.27600100000006</v>
      </c>
      <c r="AD10" s="72">
        <v>602.37187700000004</v>
      </c>
      <c r="AE10" s="72">
        <v>628.29992200000004</v>
      </c>
      <c r="AF10" s="72">
        <v>626.70829800000013</v>
      </c>
      <c r="AG10" s="72">
        <v>665.71136800000011</v>
      </c>
      <c r="AH10" s="72">
        <v>782.36356699999988</v>
      </c>
      <c r="AI10" s="72">
        <v>906.08190599999989</v>
      </c>
      <c r="AJ10" s="72">
        <v>992.46729299999981</v>
      </c>
      <c r="AK10" s="72">
        <v>959.30029999999999</v>
      </c>
      <c r="AL10" s="72">
        <v>898.63325000000009</v>
      </c>
      <c r="AM10" s="72">
        <v>919.32854900000029</v>
      </c>
      <c r="AN10" s="72">
        <v>782.3356490000001</v>
      </c>
      <c r="AO10" s="72">
        <v>661.95667800000012</v>
      </c>
      <c r="AP10" s="72">
        <v>600.01515799999981</v>
      </c>
      <c r="AQ10" s="72">
        <v>626.79200400000002</v>
      </c>
      <c r="AR10" s="72">
        <v>626.98854000000028</v>
      </c>
      <c r="AS10" s="72">
        <v>683.07121700000016</v>
      </c>
      <c r="AT10" s="72">
        <v>815.97702300000003</v>
      </c>
      <c r="AU10" s="72">
        <v>928.32084900000007</v>
      </c>
      <c r="AV10" s="72">
        <v>1039.5112199999996</v>
      </c>
      <c r="AW10" s="72">
        <v>1033.3193819999999</v>
      </c>
      <c r="AX10" s="72">
        <v>882.80232200000012</v>
      </c>
      <c r="AY10" s="72">
        <v>850.397108</v>
      </c>
      <c r="AZ10" s="72">
        <v>704.73677099999975</v>
      </c>
      <c r="BA10" s="72">
        <v>627.1666610000002</v>
      </c>
      <c r="BB10" s="72">
        <v>571.49561499999993</v>
      </c>
      <c r="BC10" s="72">
        <v>595.85759999999993</v>
      </c>
      <c r="BD10" s="72">
        <v>608.00818099999981</v>
      </c>
      <c r="BE10" s="72">
        <v>646.4286410000002</v>
      </c>
      <c r="BF10" s="72">
        <v>759.97312899999997</v>
      </c>
      <c r="BG10" s="72">
        <v>852.42092700000001</v>
      </c>
      <c r="BH10" s="72">
        <v>989.27838899999983</v>
      </c>
      <c r="BI10" s="72">
        <v>1028.5030530000001</v>
      </c>
      <c r="BJ10" s="72">
        <v>875.02896100000021</v>
      </c>
      <c r="BK10" s="72">
        <v>885.24016900000004</v>
      </c>
      <c r="BL10" s="72">
        <v>749.50050999999996</v>
      </c>
      <c r="BM10" s="72">
        <v>690.32373800000005</v>
      </c>
      <c r="BN10" s="72">
        <v>591.848569</v>
      </c>
      <c r="BO10" s="72">
        <v>605.37066099999981</v>
      </c>
      <c r="BP10" s="72">
        <v>613.41671799999995</v>
      </c>
      <c r="BQ10" s="72">
        <v>642.09864799999991</v>
      </c>
      <c r="BR10" s="72">
        <v>749.87979000000007</v>
      </c>
      <c r="BS10" s="72">
        <v>899.10480799999993</v>
      </c>
      <c r="BT10" s="72">
        <v>1087.751512</v>
      </c>
      <c r="BU10" s="72">
        <v>985.17127800000014</v>
      </c>
      <c r="BV10" s="72">
        <v>816.16336200000001</v>
      </c>
      <c r="BW10" s="72">
        <v>877.55267400000002</v>
      </c>
      <c r="BX10" s="72">
        <v>685.66601400000025</v>
      </c>
      <c r="BY10" s="72">
        <v>655.25775299999941</v>
      </c>
      <c r="BZ10" s="72">
        <v>604.30434200000013</v>
      </c>
      <c r="CA10" s="72">
        <v>605.33543599999985</v>
      </c>
      <c r="CB10" s="72">
        <v>610.2964340000002</v>
      </c>
      <c r="CC10" s="72">
        <v>622.78978200000006</v>
      </c>
      <c r="CD10" s="72">
        <v>710.64532899999949</v>
      </c>
      <c r="CE10" s="72">
        <v>770.13184999999999</v>
      </c>
      <c r="CF10" s="72">
        <v>884.0895799999995</v>
      </c>
      <c r="CG10" s="72">
        <v>897.76973800000087</v>
      </c>
      <c r="CH10" s="72">
        <v>877.24426400000038</v>
      </c>
      <c r="CI10" s="72">
        <v>819.0313010000001</v>
      </c>
      <c r="CJ10" s="72">
        <v>701.98860699999932</v>
      </c>
      <c r="CK10" s="72">
        <v>659.81953299999975</v>
      </c>
      <c r="CL10" s="72">
        <v>604.71896099999969</v>
      </c>
      <c r="CM10" s="72">
        <v>623.30274799999995</v>
      </c>
      <c r="CN10" s="72">
        <v>624.73425900000041</v>
      </c>
      <c r="CO10" s="35"/>
      <c r="CP10" s="35"/>
      <c r="CQ10" s="35"/>
      <c r="CR10" s="35"/>
      <c r="CS10" s="35"/>
      <c r="CT10" s="35"/>
      <c r="CU10" s="35"/>
      <c r="CV10" s="35"/>
    </row>
    <row r="11" spans="2:100" x14ac:dyDescent="0.2">
      <c r="B11" s="81"/>
      <c r="C11" s="31" t="s">
        <v>67</v>
      </c>
      <c r="D11" s="72">
        <v>773.17748044388918</v>
      </c>
      <c r="E11" s="72">
        <v>720.15001705196153</v>
      </c>
      <c r="F11" s="72">
        <v>635.9731083795017</v>
      </c>
      <c r="G11" s="72">
        <v>653.62702786638545</v>
      </c>
      <c r="H11" s="72">
        <v>661.10868710769512</v>
      </c>
      <c r="I11" s="72">
        <v>680.46656187048779</v>
      </c>
      <c r="J11" s="72">
        <v>823.56256000896872</v>
      </c>
      <c r="K11" s="72">
        <v>1000.174034197696</v>
      </c>
      <c r="L11" s="72">
        <v>1066.4944049611684</v>
      </c>
      <c r="M11" s="72">
        <v>1045.9779085720756</v>
      </c>
      <c r="N11" s="72">
        <v>953.93759861340789</v>
      </c>
      <c r="O11" s="72">
        <v>985.27583032978305</v>
      </c>
      <c r="P11" s="72">
        <v>778.01108274545606</v>
      </c>
      <c r="Q11" s="72">
        <v>692.91282329183036</v>
      </c>
      <c r="R11" s="72">
        <v>645.48716358283059</v>
      </c>
      <c r="S11" s="72">
        <v>657.42608766254659</v>
      </c>
      <c r="T11" s="72">
        <v>673.65714247297365</v>
      </c>
      <c r="U11" s="72">
        <v>673.19935411038648</v>
      </c>
      <c r="V11" s="72">
        <v>804.84374524539692</v>
      </c>
      <c r="W11" s="72">
        <v>908.32891220668023</v>
      </c>
      <c r="X11" s="72">
        <v>980.30390693260961</v>
      </c>
      <c r="Y11" s="72">
        <v>945.08464238043518</v>
      </c>
      <c r="Z11" s="72">
        <v>837.34710294325964</v>
      </c>
      <c r="AA11" s="72">
        <v>878.4056875678416</v>
      </c>
      <c r="AB11" s="72">
        <v>757.46245060865772</v>
      </c>
      <c r="AC11" s="72">
        <v>686.60008628471587</v>
      </c>
      <c r="AD11" s="72">
        <v>611.56773582401047</v>
      </c>
      <c r="AE11" s="72">
        <v>637.8916005003706</v>
      </c>
      <c r="AF11" s="72">
        <v>636.2756786369348</v>
      </c>
      <c r="AG11" s="72">
        <v>675.87417272480764</v>
      </c>
      <c r="AH11" s="72">
        <v>794.30719382901464</v>
      </c>
      <c r="AI11" s="72">
        <v>919.91422721005245</v>
      </c>
      <c r="AJ11" s="72">
        <v>1007.6183806625397</v>
      </c>
      <c r="AK11" s="72">
        <v>973.94505760814911</v>
      </c>
      <c r="AL11" s="72">
        <v>912.3518594123741</v>
      </c>
      <c r="AM11" s="72">
        <v>933.36309455612741</v>
      </c>
      <c r="AN11" s="72">
        <v>786.11176288145475</v>
      </c>
      <c r="AO11" s="72">
        <v>665.15175648570187</v>
      </c>
      <c r="AP11" s="72">
        <v>602.9112622106453</v>
      </c>
      <c r="AQ11" s="72">
        <v>629.81735250625115</v>
      </c>
      <c r="AR11" s="72">
        <v>630.01483713018126</v>
      </c>
      <c r="AS11" s="72">
        <v>686.3682094198557</v>
      </c>
      <c r="AT11" s="72">
        <v>819.91551432074823</v>
      </c>
      <c r="AU11" s="72">
        <v>932.8015923341859</v>
      </c>
      <c r="AV11" s="72">
        <v>1044.5286479451372</v>
      </c>
      <c r="AW11" s="72">
        <v>1038.3069236866581</v>
      </c>
      <c r="AX11" s="72">
        <v>887.06336022182427</v>
      </c>
      <c r="AY11" s="72">
        <v>854.50173537876299</v>
      </c>
      <c r="AZ11" s="72">
        <v>726.30029372127797</v>
      </c>
      <c r="BA11" s="72">
        <v>646.35669492615909</v>
      </c>
      <c r="BB11" s="72">
        <v>588.98222728741723</v>
      </c>
      <c r="BC11" s="72">
        <v>614.0896398551281</v>
      </c>
      <c r="BD11" s="72">
        <v>626.61200410846732</v>
      </c>
      <c r="BE11" s="72">
        <v>666.20805263494174</v>
      </c>
      <c r="BF11" s="72">
        <v>783.22677278461299</v>
      </c>
      <c r="BG11" s="72">
        <v>878.50328680276039</v>
      </c>
      <c r="BH11" s="72">
        <v>1019.5483109009119</v>
      </c>
      <c r="BI11" s="72">
        <v>1059.973170446546</v>
      </c>
      <c r="BJ11" s="72">
        <v>901.80308101012236</v>
      </c>
      <c r="BK11" s="72">
        <v>912.32673136417623</v>
      </c>
      <c r="BL11" s="72">
        <v>757.14439452831846</v>
      </c>
      <c r="BM11" s="72">
        <v>697.36410004115362</v>
      </c>
      <c r="BN11" s="72">
        <v>597.88461842134939</v>
      </c>
      <c r="BO11" s="72">
        <v>611.54461734529423</v>
      </c>
      <c r="BP11" s="72">
        <v>619.67273316953219</v>
      </c>
      <c r="BQ11" s="72">
        <v>648.6471797963311</v>
      </c>
      <c r="BR11" s="72">
        <v>757.52754266781324</v>
      </c>
      <c r="BS11" s="72">
        <v>908.27445263600964</v>
      </c>
      <c r="BT11" s="72">
        <v>1098.8450961167498</v>
      </c>
      <c r="BU11" s="72">
        <v>995.21868342424466</v>
      </c>
      <c r="BV11" s="72">
        <v>824.48711683690101</v>
      </c>
      <c r="BW11" s="72">
        <v>886.50251621901759</v>
      </c>
      <c r="BX11" s="72">
        <v>693.41293670013613</v>
      </c>
      <c r="BY11" s="72">
        <v>662.66111127867839</v>
      </c>
      <c r="BZ11" s="72">
        <v>611.1320087200113</v>
      </c>
      <c r="CA11" s="72">
        <v>612.17475242314845</v>
      </c>
      <c r="CB11" s="72">
        <v>617.19180171814787</v>
      </c>
      <c r="CC11" s="72">
        <v>629.82630444836002</v>
      </c>
      <c r="CD11" s="72">
        <v>718.67447776713618</v>
      </c>
      <c r="CE11" s="72">
        <v>778.83310073876373</v>
      </c>
      <c r="CF11" s="72">
        <v>894.07836972621101</v>
      </c>
      <c r="CG11" s="72">
        <v>907.91309149981021</v>
      </c>
      <c r="CH11" s="72">
        <v>887.15571266973939</v>
      </c>
      <c r="CI11" s="72">
        <v>828.28503685431758</v>
      </c>
      <c r="CJ11" s="72">
        <v>713.5070840440892</v>
      </c>
      <c r="CK11" s="72">
        <v>670.64608498149448</v>
      </c>
      <c r="CL11" s="72">
        <v>614.64140333160924</v>
      </c>
      <c r="CM11" s="72">
        <v>633.53011967350665</v>
      </c>
      <c r="CN11" s="72">
        <v>634.98511941168226</v>
      </c>
      <c r="CO11" s="35"/>
      <c r="CP11" s="35"/>
      <c r="CQ11" s="35"/>
      <c r="CR11" s="35"/>
      <c r="CS11" s="35"/>
      <c r="CT11" s="35"/>
      <c r="CU11" s="35"/>
      <c r="CV11" s="35"/>
    </row>
    <row r="12" spans="2:100" x14ac:dyDescent="0.2">
      <c r="B12" s="82"/>
    </row>
    <row r="13" spans="2:100" x14ac:dyDescent="0.2">
      <c r="B13" s="82"/>
    </row>
    <row r="14" spans="2:100" ht="15" thickBot="1" x14ac:dyDescent="0.25">
      <c r="B14" s="79" t="s">
        <v>71</v>
      </c>
      <c r="C14" s="83"/>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5"/>
    </row>
    <row r="15" spans="2:100" ht="14.25" x14ac:dyDescent="0.2">
      <c r="B15" s="82"/>
      <c r="C15" s="86"/>
      <c r="D15" s="87">
        <v>200504</v>
      </c>
      <c r="E15" s="87">
        <v>200505</v>
      </c>
      <c r="F15" s="87">
        <v>200506</v>
      </c>
      <c r="G15" s="87">
        <v>200507</v>
      </c>
      <c r="H15" s="87">
        <v>200508</v>
      </c>
      <c r="I15" s="87">
        <v>200509</v>
      </c>
      <c r="J15" s="87">
        <v>200510</v>
      </c>
      <c r="K15" s="87">
        <v>200511</v>
      </c>
      <c r="L15" s="87">
        <v>200512</v>
      </c>
      <c r="M15" s="87">
        <v>200601</v>
      </c>
      <c r="N15" s="87">
        <v>200602</v>
      </c>
      <c r="O15" s="87">
        <v>200603</v>
      </c>
      <c r="P15" s="87">
        <v>200604</v>
      </c>
      <c r="Q15" s="87">
        <v>200605</v>
      </c>
      <c r="R15" s="87">
        <v>200606</v>
      </c>
      <c r="S15" s="87">
        <v>200607</v>
      </c>
      <c r="T15" s="87">
        <v>200608</v>
      </c>
      <c r="U15" s="87">
        <v>200609</v>
      </c>
      <c r="V15" s="87">
        <v>200610</v>
      </c>
      <c r="W15" s="87">
        <v>200611</v>
      </c>
      <c r="X15" s="87">
        <v>200612</v>
      </c>
      <c r="Y15" s="87">
        <v>200701</v>
      </c>
      <c r="Z15" s="87">
        <v>200702</v>
      </c>
      <c r="AA15" s="87">
        <v>200703</v>
      </c>
      <c r="AB15" s="87">
        <v>200704</v>
      </c>
      <c r="AC15" s="87">
        <v>200705</v>
      </c>
      <c r="AD15" s="87">
        <v>200706</v>
      </c>
      <c r="AE15" s="87">
        <v>200707</v>
      </c>
      <c r="AF15" s="87">
        <v>200708</v>
      </c>
      <c r="AG15" s="87">
        <v>200709</v>
      </c>
      <c r="AH15" s="87">
        <v>200710</v>
      </c>
      <c r="AI15" s="87">
        <v>200711</v>
      </c>
      <c r="AJ15" s="87">
        <v>200712</v>
      </c>
      <c r="AK15" s="87">
        <v>200801</v>
      </c>
      <c r="AL15" s="87">
        <v>200802</v>
      </c>
      <c r="AM15" s="87">
        <v>200803</v>
      </c>
      <c r="AN15" s="87">
        <v>200804</v>
      </c>
      <c r="AO15" s="87">
        <v>200805</v>
      </c>
      <c r="AP15" s="87">
        <v>200806</v>
      </c>
      <c r="AQ15" s="87">
        <v>200807</v>
      </c>
      <c r="AR15" s="87">
        <v>200808</v>
      </c>
      <c r="AS15" s="87">
        <v>200809</v>
      </c>
      <c r="AT15" s="87">
        <v>200810</v>
      </c>
      <c r="AU15" s="87">
        <v>200811</v>
      </c>
      <c r="AV15" s="87">
        <v>200812</v>
      </c>
      <c r="AW15" s="87">
        <v>200901</v>
      </c>
      <c r="AX15" s="87">
        <v>200902</v>
      </c>
      <c r="AY15" s="87">
        <v>200903</v>
      </c>
      <c r="AZ15" s="87">
        <v>200904</v>
      </c>
      <c r="BA15" s="87">
        <v>200905</v>
      </c>
      <c r="BB15" s="87">
        <v>200906</v>
      </c>
      <c r="BC15" s="87">
        <v>200907</v>
      </c>
      <c r="BD15" s="87">
        <v>200908</v>
      </c>
      <c r="BE15" s="87">
        <v>200909</v>
      </c>
      <c r="BF15" s="87">
        <v>200910</v>
      </c>
      <c r="BG15" s="87">
        <v>200911</v>
      </c>
      <c r="BH15" s="87">
        <v>200912</v>
      </c>
      <c r="BI15" s="87">
        <v>201001</v>
      </c>
      <c r="BJ15" s="87">
        <v>201002</v>
      </c>
      <c r="BK15" s="88">
        <v>201003</v>
      </c>
      <c r="BL15" s="89">
        <f>BK15+1</f>
        <v>201004</v>
      </c>
      <c r="BM15" s="90">
        <f t="shared" ref="BM15:BT15" si="0">BL15+1</f>
        <v>201005</v>
      </c>
      <c r="BN15" s="90">
        <f t="shared" si="0"/>
        <v>201006</v>
      </c>
      <c r="BO15" s="90">
        <f t="shared" si="0"/>
        <v>201007</v>
      </c>
      <c r="BP15" s="90">
        <f t="shared" si="0"/>
        <v>201008</v>
      </c>
      <c r="BQ15" s="90">
        <f t="shared" si="0"/>
        <v>201009</v>
      </c>
      <c r="BR15" s="90">
        <f t="shared" si="0"/>
        <v>201010</v>
      </c>
      <c r="BS15" s="90">
        <f t="shared" si="0"/>
        <v>201011</v>
      </c>
      <c r="BT15" s="90">
        <f t="shared" si="0"/>
        <v>201012</v>
      </c>
      <c r="BU15" s="90">
        <v>201101</v>
      </c>
      <c r="BV15" s="90">
        <f>BU15+1</f>
        <v>201102</v>
      </c>
      <c r="BW15" s="90">
        <f t="shared" ref="BW15:CF15" si="1">BV15+1</f>
        <v>201103</v>
      </c>
      <c r="BX15" s="90">
        <f t="shared" si="1"/>
        <v>201104</v>
      </c>
      <c r="BY15" s="90">
        <f t="shared" si="1"/>
        <v>201105</v>
      </c>
      <c r="BZ15" s="90">
        <f t="shared" si="1"/>
        <v>201106</v>
      </c>
      <c r="CA15" s="90">
        <f t="shared" si="1"/>
        <v>201107</v>
      </c>
      <c r="CB15" s="90">
        <f t="shared" si="1"/>
        <v>201108</v>
      </c>
      <c r="CC15" s="90">
        <f t="shared" si="1"/>
        <v>201109</v>
      </c>
      <c r="CD15" s="90">
        <f t="shared" si="1"/>
        <v>201110</v>
      </c>
      <c r="CE15" s="90">
        <f t="shared" si="1"/>
        <v>201111</v>
      </c>
      <c r="CF15" s="90">
        <f t="shared" si="1"/>
        <v>201112</v>
      </c>
      <c r="CG15" s="90">
        <v>201201</v>
      </c>
      <c r="CH15" s="90">
        <f>CG15+1</f>
        <v>201202</v>
      </c>
      <c r="CI15" s="90">
        <f t="shared" ref="CI15:CR15" si="2">CH15+1</f>
        <v>201203</v>
      </c>
      <c r="CJ15" s="90">
        <f t="shared" si="2"/>
        <v>201204</v>
      </c>
      <c r="CK15" s="90">
        <f t="shared" si="2"/>
        <v>201205</v>
      </c>
      <c r="CL15" s="90">
        <f t="shared" si="2"/>
        <v>201206</v>
      </c>
      <c r="CM15" s="90">
        <f t="shared" si="2"/>
        <v>201207</v>
      </c>
      <c r="CN15" s="90">
        <f t="shared" si="2"/>
        <v>201208</v>
      </c>
      <c r="CO15" s="90">
        <f t="shared" si="2"/>
        <v>201209</v>
      </c>
      <c r="CP15" s="90">
        <f>CO15+1</f>
        <v>201210</v>
      </c>
      <c r="CQ15" s="90">
        <f t="shared" si="2"/>
        <v>201211</v>
      </c>
      <c r="CR15" s="90">
        <f t="shared" si="2"/>
        <v>201212</v>
      </c>
      <c r="CS15" s="90">
        <v>201301</v>
      </c>
      <c r="CT15" s="90">
        <f>CS15+1</f>
        <v>201302</v>
      </c>
      <c r="CU15" s="91">
        <f>CT15+1</f>
        <v>201303</v>
      </c>
      <c r="CV15" s="85"/>
    </row>
    <row r="16" spans="2:100" ht="14.25" x14ac:dyDescent="0.2">
      <c r="B16" s="82"/>
      <c r="C16" s="92" t="s">
        <v>72</v>
      </c>
      <c r="D16" s="93">
        <f>IF(D6=0,0,D6-D5)</f>
        <v>4.9246929999995928</v>
      </c>
      <c r="E16" s="93">
        <f t="shared" ref="E16:BP20" si="3">IF(E6=0,0,E6-E5)</f>
        <v>6.2429770000001099</v>
      </c>
      <c r="F16" s="93">
        <f t="shared" si="3"/>
        <v>6.7115300000000389</v>
      </c>
      <c r="G16" s="93">
        <f t="shared" si="3"/>
        <v>7.4937049999999772</v>
      </c>
      <c r="H16" s="93">
        <f t="shared" si="3"/>
        <v>8.5142119999999295</v>
      </c>
      <c r="I16" s="93">
        <f t="shared" si="3"/>
        <v>7.9684889999999768</v>
      </c>
      <c r="J16" s="93">
        <f t="shared" si="3"/>
        <v>3.0028409999999894</v>
      </c>
      <c r="K16" s="93">
        <f t="shared" si="3"/>
        <v>-5.5227069999999685</v>
      </c>
      <c r="L16" s="93">
        <f t="shared" si="3"/>
        <v>-11.743032999999969</v>
      </c>
      <c r="M16" s="93">
        <f t="shared" si="3"/>
        <v>-8.1549479999998766</v>
      </c>
      <c r="N16" s="93">
        <f t="shared" si="3"/>
        <v>-5.3787550000000692</v>
      </c>
      <c r="O16" s="93">
        <f t="shared" si="3"/>
        <v>-1.0444100000000844</v>
      </c>
      <c r="P16" s="93">
        <f t="shared" si="3"/>
        <v>1.2035889999999654</v>
      </c>
      <c r="Q16" s="93">
        <f t="shared" si="3"/>
        <v>3.3859269999999242</v>
      </c>
      <c r="R16" s="93">
        <f t="shared" si="3"/>
        <v>5.4415149999999812</v>
      </c>
      <c r="S16" s="93">
        <f t="shared" si="3"/>
        <v>5.275773000000072</v>
      </c>
      <c r="T16" s="93">
        <f t="shared" si="3"/>
        <v>4.6908059999999523</v>
      </c>
      <c r="U16" s="93">
        <f t="shared" si="3"/>
        <v>0.1864140000000134</v>
      </c>
      <c r="V16" s="93">
        <f t="shared" si="3"/>
        <v>-3.1997109999999793</v>
      </c>
      <c r="W16" s="93">
        <f t="shared" si="3"/>
        <v>-7.7241989999999987</v>
      </c>
      <c r="X16" s="93">
        <f t="shared" si="3"/>
        <v>-11.761841000000004</v>
      </c>
      <c r="Y16" s="93">
        <f t="shared" si="3"/>
        <v>-9.4011279999999715</v>
      </c>
      <c r="Z16" s="93">
        <f t="shared" si="3"/>
        <v>-3.2341700000000628</v>
      </c>
      <c r="AA16" s="93">
        <f t="shared" si="3"/>
        <v>-9.8231000000055246E-2</v>
      </c>
      <c r="AB16" s="93">
        <f t="shared" si="3"/>
        <v>-1.7634199999999964</v>
      </c>
      <c r="AC16" s="93">
        <f t="shared" si="3"/>
        <v>-1.5119919999999638</v>
      </c>
      <c r="AD16" s="93">
        <f t="shared" si="3"/>
        <v>9.4542999999930544E-2</v>
      </c>
      <c r="AE16" s="93">
        <f t="shared" si="3"/>
        <v>5.0626489999999649</v>
      </c>
      <c r="AF16" s="93">
        <f t="shared" si="3"/>
        <v>7.1940339999999878</v>
      </c>
      <c r="AG16" s="93">
        <f t="shared" si="3"/>
        <v>5.9101310000000922</v>
      </c>
      <c r="AH16" s="93">
        <f t="shared" si="3"/>
        <v>1.9718719999999621</v>
      </c>
      <c r="AI16" s="93">
        <f t="shared" si="3"/>
        <v>-0.83245500000009542</v>
      </c>
      <c r="AJ16" s="93">
        <f t="shared" si="3"/>
        <v>-4.4892250000000331</v>
      </c>
      <c r="AK16" s="93">
        <f t="shared" si="3"/>
        <v>-1.3214250000000902</v>
      </c>
      <c r="AL16" s="93">
        <f t="shared" si="3"/>
        <v>-0.15823199999999815</v>
      </c>
      <c r="AM16" s="93">
        <f t="shared" si="3"/>
        <v>-1.2850250000000187</v>
      </c>
      <c r="AN16" s="93">
        <f t="shared" si="3"/>
        <v>-1.4344800000000077</v>
      </c>
      <c r="AO16" s="93">
        <f t="shared" si="3"/>
        <v>0.18626800000004096</v>
      </c>
      <c r="AP16" s="93">
        <f t="shared" si="3"/>
        <v>3.0829739999999219</v>
      </c>
      <c r="AQ16" s="93">
        <f t="shared" si="3"/>
        <v>3.6087360000000217</v>
      </c>
      <c r="AR16" s="93">
        <f t="shared" si="3"/>
        <v>5.0811830000001237</v>
      </c>
      <c r="AS16" s="93">
        <f t="shared" si="3"/>
        <v>7.0558899999999767</v>
      </c>
      <c r="AT16" s="93">
        <f t="shared" si="3"/>
        <v>1.4374939999999015</v>
      </c>
      <c r="AU16" s="93">
        <f t="shared" si="3"/>
        <v>-3.7699010000000044</v>
      </c>
      <c r="AV16" s="93">
        <f t="shared" si="3"/>
        <v>-10.3965290000001</v>
      </c>
      <c r="AW16" s="93">
        <f t="shared" si="3"/>
        <v>-12.86810400000013</v>
      </c>
      <c r="AX16" s="93">
        <f t="shared" si="3"/>
        <v>-13.12931900000001</v>
      </c>
      <c r="AY16" s="93">
        <f t="shared" si="3"/>
        <v>-10.197064000000069</v>
      </c>
      <c r="AZ16" s="93">
        <f t="shared" si="3"/>
        <v>-8.5187890000000834</v>
      </c>
      <c r="BA16" s="93">
        <f t="shared" si="3"/>
        <v>-6.0689519999999675</v>
      </c>
      <c r="BB16" s="93">
        <f t="shared" si="3"/>
        <v>2.0755899999999201</v>
      </c>
      <c r="BC16" s="93">
        <f t="shared" si="3"/>
        <v>3.752828999999906</v>
      </c>
      <c r="BD16" s="93">
        <f t="shared" si="3"/>
        <v>5.9388590000000931</v>
      </c>
      <c r="BE16" s="93">
        <f t="shared" si="3"/>
        <v>5.8333920000000035</v>
      </c>
      <c r="BF16" s="93">
        <f t="shared" si="3"/>
        <v>1.9908629999999903</v>
      </c>
      <c r="BG16" s="93">
        <f t="shared" si="3"/>
        <v>-2.9797869999999875</v>
      </c>
      <c r="BH16" s="93">
        <f t="shared" si="3"/>
        <v>-7.1070629999999255</v>
      </c>
      <c r="BI16" s="93">
        <f t="shared" si="3"/>
        <v>-4.8429499999999734</v>
      </c>
      <c r="BJ16" s="93">
        <f t="shared" si="3"/>
        <v>-4.0412529999999833</v>
      </c>
      <c r="BK16" s="93">
        <f t="shared" si="3"/>
        <v>1.7173109999999951</v>
      </c>
      <c r="BL16" s="93">
        <f t="shared" si="3"/>
        <v>3.4166689999999562</v>
      </c>
      <c r="BM16" s="93">
        <f t="shared" si="3"/>
        <v>4.7185000000013133E-2</v>
      </c>
      <c r="BN16" s="93">
        <f t="shared" si="3"/>
        <v>-0.56517600000006496</v>
      </c>
      <c r="BO16" s="93">
        <f t="shared" si="3"/>
        <v>0.39337799999975687</v>
      </c>
      <c r="BP16" s="93">
        <f t="shared" si="3"/>
        <v>2.0673100000000204</v>
      </c>
      <c r="BQ16" s="93">
        <f t="shared" ref="BQ16:CU20" si="4">IF(BQ6=0,0,BQ6-BQ5)</f>
        <v>3.6039579999999205</v>
      </c>
      <c r="BR16" s="93">
        <f t="shared" si="4"/>
        <v>0.8835700000001907</v>
      </c>
      <c r="BS16" s="93">
        <f t="shared" si="4"/>
        <v>-5.7409999999435968E-3</v>
      </c>
      <c r="BT16" s="93">
        <f t="shared" si="4"/>
        <v>-2.8807500000000346</v>
      </c>
      <c r="BU16" s="93">
        <f t="shared" si="4"/>
        <v>-2.4374400000000378</v>
      </c>
      <c r="BV16" s="93">
        <f t="shared" si="4"/>
        <v>-8.7409999999977117E-2</v>
      </c>
      <c r="BW16" s="93">
        <f t="shared" si="4"/>
        <v>-5.3660000000036234E-2</v>
      </c>
      <c r="BX16" s="93">
        <f t="shared" si="4"/>
        <v>-2.2669700000000148</v>
      </c>
      <c r="BY16" s="93">
        <f t="shared" si="4"/>
        <v>-5.0446010000002843</v>
      </c>
      <c r="BZ16" s="93">
        <f t="shared" si="4"/>
        <v>-3.0213810000000194</v>
      </c>
      <c r="CA16" s="93">
        <f t="shared" si="4"/>
        <v>-0.33398399999998674</v>
      </c>
      <c r="CB16" s="93">
        <f t="shared" si="4"/>
        <v>0.62781299999983275</v>
      </c>
      <c r="CC16" s="93">
        <f t="shared" si="4"/>
        <v>2.7325009999999565</v>
      </c>
      <c r="CD16" s="93">
        <f t="shared" si="4"/>
        <v>1.359482999999841</v>
      </c>
      <c r="CE16" s="93">
        <f t="shared" si="4"/>
        <v>-2.4188840000000482</v>
      </c>
      <c r="CF16" s="93">
        <f t="shared" si="4"/>
        <v>-1.768353000000161</v>
      </c>
      <c r="CG16" s="93">
        <f t="shared" si="4"/>
        <v>-1.9230329999998048</v>
      </c>
      <c r="CH16" s="93">
        <f t="shared" si="4"/>
        <v>-2.7174839999998994</v>
      </c>
      <c r="CI16" s="93">
        <f t="shared" si="4"/>
        <v>-3.5300419999999804</v>
      </c>
      <c r="CJ16" s="93">
        <f t="shared" si="4"/>
        <v>-5.6080010000001721</v>
      </c>
      <c r="CK16" s="93">
        <f t="shared" si="4"/>
        <v>1.6143659999999045</v>
      </c>
      <c r="CL16" s="93">
        <f t="shared" si="4"/>
        <v>2.6997120000000905</v>
      </c>
      <c r="CM16" s="93">
        <f t="shared" si="4"/>
        <v>3.8269540000000006</v>
      </c>
      <c r="CN16" s="93">
        <f t="shared" si="4"/>
        <v>1.2698719999999639</v>
      </c>
      <c r="CO16" s="93">
        <f t="shared" si="4"/>
        <v>0</v>
      </c>
      <c r="CP16" s="93">
        <f t="shared" si="4"/>
        <v>0</v>
      </c>
      <c r="CQ16" s="93">
        <f t="shared" si="4"/>
        <v>0</v>
      </c>
      <c r="CR16" s="93">
        <f t="shared" si="4"/>
        <v>0</v>
      </c>
      <c r="CS16" s="93">
        <f t="shared" si="4"/>
        <v>0</v>
      </c>
      <c r="CT16" s="93">
        <f t="shared" si="4"/>
        <v>0</v>
      </c>
      <c r="CU16" s="93">
        <f t="shared" si="4"/>
        <v>0</v>
      </c>
      <c r="CV16" s="85"/>
    </row>
    <row r="17" spans="1:100" ht="14.25" x14ac:dyDescent="0.2">
      <c r="B17" s="82"/>
      <c r="C17" s="92" t="s">
        <v>73</v>
      </c>
      <c r="D17" s="93">
        <f t="shared" ref="D17:S20" si="5">IF(D7=0,0,D7-D6)</f>
        <v>-3.4396620000001121</v>
      </c>
      <c r="E17" s="93">
        <f t="shared" si="5"/>
        <v>2.4564729999993915</v>
      </c>
      <c r="F17" s="93">
        <f t="shared" si="5"/>
        <v>6.3988790000003064</v>
      </c>
      <c r="G17" s="93">
        <f t="shared" si="5"/>
        <v>9.2289620000001378</v>
      </c>
      <c r="H17" s="93">
        <f t="shared" si="5"/>
        <v>9.3175209999999424</v>
      </c>
      <c r="I17" s="93">
        <f t="shared" si="5"/>
        <v>9.0781299999999874</v>
      </c>
      <c r="J17" s="93">
        <f t="shared" si="5"/>
        <v>5.867305999999985</v>
      </c>
      <c r="K17" s="93">
        <f t="shared" si="5"/>
        <v>4.6007990000000518</v>
      </c>
      <c r="L17" s="93">
        <f t="shared" si="5"/>
        <v>-0.39988399999992907</v>
      </c>
      <c r="M17" s="93">
        <f t="shared" si="5"/>
        <v>-5.8994660000000749</v>
      </c>
      <c r="N17" s="93">
        <f t="shared" si="5"/>
        <v>-10.506410000000074</v>
      </c>
      <c r="O17" s="93">
        <f t="shared" si="5"/>
        <v>-11.566684000000009</v>
      </c>
      <c r="P17" s="93">
        <f t="shared" si="5"/>
        <v>-6.9016430000001492</v>
      </c>
      <c r="Q17" s="93">
        <f t="shared" si="5"/>
        <v>-2.6635000000055697E-2</v>
      </c>
      <c r="R17" s="93">
        <f t="shared" si="5"/>
        <v>2.0804689999999937</v>
      </c>
      <c r="S17" s="93">
        <f t="shared" si="5"/>
        <v>3.2485190000001012</v>
      </c>
      <c r="T17" s="93">
        <f t="shared" si="3"/>
        <v>4.6997210000000678</v>
      </c>
      <c r="U17" s="93">
        <f t="shared" si="3"/>
        <v>2.8105689999999868</v>
      </c>
      <c r="V17" s="93">
        <f t="shared" si="3"/>
        <v>-1.4930019999999331</v>
      </c>
      <c r="W17" s="93">
        <f t="shared" si="3"/>
        <v>-6.6394950000000108</v>
      </c>
      <c r="X17" s="93">
        <f t="shared" si="3"/>
        <v>-5.6702259999999569</v>
      </c>
      <c r="Y17" s="93">
        <f t="shared" si="3"/>
        <v>-8.0820189999999457</v>
      </c>
      <c r="Z17" s="93">
        <f t="shared" si="3"/>
        <v>-16.040084999999976</v>
      </c>
      <c r="AA17" s="93">
        <f t="shared" si="3"/>
        <v>-10.675099999999929</v>
      </c>
      <c r="AB17" s="93">
        <f t="shared" si="3"/>
        <v>0.21045200000003206</v>
      </c>
      <c r="AC17" s="93">
        <f t="shared" si="3"/>
        <v>1.3299409999999625</v>
      </c>
      <c r="AD17" s="93">
        <f t="shared" si="3"/>
        <v>-2.2332040000000006</v>
      </c>
      <c r="AE17" s="93">
        <f t="shared" si="3"/>
        <v>-7.2683099999999286</v>
      </c>
      <c r="AF17" s="93">
        <f t="shared" si="3"/>
        <v>-7.6633630000000039</v>
      </c>
      <c r="AG17" s="93">
        <f t="shared" si="3"/>
        <v>-0.73448599999994713</v>
      </c>
      <c r="AH17" s="93">
        <f t="shared" si="3"/>
        <v>3.810654999999997</v>
      </c>
      <c r="AI17" s="93">
        <f t="shared" si="3"/>
        <v>5.1464349999998831</v>
      </c>
      <c r="AJ17" s="93">
        <f t="shared" si="3"/>
        <v>2.6939689999999246</v>
      </c>
      <c r="AK17" s="93">
        <f t="shared" si="3"/>
        <v>-2.0229079999999158</v>
      </c>
      <c r="AL17" s="93">
        <f t="shared" si="3"/>
        <v>-5.2215309999999135</v>
      </c>
      <c r="AM17" s="93">
        <f t="shared" si="3"/>
        <v>-2.2339409999999589</v>
      </c>
      <c r="AN17" s="93">
        <f t="shared" si="3"/>
        <v>-1.2422139999998763</v>
      </c>
      <c r="AO17" s="93">
        <f t="shared" si="3"/>
        <v>-2.1103640000000041</v>
      </c>
      <c r="AP17" s="93">
        <f t="shared" si="3"/>
        <v>-3.6492060000000492</v>
      </c>
      <c r="AQ17" s="93">
        <f t="shared" si="3"/>
        <v>-3.6574060000000372</v>
      </c>
      <c r="AR17" s="93">
        <f t="shared" si="3"/>
        <v>-2.002324999999928</v>
      </c>
      <c r="AS17" s="93">
        <f t="shared" si="3"/>
        <v>2.7290680000000975</v>
      </c>
      <c r="AT17" s="93">
        <f t="shared" si="3"/>
        <v>6.8732589999999618</v>
      </c>
      <c r="AU17" s="93">
        <f t="shared" si="3"/>
        <v>6.1073679999999513</v>
      </c>
      <c r="AV17" s="93">
        <f t="shared" si="3"/>
        <v>2.8737559999999576</v>
      </c>
      <c r="AW17" s="93">
        <f t="shared" si="3"/>
        <v>-2.6247349999998733</v>
      </c>
      <c r="AX17" s="93">
        <f t="shared" si="3"/>
        <v>-13.585160000000087</v>
      </c>
      <c r="AY17" s="93">
        <f t="shared" si="3"/>
        <v>-16.256760999999983</v>
      </c>
      <c r="AZ17" s="93">
        <f t="shared" si="3"/>
        <v>-19.536753999999974</v>
      </c>
      <c r="BA17" s="93">
        <f t="shared" si="3"/>
        <v>-18.444761999999969</v>
      </c>
      <c r="BB17" s="93">
        <f t="shared" si="3"/>
        <v>-15.010205000000042</v>
      </c>
      <c r="BC17" s="93">
        <f t="shared" si="3"/>
        <v>-13.01613599999996</v>
      </c>
      <c r="BD17" s="93">
        <f t="shared" si="3"/>
        <v>-5.0501570000000129</v>
      </c>
      <c r="BE17" s="93">
        <f t="shared" si="3"/>
        <v>0.97716800000011972</v>
      </c>
      <c r="BF17" s="93">
        <f t="shared" si="3"/>
        <v>4.8561470000000782</v>
      </c>
      <c r="BG17" s="93">
        <f t="shared" si="3"/>
        <v>4.3642589999999473</v>
      </c>
      <c r="BH17" s="93">
        <f t="shared" si="3"/>
        <v>1.2020589999999629</v>
      </c>
      <c r="BI17" s="93">
        <f t="shared" si="3"/>
        <v>-2.8947969999999259</v>
      </c>
      <c r="BJ17" s="93">
        <f t="shared" si="3"/>
        <v>-7.8924179999999069</v>
      </c>
      <c r="BK17" s="93">
        <f t="shared" si="3"/>
        <v>-6.3099590000000489</v>
      </c>
      <c r="BL17" s="93">
        <f t="shared" si="3"/>
        <v>-2.4252950000000055</v>
      </c>
      <c r="BM17" s="93">
        <f t="shared" si="3"/>
        <v>2.4760200000000623</v>
      </c>
      <c r="BN17" s="93">
        <f t="shared" si="3"/>
        <v>-1.4695600000000013</v>
      </c>
      <c r="BO17" s="93">
        <f t="shared" si="3"/>
        <v>-8.6550419999999804</v>
      </c>
      <c r="BP17" s="93">
        <f t="shared" si="3"/>
        <v>-8.6217030000001387</v>
      </c>
      <c r="BQ17" s="93">
        <f t="shared" si="4"/>
        <v>-5.8877929999998742</v>
      </c>
      <c r="BR17" s="93">
        <f t="shared" si="4"/>
        <v>-1.1150790000001507</v>
      </c>
      <c r="BS17" s="93">
        <f t="shared" si="4"/>
        <v>0.44258199999990211</v>
      </c>
      <c r="BT17" s="93">
        <f t="shared" si="4"/>
        <v>0.37623299999995652</v>
      </c>
      <c r="BU17" s="93">
        <f t="shared" si="4"/>
        <v>-0.84887400000002344</v>
      </c>
      <c r="BV17" s="93">
        <f t="shared" si="4"/>
        <v>-2.9822669999999789</v>
      </c>
      <c r="BW17" s="93">
        <f t="shared" si="4"/>
        <v>-3.4521799999999985</v>
      </c>
      <c r="BX17" s="93">
        <f t="shared" si="4"/>
        <v>-3.8004399999999805</v>
      </c>
      <c r="BY17" s="93">
        <f t="shared" si="4"/>
        <v>-1.2812900000000127</v>
      </c>
      <c r="BZ17" s="93">
        <f t="shared" si="4"/>
        <v>-7.3116999999999734</v>
      </c>
      <c r="CA17" s="93">
        <f t="shared" si="4"/>
        <v>-15.023259999999937</v>
      </c>
      <c r="CB17" s="93">
        <f t="shared" si="4"/>
        <v>-8.7351509999998598</v>
      </c>
      <c r="CC17" s="93">
        <f t="shared" si="4"/>
        <v>-5.2277220000000852</v>
      </c>
      <c r="CD17" s="93">
        <f t="shared" si="4"/>
        <v>-3.3342030000003433</v>
      </c>
      <c r="CE17" s="93">
        <f t="shared" si="4"/>
        <v>-2.4752580000000535</v>
      </c>
      <c r="CF17" s="93">
        <f t="shared" si="4"/>
        <v>-1.7145750000000817</v>
      </c>
      <c r="CG17" s="93">
        <f t="shared" si="4"/>
        <v>-2.3899949999998853</v>
      </c>
      <c r="CH17" s="93">
        <f t="shared" si="4"/>
        <v>-2.0299339999997983</v>
      </c>
      <c r="CI17" s="93">
        <f t="shared" si="4"/>
        <v>-3.1423120000000608</v>
      </c>
      <c r="CJ17" s="93">
        <f t="shared" si="4"/>
        <v>-2.3097360000002709</v>
      </c>
      <c r="CK17" s="93">
        <f t="shared" si="4"/>
        <v>-4.7842220000001134</v>
      </c>
      <c r="CL17" s="93">
        <f t="shared" si="4"/>
        <v>-6.0230540000002293</v>
      </c>
      <c r="CM17" s="93">
        <f t="shared" si="4"/>
        <v>-4.1601160000000164</v>
      </c>
      <c r="CN17" s="93">
        <f t="shared" si="4"/>
        <v>1.806461000000013</v>
      </c>
      <c r="CO17" s="93">
        <f t="shared" si="4"/>
        <v>0</v>
      </c>
      <c r="CP17" s="93">
        <f t="shared" si="4"/>
        <v>0</v>
      </c>
      <c r="CQ17" s="93">
        <f t="shared" si="4"/>
        <v>0</v>
      </c>
      <c r="CR17" s="93">
        <f t="shared" si="4"/>
        <v>0</v>
      </c>
      <c r="CS17" s="93">
        <f t="shared" si="4"/>
        <v>0</v>
      </c>
      <c r="CT17" s="93">
        <f t="shared" si="4"/>
        <v>0</v>
      </c>
      <c r="CU17" s="93">
        <f t="shared" si="4"/>
        <v>0</v>
      </c>
      <c r="CV17" s="85"/>
    </row>
    <row r="18" spans="1:100" ht="14.25" x14ac:dyDescent="0.2">
      <c r="B18" s="82"/>
      <c r="C18" s="92" t="s">
        <v>74</v>
      </c>
      <c r="D18" s="93">
        <f t="shared" si="5"/>
        <v>0.44322500000021137</v>
      </c>
      <c r="E18" s="93">
        <f t="shared" si="5"/>
        <v>1.1755800000003092</v>
      </c>
      <c r="F18" s="93">
        <f t="shared" si="5"/>
        <v>0.93041199999981927</v>
      </c>
      <c r="G18" s="93">
        <f t="shared" si="5"/>
        <v>1.6883770000004006</v>
      </c>
      <c r="H18" s="93">
        <f t="shared" si="5"/>
        <v>2.0221880000005967</v>
      </c>
      <c r="I18" s="93">
        <f t="shared" si="5"/>
        <v>4.4956339999998818</v>
      </c>
      <c r="J18" s="93">
        <f t="shared" si="5"/>
        <v>7.1112250000003314</v>
      </c>
      <c r="K18" s="93">
        <f t="shared" si="5"/>
        <v>6.7360220000000481</v>
      </c>
      <c r="L18" s="93">
        <f t="shared" si="5"/>
        <v>3.10306700000001</v>
      </c>
      <c r="M18" s="93">
        <f t="shared" si="5"/>
        <v>9.6894000000020242E-2</v>
      </c>
      <c r="N18" s="93">
        <f t="shared" si="5"/>
        <v>9.6148000000084721E-2</v>
      </c>
      <c r="O18" s="93">
        <f t="shared" si="5"/>
        <v>0.639028000000053</v>
      </c>
      <c r="P18" s="93">
        <f t="shared" si="5"/>
        <v>0.77907499999992069</v>
      </c>
      <c r="Q18" s="93">
        <f t="shared" si="5"/>
        <v>-1.2085439999999608</v>
      </c>
      <c r="R18" s="93">
        <f t="shared" si="5"/>
        <v>-2.1190449999999146</v>
      </c>
      <c r="S18" s="93">
        <f t="shared" si="5"/>
        <v>-1.4400749999999789</v>
      </c>
      <c r="T18" s="93">
        <f t="shared" si="3"/>
        <v>-0.78550199999983761</v>
      </c>
      <c r="U18" s="93">
        <f t="shared" si="3"/>
        <v>0.15484900000001289</v>
      </c>
      <c r="V18" s="93">
        <f t="shared" si="3"/>
        <v>-0.95428000000003976</v>
      </c>
      <c r="W18" s="93">
        <f t="shared" si="3"/>
        <v>-0.13133800000002793</v>
      </c>
      <c r="X18" s="93">
        <f t="shared" si="3"/>
        <v>-0.33316800000000057</v>
      </c>
      <c r="Y18" s="93">
        <f t="shared" si="3"/>
        <v>-1.6146810000000187</v>
      </c>
      <c r="Z18" s="93">
        <f t="shared" si="3"/>
        <v>-3.1148930000000519</v>
      </c>
      <c r="AA18" s="93">
        <f t="shared" si="3"/>
        <v>-4.0962769999999864</v>
      </c>
      <c r="AB18" s="93">
        <f t="shared" si="3"/>
        <v>-4.9374670000000833</v>
      </c>
      <c r="AC18" s="93">
        <f t="shared" si="3"/>
        <v>-4.4382920000000468</v>
      </c>
      <c r="AD18" s="93">
        <f t="shared" si="3"/>
        <v>-4.647145999999907</v>
      </c>
      <c r="AE18" s="93">
        <f t="shared" si="3"/>
        <v>-4.9207240000000638</v>
      </c>
      <c r="AF18" s="93">
        <f t="shared" si="3"/>
        <v>-3.0244799999999259</v>
      </c>
      <c r="AG18" s="93">
        <f t="shared" si="3"/>
        <v>-1.9389830000000075</v>
      </c>
      <c r="AH18" s="93">
        <f t="shared" si="3"/>
        <v>-2.7718810000000076</v>
      </c>
      <c r="AI18" s="93">
        <f t="shared" si="3"/>
        <v>-3.2459689999999455</v>
      </c>
      <c r="AJ18" s="93">
        <f t="shared" si="3"/>
        <v>-0.3367279999999937</v>
      </c>
      <c r="AK18" s="93">
        <f t="shared" si="3"/>
        <v>0.96673499999997148</v>
      </c>
      <c r="AL18" s="93">
        <f t="shared" si="3"/>
        <v>0.54285600000002887</v>
      </c>
      <c r="AM18" s="93">
        <f t="shared" si="3"/>
        <v>-0.83955999999989217</v>
      </c>
      <c r="AN18" s="93">
        <f t="shared" si="3"/>
        <v>-2.0689840000000004</v>
      </c>
      <c r="AO18" s="93">
        <f t="shared" si="3"/>
        <v>-3.8810270000000173</v>
      </c>
      <c r="AP18" s="93">
        <f t="shared" si="3"/>
        <v>-4.6984280000000354</v>
      </c>
      <c r="AQ18" s="93">
        <f t="shared" si="3"/>
        <v>-3.7393329999999878</v>
      </c>
      <c r="AR18" s="93">
        <f t="shared" si="3"/>
        <v>-2.2288280000000213</v>
      </c>
      <c r="AS18" s="93">
        <f t="shared" si="3"/>
        <v>-0.9299829999999929</v>
      </c>
      <c r="AT18" s="93">
        <f t="shared" si="3"/>
        <v>0.90862700000013774</v>
      </c>
      <c r="AU18" s="93">
        <f t="shared" si="3"/>
        <v>1.7401320000000169</v>
      </c>
      <c r="AV18" s="93">
        <f t="shared" si="3"/>
        <v>2.9751349999999093</v>
      </c>
      <c r="AW18" s="93">
        <f t="shared" si="3"/>
        <v>2.2506530000000566</v>
      </c>
      <c r="AX18" s="93">
        <f t="shared" si="3"/>
        <v>0.87589900000011767</v>
      </c>
      <c r="AY18" s="93">
        <f t="shared" si="3"/>
        <v>-1.5940729999999803</v>
      </c>
      <c r="AZ18" s="93">
        <f t="shared" si="3"/>
        <v>-3.4937039999999797</v>
      </c>
      <c r="BA18" s="93">
        <f t="shared" si="3"/>
        <v>-7.5613109999999324</v>
      </c>
      <c r="BB18" s="93">
        <f t="shared" si="3"/>
        <v>-13.157044000000042</v>
      </c>
      <c r="BC18" s="93">
        <f t="shared" si="3"/>
        <v>-12.094652999999994</v>
      </c>
      <c r="BD18" s="93">
        <f t="shared" si="3"/>
        <v>-7.7939920000000029</v>
      </c>
      <c r="BE18" s="93">
        <f t="shared" si="3"/>
        <v>-3.4552269999999226</v>
      </c>
      <c r="BF18" s="93">
        <f t="shared" si="3"/>
        <v>-0.35648400000002312</v>
      </c>
      <c r="BG18" s="93">
        <f t="shared" si="3"/>
        <v>0.22533199999998033</v>
      </c>
      <c r="BH18" s="93">
        <f t="shared" si="3"/>
        <v>1.3818369999999049</v>
      </c>
      <c r="BI18" s="93">
        <f t="shared" si="3"/>
        <v>0.51495699999986755</v>
      </c>
      <c r="BJ18" s="93">
        <f t="shared" si="3"/>
        <v>-0.25636999999994714</v>
      </c>
      <c r="BK18" s="93">
        <f t="shared" si="3"/>
        <v>-1.2719050000000607</v>
      </c>
      <c r="BL18" s="93">
        <f t="shared" si="3"/>
        <v>-1.4763679999999795</v>
      </c>
      <c r="BM18" s="93">
        <f t="shared" si="3"/>
        <v>-2.7122570000000223</v>
      </c>
      <c r="BN18" s="93">
        <f t="shared" si="3"/>
        <v>-3.220450000000028</v>
      </c>
      <c r="BO18" s="93">
        <f t="shared" si="3"/>
        <v>-4.0644469999999728</v>
      </c>
      <c r="BP18" s="93">
        <f t="shared" si="3"/>
        <v>-4.1353990000000067</v>
      </c>
      <c r="BQ18" s="93">
        <f t="shared" si="4"/>
        <v>-3.0542649999999867</v>
      </c>
      <c r="BR18" s="93">
        <f t="shared" si="4"/>
        <v>-0.64744299999995292</v>
      </c>
      <c r="BS18" s="93">
        <f t="shared" si="4"/>
        <v>0.40940400000010868</v>
      </c>
      <c r="BT18" s="93">
        <f t="shared" si="4"/>
        <v>0.72785100000010061</v>
      </c>
      <c r="BU18" s="93">
        <f t="shared" si="4"/>
        <v>1.1988070000002153</v>
      </c>
      <c r="BV18" s="93">
        <f t="shared" si="4"/>
        <v>0.7274249999999256</v>
      </c>
      <c r="BW18" s="93">
        <f t="shared" si="4"/>
        <v>-0.99081899999998768</v>
      </c>
      <c r="BX18" s="93">
        <f t="shared" si="4"/>
        <v>-2.2210929999998825</v>
      </c>
      <c r="BY18" s="93">
        <f t="shared" si="4"/>
        <v>-3.0716580000000704</v>
      </c>
      <c r="BZ18" s="93">
        <f t="shared" si="4"/>
        <v>-5.2576900000000251</v>
      </c>
      <c r="CA18" s="93">
        <f t="shared" si="4"/>
        <v>-5.238700000000108</v>
      </c>
      <c r="CB18" s="93">
        <f t="shared" si="4"/>
        <v>-6.810470000000123</v>
      </c>
      <c r="CC18" s="93">
        <f t="shared" si="4"/>
        <v>-4.6942400000000362</v>
      </c>
      <c r="CD18" s="93">
        <f t="shared" si="4"/>
        <v>-6.8765200000000277</v>
      </c>
      <c r="CE18" s="93">
        <f t="shared" si="4"/>
        <v>-6.4254650000000311</v>
      </c>
      <c r="CF18" s="93">
        <f t="shared" si="4"/>
        <v>-4.7206330000001344</v>
      </c>
      <c r="CG18" s="93">
        <f t="shared" si="4"/>
        <v>-3.3709489999995412</v>
      </c>
      <c r="CH18" s="93">
        <f t="shared" si="4"/>
        <v>-2.8587910000001102</v>
      </c>
      <c r="CI18" s="93">
        <f t="shared" si="4"/>
        <v>-2.1487840000000915</v>
      </c>
      <c r="CJ18" s="93">
        <f t="shared" si="4"/>
        <v>-2.5167890000002444</v>
      </c>
      <c r="CK18" s="93">
        <f t="shared" si="4"/>
        <v>-3.666035000000079</v>
      </c>
      <c r="CL18" s="93">
        <f t="shared" si="4"/>
        <v>-3.6020870000002105</v>
      </c>
      <c r="CM18" s="93">
        <f t="shared" si="4"/>
        <v>-2.6820989999997664</v>
      </c>
      <c r="CN18" s="93">
        <f t="shared" si="4"/>
        <v>-1.101317999999992</v>
      </c>
      <c r="CO18" s="93">
        <f t="shared" si="4"/>
        <v>0</v>
      </c>
      <c r="CP18" s="93">
        <f t="shared" si="4"/>
        <v>0</v>
      </c>
      <c r="CQ18" s="93">
        <f t="shared" si="4"/>
        <v>0</v>
      </c>
      <c r="CR18" s="93">
        <f t="shared" si="4"/>
        <v>0</v>
      </c>
      <c r="CS18" s="93">
        <f t="shared" si="4"/>
        <v>0</v>
      </c>
      <c r="CT18" s="93">
        <f t="shared" si="4"/>
        <v>0</v>
      </c>
      <c r="CU18" s="93">
        <f t="shared" si="4"/>
        <v>0</v>
      </c>
      <c r="CV18" s="85"/>
    </row>
    <row r="19" spans="1:100" ht="14.25" x14ac:dyDescent="0.2">
      <c r="B19" s="82"/>
      <c r="C19" s="92" t="s">
        <v>75</v>
      </c>
      <c r="D19" s="93">
        <f t="shared" si="5"/>
        <v>2.5092339999998785</v>
      </c>
      <c r="E19" s="93">
        <f t="shared" si="3"/>
        <v>2.0665929999996706</v>
      </c>
      <c r="F19" s="93">
        <f t="shared" si="3"/>
        <v>2.7322289999997338</v>
      </c>
      <c r="G19" s="93">
        <f t="shared" si="3"/>
        <v>2.181074999999737</v>
      </c>
      <c r="H19" s="93">
        <f t="shared" si="3"/>
        <v>3.7893980000000056</v>
      </c>
      <c r="I19" s="93">
        <f t="shared" si="3"/>
        <v>3.6711250000001883</v>
      </c>
      <c r="J19" s="93">
        <f t="shared" si="3"/>
        <v>2.4873479999999972</v>
      </c>
      <c r="K19" s="93">
        <f t="shared" si="3"/>
        <v>1.7294889999999441</v>
      </c>
      <c r="L19" s="93">
        <f t="shared" si="3"/>
        <v>1.90477299999975</v>
      </c>
      <c r="M19" s="93">
        <f t="shared" si="3"/>
        <v>2.0090819999998075</v>
      </c>
      <c r="N19" s="93">
        <f t="shared" si="3"/>
        <v>2.0788009999996575</v>
      </c>
      <c r="O19" s="93">
        <f t="shared" si="3"/>
        <v>1.0002979999999297</v>
      </c>
      <c r="P19" s="93">
        <f t="shared" si="3"/>
        <v>0.45013599999970211</v>
      </c>
      <c r="Q19" s="93">
        <f t="shared" si="3"/>
        <v>1.2178189999999631</v>
      </c>
      <c r="R19" s="93">
        <f t="shared" si="3"/>
        <v>3.0321379999999181</v>
      </c>
      <c r="S19" s="93">
        <f t="shared" si="3"/>
        <v>3.5912760000001072</v>
      </c>
      <c r="T19" s="93">
        <f t="shared" si="3"/>
        <v>4.5070010000000593</v>
      </c>
      <c r="U19" s="93">
        <f t="shared" si="3"/>
        <v>3.3522329999999556</v>
      </c>
      <c r="V19" s="93">
        <f t="shared" si="3"/>
        <v>2.254472000000078</v>
      </c>
      <c r="W19" s="93">
        <f t="shared" si="3"/>
        <v>0.24730099999999311</v>
      </c>
      <c r="X19" s="93">
        <f t="shared" si="3"/>
        <v>3.4084749999999531</v>
      </c>
      <c r="Y19" s="93">
        <f t="shared" si="3"/>
        <v>-2.1576219999999466</v>
      </c>
      <c r="Z19" s="93">
        <f t="shared" si="3"/>
        <v>-2.7985020000000986</v>
      </c>
      <c r="AA19" s="93">
        <f t="shared" si="3"/>
        <v>-2.4117070000000922</v>
      </c>
      <c r="AB19" s="93">
        <f t="shared" si="3"/>
        <v>0</v>
      </c>
      <c r="AC19" s="93">
        <f t="shared" si="3"/>
        <v>-4.1528880000000754</v>
      </c>
      <c r="AD19" s="93">
        <f t="shared" si="3"/>
        <v>-2.8902560000000221</v>
      </c>
      <c r="AE19" s="93">
        <f t="shared" si="3"/>
        <v>-2.1951720000000705</v>
      </c>
      <c r="AF19" s="93">
        <f t="shared" si="3"/>
        <v>-0.87231599999995524</v>
      </c>
      <c r="AG19" s="93">
        <f t="shared" si="3"/>
        <v>-1.7737190000000282</v>
      </c>
      <c r="AH19" s="93">
        <f t="shared" si="3"/>
        <v>-2.0124420000000782</v>
      </c>
      <c r="AI19" s="93">
        <f t="shared" si="3"/>
        <v>-2.4021699999999555</v>
      </c>
      <c r="AJ19" s="93">
        <f t="shared" si="3"/>
        <v>-3.0144020000000182</v>
      </c>
      <c r="AK19" s="93">
        <f t="shared" si="3"/>
        <v>-3.0778419999999187</v>
      </c>
      <c r="AL19" s="93">
        <f t="shared" si="3"/>
        <v>-2.2302230000000236</v>
      </c>
      <c r="AM19" s="93">
        <f t="shared" si="3"/>
        <v>-1.9083289999998669</v>
      </c>
      <c r="AN19" s="93">
        <f t="shared" si="3"/>
        <v>-2.151540999999952</v>
      </c>
      <c r="AO19" s="93">
        <f t="shared" si="3"/>
        <v>-1.5657109999999648</v>
      </c>
      <c r="AP19" s="93">
        <f t="shared" si="3"/>
        <v>-1.1815280000000712</v>
      </c>
      <c r="AQ19" s="93">
        <f t="shared" si="3"/>
        <v>-0.61352499999998145</v>
      </c>
      <c r="AR19" s="93">
        <f t="shared" si="3"/>
        <v>-1.934268999999972</v>
      </c>
      <c r="AS19" s="93">
        <f t="shared" si="3"/>
        <v>-0.70233299999995324</v>
      </c>
      <c r="AT19" s="93">
        <f t="shared" si="3"/>
        <v>-0.76836700000001201</v>
      </c>
      <c r="AU19" s="93">
        <f t="shared" si="3"/>
        <v>-0.681966999999986</v>
      </c>
      <c r="AV19" s="93">
        <f t="shared" si="3"/>
        <v>-0.21215200000006007</v>
      </c>
      <c r="AW19" s="93">
        <f t="shared" si="3"/>
        <v>-1.0882770000000619</v>
      </c>
      <c r="AX19" s="93">
        <f t="shared" si="3"/>
        <v>-1.2208879999999454</v>
      </c>
      <c r="AY19" s="93">
        <f t="shared" si="3"/>
        <v>-0.66181600000004437</v>
      </c>
      <c r="AZ19" s="93">
        <f t="shared" si="3"/>
        <v>-2.3296190000000934</v>
      </c>
      <c r="BA19" s="93">
        <f t="shared" si="3"/>
        <v>-3.9880739999999832</v>
      </c>
      <c r="BB19" s="93">
        <f t="shared" si="3"/>
        <v>-4.3733339999998861</v>
      </c>
      <c r="BC19" s="93">
        <f t="shared" si="3"/>
        <v>-3.9552380000000085</v>
      </c>
      <c r="BD19" s="93">
        <f t="shared" si="3"/>
        <v>-4.381708000000117</v>
      </c>
      <c r="BE19" s="93">
        <f t="shared" si="3"/>
        <v>-4.8431620000000066</v>
      </c>
      <c r="BF19" s="93">
        <f t="shared" si="3"/>
        <v>-5.4023650000000316</v>
      </c>
      <c r="BG19" s="93">
        <f t="shared" si="3"/>
        <v>-4.6188510000000633</v>
      </c>
      <c r="BH19" s="93">
        <f t="shared" si="3"/>
        <v>-2.3849990000001071</v>
      </c>
      <c r="BI19" s="93">
        <f t="shared" si="3"/>
        <v>-2.2297879999998713</v>
      </c>
      <c r="BJ19" s="93">
        <f t="shared" si="3"/>
        <v>-3.3789399999999432</v>
      </c>
      <c r="BK19" s="93">
        <f t="shared" si="3"/>
        <v>-2.829815999999937</v>
      </c>
      <c r="BL19" s="93">
        <f t="shared" si="3"/>
        <v>-3.0903399999999692</v>
      </c>
      <c r="BM19" s="93">
        <f t="shared" si="3"/>
        <v>-2.3020549999998821</v>
      </c>
      <c r="BN19" s="93">
        <f t="shared" si="3"/>
        <v>-4.4723730000000614</v>
      </c>
      <c r="BO19" s="93">
        <f t="shared" si="3"/>
        <v>-2.5251839999999675</v>
      </c>
      <c r="BP19" s="93">
        <f t="shared" si="3"/>
        <v>-1.359593000000018</v>
      </c>
      <c r="BQ19" s="93">
        <f t="shared" si="4"/>
        <v>-1.4372019999999566</v>
      </c>
      <c r="BR19" s="93">
        <f t="shared" si="4"/>
        <v>-3.7710789999999861</v>
      </c>
      <c r="BS19" s="93">
        <f t="shared" si="4"/>
        <v>-3.0912440000000743</v>
      </c>
      <c r="BT19" s="93">
        <f t="shared" si="4"/>
        <v>-3.2436699999998382</v>
      </c>
      <c r="BU19" s="93">
        <f t="shared" si="4"/>
        <v>-0.98778200000003835</v>
      </c>
      <c r="BV19" s="93">
        <f t="shared" si="4"/>
        <v>-2.0045200000000705</v>
      </c>
      <c r="BW19" s="93">
        <f t="shared" si="4"/>
        <v>-1.4453739999999016</v>
      </c>
      <c r="BX19" s="93">
        <f t="shared" si="4"/>
        <v>-2.2176210000000083</v>
      </c>
      <c r="BY19" s="93">
        <f t="shared" si="4"/>
        <v>-4.004828000000316</v>
      </c>
      <c r="BZ19" s="93">
        <f t="shared" si="4"/>
        <v>-3.5713099999999258</v>
      </c>
      <c r="CA19" s="93">
        <f t="shared" si="4"/>
        <v>-3.0113970000002155</v>
      </c>
      <c r="CB19" s="93">
        <f t="shared" si="4"/>
        <v>-3.5178329999998823</v>
      </c>
      <c r="CC19" s="93">
        <f t="shared" si="4"/>
        <v>-3.7829539999999042</v>
      </c>
      <c r="CD19" s="93">
        <f t="shared" si="4"/>
        <v>-4.5358540000000858</v>
      </c>
      <c r="CE19" s="93">
        <f t="shared" si="4"/>
        <v>-5.5158159999999725</v>
      </c>
      <c r="CF19" s="93">
        <f t="shared" si="4"/>
        <v>-6.09030800000005</v>
      </c>
      <c r="CG19" s="93">
        <f t="shared" si="4"/>
        <v>-7.4608219999998937</v>
      </c>
      <c r="CH19" s="93">
        <f t="shared" si="4"/>
        <v>-6.5292349999999715</v>
      </c>
      <c r="CI19" s="93">
        <f t="shared" si="4"/>
        <v>-5.0573169999997845</v>
      </c>
      <c r="CJ19" s="93">
        <f t="shared" si="4"/>
        <v>-5.6960789999999406</v>
      </c>
      <c r="CK19" s="93">
        <f t="shared" si="4"/>
        <v>-3.1884609999998474</v>
      </c>
      <c r="CL19" s="93">
        <f t="shared" si="4"/>
        <v>-4.3864669999998114</v>
      </c>
      <c r="CM19" s="93">
        <f t="shared" si="4"/>
        <v>-2.7966810000002624</v>
      </c>
      <c r="CN19" s="93">
        <f t="shared" si="4"/>
        <v>-2.5228739999998879</v>
      </c>
      <c r="CO19" s="93">
        <f t="shared" si="4"/>
        <v>0</v>
      </c>
      <c r="CP19" s="93">
        <f t="shared" si="4"/>
        <v>0</v>
      </c>
      <c r="CQ19" s="93">
        <f t="shared" si="4"/>
        <v>0</v>
      </c>
      <c r="CR19" s="93">
        <f t="shared" si="4"/>
        <v>0</v>
      </c>
      <c r="CS19" s="93">
        <f t="shared" si="4"/>
        <v>0</v>
      </c>
      <c r="CT19" s="93">
        <f t="shared" si="4"/>
        <v>0</v>
      </c>
      <c r="CU19" s="93">
        <f t="shared" si="4"/>
        <v>0</v>
      </c>
      <c r="CV19" s="85"/>
    </row>
    <row r="20" spans="1:100" ht="14.25" x14ac:dyDescent="0.2">
      <c r="B20" s="82"/>
      <c r="C20" s="92" t="s">
        <v>76</v>
      </c>
      <c r="D20" s="93">
        <f t="shared" si="5"/>
        <v>-1.8873640000001615</v>
      </c>
      <c r="E20" s="93">
        <f t="shared" si="3"/>
        <v>-2.1628200000003517</v>
      </c>
      <c r="F20" s="93">
        <f t="shared" si="3"/>
        <v>-2.3836630000004106</v>
      </c>
      <c r="G20" s="93">
        <f t="shared" si="3"/>
        <v>-2.488739000000237</v>
      </c>
      <c r="H20" s="93">
        <f t="shared" si="3"/>
        <v>-1.8046080000000302</v>
      </c>
      <c r="I20" s="93">
        <f t="shared" si="3"/>
        <v>-1.1069810000001326</v>
      </c>
      <c r="J20" s="93">
        <f t="shared" si="3"/>
        <v>-0.76353299999971114</v>
      </c>
      <c r="K20" s="93">
        <f t="shared" si="3"/>
        <v>0.28339400000004389</v>
      </c>
      <c r="L20" s="93">
        <f t="shared" si="3"/>
        <v>0.69759100000032959</v>
      </c>
      <c r="M20" s="93">
        <f t="shared" si="3"/>
        <v>0.66393200000015895</v>
      </c>
      <c r="N20" s="93">
        <f t="shared" si="3"/>
        <v>0.37305500000047687</v>
      </c>
      <c r="O20" s="93">
        <f t="shared" si="3"/>
        <v>-0.26499400000000151</v>
      </c>
      <c r="P20" s="93">
        <f t="shared" si="3"/>
        <v>-0.29197400000009566</v>
      </c>
      <c r="Q20" s="93">
        <f t="shared" si="3"/>
        <v>0.19876100000021779</v>
      </c>
      <c r="R20" s="93">
        <f t="shared" si="3"/>
        <v>0.12256800000011481</v>
      </c>
      <c r="S20" s="93">
        <f t="shared" si="3"/>
        <v>0.95290100000022449</v>
      </c>
      <c r="T20" s="93">
        <f t="shared" si="3"/>
        <v>1.3118130000001429</v>
      </c>
      <c r="U20" s="93">
        <f t="shared" si="3"/>
        <v>1.334503000000268</v>
      </c>
      <c r="V20" s="93">
        <f t="shared" si="3"/>
        <v>0.81545800000014879</v>
      </c>
      <c r="W20" s="93">
        <f t="shared" si="3"/>
        <v>0.24249200000008386</v>
      </c>
      <c r="X20" s="93">
        <f t="shared" si="3"/>
        <v>1.8816000000242639E-2</v>
      </c>
      <c r="Y20" s="93">
        <f t="shared" si="3"/>
        <v>-0.46525599999984024</v>
      </c>
      <c r="Z20" s="93">
        <f t="shared" si="3"/>
        <v>-0.34406899999976304</v>
      </c>
      <c r="AA20" s="93">
        <f t="shared" si="3"/>
        <v>-0.28525199999967299</v>
      </c>
      <c r="AB20" s="93">
        <f t="shared" si="3"/>
        <v>-0.23168399999974554</v>
      </c>
      <c r="AC20" s="93">
        <f t="shared" si="3"/>
        <v>-5.3995999999870037E-2</v>
      </c>
      <c r="AD20" s="93">
        <f t="shared" si="3"/>
        <v>-1.2535999999954583E-2</v>
      </c>
      <c r="AE20" s="93">
        <f t="shared" si="3"/>
        <v>-9.5289999999295105E-3</v>
      </c>
      <c r="AF20" s="93">
        <f t="shared" si="3"/>
        <v>-1.2747699999999895</v>
      </c>
      <c r="AG20" s="93">
        <f t="shared" si="3"/>
        <v>-1.8603130000000192</v>
      </c>
      <c r="AH20" s="93">
        <f t="shared" ref="AH20:BP20" si="6">IF(AH10=0,0,AH10-AH9)</f>
        <v>-1.003247999999985</v>
      </c>
      <c r="AI20" s="93">
        <f t="shared" si="6"/>
        <v>-4.1049550000000181</v>
      </c>
      <c r="AJ20" s="93">
        <f t="shared" si="6"/>
        <v>-3.3850270000000364</v>
      </c>
      <c r="AK20" s="93">
        <f t="shared" si="6"/>
        <v>-2.8881440000000111</v>
      </c>
      <c r="AL20" s="93">
        <f t="shared" si="6"/>
        <v>-2.9952739999999949</v>
      </c>
      <c r="AM20" s="93">
        <f t="shared" si="6"/>
        <v>-8.6855249999999842</v>
      </c>
      <c r="AN20" s="93">
        <f t="shared" si="6"/>
        <v>-3.2352120000000468</v>
      </c>
      <c r="AO20" s="93">
        <f t="shared" si="6"/>
        <v>-2.709653000000003</v>
      </c>
      <c r="AP20" s="93">
        <f t="shared" si="6"/>
        <v>-3.7941929999999502</v>
      </c>
      <c r="AQ20" s="93">
        <f t="shared" si="6"/>
        <v>-4.0702959999999848</v>
      </c>
      <c r="AR20" s="93">
        <f t="shared" si="6"/>
        <v>-2.9537119999999959</v>
      </c>
      <c r="AS20" s="93">
        <f t="shared" si="6"/>
        <v>-2.5799769999999853</v>
      </c>
      <c r="AT20" s="93">
        <f t="shared" si="6"/>
        <v>-2.3672349999999369</v>
      </c>
      <c r="AU20" s="93">
        <f t="shared" si="6"/>
        <v>-2.4966419999999516</v>
      </c>
      <c r="AV20" s="93">
        <f t="shared" si="6"/>
        <v>-3.0318170000000464</v>
      </c>
      <c r="AW20" s="93">
        <f t="shared" si="6"/>
        <v>-2.8797770000001037</v>
      </c>
      <c r="AX20" s="93">
        <f t="shared" si="6"/>
        <v>-3.4413460000000669</v>
      </c>
      <c r="AY20" s="93">
        <f t="shared" si="6"/>
        <v>-4.6818140000000312</v>
      </c>
      <c r="AZ20" s="93">
        <f t="shared" si="6"/>
        <v>-5.2067540000000463</v>
      </c>
      <c r="BA20" s="93">
        <f t="shared" si="6"/>
        <v>-5.524216000000024</v>
      </c>
      <c r="BB20" s="93">
        <f t="shared" si="6"/>
        <v>-4.4663020000000415</v>
      </c>
      <c r="BC20" s="93">
        <f t="shared" si="6"/>
        <v>-4.2941839999999729</v>
      </c>
      <c r="BD20" s="93">
        <f t="shared" si="6"/>
        <v>-3.792637000000127</v>
      </c>
      <c r="BE20" s="93">
        <f t="shared" si="6"/>
        <v>-3.4880329999999731</v>
      </c>
      <c r="BF20" s="93">
        <f t="shared" si="6"/>
        <v>-3.5411339999999427</v>
      </c>
      <c r="BG20" s="93">
        <f t="shared" si="6"/>
        <v>-3.6787469999999303</v>
      </c>
      <c r="BH20" s="93">
        <f t="shared" si="6"/>
        <v>-2.2997040000000197</v>
      </c>
      <c r="BI20" s="93">
        <f t="shared" si="6"/>
        <v>-2.3752520000000459</v>
      </c>
      <c r="BJ20" s="93">
        <f t="shared" si="6"/>
        <v>-2.7681180000000722</v>
      </c>
      <c r="BK20" s="93">
        <f t="shared" si="6"/>
        <v>-4.24393299999997</v>
      </c>
      <c r="BL20" s="93">
        <f t="shared" si="6"/>
        <v>-3.1919620000001032</v>
      </c>
      <c r="BM20" s="93">
        <f t="shared" si="6"/>
        <v>-2.6014220000000705</v>
      </c>
      <c r="BN20" s="93">
        <f t="shared" si="6"/>
        <v>-4.6698679999999513</v>
      </c>
      <c r="BO20" s="93">
        <f t="shared" si="6"/>
        <v>-2.4047319999999672</v>
      </c>
      <c r="BP20" s="93">
        <f t="shared" si="6"/>
        <v>-1.9673040000000128</v>
      </c>
      <c r="BQ20" s="93">
        <f t="shared" si="4"/>
        <v>-1.393081000000052</v>
      </c>
      <c r="BR20" s="93">
        <f t="shared" si="4"/>
        <v>-2.1931329999999889</v>
      </c>
      <c r="BS20" s="93">
        <f t="shared" si="4"/>
        <v>-2.0487080000000333</v>
      </c>
      <c r="BT20" s="93">
        <f t="shared" si="4"/>
        <v>-1.3140929999999571</v>
      </c>
      <c r="BU20" s="93">
        <f t="shared" si="4"/>
        <v>-4.5702969999999823</v>
      </c>
      <c r="BV20" s="93">
        <f t="shared" si="4"/>
        <v>0</v>
      </c>
      <c r="BW20" s="93">
        <f t="shared" si="4"/>
        <v>-3.614975999999956</v>
      </c>
      <c r="BX20" s="93">
        <f t="shared" si="4"/>
        <v>-3.3432570000001078</v>
      </c>
      <c r="BY20" s="93">
        <f t="shared" si="4"/>
        <v>-0.6384810000000698</v>
      </c>
      <c r="BZ20" s="93">
        <f t="shared" si="4"/>
        <v>-0.94959100000005492</v>
      </c>
      <c r="CA20" s="93">
        <f t="shared" si="4"/>
        <v>-1.8134150000000773</v>
      </c>
      <c r="CB20" s="93">
        <f t="shared" si="4"/>
        <v>-2.0255629999999201</v>
      </c>
      <c r="CC20" s="93">
        <f t="shared" si="4"/>
        <v>-0.92925700000000688</v>
      </c>
      <c r="CD20" s="93">
        <f t="shared" si="4"/>
        <v>-0.79267499999991742</v>
      </c>
      <c r="CE20" s="93">
        <f t="shared" si="4"/>
        <v>-1.4838099999999486</v>
      </c>
      <c r="CF20" s="93">
        <f t="shared" si="4"/>
        <v>-1.0964089999999942</v>
      </c>
      <c r="CG20" s="93">
        <f t="shared" si="4"/>
        <v>-1.6108419999999342</v>
      </c>
      <c r="CH20" s="93">
        <f t="shared" si="4"/>
        <v>-1.8519669999999451</v>
      </c>
      <c r="CI20" s="93">
        <f t="shared" si="4"/>
        <v>-1.7669560000000502</v>
      </c>
      <c r="CJ20" s="93">
        <f t="shared" si="4"/>
        <v>-2.6540800000000218</v>
      </c>
      <c r="CK20" s="93">
        <f t="shared" si="4"/>
        <v>-2.5622270000001208</v>
      </c>
      <c r="CL20" s="93">
        <f t="shared" si="4"/>
        <v>-2.5301560000000336</v>
      </c>
      <c r="CM20" s="93">
        <f t="shared" si="4"/>
        <v>-2.4895699999999579</v>
      </c>
      <c r="CN20" s="93">
        <f t="shared" si="4"/>
        <v>-0.30666199999973287</v>
      </c>
      <c r="CO20" s="93">
        <f t="shared" si="4"/>
        <v>0</v>
      </c>
      <c r="CP20" s="93">
        <f t="shared" si="4"/>
        <v>0</v>
      </c>
      <c r="CQ20" s="93">
        <f t="shared" si="4"/>
        <v>0</v>
      </c>
      <c r="CR20" s="93">
        <f t="shared" si="4"/>
        <v>0</v>
      </c>
      <c r="CS20" s="93">
        <f t="shared" si="4"/>
        <v>0</v>
      </c>
      <c r="CT20" s="93">
        <f t="shared" si="4"/>
        <v>0</v>
      </c>
      <c r="CU20" s="93">
        <f t="shared" si="4"/>
        <v>0</v>
      </c>
      <c r="CV20" s="85"/>
    </row>
    <row r="21" spans="1:100" x14ac:dyDescent="0.2">
      <c r="B21" s="79" t="s">
        <v>77</v>
      </c>
      <c r="C21" s="94" t="s">
        <v>78</v>
      </c>
      <c r="D21" s="95">
        <f>SUM(D16:D20)</f>
        <v>2.550125999999409</v>
      </c>
      <c r="E21" s="95">
        <f t="shared" ref="E21:BP21" si="7">SUM(E16:E20)</f>
        <v>9.7788029999991295</v>
      </c>
      <c r="F21" s="95">
        <f t="shared" si="7"/>
        <v>14.389386999999488</v>
      </c>
      <c r="G21" s="95">
        <f t="shared" si="7"/>
        <v>18.103380000000016</v>
      </c>
      <c r="H21" s="95">
        <f t="shared" si="7"/>
        <v>21.838711000000444</v>
      </c>
      <c r="I21" s="95">
        <f t="shared" si="7"/>
        <v>24.106396999999902</v>
      </c>
      <c r="J21" s="95">
        <f t="shared" si="7"/>
        <v>17.705187000000592</v>
      </c>
      <c r="K21" s="95">
        <f t="shared" si="7"/>
        <v>7.8269970000001194</v>
      </c>
      <c r="L21" s="95">
        <f t="shared" si="7"/>
        <v>-6.437485999999808</v>
      </c>
      <c r="M21" s="95">
        <f t="shared" si="7"/>
        <v>-11.284505999999965</v>
      </c>
      <c r="N21" s="95">
        <f t="shared" si="7"/>
        <v>-13.337160999999924</v>
      </c>
      <c r="O21" s="95">
        <f t="shared" si="7"/>
        <v>-11.236762000000112</v>
      </c>
      <c r="P21" s="95">
        <f t="shared" si="7"/>
        <v>-4.7608170000006567</v>
      </c>
      <c r="Q21" s="95">
        <f t="shared" si="7"/>
        <v>3.5673280000000887</v>
      </c>
      <c r="R21" s="95">
        <f t="shared" si="7"/>
        <v>8.5576450000000932</v>
      </c>
      <c r="S21" s="95">
        <f t="shared" si="7"/>
        <v>11.628394000000526</v>
      </c>
      <c r="T21" s="95">
        <f t="shared" si="7"/>
        <v>14.423839000000385</v>
      </c>
      <c r="U21" s="95">
        <f t="shared" si="7"/>
        <v>7.8385680000002367</v>
      </c>
      <c r="V21" s="95">
        <f t="shared" si="7"/>
        <v>-2.5770629999997254</v>
      </c>
      <c r="W21" s="95">
        <f t="shared" si="7"/>
        <v>-14.00523899999996</v>
      </c>
      <c r="X21" s="95">
        <f t="shared" si="7"/>
        <v>-14.337943999999766</v>
      </c>
      <c r="Y21" s="95">
        <f t="shared" si="7"/>
        <v>-21.720705999999723</v>
      </c>
      <c r="Z21" s="95">
        <f t="shared" si="7"/>
        <v>-25.531718999999953</v>
      </c>
      <c r="AA21" s="95">
        <f t="shared" si="7"/>
        <v>-17.566566999999736</v>
      </c>
      <c r="AB21" s="95">
        <f t="shared" si="7"/>
        <v>-6.7221189999997932</v>
      </c>
      <c r="AC21" s="95">
        <f t="shared" si="7"/>
        <v>-8.8272269999999935</v>
      </c>
      <c r="AD21" s="95">
        <f t="shared" si="7"/>
        <v>-9.6885989999999538</v>
      </c>
      <c r="AE21" s="95">
        <f t="shared" si="7"/>
        <v>-9.3310860000000275</v>
      </c>
      <c r="AF21" s="95">
        <f t="shared" si="7"/>
        <v>-5.6408949999998867</v>
      </c>
      <c r="AG21" s="95">
        <f t="shared" si="7"/>
        <v>-0.39736999999990985</v>
      </c>
      <c r="AH21" s="95">
        <f t="shared" si="7"/>
        <v>-5.0440000001117369E-3</v>
      </c>
      <c r="AI21" s="95">
        <f t="shared" si="7"/>
        <v>-5.4391140000001315</v>
      </c>
      <c r="AJ21" s="95">
        <f t="shared" si="7"/>
        <v>-8.5314130000001569</v>
      </c>
      <c r="AK21" s="95">
        <f t="shared" si="7"/>
        <v>-8.3435839999999644</v>
      </c>
      <c r="AL21" s="95">
        <f t="shared" si="7"/>
        <v>-10.062403999999901</v>
      </c>
      <c r="AM21" s="95">
        <f t="shared" si="7"/>
        <v>-14.952379999999721</v>
      </c>
      <c r="AN21" s="95">
        <f t="shared" si="7"/>
        <v>-10.132430999999883</v>
      </c>
      <c r="AO21" s="95">
        <f t="shared" si="7"/>
        <v>-10.080486999999948</v>
      </c>
      <c r="AP21" s="95">
        <f t="shared" si="7"/>
        <v>-10.240381000000184</v>
      </c>
      <c r="AQ21" s="95">
        <f t="shared" si="7"/>
        <v>-8.4718239999999696</v>
      </c>
      <c r="AR21" s="95">
        <f t="shared" si="7"/>
        <v>-4.0379509999997936</v>
      </c>
      <c r="AS21" s="95">
        <f t="shared" si="7"/>
        <v>5.5726650000001428</v>
      </c>
      <c r="AT21" s="95">
        <f t="shared" si="7"/>
        <v>6.0837780000000521</v>
      </c>
      <c r="AU21" s="95">
        <f t="shared" si="7"/>
        <v>0.89899000000002616</v>
      </c>
      <c r="AV21" s="95">
        <f t="shared" si="7"/>
        <v>-7.7916070000003401</v>
      </c>
      <c r="AW21" s="95">
        <f t="shared" si="7"/>
        <v>-17.210240000000113</v>
      </c>
      <c r="AX21" s="95">
        <f t="shared" si="7"/>
        <v>-30.500813999999991</v>
      </c>
      <c r="AY21" s="95">
        <f t="shared" si="7"/>
        <v>-33.391528000000108</v>
      </c>
      <c r="AZ21" s="95">
        <f t="shared" si="7"/>
        <v>-39.085620000000176</v>
      </c>
      <c r="BA21" s="95">
        <f t="shared" si="7"/>
        <v>-41.587314999999876</v>
      </c>
      <c r="BB21" s="95">
        <f t="shared" si="7"/>
        <v>-34.931295000000091</v>
      </c>
      <c r="BC21" s="95">
        <f t="shared" si="7"/>
        <v>-29.60738200000003</v>
      </c>
      <c r="BD21" s="95">
        <f t="shared" si="7"/>
        <v>-15.079635000000167</v>
      </c>
      <c r="BE21" s="95">
        <f t="shared" si="7"/>
        <v>-4.9758619999997791</v>
      </c>
      <c r="BF21" s="95">
        <f t="shared" si="7"/>
        <v>-2.452972999999929</v>
      </c>
      <c r="BG21" s="95">
        <f t="shared" si="7"/>
        <v>-6.6877940000000535</v>
      </c>
      <c r="BH21" s="95">
        <f t="shared" si="7"/>
        <v>-9.2078700000001845</v>
      </c>
      <c r="BI21" s="95">
        <f t="shared" si="7"/>
        <v>-11.827829999999949</v>
      </c>
      <c r="BJ21" s="95">
        <f t="shared" si="7"/>
        <v>-18.337098999999853</v>
      </c>
      <c r="BK21" s="95">
        <f t="shared" si="7"/>
        <v>-12.938302000000022</v>
      </c>
      <c r="BL21" s="95">
        <f t="shared" si="7"/>
        <v>-6.7672960000001012</v>
      </c>
      <c r="BM21" s="95">
        <f t="shared" si="7"/>
        <v>-5.0925289999998995</v>
      </c>
      <c r="BN21" s="95">
        <f t="shared" si="7"/>
        <v>-14.397427000000107</v>
      </c>
      <c r="BO21" s="95">
        <f t="shared" si="7"/>
        <v>-17.256027000000131</v>
      </c>
      <c r="BP21" s="95">
        <f t="shared" si="7"/>
        <v>-14.016689000000156</v>
      </c>
      <c r="BQ21" s="95">
        <f t="shared" ref="BQ21:CU21" si="8">SUM(BQ16:BQ20)</f>
        <v>-8.1683829999999489</v>
      </c>
      <c r="BR21" s="95">
        <f t="shared" si="8"/>
        <v>-6.8431639999998879</v>
      </c>
      <c r="BS21" s="95">
        <f t="shared" si="8"/>
        <v>-4.2937070000000404</v>
      </c>
      <c r="BT21" s="95">
        <f t="shared" si="8"/>
        <v>-6.3344289999997727</v>
      </c>
      <c r="BU21" s="95">
        <f t="shared" si="8"/>
        <v>-7.6455859999998665</v>
      </c>
      <c r="BV21" s="95">
        <f t="shared" si="8"/>
        <v>-4.3467720000001009</v>
      </c>
      <c r="BW21" s="95">
        <f t="shared" si="8"/>
        <v>-9.55700899999988</v>
      </c>
      <c r="BX21" s="95">
        <f t="shared" si="8"/>
        <v>-13.849380999999994</v>
      </c>
      <c r="BY21" s="95">
        <f t="shared" si="8"/>
        <v>-14.040858000000753</v>
      </c>
      <c r="BZ21" s="95">
        <f t="shared" si="8"/>
        <v>-20.111671999999999</v>
      </c>
      <c r="CA21" s="95">
        <f t="shared" si="8"/>
        <v>-25.420756000000324</v>
      </c>
      <c r="CB21" s="95">
        <f t="shared" si="8"/>
        <v>-20.461203999999952</v>
      </c>
      <c r="CC21" s="95">
        <f t="shared" si="8"/>
        <v>-11.901672000000076</v>
      </c>
      <c r="CD21" s="95">
        <f t="shared" si="8"/>
        <v>-14.179769000000533</v>
      </c>
      <c r="CE21" s="95">
        <f t="shared" si="8"/>
        <v>-18.319233000000054</v>
      </c>
      <c r="CF21" s="95">
        <f t="shared" si="8"/>
        <v>-15.390278000000421</v>
      </c>
      <c r="CG21" s="95">
        <f t="shared" si="8"/>
        <v>-16.755640999999059</v>
      </c>
      <c r="CH21" s="95">
        <f t="shared" si="8"/>
        <v>-15.987410999999724</v>
      </c>
      <c r="CI21" s="95">
        <f t="shared" si="8"/>
        <v>-15.645410999999967</v>
      </c>
      <c r="CJ21" s="95">
        <f t="shared" si="8"/>
        <v>-18.78468500000065</v>
      </c>
      <c r="CK21" s="95">
        <f t="shared" si="8"/>
        <v>-12.586579000000256</v>
      </c>
      <c r="CL21" s="95">
        <f t="shared" si="8"/>
        <v>-13.842052000000194</v>
      </c>
      <c r="CM21" s="95">
        <f t="shared" si="8"/>
        <v>-8.3015120000000024</v>
      </c>
      <c r="CN21" s="95">
        <f t="shared" si="8"/>
        <v>-0.85452099999963593</v>
      </c>
      <c r="CO21" s="95">
        <f t="shared" si="8"/>
        <v>0</v>
      </c>
      <c r="CP21" s="95">
        <f t="shared" si="8"/>
        <v>0</v>
      </c>
      <c r="CQ21" s="95">
        <f t="shared" si="8"/>
        <v>0</v>
      </c>
      <c r="CR21" s="95">
        <f t="shared" si="8"/>
        <v>0</v>
      </c>
      <c r="CS21" s="95">
        <f t="shared" si="8"/>
        <v>0</v>
      </c>
      <c r="CT21" s="95">
        <f t="shared" si="8"/>
        <v>0</v>
      </c>
      <c r="CU21" s="96">
        <f t="shared" si="8"/>
        <v>0</v>
      </c>
    </row>
    <row r="23" spans="1:100" x14ac:dyDescent="0.2">
      <c r="B23" s="97"/>
    </row>
    <row r="24" spans="1:100" x14ac:dyDescent="0.2">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25"/>
      <c r="CP24" s="25"/>
      <c r="CQ24" s="25"/>
      <c r="CR24" s="25"/>
      <c r="CS24" s="25"/>
    </row>
    <row r="25" spans="1:100" x14ac:dyDescent="0.2">
      <c r="A25" s="82" t="s">
        <v>127</v>
      </c>
      <c r="B25" s="25"/>
      <c r="C25" s="98" t="s">
        <v>79</v>
      </c>
      <c r="D25" s="99">
        <f>D11</f>
        <v>773.17748044388918</v>
      </c>
      <c r="E25" s="99">
        <f t="shared" ref="E25:BP25" si="9">E11</f>
        <v>720.15001705196153</v>
      </c>
      <c r="F25" s="99">
        <f t="shared" si="9"/>
        <v>635.9731083795017</v>
      </c>
      <c r="G25" s="99">
        <f t="shared" si="9"/>
        <v>653.62702786638545</v>
      </c>
      <c r="H25" s="99">
        <f t="shared" si="9"/>
        <v>661.10868710769512</v>
      </c>
      <c r="I25" s="99">
        <f t="shared" si="9"/>
        <v>680.46656187048779</v>
      </c>
      <c r="J25" s="99">
        <f t="shared" si="9"/>
        <v>823.56256000896872</v>
      </c>
      <c r="K25" s="99">
        <f t="shared" si="9"/>
        <v>1000.174034197696</v>
      </c>
      <c r="L25" s="99">
        <f t="shared" si="9"/>
        <v>1066.4944049611684</v>
      </c>
      <c r="M25" s="99">
        <f t="shared" si="9"/>
        <v>1045.9779085720756</v>
      </c>
      <c r="N25" s="99">
        <f t="shared" si="9"/>
        <v>953.93759861340789</v>
      </c>
      <c r="O25" s="99">
        <f t="shared" si="9"/>
        <v>985.27583032978305</v>
      </c>
      <c r="P25" s="99">
        <f t="shared" si="9"/>
        <v>778.01108274545606</v>
      </c>
      <c r="Q25" s="99">
        <f t="shared" si="9"/>
        <v>692.91282329183036</v>
      </c>
      <c r="R25" s="99">
        <f t="shared" si="9"/>
        <v>645.48716358283059</v>
      </c>
      <c r="S25" s="99">
        <f t="shared" si="9"/>
        <v>657.42608766254659</v>
      </c>
      <c r="T25" s="99">
        <f t="shared" si="9"/>
        <v>673.65714247297365</v>
      </c>
      <c r="U25" s="99">
        <f t="shared" si="9"/>
        <v>673.19935411038648</v>
      </c>
      <c r="V25" s="99">
        <f t="shared" si="9"/>
        <v>804.84374524539692</v>
      </c>
      <c r="W25" s="99">
        <f t="shared" si="9"/>
        <v>908.32891220668023</v>
      </c>
      <c r="X25" s="99">
        <f t="shared" si="9"/>
        <v>980.30390693260961</v>
      </c>
      <c r="Y25" s="99">
        <f t="shared" si="9"/>
        <v>945.08464238043518</v>
      </c>
      <c r="Z25" s="99">
        <f t="shared" si="9"/>
        <v>837.34710294325964</v>
      </c>
      <c r="AA25" s="99">
        <f t="shared" si="9"/>
        <v>878.4056875678416</v>
      </c>
      <c r="AB25" s="99">
        <f t="shared" si="9"/>
        <v>757.46245060865772</v>
      </c>
      <c r="AC25" s="99">
        <f t="shared" si="9"/>
        <v>686.60008628471587</v>
      </c>
      <c r="AD25" s="99">
        <f t="shared" si="9"/>
        <v>611.56773582401047</v>
      </c>
      <c r="AE25" s="99">
        <f t="shared" si="9"/>
        <v>637.8916005003706</v>
      </c>
      <c r="AF25" s="99">
        <f t="shared" si="9"/>
        <v>636.2756786369348</v>
      </c>
      <c r="AG25" s="99">
        <f t="shared" si="9"/>
        <v>675.87417272480764</v>
      </c>
      <c r="AH25" s="99">
        <f t="shared" si="9"/>
        <v>794.30719382901464</v>
      </c>
      <c r="AI25" s="99">
        <f t="shared" si="9"/>
        <v>919.91422721005245</v>
      </c>
      <c r="AJ25" s="99">
        <f t="shared" si="9"/>
        <v>1007.6183806625397</v>
      </c>
      <c r="AK25" s="99">
        <f t="shared" si="9"/>
        <v>973.94505760814911</v>
      </c>
      <c r="AL25" s="99">
        <f t="shared" si="9"/>
        <v>912.3518594123741</v>
      </c>
      <c r="AM25" s="99">
        <f t="shared" si="9"/>
        <v>933.36309455612741</v>
      </c>
      <c r="AN25" s="99">
        <f t="shared" si="9"/>
        <v>786.11176288145475</v>
      </c>
      <c r="AO25" s="99">
        <f t="shared" si="9"/>
        <v>665.15175648570187</v>
      </c>
      <c r="AP25" s="99">
        <f t="shared" si="9"/>
        <v>602.9112622106453</v>
      </c>
      <c r="AQ25" s="99">
        <f t="shared" si="9"/>
        <v>629.81735250625115</v>
      </c>
      <c r="AR25" s="99">
        <f t="shared" si="9"/>
        <v>630.01483713018126</v>
      </c>
      <c r="AS25" s="99">
        <f t="shared" si="9"/>
        <v>686.3682094198557</v>
      </c>
      <c r="AT25" s="99">
        <f t="shared" si="9"/>
        <v>819.91551432074823</v>
      </c>
      <c r="AU25" s="99">
        <f t="shared" si="9"/>
        <v>932.8015923341859</v>
      </c>
      <c r="AV25" s="99">
        <f t="shared" si="9"/>
        <v>1044.5286479451372</v>
      </c>
      <c r="AW25" s="99">
        <f t="shared" si="9"/>
        <v>1038.3069236866581</v>
      </c>
      <c r="AX25" s="99">
        <f t="shared" si="9"/>
        <v>887.06336022182427</v>
      </c>
      <c r="AY25" s="99">
        <f t="shared" si="9"/>
        <v>854.50173537876299</v>
      </c>
      <c r="AZ25" s="99">
        <f t="shared" si="9"/>
        <v>726.30029372127797</v>
      </c>
      <c r="BA25" s="99">
        <f t="shared" si="9"/>
        <v>646.35669492615909</v>
      </c>
      <c r="BB25" s="99">
        <f t="shared" si="9"/>
        <v>588.98222728741723</v>
      </c>
      <c r="BC25" s="99">
        <f t="shared" si="9"/>
        <v>614.0896398551281</v>
      </c>
      <c r="BD25" s="99">
        <f t="shared" si="9"/>
        <v>626.61200410846732</v>
      </c>
      <c r="BE25" s="99">
        <f t="shared" si="9"/>
        <v>666.20805263494174</v>
      </c>
      <c r="BF25" s="99">
        <f t="shared" si="9"/>
        <v>783.22677278461299</v>
      </c>
      <c r="BG25" s="99">
        <f t="shared" si="9"/>
        <v>878.50328680276039</v>
      </c>
      <c r="BH25" s="99">
        <f t="shared" si="9"/>
        <v>1019.5483109009119</v>
      </c>
      <c r="BI25" s="99">
        <f t="shared" si="9"/>
        <v>1059.973170446546</v>
      </c>
      <c r="BJ25" s="99">
        <f t="shared" si="9"/>
        <v>901.80308101012236</v>
      </c>
      <c r="BK25" s="99">
        <f t="shared" si="9"/>
        <v>912.32673136417623</v>
      </c>
      <c r="BL25" s="99">
        <f t="shared" si="9"/>
        <v>757.14439452831846</v>
      </c>
      <c r="BM25" s="99">
        <f t="shared" si="9"/>
        <v>697.36410004115362</v>
      </c>
      <c r="BN25" s="99">
        <f t="shared" si="9"/>
        <v>597.88461842134939</v>
      </c>
      <c r="BO25" s="99">
        <f t="shared" si="9"/>
        <v>611.54461734529423</v>
      </c>
      <c r="BP25" s="99">
        <f t="shared" si="9"/>
        <v>619.67273316953219</v>
      </c>
      <c r="BQ25" s="99">
        <f t="shared" ref="BQ25:CN25" si="10">BQ11</f>
        <v>648.6471797963311</v>
      </c>
      <c r="BR25" s="99">
        <f t="shared" si="10"/>
        <v>757.52754266781324</v>
      </c>
      <c r="BS25" s="99">
        <f t="shared" si="10"/>
        <v>908.27445263600964</v>
      </c>
      <c r="BT25" s="99">
        <f t="shared" si="10"/>
        <v>1098.8450961167498</v>
      </c>
      <c r="BU25" s="99">
        <f t="shared" si="10"/>
        <v>995.21868342424466</v>
      </c>
      <c r="BV25" s="99">
        <f t="shared" si="10"/>
        <v>824.48711683690101</v>
      </c>
      <c r="BW25" s="99">
        <f t="shared" si="10"/>
        <v>886.50251621901759</v>
      </c>
      <c r="BX25" s="99">
        <f t="shared" si="10"/>
        <v>693.41293670013613</v>
      </c>
      <c r="BY25" s="99">
        <f t="shared" si="10"/>
        <v>662.66111127867839</v>
      </c>
      <c r="BZ25" s="99">
        <f t="shared" si="10"/>
        <v>611.1320087200113</v>
      </c>
      <c r="CA25" s="99">
        <f t="shared" si="10"/>
        <v>612.17475242314845</v>
      </c>
      <c r="CB25" s="99">
        <f t="shared" si="10"/>
        <v>617.19180171814787</v>
      </c>
      <c r="CC25" s="99">
        <f t="shared" si="10"/>
        <v>629.82630444836002</v>
      </c>
      <c r="CD25" s="99">
        <f t="shared" si="10"/>
        <v>718.67447776713618</v>
      </c>
      <c r="CE25" s="99">
        <f t="shared" si="10"/>
        <v>778.83310073876373</v>
      </c>
      <c r="CF25" s="99">
        <f t="shared" si="10"/>
        <v>894.07836972621101</v>
      </c>
      <c r="CG25" s="99">
        <f t="shared" si="10"/>
        <v>907.91309149981021</v>
      </c>
      <c r="CH25" s="99">
        <f t="shared" si="10"/>
        <v>887.15571266973939</v>
      </c>
      <c r="CI25" s="99">
        <f t="shared" si="10"/>
        <v>828.28503685431758</v>
      </c>
      <c r="CJ25" s="99">
        <f t="shared" si="10"/>
        <v>713.5070840440892</v>
      </c>
      <c r="CK25" s="99">
        <f t="shared" si="10"/>
        <v>670.64608498149448</v>
      </c>
      <c r="CL25" s="99">
        <f t="shared" si="10"/>
        <v>614.64140333160924</v>
      </c>
      <c r="CM25" s="99">
        <f t="shared" si="10"/>
        <v>633.53011967350665</v>
      </c>
      <c r="CN25" s="99">
        <f t="shared" si="10"/>
        <v>634.98511941168226</v>
      </c>
      <c r="CO25" s="25"/>
      <c r="CP25" s="25"/>
      <c r="CQ25" s="25"/>
      <c r="CR25" s="25"/>
      <c r="CS25" s="25"/>
    </row>
    <row r="26" spans="1:100" x14ac:dyDescent="0.2">
      <c r="A26" s="81" t="s">
        <v>80</v>
      </c>
      <c r="B26" s="25"/>
      <c r="C26" s="98" t="s">
        <v>81</v>
      </c>
      <c r="D26" s="99">
        <f>D5-D11</f>
        <v>-1.6549934438892251</v>
      </c>
      <c r="E26" s="99">
        <f t="shared" ref="E26:BK26" si="11">E5-E11</f>
        <v>-8.9450620519615995</v>
      </c>
      <c r="F26" s="99">
        <f t="shared" si="11"/>
        <v>-13.653100379501666</v>
      </c>
      <c r="G26" s="99">
        <f t="shared" si="11"/>
        <v>-17.346654866385393</v>
      </c>
      <c r="H26" s="99">
        <f t="shared" si="11"/>
        <v>-21.073324107695157</v>
      </c>
      <c r="I26" s="99">
        <f t="shared" si="11"/>
        <v>-23.31859887048779</v>
      </c>
      <c r="J26" s="99">
        <f t="shared" si="11"/>
        <v>-16.751722008968727</v>
      </c>
      <c r="K26" s="99">
        <f t="shared" si="11"/>
        <v>-6.6690631976958912</v>
      </c>
      <c r="L26" s="99">
        <f t="shared" si="11"/>
        <v>7.6722010388316448</v>
      </c>
      <c r="M26" s="99">
        <f t="shared" si="11"/>
        <v>12.495468427924379</v>
      </c>
      <c r="N26" s="99">
        <f t="shared" si="11"/>
        <v>14.44156538659206</v>
      </c>
      <c r="O26" s="99">
        <f t="shared" si="11"/>
        <v>12.377447670216952</v>
      </c>
      <c r="P26" s="100">
        <f t="shared" si="11"/>
        <v>4.8536732545439918</v>
      </c>
      <c r="Q26" s="100">
        <f t="shared" si="11"/>
        <v>-3.4846282918304041</v>
      </c>
      <c r="R26" s="100">
        <f t="shared" si="11"/>
        <v>-8.4806055828306626</v>
      </c>
      <c r="S26" s="100">
        <f t="shared" si="11"/>
        <v>-11.54992966254656</v>
      </c>
      <c r="T26" s="100">
        <f t="shared" si="11"/>
        <v>-14.343437472973733</v>
      </c>
      <c r="U26" s="100">
        <f t="shared" si="11"/>
        <v>-7.7582211103864438</v>
      </c>
      <c r="V26" s="100">
        <f t="shared" si="11"/>
        <v>2.6731217546030166</v>
      </c>
      <c r="W26" s="100">
        <f t="shared" si="11"/>
        <v>14.113648793319726</v>
      </c>
      <c r="X26" s="100">
        <f t="shared" si="11"/>
        <v>14.454944067390443</v>
      </c>
      <c r="Y26" s="100">
        <f t="shared" si="11"/>
        <v>21.833502619564797</v>
      </c>
      <c r="Z26" s="100">
        <f t="shared" si="11"/>
        <v>25.631657056740323</v>
      </c>
      <c r="AA26" s="100">
        <f t="shared" si="11"/>
        <v>17.671405432158394</v>
      </c>
      <c r="AB26" s="101">
        <f t="shared" si="11"/>
        <v>-4.6674906086577721</v>
      </c>
      <c r="AC26" s="101">
        <f t="shared" si="11"/>
        <v>-1.4968582847158132</v>
      </c>
      <c r="AD26" s="101">
        <f t="shared" si="11"/>
        <v>0.49274017598952469</v>
      </c>
      <c r="AE26" s="101">
        <f t="shared" si="11"/>
        <v>-0.26059250037053516</v>
      </c>
      <c r="AF26" s="101">
        <f t="shared" si="11"/>
        <v>-3.9264856369347854</v>
      </c>
      <c r="AG26" s="101">
        <f t="shared" si="11"/>
        <v>-9.7654347248076192</v>
      </c>
      <c r="AH26" s="101">
        <f t="shared" si="11"/>
        <v>-11.938582829014649</v>
      </c>
      <c r="AI26" s="101">
        <f t="shared" si="11"/>
        <v>-8.3932072100524238</v>
      </c>
      <c r="AJ26" s="101">
        <f t="shared" si="11"/>
        <v>-6.6196746625397509</v>
      </c>
      <c r="AK26" s="101">
        <f t="shared" si="11"/>
        <v>-6.3011736081491563</v>
      </c>
      <c r="AL26" s="101">
        <f t="shared" si="11"/>
        <v>-3.6562054123741063</v>
      </c>
      <c r="AM26" s="101">
        <f t="shared" si="11"/>
        <v>0.91783444387260715</v>
      </c>
      <c r="AN26" s="102">
        <f t="shared" si="11"/>
        <v>6.3563171185452347</v>
      </c>
      <c r="AO26" s="102">
        <f t="shared" si="11"/>
        <v>6.8854085142982058</v>
      </c>
      <c r="AP26" s="102">
        <f t="shared" si="11"/>
        <v>7.3442767893546943</v>
      </c>
      <c r="AQ26" s="102">
        <f t="shared" si="11"/>
        <v>5.4464754937488351</v>
      </c>
      <c r="AR26" s="102">
        <f t="shared" si="11"/>
        <v>1.0116538698188151</v>
      </c>
      <c r="AS26" s="102">
        <f t="shared" si="11"/>
        <v>-8.8696574198556846</v>
      </c>
      <c r="AT26" s="102">
        <f t="shared" si="11"/>
        <v>-10.022269320748251</v>
      </c>
      <c r="AU26" s="102">
        <f t="shared" si="11"/>
        <v>-5.3797333341858575</v>
      </c>
      <c r="AV26" s="102">
        <f t="shared" si="11"/>
        <v>2.7741790548627705</v>
      </c>
      <c r="AW26" s="102">
        <f t="shared" si="11"/>
        <v>12.22269831334188</v>
      </c>
      <c r="AX26" s="102">
        <f t="shared" si="11"/>
        <v>26.23977577817584</v>
      </c>
      <c r="AY26" s="102">
        <f t="shared" si="11"/>
        <v>29.286900621237123</v>
      </c>
      <c r="AZ26" s="103">
        <f t="shared" si="11"/>
        <v>17.522097278721958</v>
      </c>
      <c r="BA26" s="103">
        <f t="shared" si="11"/>
        <v>22.397281073840986</v>
      </c>
      <c r="BB26" s="103">
        <f t="shared" si="11"/>
        <v>17.444682712582789</v>
      </c>
      <c r="BC26" s="103">
        <f t="shared" si="11"/>
        <v>11.375342144871865</v>
      </c>
      <c r="BD26" s="103">
        <f t="shared" si="11"/>
        <v>-3.5241881084673423</v>
      </c>
      <c r="BE26" s="103">
        <f t="shared" si="11"/>
        <v>-14.80354963494176</v>
      </c>
      <c r="BF26" s="103">
        <f t="shared" si="11"/>
        <v>-20.800670784613089</v>
      </c>
      <c r="BG26" s="103">
        <f t="shared" si="11"/>
        <v>-19.394565802760326</v>
      </c>
      <c r="BH26" s="103">
        <f t="shared" si="11"/>
        <v>-21.062051900911911</v>
      </c>
      <c r="BI26" s="103">
        <f t="shared" si="11"/>
        <v>-19.642287446545879</v>
      </c>
      <c r="BJ26" s="103">
        <f t="shared" si="11"/>
        <v>-8.4370210101222938</v>
      </c>
      <c r="BK26" s="103">
        <f t="shared" si="11"/>
        <v>-14.148260364176167</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5"/>
      <c r="CP26" s="25"/>
      <c r="CQ26" s="25"/>
      <c r="CR26" s="25"/>
      <c r="CS26" s="25"/>
    </row>
    <row r="27" spans="1:100" x14ac:dyDescent="0.2">
      <c r="A27" s="81" t="s">
        <v>82</v>
      </c>
      <c r="B27" s="25"/>
      <c r="C27" s="104" t="s">
        <v>83</v>
      </c>
      <c r="D27" s="105">
        <v>30</v>
      </c>
      <c r="E27" s="105">
        <v>31</v>
      </c>
      <c r="F27" s="105">
        <v>30</v>
      </c>
      <c r="G27" s="105">
        <v>31</v>
      </c>
      <c r="H27" s="105">
        <v>31</v>
      </c>
      <c r="I27" s="105">
        <v>30</v>
      </c>
      <c r="J27" s="105">
        <v>31</v>
      </c>
      <c r="K27" s="105">
        <v>30</v>
      </c>
      <c r="L27" s="105">
        <v>31</v>
      </c>
      <c r="M27" s="105">
        <v>31</v>
      </c>
      <c r="N27" s="105">
        <v>28</v>
      </c>
      <c r="O27" s="105">
        <v>31</v>
      </c>
      <c r="P27" s="106">
        <v>30</v>
      </c>
      <c r="Q27" s="106">
        <v>31</v>
      </c>
      <c r="R27" s="106">
        <v>30</v>
      </c>
      <c r="S27" s="106">
        <v>31</v>
      </c>
      <c r="T27" s="106">
        <v>31</v>
      </c>
      <c r="U27" s="106">
        <v>30</v>
      </c>
      <c r="V27" s="106">
        <v>31</v>
      </c>
      <c r="W27" s="106">
        <v>30</v>
      </c>
      <c r="X27" s="106">
        <v>31</v>
      </c>
      <c r="Y27" s="106">
        <v>31</v>
      </c>
      <c r="Z27" s="106">
        <v>28</v>
      </c>
      <c r="AA27" s="106">
        <v>31</v>
      </c>
      <c r="AB27" s="107">
        <v>30</v>
      </c>
      <c r="AC27" s="107">
        <v>31</v>
      </c>
      <c r="AD27" s="107">
        <v>30</v>
      </c>
      <c r="AE27" s="107">
        <v>31</v>
      </c>
      <c r="AF27" s="107">
        <v>31</v>
      </c>
      <c r="AG27" s="107">
        <v>30</v>
      </c>
      <c r="AH27" s="107">
        <v>31</v>
      </c>
      <c r="AI27" s="107">
        <v>30</v>
      </c>
      <c r="AJ27" s="107">
        <v>31</v>
      </c>
      <c r="AK27" s="107">
        <v>31</v>
      </c>
      <c r="AL27" s="107">
        <v>28</v>
      </c>
      <c r="AM27" s="107">
        <v>31</v>
      </c>
      <c r="AN27" s="108">
        <v>30</v>
      </c>
      <c r="AO27" s="108">
        <v>31</v>
      </c>
      <c r="AP27" s="108">
        <v>30</v>
      </c>
      <c r="AQ27" s="108">
        <v>31</v>
      </c>
      <c r="AR27" s="108">
        <v>31</v>
      </c>
      <c r="AS27" s="108">
        <v>30</v>
      </c>
      <c r="AT27" s="108">
        <v>31</v>
      </c>
      <c r="AU27" s="108">
        <v>30</v>
      </c>
      <c r="AV27" s="108">
        <v>31</v>
      </c>
      <c r="AW27" s="108">
        <v>31</v>
      </c>
      <c r="AX27" s="108">
        <v>28</v>
      </c>
      <c r="AY27" s="108">
        <v>31</v>
      </c>
      <c r="AZ27" s="109">
        <v>30</v>
      </c>
      <c r="BA27" s="109">
        <v>31</v>
      </c>
      <c r="BB27" s="109">
        <v>30</v>
      </c>
      <c r="BC27" s="109">
        <v>31</v>
      </c>
      <c r="BD27" s="109">
        <v>31</v>
      </c>
      <c r="BE27" s="109">
        <v>30</v>
      </c>
      <c r="BF27" s="109">
        <v>31</v>
      </c>
      <c r="BG27" s="109">
        <v>30</v>
      </c>
      <c r="BH27" s="109">
        <v>31</v>
      </c>
      <c r="BI27" s="109">
        <v>31</v>
      </c>
      <c r="BJ27" s="109">
        <v>28</v>
      </c>
      <c r="BK27" s="109">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5"/>
      <c r="CP27" s="25"/>
      <c r="CQ27" s="25"/>
      <c r="CR27" s="25"/>
      <c r="CS27" s="25"/>
    </row>
    <row r="28" spans="1:100" ht="25.5" x14ac:dyDescent="0.2">
      <c r="A28" s="110" t="s">
        <v>84</v>
      </c>
      <c r="B28" s="25"/>
      <c r="C28" s="104" t="s">
        <v>85</v>
      </c>
      <c r="D28" s="99">
        <f>(SUM($D$26:$O$26))*D27/365</f>
        <v>-5.130890663261952</v>
      </c>
      <c r="E28" s="99">
        <f t="shared" ref="E28:O28" si="12">(SUM($D$26:$O$26))*E27/365</f>
        <v>-5.3019203520373503</v>
      </c>
      <c r="F28" s="99">
        <f t="shared" si="12"/>
        <v>-5.130890663261952</v>
      </c>
      <c r="G28" s="99">
        <f t="shared" si="12"/>
        <v>-5.3019203520373503</v>
      </c>
      <c r="H28" s="99">
        <f t="shared" si="12"/>
        <v>-5.3019203520373503</v>
      </c>
      <c r="I28" s="99">
        <f t="shared" si="12"/>
        <v>-5.130890663261952</v>
      </c>
      <c r="J28" s="99">
        <f t="shared" si="12"/>
        <v>-5.3019203520373503</v>
      </c>
      <c r="K28" s="99">
        <f t="shared" si="12"/>
        <v>-5.130890663261952</v>
      </c>
      <c r="L28" s="99">
        <f t="shared" si="12"/>
        <v>-5.3019203520373503</v>
      </c>
      <c r="M28" s="99">
        <f t="shared" si="12"/>
        <v>-5.3019203520373503</v>
      </c>
      <c r="N28" s="99">
        <f t="shared" si="12"/>
        <v>-4.7888312857111552</v>
      </c>
      <c r="O28" s="99">
        <f t="shared" si="12"/>
        <v>-5.3019203520373503</v>
      </c>
      <c r="P28" s="100">
        <f>(SUM($P$26:$AA$26))*P27/365</f>
        <v>4.5711066458427032</v>
      </c>
      <c r="Q28" s="100">
        <f t="shared" ref="Q28:AA28" si="13">(SUM($P$26:$AA$26))*Q27/365</f>
        <v>4.7234768673707936</v>
      </c>
      <c r="R28" s="100">
        <f t="shared" si="13"/>
        <v>4.5711066458427032</v>
      </c>
      <c r="S28" s="100">
        <f t="shared" si="13"/>
        <v>4.7234768673707936</v>
      </c>
      <c r="T28" s="100">
        <f t="shared" si="13"/>
        <v>4.7234768673707936</v>
      </c>
      <c r="U28" s="100">
        <f t="shared" si="13"/>
        <v>4.5711066458427032</v>
      </c>
      <c r="V28" s="100">
        <f t="shared" si="13"/>
        <v>4.7234768673707936</v>
      </c>
      <c r="W28" s="100">
        <f t="shared" si="13"/>
        <v>4.5711066458427032</v>
      </c>
      <c r="X28" s="100">
        <f t="shared" si="13"/>
        <v>4.7234768673707936</v>
      </c>
      <c r="Y28" s="100">
        <f t="shared" si="13"/>
        <v>4.7234768673707936</v>
      </c>
      <c r="Z28" s="100">
        <f t="shared" si="13"/>
        <v>4.2663662027865232</v>
      </c>
      <c r="AA28" s="100">
        <f t="shared" si="13"/>
        <v>4.7234768673707936</v>
      </c>
      <c r="AB28" s="101">
        <f>(SUM($AB$26:$AM$26))*AB27/365</f>
        <v>-4.5711066458428338</v>
      </c>
      <c r="AC28" s="101">
        <f t="shared" ref="AC28:AM28" si="14">(SUM($AB$26:$AM$26))*AC27/365</f>
        <v>-4.7234768673709278</v>
      </c>
      <c r="AD28" s="101">
        <f t="shared" si="14"/>
        <v>-4.5711066458428338</v>
      </c>
      <c r="AE28" s="101">
        <f t="shared" si="14"/>
        <v>-4.7234768673709278</v>
      </c>
      <c r="AF28" s="101">
        <f t="shared" si="14"/>
        <v>-4.7234768673709278</v>
      </c>
      <c r="AG28" s="101">
        <f t="shared" si="14"/>
        <v>-4.5711066458428338</v>
      </c>
      <c r="AH28" s="101">
        <f t="shared" si="14"/>
        <v>-4.7234768673709278</v>
      </c>
      <c r="AI28" s="101">
        <f t="shared" si="14"/>
        <v>-4.5711066458428338</v>
      </c>
      <c r="AJ28" s="101">
        <f t="shared" si="14"/>
        <v>-4.7234768673709278</v>
      </c>
      <c r="AK28" s="101">
        <f t="shared" si="14"/>
        <v>-4.7234768673709278</v>
      </c>
      <c r="AL28" s="101">
        <f>(SUM($AB$26:$AM$26))*AL27/365</f>
        <v>-4.2663662027866449</v>
      </c>
      <c r="AM28" s="101">
        <f t="shared" si="14"/>
        <v>-4.7234768673709278</v>
      </c>
      <c r="AN28" s="102">
        <f>(SUM($AN$26:$AY$26))*AN27/365</f>
        <v>6.0243308612542696</v>
      </c>
      <c r="AO28" s="102">
        <f>(SUM($AN$26:$AY$26))*AO27/365</f>
        <v>6.2251418899627451</v>
      </c>
      <c r="AP28" s="102">
        <f t="shared" ref="AP28:AY28" si="15">(SUM($AN$26:$AY$26))*AP27/365</f>
        <v>6.0243308612542696</v>
      </c>
      <c r="AQ28" s="102">
        <f t="shared" si="15"/>
        <v>6.2251418899627451</v>
      </c>
      <c r="AR28" s="102">
        <f t="shared" si="15"/>
        <v>6.2251418899627451</v>
      </c>
      <c r="AS28" s="102">
        <f t="shared" si="15"/>
        <v>6.0243308612542696</v>
      </c>
      <c r="AT28" s="102">
        <f t="shared" si="15"/>
        <v>6.2251418899627451</v>
      </c>
      <c r="AU28" s="102">
        <f t="shared" si="15"/>
        <v>6.0243308612542696</v>
      </c>
      <c r="AV28" s="102">
        <f t="shared" si="15"/>
        <v>6.2251418899627451</v>
      </c>
      <c r="AW28" s="102">
        <f t="shared" si="15"/>
        <v>6.2251418899627451</v>
      </c>
      <c r="AX28" s="102">
        <f t="shared" si="15"/>
        <v>5.6227088038373179</v>
      </c>
      <c r="AY28" s="102">
        <f t="shared" si="15"/>
        <v>6.2251418899627451</v>
      </c>
      <c r="AZ28" s="103">
        <f>(SUM($AZ$26:$BK$26))*AZ27/365</f>
        <v>-4.3621801514400964</v>
      </c>
      <c r="BA28" s="103">
        <f t="shared" ref="BA28:BK28" si="16">(SUM($AZ$26:$BK$26))*BA27/365</f>
        <v>-4.5075861564880988</v>
      </c>
      <c r="BB28" s="103">
        <f t="shared" si="16"/>
        <v>-4.3621801514400964</v>
      </c>
      <c r="BC28" s="103">
        <f t="shared" si="16"/>
        <v>-4.5075861564880988</v>
      </c>
      <c r="BD28" s="103">
        <f t="shared" si="16"/>
        <v>-4.5075861564880988</v>
      </c>
      <c r="BE28" s="103">
        <f t="shared" si="16"/>
        <v>-4.3621801514400964</v>
      </c>
      <c r="BF28" s="103">
        <f t="shared" si="16"/>
        <v>-4.5075861564880988</v>
      </c>
      <c r="BG28" s="103">
        <f t="shared" si="16"/>
        <v>-4.3621801514400964</v>
      </c>
      <c r="BH28" s="103">
        <f t="shared" si="16"/>
        <v>-4.5075861564880988</v>
      </c>
      <c r="BI28" s="103">
        <f t="shared" si="16"/>
        <v>-4.5075861564880988</v>
      </c>
      <c r="BJ28" s="103">
        <f t="shared" si="16"/>
        <v>-4.0713681413440899</v>
      </c>
      <c r="BK28" s="103">
        <f t="shared" si="16"/>
        <v>-4.5075861564880988</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5"/>
      <c r="CP28" s="25"/>
      <c r="CQ28" s="25"/>
      <c r="CR28" s="25"/>
      <c r="CS28" s="25"/>
    </row>
    <row r="29" spans="1:100" x14ac:dyDescent="0.2">
      <c r="A29" s="168" t="s">
        <v>86</v>
      </c>
      <c r="B29" s="111">
        <v>0.31</v>
      </c>
      <c r="C29" s="104" t="s">
        <v>87</v>
      </c>
      <c r="D29" s="112"/>
      <c r="E29" s="112"/>
      <c r="F29" s="113">
        <f>D$28*$B29</f>
        <v>-1.5905761056112051</v>
      </c>
      <c r="G29" s="113">
        <f t="shared" ref="G29:BR29" si="17">E$28*$B29</f>
        <v>-1.6435953091315787</v>
      </c>
      <c r="H29" s="113">
        <f t="shared" si="17"/>
        <v>-1.5905761056112051</v>
      </c>
      <c r="I29" s="113">
        <f t="shared" si="17"/>
        <v>-1.6435953091315787</v>
      </c>
      <c r="J29" s="113">
        <f t="shared" si="17"/>
        <v>-1.6435953091315787</v>
      </c>
      <c r="K29" s="113">
        <f t="shared" si="17"/>
        <v>-1.5905761056112051</v>
      </c>
      <c r="L29" s="113">
        <f t="shared" si="17"/>
        <v>-1.6435953091315787</v>
      </c>
      <c r="M29" s="113">
        <f t="shared" si="17"/>
        <v>-1.5905761056112051</v>
      </c>
      <c r="N29" s="113">
        <f t="shared" si="17"/>
        <v>-1.6435953091315787</v>
      </c>
      <c r="O29" s="113">
        <f t="shared" si="17"/>
        <v>-1.6435953091315787</v>
      </c>
      <c r="P29" s="113">
        <f t="shared" si="17"/>
        <v>-1.4845376985704581</v>
      </c>
      <c r="Q29" s="113">
        <f t="shared" si="17"/>
        <v>-1.6435953091315787</v>
      </c>
      <c r="R29" s="114">
        <f t="shared" si="17"/>
        <v>1.417043060211238</v>
      </c>
      <c r="S29" s="114">
        <f t="shared" si="17"/>
        <v>1.4642778288849461</v>
      </c>
      <c r="T29" s="114">
        <f t="shared" si="17"/>
        <v>1.417043060211238</v>
      </c>
      <c r="U29" s="114">
        <f t="shared" si="17"/>
        <v>1.4642778288849461</v>
      </c>
      <c r="V29" s="114">
        <f t="shared" si="17"/>
        <v>1.4642778288849461</v>
      </c>
      <c r="W29" s="114">
        <f t="shared" si="17"/>
        <v>1.417043060211238</v>
      </c>
      <c r="X29" s="114">
        <f t="shared" si="17"/>
        <v>1.4642778288849461</v>
      </c>
      <c r="Y29" s="114">
        <f t="shared" si="17"/>
        <v>1.417043060211238</v>
      </c>
      <c r="Z29" s="114">
        <f t="shared" si="17"/>
        <v>1.4642778288849461</v>
      </c>
      <c r="AA29" s="114">
        <f t="shared" si="17"/>
        <v>1.4642778288849461</v>
      </c>
      <c r="AB29" s="114">
        <f t="shared" si="17"/>
        <v>1.3225735228638222</v>
      </c>
      <c r="AC29" s="114">
        <f t="shared" si="17"/>
        <v>1.4642778288849461</v>
      </c>
      <c r="AD29" s="115">
        <f t="shared" si="17"/>
        <v>-1.4170430602112785</v>
      </c>
      <c r="AE29" s="115">
        <f t="shared" si="17"/>
        <v>-1.4642778288849876</v>
      </c>
      <c r="AF29" s="115">
        <f t="shared" si="17"/>
        <v>-1.4170430602112785</v>
      </c>
      <c r="AG29" s="115">
        <f t="shared" si="17"/>
        <v>-1.4642778288849876</v>
      </c>
      <c r="AH29" s="115">
        <f t="shared" si="17"/>
        <v>-1.4642778288849876</v>
      </c>
      <c r="AI29" s="115">
        <f t="shared" si="17"/>
        <v>-1.4170430602112785</v>
      </c>
      <c r="AJ29" s="115">
        <f t="shared" si="17"/>
        <v>-1.4642778288849876</v>
      </c>
      <c r="AK29" s="115">
        <f t="shared" si="17"/>
        <v>-1.4170430602112785</v>
      </c>
      <c r="AL29" s="115">
        <f t="shared" si="17"/>
        <v>-1.4642778288849876</v>
      </c>
      <c r="AM29" s="115">
        <f t="shared" si="17"/>
        <v>-1.4642778288849876</v>
      </c>
      <c r="AN29" s="115">
        <f>AL$28*$B29</f>
        <v>-1.32257352286386</v>
      </c>
      <c r="AO29" s="115">
        <f t="shared" si="17"/>
        <v>-1.4642778288849876</v>
      </c>
      <c r="AP29" s="116">
        <f t="shared" si="17"/>
        <v>1.8675425669888235</v>
      </c>
      <c r="AQ29" s="116">
        <f t="shared" si="17"/>
        <v>1.929793985888451</v>
      </c>
      <c r="AR29" s="116">
        <f t="shared" si="17"/>
        <v>1.8675425669888235</v>
      </c>
      <c r="AS29" s="116">
        <f t="shared" si="17"/>
        <v>1.929793985888451</v>
      </c>
      <c r="AT29" s="116">
        <f t="shared" si="17"/>
        <v>1.929793985888451</v>
      </c>
      <c r="AU29" s="116">
        <f t="shared" si="17"/>
        <v>1.8675425669888235</v>
      </c>
      <c r="AV29" s="116">
        <f t="shared" si="17"/>
        <v>1.929793985888451</v>
      </c>
      <c r="AW29" s="116">
        <f t="shared" si="17"/>
        <v>1.8675425669888235</v>
      </c>
      <c r="AX29" s="116">
        <f t="shared" si="17"/>
        <v>1.929793985888451</v>
      </c>
      <c r="AY29" s="116">
        <f t="shared" si="17"/>
        <v>1.929793985888451</v>
      </c>
      <c r="AZ29" s="116">
        <f t="shared" si="17"/>
        <v>1.7430397291895685</v>
      </c>
      <c r="BA29" s="116">
        <f t="shared" si="17"/>
        <v>1.929793985888451</v>
      </c>
      <c r="BB29" s="117">
        <f t="shared" si="17"/>
        <v>-1.3522758469464298</v>
      </c>
      <c r="BC29" s="117">
        <f t="shared" si="17"/>
        <v>-1.3973517085113105</v>
      </c>
      <c r="BD29" s="117">
        <f t="shared" si="17"/>
        <v>-1.3522758469464298</v>
      </c>
      <c r="BE29" s="117">
        <f t="shared" si="17"/>
        <v>-1.3973517085113105</v>
      </c>
      <c r="BF29" s="117">
        <f t="shared" si="17"/>
        <v>-1.3973517085113105</v>
      </c>
      <c r="BG29" s="117">
        <f t="shared" si="17"/>
        <v>-1.3522758469464298</v>
      </c>
      <c r="BH29" s="117">
        <f t="shared" si="17"/>
        <v>-1.3973517085113105</v>
      </c>
      <c r="BI29" s="117">
        <f t="shared" si="17"/>
        <v>-1.3522758469464298</v>
      </c>
      <c r="BJ29" s="117">
        <f t="shared" si="17"/>
        <v>-1.3973517085113105</v>
      </c>
      <c r="BK29" s="117">
        <f t="shared" si="17"/>
        <v>-1.3973517085113105</v>
      </c>
      <c r="BL29" s="117">
        <f t="shared" si="17"/>
        <v>-1.2621241238166678</v>
      </c>
      <c r="BM29" s="117">
        <f t="shared" si="17"/>
        <v>-1.3973517085113105</v>
      </c>
      <c r="BN29" s="118">
        <f t="shared" si="17"/>
        <v>0</v>
      </c>
      <c r="BO29" s="118">
        <f t="shared" si="17"/>
        <v>0</v>
      </c>
      <c r="BP29" s="118">
        <f t="shared" si="17"/>
        <v>0</v>
      </c>
      <c r="BQ29" s="118">
        <f t="shared" si="17"/>
        <v>0</v>
      </c>
      <c r="BR29" s="118">
        <f t="shared" si="17"/>
        <v>0</v>
      </c>
      <c r="BS29" s="118">
        <f t="shared" ref="BS29:CN29" si="18">BQ$28*$B29</f>
        <v>0</v>
      </c>
      <c r="BT29" s="118">
        <f t="shared" si="18"/>
        <v>0</v>
      </c>
      <c r="BU29" s="118">
        <f t="shared" si="18"/>
        <v>0</v>
      </c>
      <c r="BV29" s="118">
        <f t="shared" si="18"/>
        <v>0</v>
      </c>
      <c r="BW29" s="118">
        <f t="shared" si="18"/>
        <v>0</v>
      </c>
      <c r="BX29" s="118">
        <f t="shared" si="18"/>
        <v>0</v>
      </c>
      <c r="BY29" s="118">
        <f t="shared" si="18"/>
        <v>0</v>
      </c>
      <c r="BZ29" s="119">
        <f t="shared" si="18"/>
        <v>0</v>
      </c>
      <c r="CA29" s="119">
        <f t="shared" si="18"/>
        <v>0</v>
      </c>
      <c r="CB29" s="119">
        <f t="shared" si="18"/>
        <v>0</v>
      </c>
      <c r="CC29" s="119">
        <f t="shared" si="18"/>
        <v>0</v>
      </c>
      <c r="CD29" s="119">
        <f t="shared" si="18"/>
        <v>0</v>
      </c>
      <c r="CE29" s="119">
        <f t="shared" si="18"/>
        <v>0</v>
      </c>
      <c r="CF29" s="119">
        <f t="shared" si="18"/>
        <v>0</v>
      </c>
      <c r="CG29" s="119">
        <f t="shared" si="18"/>
        <v>0</v>
      </c>
      <c r="CH29" s="119">
        <f t="shared" si="18"/>
        <v>0</v>
      </c>
      <c r="CI29" s="119">
        <f t="shared" si="18"/>
        <v>0</v>
      </c>
      <c r="CJ29" s="119">
        <f t="shared" si="18"/>
        <v>0</v>
      </c>
      <c r="CK29" s="119">
        <f t="shared" si="18"/>
        <v>0</v>
      </c>
      <c r="CL29" s="120">
        <f t="shared" si="18"/>
        <v>0</v>
      </c>
      <c r="CM29" s="120">
        <f t="shared" si="18"/>
        <v>0</v>
      </c>
      <c r="CN29" s="120">
        <f t="shared" si="18"/>
        <v>0</v>
      </c>
      <c r="CO29" s="25"/>
      <c r="CP29" s="25"/>
      <c r="CQ29" s="25"/>
      <c r="CR29" s="25"/>
      <c r="CS29" s="25"/>
    </row>
    <row r="30" spans="1:100" x14ac:dyDescent="0.2">
      <c r="A30" s="168"/>
      <c r="B30" s="111">
        <v>0.37</v>
      </c>
      <c r="C30" s="104" t="s">
        <v>88</v>
      </c>
      <c r="D30" s="112"/>
      <c r="E30" s="112"/>
      <c r="F30" s="112"/>
      <c r="G30" s="112"/>
      <c r="H30" s="113">
        <f>D$28*$B30</f>
        <v>-1.8984295454069222</v>
      </c>
      <c r="I30" s="113">
        <f t="shared" ref="I30:BT30" si="19">E$28*$B30</f>
        <v>-1.9617105302538196</v>
      </c>
      <c r="J30" s="113">
        <f t="shared" si="19"/>
        <v>-1.8984295454069222</v>
      </c>
      <c r="K30" s="113">
        <f t="shared" si="19"/>
        <v>-1.9617105302538196</v>
      </c>
      <c r="L30" s="113">
        <f t="shared" si="19"/>
        <v>-1.9617105302538196</v>
      </c>
      <c r="M30" s="113">
        <f t="shared" si="19"/>
        <v>-1.8984295454069222</v>
      </c>
      <c r="N30" s="113">
        <f t="shared" si="19"/>
        <v>-1.9617105302538196</v>
      </c>
      <c r="O30" s="113">
        <f t="shared" si="19"/>
        <v>-1.8984295454069222</v>
      </c>
      <c r="P30" s="113">
        <f t="shared" si="19"/>
        <v>-1.9617105302538196</v>
      </c>
      <c r="Q30" s="113">
        <f t="shared" si="19"/>
        <v>-1.9617105302538196</v>
      </c>
      <c r="R30" s="113">
        <f t="shared" si="19"/>
        <v>-1.7718675757131275</v>
      </c>
      <c r="S30" s="113">
        <f t="shared" si="19"/>
        <v>-1.9617105302538196</v>
      </c>
      <c r="T30" s="114">
        <f t="shared" si="19"/>
        <v>1.6913094589618001</v>
      </c>
      <c r="U30" s="114">
        <f t="shared" si="19"/>
        <v>1.7476864409271937</v>
      </c>
      <c r="V30" s="114">
        <f t="shared" si="19"/>
        <v>1.6913094589618001</v>
      </c>
      <c r="W30" s="114">
        <f t="shared" si="19"/>
        <v>1.7476864409271937</v>
      </c>
      <c r="X30" s="114">
        <f t="shared" si="19"/>
        <v>1.7476864409271937</v>
      </c>
      <c r="Y30" s="114">
        <f t="shared" si="19"/>
        <v>1.6913094589618001</v>
      </c>
      <c r="Z30" s="114">
        <f t="shared" si="19"/>
        <v>1.7476864409271937</v>
      </c>
      <c r="AA30" s="114">
        <f t="shared" si="19"/>
        <v>1.6913094589618001</v>
      </c>
      <c r="AB30" s="114">
        <f t="shared" si="19"/>
        <v>1.7476864409271937</v>
      </c>
      <c r="AC30" s="114">
        <f t="shared" si="19"/>
        <v>1.7476864409271937</v>
      </c>
      <c r="AD30" s="114">
        <f t="shared" si="19"/>
        <v>1.5785554950310137</v>
      </c>
      <c r="AE30" s="114">
        <f t="shared" si="19"/>
        <v>1.7476864409271937</v>
      </c>
      <c r="AF30" s="115">
        <f t="shared" si="19"/>
        <v>-1.6913094589618485</v>
      </c>
      <c r="AG30" s="115">
        <f t="shared" si="19"/>
        <v>-1.7476864409272432</v>
      </c>
      <c r="AH30" s="115">
        <f t="shared" si="19"/>
        <v>-1.6913094589618485</v>
      </c>
      <c r="AI30" s="115">
        <f t="shared" si="19"/>
        <v>-1.7476864409272432</v>
      </c>
      <c r="AJ30" s="115">
        <f t="shared" si="19"/>
        <v>-1.7476864409272432</v>
      </c>
      <c r="AK30" s="115">
        <f t="shared" si="19"/>
        <v>-1.6913094589618485</v>
      </c>
      <c r="AL30" s="115">
        <f t="shared" si="19"/>
        <v>-1.7476864409272432</v>
      </c>
      <c r="AM30" s="115">
        <f t="shared" si="19"/>
        <v>-1.6913094589618485</v>
      </c>
      <c r="AN30" s="115">
        <f t="shared" si="19"/>
        <v>-1.7476864409272432</v>
      </c>
      <c r="AO30" s="115">
        <f t="shared" si="19"/>
        <v>-1.7476864409272432</v>
      </c>
      <c r="AP30" s="115">
        <f t="shared" si="19"/>
        <v>-1.5785554950310585</v>
      </c>
      <c r="AQ30" s="115">
        <f t="shared" si="19"/>
        <v>-1.7476864409272432</v>
      </c>
      <c r="AR30" s="116">
        <f t="shared" si="19"/>
        <v>2.2290024186640798</v>
      </c>
      <c r="AS30" s="116">
        <f t="shared" si="19"/>
        <v>2.3033024992862154</v>
      </c>
      <c r="AT30" s="116">
        <f t="shared" si="19"/>
        <v>2.2290024186640798</v>
      </c>
      <c r="AU30" s="116">
        <f t="shared" si="19"/>
        <v>2.3033024992862154</v>
      </c>
      <c r="AV30" s="116">
        <f t="shared" si="19"/>
        <v>2.3033024992862154</v>
      </c>
      <c r="AW30" s="116">
        <f t="shared" si="19"/>
        <v>2.2290024186640798</v>
      </c>
      <c r="AX30" s="116">
        <f t="shared" si="19"/>
        <v>2.3033024992862154</v>
      </c>
      <c r="AY30" s="116">
        <f t="shared" si="19"/>
        <v>2.2290024186640798</v>
      </c>
      <c r="AZ30" s="116">
        <f t="shared" si="19"/>
        <v>2.3033024992862154</v>
      </c>
      <c r="BA30" s="116">
        <f t="shared" si="19"/>
        <v>2.3033024992862154</v>
      </c>
      <c r="BB30" s="116">
        <f t="shared" si="19"/>
        <v>2.0804022574198076</v>
      </c>
      <c r="BC30" s="116">
        <f t="shared" si="19"/>
        <v>2.3033024992862154</v>
      </c>
      <c r="BD30" s="117">
        <f t="shared" si="19"/>
        <v>-1.6140066560328357</v>
      </c>
      <c r="BE30" s="117">
        <f t="shared" si="19"/>
        <v>-1.6678068779005966</v>
      </c>
      <c r="BF30" s="117">
        <f t="shared" si="19"/>
        <v>-1.6140066560328357</v>
      </c>
      <c r="BG30" s="117">
        <f t="shared" si="19"/>
        <v>-1.6678068779005966</v>
      </c>
      <c r="BH30" s="117">
        <f t="shared" si="19"/>
        <v>-1.6678068779005966</v>
      </c>
      <c r="BI30" s="117">
        <f t="shared" si="19"/>
        <v>-1.6140066560328357</v>
      </c>
      <c r="BJ30" s="117">
        <f t="shared" si="19"/>
        <v>-1.6678068779005966</v>
      </c>
      <c r="BK30" s="117">
        <f t="shared" si="19"/>
        <v>-1.6140066560328357</v>
      </c>
      <c r="BL30" s="117">
        <f t="shared" si="19"/>
        <v>-1.6678068779005966</v>
      </c>
      <c r="BM30" s="117">
        <f t="shared" si="19"/>
        <v>-1.6678068779005966</v>
      </c>
      <c r="BN30" s="117">
        <f t="shared" si="19"/>
        <v>-1.5064062122973132</v>
      </c>
      <c r="BO30" s="117">
        <f t="shared" si="19"/>
        <v>-1.6678068779005966</v>
      </c>
      <c r="BP30" s="118">
        <f t="shared" si="19"/>
        <v>0</v>
      </c>
      <c r="BQ30" s="118">
        <f t="shared" si="19"/>
        <v>0</v>
      </c>
      <c r="BR30" s="118">
        <f t="shared" si="19"/>
        <v>0</v>
      </c>
      <c r="BS30" s="118">
        <f t="shared" si="19"/>
        <v>0</v>
      </c>
      <c r="BT30" s="118">
        <f t="shared" si="19"/>
        <v>0</v>
      </c>
      <c r="BU30" s="118">
        <f t="shared" ref="BU30:CN30" si="20">BQ$28*$B30</f>
        <v>0</v>
      </c>
      <c r="BV30" s="118">
        <f t="shared" si="20"/>
        <v>0</v>
      </c>
      <c r="BW30" s="118">
        <f t="shared" si="20"/>
        <v>0</v>
      </c>
      <c r="BX30" s="118">
        <f t="shared" si="20"/>
        <v>0</v>
      </c>
      <c r="BY30" s="118">
        <f t="shared" si="20"/>
        <v>0</v>
      </c>
      <c r="BZ30" s="118">
        <f t="shared" si="20"/>
        <v>0</v>
      </c>
      <c r="CA30" s="118">
        <f t="shared" si="20"/>
        <v>0</v>
      </c>
      <c r="CB30" s="119">
        <f t="shared" si="20"/>
        <v>0</v>
      </c>
      <c r="CC30" s="119">
        <f t="shared" si="20"/>
        <v>0</v>
      </c>
      <c r="CD30" s="119">
        <f t="shared" si="20"/>
        <v>0</v>
      </c>
      <c r="CE30" s="119">
        <f t="shared" si="20"/>
        <v>0</v>
      </c>
      <c r="CF30" s="119">
        <f t="shared" si="20"/>
        <v>0</v>
      </c>
      <c r="CG30" s="119">
        <f t="shared" si="20"/>
        <v>0</v>
      </c>
      <c r="CH30" s="119">
        <f t="shared" si="20"/>
        <v>0</v>
      </c>
      <c r="CI30" s="119">
        <f t="shared" si="20"/>
        <v>0</v>
      </c>
      <c r="CJ30" s="119">
        <f t="shared" si="20"/>
        <v>0</v>
      </c>
      <c r="CK30" s="119">
        <f t="shared" si="20"/>
        <v>0</v>
      </c>
      <c r="CL30" s="119">
        <f t="shared" si="20"/>
        <v>0</v>
      </c>
      <c r="CM30" s="119">
        <f t="shared" si="20"/>
        <v>0</v>
      </c>
      <c r="CN30" s="120">
        <f t="shared" si="20"/>
        <v>0</v>
      </c>
      <c r="CO30" s="25"/>
      <c r="CP30" s="25"/>
      <c r="CQ30" s="25"/>
      <c r="CR30" s="25"/>
      <c r="CS30" s="25"/>
    </row>
    <row r="31" spans="1:100" x14ac:dyDescent="0.2">
      <c r="A31" s="168"/>
      <c r="B31" s="111">
        <v>0.21</v>
      </c>
      <c r="C31" s="104" t="s">
        <v>89</v>
      </c>
      <c r="D31" s="112"/>
      <c r="E31" s="112"/>
      <c r="F31" s="112"/>
      <c r="G31" s="112"/>
      <c r="H31" s="112"/>
      <c r="I31" s="112"/>
      <c r="J31" s="112"/>
      <c r="K31" s="113">
        <f>D$28*$B31</f>
        <v>-1.0774870392850098</v>
      </c>
      <c r="L31" s="113">
        <f t="shared" ref="L31:BW31" si="21">E$28*$B31</f>
        <v>-1.1134032739278434</v>
      </c>
      <c r="M31" s="113">
        <f t="shared" si="21"/>
        <v>-1.0774870392850098</v>
      </c>
      <c r="N31" s="113">
        <f t="shared" si="21"/>
        <v>-1.1134032739278434</v>
      </c>
      <c r="O31" s="113">
        <f t="shared" si="21"/>
        <v>-1.1134032739278434</v>
      </c>
      <c r="P31" s="113">
        <f t="shared" si="21"/>
        <v>-1.0774870392850098</v>
      </c>
      <c r="Q31" s="113">
        <f t="shared" si="21"/>
        <v>-1.1134032739278434</v>
      </c>
      <c r="R31" s="113">
        <f t="shared" si="21"/>
        <v>-1.0774870392850098</v>
      </c>
      <c r="S31" s="113">
        <f t="shared" si="21"/>
        <v>-1.1134032739278434</v>
      </c>
      <c r="T31" s="113">
        <f t="shared" si="21"/>
        <v>-1.1134032739278434</v>
      </c>
      <c r="U31" s="113">
        <f t="shared" si="21"/>
        <v>-1.0056545699993427</v>
      </c>
      <c r="V31" s="113">
        <f t="shared" si="21"/>
        <v>-1.1134032739278434</v>
      </c>
      <c r="W31" s="114">
        <f t="shared" si="21"/>
        <v>0.95993239562696764</v>
      </c>
      <c r="X31" s="114">
        <f t="shared" si="21"/>
        <v>0.99193014214786668</v>
      </c>
      <c r="Y31" s="114">
        <f t="shared" si="21"/>
        <v>0.95993239562696764</v>
      </c>
      <c r="Z31" s="114">
        <f t="shared" si="21"/>
        <v>0.99193014214786668</v>
      </c>
      <c r="AA31" s="114">
        <f t="shared" si="21"/>
        <v>0.99193014214786668</v>
      </c>
      <c r="AB31" s="114">
        <f t="shared" si="21"/>
        <v>0.95993239562696764</v>
      </c>
      <c r="AC31" s="114">
        <f t="shared" si="21"/>
        <v>0.99193014214786668</v>
      </c>
      <c r="AD31" s="114">
        <f t="shared" si="21"/>
        <v>0.95993239562696764</v>
      </c>
      <c r="AE31" s="114">
        <f t="shared" si="21"/>
        <v>0.99193014214786668</v>
      </c>
      <c r="AF31" s="114">
        <f t="shared" si="21"/>
        <v>0.99193014214786668</v>
      </c>
      <c r="AG31" s="114">
        <f t="shared" si="21"/>
        <v>0.89593690258516989</v>
      </c>
      <c r="AH31" s="114">
        <f t="shared" si="21"/>
        <v>0.99193014214786668</v>
      </c>
      <c r="AI31" s="115">
        <f t="shared" si="21"/>
        <v>-0.95993239562699506</v>
      </c>
      <c r="AJ31" s="115">
        <f t="shared" si="21"/>
        <v>-0.99193014214789477</v>
      </c>
      <c r="AK31" s="115">
        <f t="shared" si="21"/>
        <v>-0.95993239562699506</v>
      </c>
      <c r="AL31" s="115">
        <f t="shared" si="21"/>
        <v>-0.99193014214789477</v>
      </c>
      <c r="AM31" s="115">
        <f t="shared" si="21"/>
        <v>-0.99193014214789477</v>
      </c>
      <c r="AN31" s="115">
        <f t="shared" si="21"/>
        <v>-0.95993239562699506</v>
      </c>
      <c r="AO31" s="115">
        <f t="shared" si="21"/>
        <v>-0.99193014214789477</v>
      </c>
      <c r="AP31" s="115">
        <f t="shared" si="21"/>
        <v>-0.95993239562699506</v>
      </c>
      <c r="AQ31" s="115">
        <f t="shared" si="21"/>
        <v>-0.99193014214789477</v>
      </c>
      <c r="AR31" s="115">
        <f t="shared" si="21"/>
        <v>-0.99193014214789477</v>
      </c>
      <c r="AS31" s="115">
        <f t="shared" si="21"/>
        <v>-0.89593690258519543</v>
      </c>
      <c r="AT31" s="115">
        <f t="shared" si="21"/>
        <v>-0.99193014214789477</v>
      </c>
      <c r="AU31" s="116">
        <f t="shared" si="21"/>
        <v>1.2651094808633965</v>
      </c>
      <c r="AV31" s="116">
        <f t="shared" si="21"/>
        <v>1.3072797968921763</v>
      </c>
      <c r="AW31" s="116">
        <f t="shared" si="21"/>
        <v>1.2651094808633965</v>
      </c>
      <c r="AX31" s="116">
        <f t="shared" si="21"/>
        <v>1.3072797968921763</v>
      </c>
      <c r="AY31" s="116">
        <f t="shared" si="21"/>
        <v>1.3072797968921763</v>
      </c>
      <c r="AZ31" s="116">
        <f t="shared" si="21"/>
        <v>1.2651094808633965</v>
      </c>
      <c r="BA31" s="116">
        <f t="shared" si="21"/>
        <v>1.3072797968921763</v>
      </c>
      <c r="BB31" s="116">
        <f t="shared" si="21"/>
        <v>1.2651094808633965</v>
      </c>
      <c r="BC31" s="116">
        <f t="shared" si="21"/>
        <v>1.3072797968921763</v>
      </c>
      <c r="BD31" s="116">
        <f t="shared" si="21"/>
        <v>1.3072797968921763</v>
      </c>
      <c r="BE31" s="116">
        <f t="shared" si="21"/>
        <v>1.1807688488058368</v>
      </c>
      <c r="BF31" s="116">
        <f t="shared" si="21"/>
        <v>1.3072797968921763</v>
      </c>
      <c r="BG31" s="117">
        <f t="shared" si="21"/>
        <v>-0.91605783180242017</v>
      </c>
      <c r="BH31" s="117">
        <f t="shared" si="21"/>
        <v>-0.94659309286250071</v>
      </c>
      <c r="BI31" s="117">
        <f t="shared" si="21"/>
        <v>-0.91605783180242017</v>
      </c>
      <c r="BJ31" s="117">
        <f t="shared" si="21"/>
        <v>-0.94659309286250071</v>
      </c>
      <c r="BK31" s="117">
        <f t="shared" si="21"/>
        <v>-0.94659309286250071</v>
      </c>
      <c r="BL31" s="117">
        <f t="shared" si="21"/>
        <v>-0.91605783180242017</v>
      </c>
      <c r="BM31" s="117">
        <f t="shared" si="21"/>
        <v>-0.94659309286250071</v>
      </c>
      <c r="BN31" s="117">
        <f t="shared" si="21"/>
        <v>-0.91605783180242017</v>
      </c>
      <c r="BO31" s="117">
        <f t="shared" si="21"/>
        <v>-0.94659309286250071</v>
      </c>
      <c r="BP31" s="117">
        <f t="shared" si="21"/>
        <v>-0.94659309286250071</v>
      </c>
      <c r="BQ31" s="117">
        <f t="shared" si="21"/>
        <v>-0.85498730968225889</v>
      </c>
      <c r="BR31" s="117">
        <f t="shared" si="21"/>
        <v>-0.94659309286250071</v>
      </c>
      <c r="BS31" s="118">
        <f t="shared" si="21"/>
        <v>0</v>
      </c>
      <c r="BT31" s="118">
        <f t="shared" si="21"/>
        <v>0</v>
      </c>
      <c r="BU31" s="118">
        <f t="shared" si="21"/>
        <v>0</v>
      </c>
      <c r="BV31" s="118">
        <f t="shared" si="21"/>
        <v>0</v>
      </c>
      <c r="BW31" s="118">
        <f t="shared" si="21"/>
        <v>0</v>
      </c>
      <c r="BX31" s="118">
        <f t="shared" ref="BX31:CN31" si="22">BQ$28*$B31</f>
        <v>0</v>
      </c>
      <c r="BY31" s="118">
        <f t="shared" si="22"/>
        <v>0</v>
      </c>
      <c r="BZ31" s="118">
        <f t="shared" si="22"/>
        <v>0</v>
      </c>
      <c r="CA31" s="118">
        <f t="shared" si="22"/>
        <v>0</v>
      </c>
      <c r="CB31" s="118">
        <f t="shared" si="22"/>
        <v>0</v>
      </c>
      <c r="CC31" s="118">
        <f t="shared" si="22"/>
        <v>0</v>
      </c>
      <c r="CD31" s="118">
        <f t="shared" si="22"/>
        <v>0</v>
      </c>
      <c r="CE31" s="119">
        <f t="shared" si="22"/>
        <v>0</v>
      </c>
      <c r="CF31" s="119">
        <f t="shared" si="22"/>
        <v>0</v>
      </c>
      <c r="CG31" s="119">
        <f t="shared" si="22"/>
        <v>0</v>
      </c>
      <c r="CH31" s="119">
        <f t="shared" si="22"/>
        <v>0</v>
      </c>
      <c r="CI31" s="119">
        <f t="shared" si="22"/>
        <v>0</v>
      </c>
      <c r="CJ31" s="119">
        <f t="shared" si="22"/>
        <v>0</v>
      </c>
      <c r="CK31" s="119">
        <f t="shared" si="22"/>
        <v>0</v>
      </c>
      <c r="CL31" s="119">
        <f t="shared" si="22"/>
        <v>0</v>
      </c>
      <c r="CM31" s="119">
        <f t="shared" si="22"/>
        <v>0</v>
      </c>
      <c r="CN31" s="119">
        <f t="shared" si="22"/>
        <v>0</v>
      </c>
      <c r="CO31" s="25"/>
      <c r="CP31" s="25"/>
      <c r="CQ31" s="25"/>
      <c r="CR31" s="25"/>
      <c r="CS31" s="25"/>
    </row>
    <row r="32" spans="1:100" x14ac:dyDescent="0.2">
      <c r="A32" s="168"/>
      <c r="B32" s="111">
        <v>0.11</v>
      </c>
      <c r="C32" s="104" t="s">
        <v>90</v>
      </c>
      <c r="D32" s="121"/>
      <c r="E32" s="121"/>
      <c r="F32" s="112"/>
      <c r="G32" s="112"/>
      <c r="H32" s="112"/>
      <c r="I32" s="112"/>
      <c r="J32" s="112"/>
      <c r="K32" s="112"/>
      <c r="L32" s="112"/>
      <c r="M32" s="112"/>
      <c r="N32" s="112"/>
      <c r="O32" s="112"/>
      <c r="P32" s="112"/>
      <c r="Q32" s="112"/>
      <c r="R32" s="113">
        <f>D$28*$B32</f>
        <v>-0.56439797295881478</v>
      </c>
      <c r="S32" s="113">
        <f t="shared" ref="S32:CD32" si="23">E$28*$B32</f>
        <v>-0.58321123872410852</v>
      </c>
      <c r="T32" s="113">
        <f t="shared" si="23"/>
        <v>-0.56439797295881478</v>
      </c>
      <c r="U32" s="113">
        <f t="shared" si="23"/>
        <v>-0.58321123872410852</v>
      </c>
      <c r="V32" s="113">
        <f t="shared" si="23"/>
        <v>-0.58321123872410852</v>
      </c>
      <c r="W32" s="113">
        <f t="shared" si="23"/>
        <v>-0.56439797295881478</v>
      </c>
      <c r="X32" s="113">
        <f t="shared" si="23"/>
        <v>-0.58321123872410852</v>
      </c>
      <c r="Y32" s="113">
        <f t="shared" si="23"/>
        <v>-0.56439797295881478</v>
      </c>
      <c r="Z32" s="113">
        <f t="shared" si="23"/>
        <v>-0.58321123872410852</v>
      </c>
      <c r="AA32" s="113">
        <f t="shared" si="23"/>
        <v>-0.58321123872410852</v>
      </c>
      <c r="AB32" s="113">
        <f t="shared" si="23"/>
        <v>-0.52677144142822707</v>
      </c>
      <c r="AC32" s="113">
        <f t="shared" si="23"/>
        <v>-0.58321123872410852</v>
      </c>
      <c r="AD32" s="114">
        <f t="shared" si="23"/>
        <v>0.50282173104269734</v>
      </c>
      <c r="AE32" s="114">
        <f t="shared" si="23"/>
        <v>0.51958245541078729</v>
      </c>
      <c r="AF32" s="114">
        <f t="shared" si="23"/>
        <v>0.50282173104269734</v>
      </c>
      <c r="AG32" s="114">
        <f t="shared" si="23"/>
        <v>0.51958245541078729</v>
      </c>
      <c r="AH32" s="114">
        <f t="shared" si="23"/>
        <v>0.51958245541078729</v>
      </c>
      <c r="AI32" s="114">
        <f t="shared" si="23"/>
        <v>0.50282173104269734</v>
      </c>
      <c r="AJ32" s="114">
        <f t="shared" si="23"/>
        <v>0.51958245541078729</v>
      </c>
      <c r="AK32" s="114">
        <f t="shared" si="23"/>
        <v>0.50282173104269734</v>
      </c>
      <c r="AL32" s="114">
        <f t="shared" si="23"/>
        <v>0.51958245541078729</v>
      </c>
      <c r="AM32" s="114">
        <f t="shared" si="23"/>
        <v>0.51958245541078729</v>
      </c>
      <c r="AN32" s="114">
        <f t="shared" si="23"/>
        <v>0.46930028230651755</v>
      </c>
      <c r="AO32" s="114">
        <f t="shared" si="23"/>
        <v>0.51958245541078729</v>
      </c>
      <c r="AP32" s="115">
        <f t="shared" si="23"/>
        <v>-0.50282173104271177</v>
      </c>
      <c r="AQ32" s="115">
        <f t="shared" si="23"/>
        <v>-0.51958245541080206</v>
      </c>
      <c r="AR32" s="115">
        <f t="shared" si="23"/>
        <v>-0.50282173104271177</v>
      </c>
      <c r="AS32" s="115">
        <f t="shared" si="23"/>
        <v>-0.51958245541080206</v>
      </c>
      <c r="AT32" s="115">
        <f t="shared" si="23"/>
        <v>-0.51958245541080206</v>
      </c>
      <c r="AU32" s="115">
        <f t="shared" si="23"/>
        <v>-0.50282173104271177</v>
      </c>
      <c r="AV32" s="115">
        <f t="shared" si="23"/>
        <v>-0.51958245541080206</v>
      </c>
      <c r="AW32" s="115">
        <f t="shared" si="23"/>
        <v>-0.50282173104271177</v>
      </c>
      <c r="AX32" s="115">
        <f t="shared" si="23"/>
        <v>-0.51958245541080206</v>
      </c>
      <c r="AY32" s="115">
        <f t="shared" si="23"/>
        <v>-0.51958245541080206</v>
      </c>
      <c r="AZ32" s="115">
        <f t="shared" si="23"/>
        <v>-0.46930028230653092</v>
      </c>
      <c r="BA32" s="115">
        <f t="shared" si="23"/>
        <v>-0.51958245541080206</v>
      </c>
      <c r="BB32" s="116">
        <f t="shared" si="23"/>
        <v>0.66267639473796969</v>
      </c>
      <c r="BC32" s="116">
        <f t="shared" si="23"/>
        <v>0.68476560789590202</v>
      </c>
      <c r="BD32" s="116">
        <f t="shared" si="23"/>
        <v>0.66267639473796969</v>
      </c>
      <c r="BE32" s="116">
        <f t="shared" si="23"/>
        <v>0.68476560789590202</v>
      </c>
      <c r="BF32" s="116">
        <f t="shared" si="23"/>
        <v>0.68476560789590202</v>
      </c>
      <c r="BG32" s="116">
        <f t="shared" si="23"/>
        <v>0.66267639473796969</v>
      </c>
      <c r="BH32" s="116">
        <f t="shared" si="23"/>
        <v>0.68476560789590202</v>
      </c>
      <c r="BI32" s="116">
        <f t="shared" si="23"/>
        <v>0.66267639473796969</v>
      </c>
      <c r="BJ32" s="116">
        <f t="shared" si="23"/>
        <v>0.68476560789590202</v>
      </c>
      <c r="BK32" s="116">
        <f t="shared" si="23"/>
        <v>0.68476560789590202</v>
      </c>
      <c r="BL32" s="116">
        <f t="shared" si="23"/>
        <v>0.61849796842210492</v>
      </c>
      <c r="BM32" s="116">
        <f t="shared" si="23"/>
        <v>0.68476560789590202</v>
      </c>
      <c r="BN32" s="117">
        <f t="shared" si="23"/>
        <v>-0.47983981665841063</v>
      </c>
      <c r="BO32" s="117">
        <f t="shared" si="23"/>
        <v>-0.49583447721369089</v>
      </c>
      <c r="BP32" s="117">
        <f t="shared" si="23"/>
        <v>-0.47983981665841063</v>
      </c>
      <c r="BQ32" s="117">
        <f t="shared" si="23"/>
        <v>-0.49583447721369089</v>
      </c>
      <c r="BR32" s="117">
        <f t="shared" si="23"/>
        <v>-0.49583447721369089</v>
      </c>
      <c r="BS32" s="117">
        <f t="shared" si="23"/>
        <v>-0.47983981665841063</v>
      </c>
      <c r="BT32" s="117">
        <f t="shared" si="23"/>
        <v>-0.49583447721369089</v>
      </c>
      <c r="BU32" s="117">
        <f t="shared" si="23"/>
        <v>-0.47983981665841063</v>
      </c>
      <c r="BV32" s="117">
        <f t="shared" si="23"/>
        <v>-0.49583447721369089</v>
      </c>
      <c r="BW32" s="117">
        <f t="shared" si="23"/>
        <v>-0.49583447721369089</v>
      </c>
      <c r="BX32" s="117">
        <f t="shared" si="23"/>
        <v>-0.44785049554784989</v>
      </c>
      <c r="BY32" s="117">
        <f t="shared" si="23"/>
        <v>-0.49583447721369089</v>
      </c>
      <c r="BZ32" s="118">
        <f t="shared" si="23"/>
        <v>0</v>
      </c>
      <c r="CA32" s="118">
        <f t="shared" si="23"/>
        <v>0</v>
      </c>
      <c r="CB32" s="118">
        <f t="shared" si="23"/>
        <v>0</v>
      </c>
      <c r="CC32" s="118">
        <f t="shared" si="23"/>
        <v>0</v>
      </c>
      <c r="CD32" s="118">
        <f t="shared" si="23"/>
        <v>0</v>
      </c>
      <c r="CE32" s="118">
        <f t="shared" ref="CE32:CN32" si="24">BQ$28*$B32</f>
        <v>0</v>
      </c>
      <c r="CF32" s="118">
        <f t="shared" si="24"/>
        <v>0</v>
      </c>
      <c r="CG32" s="118">
        <f t="shared" si="24"/>
        <v>0</v>
      </c>
      <c r="CH32" s="118">
        <f t="shared" si="24"/>
        <v>0</v>
      </c>
      <c r="CI32" s="118">
        <f t="shared" si="24"/>
        <v>0</v>
      </c>
      <c r="CJ32" s="118">
        <f t="shared" si="24"/>
        <v>0</v>
      </c>
      <c r="CK32" s="118">
        <f t="shared" si="24"/>
        <v>0</v>
      </c>
      <c r="CL32" s="119">
        <f t="shared" si="24"/>
        <v>0</v>
      </c>
      <c r="CM32" s="119">
        <f t="shared" si="24"/>
        <v>0</v>
      </c>
      <c r="CN32" s="119">
        <f t="shared" si="24"/>
        <v>0</v>
      </c>
      <c r="CO32" s="25"/>
      <c r="CP32" s="25"/>
      <c r="CQ32" s="25"/>
      <c r="CR32" s="25"/>
      <c r="CS32" s="25"/>
    </row>
    <row r="33" spans="1:97" x14ac:dyDescent="0.2">
      <c r="A33" s="122" t="s">
        <v>91</v>
      </c>
      <c r="B33" s="25"/>
      <c r="C33" s="98" t="s">
        <v>92</v>
      </c>
      <c r="D33" s="121">
        <f t="shared" ref="D33:BO33" si="25">SUM(D29:D32)</f>
        <v>0</v>
      </c>
      <c r="E33" s="121">
        <f t="shared" si="25"/>
        <v>0</v>
      </c>
      <c r="F33" s="112">
        <f t="shared" si="25"/>
        <v>-1.5905761056112051</v>
      </c>
      <c r="G33" s="112">
        <f t="shared" si="25"/>
        <v>-1.6435953091315787</v>
      </c>
      <c r="H33" s="112">
        <f t="shared" si="25"/>
        <v>-3.4890056510181271</v>
      </c>
      <c r="I33" s="112">
        <f t="shared" si="25"/>
        <v>-3.6053058393853981</v>
      </c>
      <c r="J33" s="112">
        <f t="shared" si="25"/>
        <v>-3.5420248545385009</v>
      </c>
      <c r="K33" s="112">
        <f t="shared" si="25"/>
        <v>-4.6297736751500347</v>
      </c>
      <c r="L33" s="112">
        <f t="shared" si="25"/>
        <v>-4.7187091133132419</v>
      </c>
      <c r="M33" s="112">
        <f t="shared" si="25"/>
        <v>-4.5664926903031366</v>
      </c>
      <c r="N33" s="112">
        <f t="shared" si="25"/>
        <v>-4.7187091133132419</v>
      </c>
      <c r="O33" s="112">
        <f t="shared" si="25"/>
        <v>-4.6554281284663439</v>
      </c>
      <c r="P33" s="112">
        <f t="shared" si="25"/>
        <v>-4.5237352681092871</v>
      </c>
      <c r="Q33" s="112">
        <f t="shared" si="25"/>
        <v>-4.7187091133132419</v>
      </c>
      <c r="R33" s="113">
        <f t="shared" si="25"/>
        <v>-1.9967095277457139</v>
      </c>
      <c r="S33" s="113">
        <f t="shared" si="25"/>
        <v>-2.1940472140208254</v>
      </c>
      <c r="T33" s="113">
        <f t="shared" si="25"/>
        <v>1.4305512722863796</v>
      </c>
      <c r="U33" s="113">
        <f t="shared" si="25"/>
        <v>1.6230984610886887</v>
      </c>
      <c r="V33" s="113">
        <f t="shared" si="25"/>
        <v>1.4589727751947943</v>
      </c>
      <c r="W33" s="113">
        <f t="shared" si="25"/>
        <v>3.5602639238065845</v>
      </c>
      <c r="X33" s="113">
        <f t="shared" si="25"/>
        <v>3.6206831732358982</v>
      </c>
      <c r="Y33" s="113">
        <f t="shared" si="25"/>
        <v>3.5038869418411909</v>
      </c>
      <c r="Z33" s="113">
        <f t="shared" si="25"/>
        <v>3.6206831732358982</v>
      </c>
      <c r="AA33" s="113">
        <f t="shared" si="25"/>
        <v>3.5643061912705045</v>
      </c>
      <c r="AB33" s="113">
        <f t="shared" si="25"/>
        <v>3.5034209179897569</v>
      </c>
      <c r="AC33" s="113">
        <f t="shared" si="25"/>
        <v>3.6206831732358982</v>
      </c>
      <c r="AD33" s="114">
        <f t="shared" si="25"/>
        <v>1.6242665614894003</v>
      </c>
      <c r="AE33" s="114">
        <f t="shared" si="25"/>
        <v>1.79492120960086</v>
      </c>
      <c r="AF33" s="114">
        <f t="shared" si="25"/>
        <v>-1.6136006459825625</v>
      </c>
      <c r="AG33" s="114">
        <f t="shared" si="25"/>
        <v>-1.7964449118162735</v>
      </c>
      <c r="AH33" s="114">
        <f t="shared" si="25"/>
        <v>-1.6440746902881818</v>
      </c>
      <c r="AI33" s="114">
        <f t="shared" si="25"/>
        <v>-3.6218401657228192</v>
      </c>
      <c r="AJ33" s="114">
        <f t="shared" si="25"/>
        <v>-3.6843119565493385</v>
      </c>
      <c r="AK33" s="114">
        <f t="shared" si="25"/>
        <v>-3.5654631837574247</v>
      </c>
      <c r="AL33" s="114">
        <f t="shared" si="25"/>
        <v>-3.6843119565493385</v>
      </c>
      <c r="AM33" s="114">
        <f t="shared" si="25"/>
        <v>-3.6279349745839431</v>
      </c>
      <c r="AN33" s="114">
        <f t="shared" si="25"/>
        <v>-3.5608920771115811</v>
      </c>
      <c r="AO33" s="114">
        <f t="shared" si="25"/>
        <v>-3.6843119565493385</v>
      </c>
      <c r="AP33" s="115">
        <f t="shared" si="25"/>
        <v>-1.1737670547119419</v>
      </c>
      <c r="AQ33" s="115">
        <f t="shared" si="25"/>
        <v>-1.329405052597489</v>
      </c>
      <c r="AR33" s="115">
        <f t="shared" si="25"/>
        <v>2.6017931124622966</v>
      </c>
      <c r="AS33" s="115">
        <f t="shared" si="25"/>
        <v>2.8175771271786689</v>
      </c>
      <c r="AT33" s="115">
        <f t="shared" si="25"/>
        <v>2.6472838069938338</v>
      </c>
      <c r="AU33" s="115">
        <f t="shared" si="25"/>
        <v>4.9331328160957231</v>
      </c>
      <c r="AV33" s="115">
        <f t="shared" si="25"/>
        <v>5.0207938266560408</v>
      </c>
      <c r="AW33" s="115">
        <f t="shared" si="25"/>
        <v>4.8588327354735874</v>
      </c>
      <c r="AX33" s="115">
        <f t="shared" si="25"/>
        <v>5.0207938266560408</v>
      </c>
      <c r="AY33" s="115">
        <f t="shared" si="25"/>
        <v>4.9464937460339051</v>
      </c>
      <c r="AZ33" s="115">
        <f t="shared" si="25"/>
        <v>4.8421514270326504</v>
      </c>
      <c r="BA33" s="115">
        <f t="shared" si="25"/>
        <v>5.0207938266560408</v>
      </c>
      <c r="BB33" s="116">
        <f t="shared" si="25"/>
        <v>2.6559122860747442</v>
      </c>
      <c r="BC33" s="116">
        <f t="shared" si="25"/>
        <v>2.8979961955629836</v>
      </c>
      <c r="BD33" s="116">
        <f t="shared" si="25"/>
        <v>-0.99632631134911942</v>
      </c>
      <c r="BE33" s="116">
        <f t="shared" si="25"/>
        <v>-1.199624129710168</v>
      </c>
      <c r="BF33" s="116">
        <f t="shared" si="25"/>
        <v>-1.0193129597560682</v>
      </c>
      <c r="BG33" s="116">
        <f t="shared" si="25"/>
        <v>-3.2734641619114768</v>
      </c>
      <c r="BH33" s="116">
        <f t="shared" si="25"/>
        <v>-3.3269860713785055</v>
      </c>
      <c r="BI33" s="116">
        <f t="shared" si="25"/>
        <v>-3.2196639400437159</v>
      </c>
      <c r="BJ33" s="116">
        <f t="shared" si="25"/>
        <v>-3.3269860713785055</v>
      </c>
      <c r="BK33" s="116">
        <f t="shared" si="25"/>
        <v>-3.2731858495107451</v>
      </c>
      <c r="BL33" s="116">
        <f t="shared" si="25"/>
        <v>-3.2274908650975798</v>
      </c>
      <c r="BM33" s="116">
        <f t="shared" si="25"/>
        <v>-3.3269860713785055</v>
      </c>
      <c r="BN33" s="117">
        <f t="shared" si="25"/>
        <v>-2.9023038607581442</v>
      </c>
      <c r="BO33" s="117">
        <f t="shared" si="25"/>
        <v>-3.1102344479767883</v>
      </c>
      <c r="BP33" s="117">
        <f t="shared" ref="BP33:CN33" si="26">SUM(BP29:BP32)</f>
        <v>-1.4264329095209114</v>
      </c>
      <c r="BQ33" s="117">
        <f t="shared" si="26"/>
        <v>-1.3508217868959498</v>
      </c>
      <c r="BR33" s="117">
        <f t="shared" si="26"/>
        <v>-1.4424275700761915</v>
      </c>
      <c r="BS33" s="117">
        <f t="shared" si="26"/>
        <v>-0.47983981665841063</v>
      </c>
      <c r="BT33" s="117">
        <f t="shared" si="26"/>
        <v>-0.49583447721369089</v>
      </c>
      <c r="BU33" s="117">
        <f t="shared" si="26"/>
        <v>-0.47983981665841063</v>
      </c>
      <c r="BV33" s="117">
        <f t="shared" si="26"/>
        <v>-0.49583447721369089</v>
      </c>
      <c r="BW33" s="117">
        <f t="shared" si="26"/>
        <v>-0.49583447721369089</v>
      </c>
      <c r="BX33" s="117">
        <f t="shared" si="26"/>
        <v>-0.44785049554784989</v>
      </c>
      <c r="BY33" s="117">
        <f t="shared" si="26"/>
        <v>-0.49583447721369089</v>
      </c>
      <c r="BZ33" s="118">
        <f t="shared" si="26"/>
        <v>0</v>
      </c>
      <c r="CA33" s="118">
        <f t="shared" si="26"/>
        <v>0</v>
      </c>
      <c r="CB33" s="118">
        <f t="shared" si="26"/>
        <v>0</v>
      </c>
      <c r="CC33" s="118">
        <f t="shared" si="26"/>
        <v>0</v>
      </c>
      <c r="CD33" s="118">
        <f t="shared" si="26"/>
        <v>0</v>
      </c>
      <c r="CE33" s="118">
        <f t="shared" si="26"/>
        <v>0</v>
      </c>
      <c r="CF33" s="118">
        <f t="shared" si="26"/>
        <v>0</v>
      </c>
      <c r="CG33" s="118">
        <f t="shared" si="26"/>
        <v>0</v>
      </c>
      <c r="CH33" s="118">
        <f t="shared" si="26"/>
        <v>0</v>
      </c>
      <c r="CI33" s="118">
        <f t="shared" si="26"/>
        <v>0</v>
      </c>
      <c r="CJ33" s="118">
        <f t="shared" si="26"/>
        <v>0</v>
      </c>
      <c r="CK33" s="118">
        <f t="shared" si="26"/>
        <v>0</v>
      </c>
      <c r="CL33" s="119">
        <f t="shared" si="26"/>
        <v>0</v>
      </c>
      <c r="CM33" s="119">
        <f t="shared" si="26"/>
        <v>0</v>
      </c>
      <c r="CN33" s="119">
        <f t="shared" si="26"/>
        <v>0</v>
      </c>
      <c r="CO33" s="25"/>
      <c r="CP33" s="25"/>
      <c r="CQ33" s="25"/>
      <c r="CR33" s="25"/>
      <c r="CS33" s="25"/>
    </row>
    <row r="34" spans="1:97" ht="25.5" x14ac:dyDescent="0.2">
      <c r="A34" s="140" t="s">
        <v>128</v>
      </c>
      <c r="B34" s="25"/>
      <c r="C34" s="98" t="s">
        <v>93</v>
      </c>
      <c r="D34" s="123">
        <f>D5</f>
        <v>771.52248699999996</v>
      </c>
      <c r="E34" s="123">
        <f t="shared" ref="E34:AM34" si="27">E5</f>
        <v>711.20495499999993</v>
      </c>
      <c r="F34" s="123">
        <f t="shared" si="27"/>
        <v>622.32000800000003</v>
      </c>
      <c r="G34" s="123">
        <f t="shared" si="27"/>
        <v>636.28037300000005</v>
      </c>
      <c r="H34" s="123">
        <f t="shared" si="27"/>
        <v>640.03536299999996</v>
      </c>
      <c r="I34" s="123">
        <f t="shared" si="27"/>
        <v>657.147963</v>
      </c>
      <c r="J34" s="123">
        <f t="shared" si="27"/>
        <v>806.81083799999999</v>
      </c>
      <c r="K34" s="123">
        <f t="shared" si="27"/>
        <v>993.50497100000007</v>
      </c>
      <c r="L34" s="123">
        <f t="shared" si="27"/>
        <v>1074.166606</v>
      </c>
      <c r="M34" s="123">
        <f t="shared" si="27"/>
        <v>1058.473377</v>
      </c>
      <c r="N34" s="123">
        <f t="shared" si="27"/>
        <v>968.37916399999995</v>
      </c>
      <c r="O34" s="123">
        <f t="shared" si="27"/>
        <v>997.653278</v>
      </c>
      <c r="P34" s="123">
        <f t="shared" si="27"/>
        <v>782.86475600000006</v>
      </c>
      <c r="Q34" s="123">
        <f t="shared" si="27"/>
        <v>689.42819499999996</v>
      </c>
      <c r="R34" s="123">
        <f t="shared" si="27"/>
        <v>637.00655799999993</v>
      </c>
      <c r="S34" s="123">
        <f t="shared" si="27"/>
        <v>645.87615800000003</v>
      </c>
      <c r="T34" s="123">
        <f t="shared" si="27"/>
        <v>659.31370499999991</v>
      </c>
      <c r="U34" s="123">
        <f t="shared" si="27"/>
        <v>665.44113300000004</v>
      </c>
      <c r="V34" s="123">
        <f t="shared" si="27"/>
        <v>807.51686699999993</v>
      </c>
      <c r="W34" s="123">
        <f t="shared" si="27"/>
        <v>922.44256099999996</v>
      </c>
      <c r="X34" s="123">
        <f t="shared" si="27"/>
        <v>994.75885100000005</v>
      </c>
      <c r="Y34" s="123">
        <f t="shared" si="27"/>
        <v>966.91814499999998</v>
      </c>
      <c r="Z34" s="123">
        <f t="shared" si="27"/>
        <v>862.97875999999997</v>
      </c>
      <c r="AA34" s="123">
        <f t="shared" si="27"/>
        <v>896.07709299999999</v>
      </c>
      <c r="AB34" s="123">
        <f t="shared" si="27"/>
        <v>752.79495999999995</v>
      </c>
      <c r="AC34" s="123">
        <f t="shared" si="27"/>
        <v>685.10322800000006</v>
      </c>
      <c r="AD34" s="123">
        <f t="shared" si="27"/>
        <v>612.06047599999999</v>
      </c>
      <c r="AE34" s="123">
        <f t="shared" si="27"/>
        <v>637.63100800000007</v>
      </c>
      <c r="AF34" s="123">
        <f t="shared" si="27"/>
        <v>632.34919300000001</v>
      </c>
      <c r="AG34" s="123">
        <f t="shared" si="27"/>
        <v>666.10873800000002</v>
      </c>
      <c r="AH34" s="123">
        <f t="shared" si="27"/>
        <v>782.36861099999999</v>
      </c>
      <c r="AI34" s="123">
        <f t="shared" si="27"/>
        <v>911.52102000000002</v>
      </c>
      <c r="AJ34" s="123">
        <f t="shared" si="27"/>
        <v>1000.998706</v>
      </c>
      <c r="AK34" s="123">
        <f t="shared" si="27"/>
        <v>967.64388399999996</v>
      </c>
      <c r="AL34" s="123">
        <f t="shared" si="27"/>
        <v>908.69565399999999</v>
      </c>
      <c r="AM34" s="123">
        <f t="shared" si="27"/>
        <v>934.28092900000001</v>
      </c>
      <c r="AN34" s="114">
        <f>AN5-AN33</f>
        <v>796.02897207711158</v>
      </c>
      <c r="AO34" s="114">
        <f t="shared" ref="AO34:CN34" si="28">AO5-AO33</f>
        <v>675.7214769565494</v>
      </c>
      <c r="AP34" s="115">
        <f>AP5-AP33</f>
        <v>611.4293060547119</v>
      </c>
      <c r="AQ34" s="115">
        <f t="shared" si="28"/>
        <v>636.5932330525975</v>
      </c>
      <c r="AR34" s="115">
        <f t="shared" si="28"/>
        <v>628.42469788753783</v>
      </c>
      <c r="AS34" s="115">
        <f t="shared" si="28"/>
        <v>674.68097487282137</v>
      </c>
      <c r="AT34" s="115">
        <f t="shared" si="28"/>
        <v>807.24596119300611</v>
      </c>
      <c r="AU34" s="115">
        <f t="shared" si="28"/>
        <v>922.4887261839043</v>
      </c>
      <c r="AV34" s="115">
        <f t="shared" si="28"/>
        <v>1042.282033173344</v>
      </c>
      <c r="AW34" s="115">
        <f t="shared" si="28"/>
        <v>1045.6707892645263</v>
      </c>
      <c r="AX34" s="115">
        <f t="shared" si="28"/>
        <v>908.28234217334409</v>
      </c>
      <c r="AY34" s="115">
        <f t="shared" si="28"/>
        <v>878.84214225396624</v>
      </c>
      <c r="AZ34" s="115">
        <f t="shared" si="28"/>
        <v>738.98023957296732</v>
      </c>
      <c r="BA34" s="115">
        <f t="shared" si="28"/>
        <v>663.73318217334406</v>
      </c>
      <c r="BB34" s="116">
        <f t="shared" si="28"/>
        <v>603.77099771392523</v>
      </c>
      <c r="BC34" s="116">
        <f t="shared" si="28"/>
        <v>622.56698580443697</v>
      </c>
      <c r="BD34" s="116">
        <f t="shared" si="28"/>
        <v>624.08414231134907</v>
      </c>
      <c r="BE34" s="116">
        <f t="shared" si="28"/>
        <v>652.60412712971015</v>
      </c>
      <c r="BF34" s="116">
        <f t="shared" si="28"/>
        <v>763.44541495975602</v>
      </c>
      <c r="BG34" s="116">
        <f t="shared" si="28"/>
        <v>862.38218516191159</v>
      </c>
      <c r="BH34" s="116">
        <f t="shared" si="28"/>
        <v>1001.8132450713786</v>
      </c>
      <c r="BI34" s="116">
        <f t="shared" si="28"/>
        <v>1043.5505469400439</v>
      </c>
      <c r="BJ34" s="116">
        <f t="shared" si="28"/>
        <v>896.6930460713786</v>
      </c>
      <c r="BK34" s="116">
        <f t="shared" si="28"/>
        <v>901.45165684951075</v>
      </c>
      <c r="BL34" s="116">
        <f t="shared" si="28"/>
        <v>759.49529686509766</v>
      </c>
      <c r="BM34" s="116">
        <f t="shared" si="28"/>
        <v>698.74325307137849</v>
      </c>
      <c r="BN34" s="117">
        <f t="shared" si="28"/>
        <v>609.14829986075824</v>
      </c>
      <c r="BO34" s="117">
        <f t="shared" si="28"/>
        <v>625.73692244797678</v>
      </c>
      <c r="BP34" s="117">
        <f t="shared" si="28"/>
        <v>628.85983990952104</v>
      </c>
      <c r="BQ34" s="117">
        <f t="shared" si="28"/>
        <v>651.61785278689581</v>
      </c>
      <c r="BR34" s="117">
        <f t="shared" si="28"/>
        <v>758.16538157007619</v>
      </c>
      <c r="BS34" s="117">
        <f t="shared" si="28"/>
        <v>903.87835481665843</v>
      </c>
      <c r="BT34" s="117">
        <f t="shared" si="28"/>
        <v>1094.5817754772136</v>
      </c>
      <c r="BU34" s="117">
        <f t="shared" si="28"/>
        <v>993.29670381665846</v>
      </c>
      <c r="BV34" s="117">
        <f t="shared" si="28"/>
        <v>821.00596847721374</v>
      </c>
      <c r="BW34" s="117">
        <f t="shared" si="28"/>
        <v>887.60551747721354</v>
      </c>
      <c r="BX34" s="117">
        <f t="shared" si="28"/>
        <v>699.96324549554811</v>
      </c>
      <c r="BY34" s="117">
        <f t="shared" si="28"/>
        <v>669.7944454772138</v>
      </c>
      <c r="BZ34" s="118">
        <f t="shared" si="28"/>
        <v>624.41601400000013</v>
      </c>
      <c r="CA34" s="118">
        <f t="shared" si="28"/>
        <v>630.75619200000017</v>
      </c>
      <c r="CB34" s="118">
        <f t="shared" si="28"/>
        <v>630.75763800000016</v>
      </c>
      <c r="CC34" s="118">
        <f t="shared" si="28"/>
        <v>634.69145400000014</v>
      </c>
      <c r="CD34" s="118">
        <f t="shared" si="28"/>
        <v>724.82509800000003</v>
      </c>
      <c r="CE34" s="118">
        <f t="shared" si="28"/>
        <v>788.45108300000004</v>
      </c>
      <c r="CF34" s="118">
        <f t="shared" si="28"/>
        <v>899.47985799999992</v>
      </c>
      <c r="CG34" s="118">
        <f t="shared" si="28"/>
        <v>914.52537899999993</v>
      </c>
      <c r="CH34" s="118">
        <f t="shared" si="28"/>
        <v>893.23167500000011</v>
      </c>
      <c r="CI34" s="118">
        <f t="shared" si="28"/>
        <v>834.67671200000007</v>
      </c>
      <c r="CJ34" s="118">
        <f t="shared" si="28"/>
        <v>720.77329199999997</v>
      </c>
      <c r="CK34" s="118">
        <f t="shared" si="28"/>
        <v>672.40611200000001</v>
      </c>
      <c r="CL34" s="119">
        <f t="shared" si="28"/>
        <v>618.56101299999989</v>
      </c>
      <c r="CM34" s="119">
        <f t="shared" si="28"/>
        <v>631.60425999999995</v>
      </c>
      <c r="CN34" s="119">
        <f t="shared" si="28"/>
        <v>625.58878000000004</v>
      </c>
      <c r="CO34" s="25"/>
      <c r="CP34" s="25"/>
      <c r="CQ34" s="25"/>
      <c r="CR34" s="25"/>
      <c r="CS34" s="25"/>
    </row>
    <row r="35" spans="1:97" ht="25.5" x14ac:dyDescent="0.2">
      <c r="A35" s="110" t="s">
        <v>94</v>
      </c>
      <c r="B35" s="25"/>
      <c r="C35" s="15" t="s">
        <v>95</v>
      </c>
      <c r="D35" s="121">
        <f>SUM(D$5,D16:D20)-D$34</f>
        <v>2.550125999999409</v>
      </c>
      <c r="E35" s="121">
        <f t="shared" ref="E35:BP35" si="29">SUM(E$5,E16:E20)-E$34</f>
        <v>9.7788029999991295</v>
      </c>
      <c r="F35" s="112">
        <f t="shared" si="29"/>
        <v>14.389386999999488</v>
      </c>
      <c r="G35" s="112">
        <f t="shared" si="29"/>
        <v>18.103380000000016</v>
      </c>
      <c r="H35" s="112">
        <f t="shared" si="29"/>
        <v>21.838711000000444</v>
      </c>
      <c r="I35" s="112">
        <f t="shared" si="29"/>
        <v>24.106396999999902</v>
      </c>
      <c r="J35" s="112">
        <f t="shared" si="29"/>
        <v>17.705187000000592</v>
      </c>
      <c r="K35" s="112">
        <f t="shared" si="29"/>
        <v>7.8269970000001194</v>
      </c>
      <c r="L35" s="112">
        <f t="shared" si="29"/>
        <v>-6.437485999999808</v>
      </c>
      <c r="M35" s="112">
        <f t="shared" si="29"/>
        <v>-11.284505999999965</v>
      </c>
      <c r="N35" s="112">
        <f t="shared" si="29"/>
        <v>-13.337160999999924</v>
      </c>
      <c r="O35" s="112">
        <f t="shared" si="29"/>
        <v>-11.236762000000112</v>
      </c>
      <c r="P35" s="112">
        <f t="shared" si="29"/>
        <v>-4.7608170000006567</v>
      </c>
      <c r="Q35" s="112">
        <f>SUM(Q$5,Q16:Q20)-Q$34</f>
        <v>3.5673280000000887</v>
      </c>
      <c r="R35" s="113">
        <f>SUM(R$5,R16:R20)-R$34</f>
        <v>8.5576450000000932</v>
      </c>
      <c r="S35" s="113">
        <f t="shared" si="29"/>
        <v>11.628394000000526</v>
      </c>
      <c r="T35" s="113">
        <f t="shared" si="29"/>
        <v>14.423839000000385</v>
      </c>
      <c r="U35" s="113">
        <f t="shared" si="29"/>
        <v>7.8385680000002367</v>
      </c>
      <c r="V35" s="113">
        <f t="shared" si="29"/>
        <v>-2.5770629999997254</v>
      </c>
      <c r="W35" s="113">
        <f t="shared" si="29"/>
        <v>-14.00523899999996</v>
      </c>
      <c r="X35" s="113">
        <f t="shared" si="29"/>
        <v>-14.337943999999766</v>
      </c>
      <c r="Y35" s="113">
        <f t="shared" si="29"/>
        <v>-21.720705999999723</v>
      </c>
      <c r="Z35" s="113">
        <f t="shared" si="29"/>
        <v>-25.531718999999953</v>
      </c>
      <c r="AA35" s="113">
        <f t="shared" si="29"/>
        <v>-17.566566999999736</v>
      </c>
      <c r="AB35" s="113">
        <f t="shared" si="29"/>
        <v>-6.7221189999997932</v>
      </c>
      <c r="AC35" s="113">
        <f t="shared" si="29"/>
        <v>-8.8272269999999935</v>
      </c>
      <c r="AD35" s="114">
        <f t="shared" si="29"/>
        <v>-9.6885989999999538</v>
      </c>
      <c r="AE35" s="114">
        <f t="shared" si="29"/>
        <v>-9.3310860000000275</v>
      </c>
      <c r="AF35" s="114">
        <f t="shared" si="29"/>
        <v>-5.6408949999998867</v>
      </c>
      <c r="AG35" s="114">
        <f t="shared" si="29"/>
        <v>-0.39736999999990985</v>
      </c>
      <c r="AH35" s="114">
        <f t="shared" si="29"/>
        <v>-5.0440000001117369E-3</v>
      </c>
      <c r="AI35" s="114">
        <f t="shared" si="29"/>
        <v>-5.4391140000001315</v>
      </c>
      <c r="AJ35" s="114">
        <f t="shared" si="29"/>
        <v>-8.5314130000001569</v>
      </c>
      <c r="AK35" s="114">
        <f t="shared" si="29"/>
        <v>-8.3435839999999644</v>
      </c>
      <c r="AL35" s="114">
        <f t="shared" si="29"/>
        <v>-10.062403999999901</v>
      </c>
      <c r="AM35" s="114">
        <f t="shared" si="29"/>
        <v>-14.952379999999721</v>
      </c>
      <c r="AN35" s="114">
        <f>SUM(AN$5,AN16:AN20)-AN$34</f>
        <v>-13.693323077111472</v>
      </c>
      <c r="AO35" s="114">
        <f t="shared" si="29"/>
        <v>-13.764798956549271</v>
      </c>
      <c r="AP35" s="115">
        <f t="shared" si="29"/>
        <v>-11.414148054712086</v>
      </c>
      <c r="AQ35" s="115">
        <f t="shared" si="29"/>
        <v>-9.8012290525974777</v>
      </c>
      <c r="AR35" s="115">
        <f t="shared" si="29"/>
        <v>-1.4361578875375471</v>
      </c>
      <c r="AS35" s="115">
        <f t="shared" si="29"/>
        <v>8.3902421271787944</v>
      </c>
      <c r="AT35" s="115">
        <f t="shared" si="29"/>
        <v>8.731061806993921</v>
      </c>
      <c r="AU35" s="115">
        <f t="shared" si="29"/>
        <v>5.8321228160957617</v>
      </c>
      <c r="AV35" s="115">
        <f t="shared" si="29"/>
        <v>-2.7708131733443224</v>
      </c>
      <c r="AW35" s="115">
        <f t="shared" si="29"/>
        <v>-12.351407264526415</v>
      </c>
      <c r="AX35" s="115">
        <f t="shared" si="29"/>
        <v>-25.480020173343974</v>
      </c>
      <c r="AY35" s="115">
        <f t="shared" si="29"/>
        <v>-28.445034253966242</v>
      </c>
      <c r="AZ35" s="115">
        <f t="shared" si="29"/>
        <v>-34.243468572967572</v>
      </c>
      <c r="BA35" s="115">
        <f t="shared" si="29"/>
        <v>-36.566521173343858</v>
      </c>
      <c r="BB35" s="116">
        <f t="shared" si="29"/>
        <v>-32.275382713925296</v>
      </c>
      <c r="BC35" s="116">
        <f t="shared" si="29"/>
        <v>-26.709385804437034</v>
      </c>
      <c r="BD35" s="116">
        <f t="shared" si="29"/>
        <v>-16.075961311349261</v>
      </c>
      <c r="BE35" s="116">
        <f t="shared" si="29"/>
        <v>-6.1754861297099524</v>
      </c>
      <c r="BF35" s="116">
        <f t="shared" si="29"/>
        <v>-3.47228595975605</v>
      </c>
      <c r="BG35" s="116">
        <f t="shared" si="29"/>
        <v>-9.9612581619115872</v>
      </c>
      <c r="BH35" s="116">
        <f t="shared" si="29"/>
        <v>-12.534856071378726</v>
      </c>
      <c r="BI35" s="116">
        <f t="shared" si="29"/>
        <v>-15.047493940043751</v>
      </c>
      <c r="BJ35" s="116">
        <f t="shared" si="29"/>
        <v>-21.664085071378395</v>
      </c>
      <c r="BK35" s="116">
        <f t="shared" si="29"/>
        <v>-16.211487849510718</v>
      </c>
      <c r="BL35" s="116">
        <f t="shared" si="29"/>
        <v>-9.9947868650976943</v>
      </c>
      <c r="BM35" s="116">
        <f t="shared" si="29"/>
        <v>-8.4195150713784415</v>
      </c>
      <c r="BN35" s="117">
        <f t="shared" si="29"/>
        <v>-17.299730860758245</v>
      </c>
      <c r="BO35" s="117">
        <f>SUM(BO$5,BO16:BO20)-BO$34</f>
        <v>-20.366261447976967</v>
      </c>
      <c r="BP35" s="117">
        <f t="shared" si="29"/>
        <v>-15.443121909521096</v>
      </c>
      <c r="BQ35" s="117">
        <f t="shared" ref="BQ35:CN35" si="30">SUM(BQ$5,BQ16:BQ20)-BQ$34</f>
        <v>-9.519204786895898</v>
      </c>
      <c r="BR35" s="117">
        <f t="shared" si="30"/>
        <v>-8.2855915700761216</v>
      </c>
      <c r="BS35" s="117">
        <f t="shared" si="30"/>
        <v>-4.7735468166584951</v>
      </c>
      <c r="BT35" s="117">
        <f t="shared" si="30"/>
        <v>-6.8302634772135207</v>
      </c>
      <c r="BU35" s="117">
        <f t="shared" si="30"/>
        <v>-8.1254258166583213</v>
      </c>
      <c r="BV35" s="117">
        <f t="shared" si="30"/>
        <v>-4.8426064772137352</v>
      </c>
      <c r="BW35" s="117">
        <f t="shared" si="30"/>
        <v>-10.052843477213514</v>
      </c>
      <c r="BX35" s="117">
        <f t="shared" si="30"/>
        <v>-14.297231495547862</v>
      </c>
      <c r="BY35" s="117">
        <f t="shared" si="30"/>
        <v>-14.536692477214388</v>
      </c>
      <c r="BZ35" s="118">
        <f t="shared" si="30"/>
        <v>-20.111671999999999</v>
      </c>
      <c r="CA35" s="118">
        <f t="shared" si="30"/>
        <v>-25.420756000000324</v>
      </c>
      <c r="CB35" s="118">
        <f t="shared" si="30"/>
        <v>-20.461203999999952</v>
      </c>
      <c r="CC35" s="118">
        <f t="shared" si="30"/>
        <v>-11.901672000000076</v>
      </c>
      <c r="CD35" s="118">
        <f t="shared" si="30"/>
        <v>-14.179769000000533</v>
      </c>
      <c r="CE35" s="118">
        <f t="shared" si="30"/>
        <v>-18.319233000000054</v>
      </c>
      <c r="CF35" s="118">
        <f t="shared" si="30"/>
        <v>-15.390278000000421</v>
      </c>
      <c r="CG35" s="118">
        <f t="shared" si="30"/>
        <v>-16.755640999999059</v>
      </c>
      <c r="CH35" s="118">
        <f t="shared" si="30"/>
        <v>-15.987410999999724</v>
      </c>
      <c r="CI35" s="118">
        <f t="shared" si="30"/>
        <v>-15.645410999999967</v>
      </c>
      <c r="CJ35" s="118">
        <f t="shared" si="30"/>
        <v>-18.78468500000065</v>
      </c>
      <c r="CK35" s="118">
        <f t="shared" si="30"/>
        <v>-12.586579000000256</v>
      </c>
      <c r="CL35" s="119">
        <f t="shared" si="30"/>
        <v>-13.842052000000194</v>
      </c>
      <c r="CM35" s="119">
        <f t="shared" si="30"/>
        <v>-8.3015120000000024</v>
      </c>
      <c r="CN35" s="119">
        <f t="shared" si="30"/>
        <v>-0.85452099999963593</v>
      </c>
      <c r="CO35" s="25"/>
      <c r="CP35" s="25"/>
      <c r="CQ35" s="25"/>
      <c r="CR35" s="25"/>
      <c r="CS35" s="25"/>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0866141732283472" right="0.70866141732283472" top="0.74803149606299213" bottom="0.74803149606299213" header="0.31496062992125984" footer="0.31496062992125984"/>
  <pageSetup paperSize="8" scale="50" orientation="landscape" horizontalDpi="200" verticalDpi="200" r:id="rId1"/>
  <headerFooter>
    <oddFooter>&amp;L&amp;Z&amp;F&amp;A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D20"/>
  <sheetViews>
    <sheetView tabSelected="1" workbookViewId="0">
      <selection activeCell="C17" sqref="C17"/>
    </sheetView>
  </sheetViews>
  <sheetFormatPr defaultRowHeight="12.75" x14ac:dyDescent="0.2"/>
  <cols>
    <col min="2" max="2" width="18.25" customWidth="1"/>
    <col min="3" max="3" width="11.75" customWidth="1"/>
    <col min="4" max="4" width="13.625" customWidth="1"/>
  </cols>
  <sheetData>
    <row r="1" spans="2:4" x14ac:dyDescent="0.2">
      <c r="B1" s="1" t="s">
        <v>0</v>
      </c>
    </row>
    <row r="3" spans="2:4" ht="25.5" x14ac:dyDescent="0.2">
      <c r="B3" s="2"/>
      <c r="C3" s="3" t="s">
        <v>1</v>
      </c>
      <c r="D3" s="4" t="s">
        <v>2</v>
      </c>
    </row>
    <row r="4" spans="2:4" x14ac:dyDescent="0.2">
      <c r="B4" s="5"/>
      <c r="C4" s="6" t="s">
        <v>3</v>
      </c>
      <c r="D4" s="7" t="s">
        <v>4</v>
      </c>
    </row>
    <row r="5" spans="2:4" x14ac:dyDescent="0.2">
      <c r="B5" s="8" t="s">
        <v>5</v>
      </c>
      <c r="C5" s="129" t="s">
        <v>22</v>
      </c>
      <c r="D5" s="130" t="s">
        <v>22</v>
      </c>
    </row>
    <row r="6" spans="2:4" x14ac:dyDescent="0.2">
      <c r="B6" s="8" t="s">
        <v>6</v>
      </c>
      <c r="C6" s="131">
        <f>SUM('Revised fully-reconciled - all'!AY13:BJ13)</f>
        <v>15585.118376999999</v>
      </c>
      <c r="D6" s="132">
        <f>C6</f>
        <v>15585.118376999999</v>
      </c>
    </row>
    <row r="7" spans="2:4" x14ac:dyDescent="0.2">
      <c r="B7" s="8" t="s">
        <v>7</v>
      </c>
      <c r="C7" s="131">
        <f>SUM('Revised fully-reconciled - all'!AY12:BJ12)</f>
        <v>14613.806468679999</v>
      </c>
      <c r="D7" s="132">
        <v>14655.035521777931</v>
      </c>
    </row>
    <row r="9" spans="2:4" ht="63.75" x14ac:dyDescent="0.2">
      <c r="B9" s="9"/>
      <c r="C9" s="10" t="s">
        <v>8</v>
      </c>
    </row>
    <row r="10" spans="2:4" x14ac:dyDescent="0.2">
      <c r="B10" s="8" t="s">
        <v>5</v>
      </c>
      <c r="C10" s="129" t="s">
        <v>22</v>
      </c>
    </row>
    <row r="11" spans="2:4" x14ac:dyDescent="0.2">
      <c r="B11" s="9" t="s">
        <v>9</v>
      </c>
      <c r="C11" s="133">
        <f>(SUM('Revised fully-reconciled - all'!C13:N13)-SUM('Revised fully-reconciled - all'!C12:N12))/SUM('Revised fully-reconciled - all'!C12:N12)</f>
        <v>6.1135680774385755E-2</v>
      </c>
    </row>
    <row r="12" spans="2:4" x14ac:dyDescent="0.2">
      <c r="B12" s="9" t="s">
        <v>10</v>
      </c>
      <c r="C12" s="133">
        <f>(SUM('Revised fully-reconciled - all'!O13:Z13)-SUM('Revised fully-reconciled - all'!O12:Z12))/SUM('Revised fully-reconciled - all'!O12:Z12)</f>
        <v>6.431048380141352E-2</v>
      </c>
    </row>
    <row r="13" spans="2:4" x14ac:dyDescent="0.2">
      <c r="B13" s="9" t="s">
        <v>11</v>
      </c>
      <c r="C13" s="133">
        <f>(SUM('Revised fully-reconciled - all'!AA13:AL13)-SUM('Revised fully-reconciled - all'!AA12:AL12))/SUM('Revised fully-reconciled - all'!AA12:AL12)</f>
        <v>6.5431867803888086E-2</v>
      </c>
    </row>
    <row r="14" spans="2:4" ht="12.75" customHeight="1" x14ac:dyDescent="0.2">
      <c r="B14" s="9" t="s">
        <v>12</v>
      </c>
      <c r="C14" s="133">
        <f>(SUM('Revised fully-reconciled - all'!AM13:AX13)-SUM('Revised fully-reconciled - all'!AM12:AX12))/SUM('Revised fully-reconciled - all'!AM12:AX12)</f>
        <v>6.721703439883045E-2</v>
      </c>
    </row>
    <row r="15" spans="2:4" x14ac:dyDescent="0.2">
      <c r="B15" s="9" t="s">
        <v>13</v>
      </c>
      <c r="C15" s="133">
        <f>(SUM('Revised fully-reconciled - all'!AY13:BJ13)-SUM('Revised fully-reconciled - all'!AY12:BJ12))/SUM('Revised fully-reconciled - all'!AY12:BJ12)</f>
        <v>6.6465360027977316E-2</v>
      </c>
    </row>
    <row r="17" spans="2:3" x14ac:dyDescent="0.2">
      <c r="B17" t="s">
        <v>123</v>
      </c>
      <c r="C17" s="134">
        <v>41540</v>
      </c>
    </row>
    <row r="19" spans="2:3" x14ac:dyDescent="0.2">
      <c r="B19" s="11" t="s">
        <v>14</v>
      </c>
    </row>
    <row r="20" spans="2:3" x14ac:dyDescent="0.2">
      <c r="B20" s="11" t="s">
        <v>15</v>
      </c>
    </row>
  </sheetData>
  <sheetProtection sheet="1" objects="1" scenarios="1"/>
  <pageMargins left="0.70866141732283472" right="0.70866141732283472" top="0.74803149606299213" bottom="0.74803149606299213" header="0.31496062992125984" footer="0.31496062992125984"/>
  <pageSetup paperSize="9" orientation="portrait" r:id="rId1"/>
  <headerFooter>
    <oddFooter>&amp;L&amp;Z&amp;F&amp;A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BJ21"/>
  <sheetViews>
    <sheetView zoomScaleNormal="100" workbookViewId="0">
      <pane xSplit="2" ySplit="2" topLeftCell="AX3" activePane="bottomRight" state="frozen"/>
      <selection pane="topRight"/>
      <selection pane="bottomLeft"/>
      <selection pane="bottomRight" activeCell="AY14" sqref="AY14:BJ14"/>
    </sheetView>
  </sheetViews>
  <sheetFormatPr defaultRowHeight="12.75" x14ac:dyDescent="0.2"/>
  <cols>
    <col min="1" max="1" width="4.5" customWidth="1"/>
    <col min="2" max="2" width="21.5" customWidth="1"/>
  </cols>
  <sheetData>
    <row r="2" spans="2:6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x14ac:dyDescent="0.2">
      <c r="B3" s="15" t="s">
        <v>17</v>
      </c>
      <c r="C3" s="135">
        <v>771.52248699999996</v>
      </c>
      <c r="D3" s="135">
        <v>711.20495499999993</v>
      </c>
      <c r="E3" s="135">
        <v>622.32000800000003</v>
      </c>
      <c r="F3" s="135">
        <v>636.28037300000005</v>
      </c>
      <c r="G3" s="135">
        <v>640.03536299999996</v>
      </c>
      <c r="H3" s="135">
        <v>657.147963</v>
      </c>
      <c r="I3" s="135">
        <v>806.81083799999999</v>
      </c>
      <c r="J3" s="135">
        <v>993.50497100000007</v>
      </c>
      <c r="K3" s="135">
        <v>1074.166606</v>
      </c>
      <c r="L3" s="135">
        <v>1058.473377</v>
      </c>
      <c r="M3" s="135">
        <v>968.37916399999995</v>
      </c>
      <c r="N3" s="135">
        <v>997.653278</v>
      </c>
      <c r="O3" s="135">
        <v>782.86475600000006</v>
      </c>
      <c r="P3" s="135">
        <v>689.42819499999996</v>
      </c>
      <c r="Q3" s="135">
        <v>637.00655799999993</v>
      </c>
      <c r="R3" s="135">
        <v>645.87615800000003</v>
      </c>
      <c r="S3" s="135">
        <v>659.31370499999991</v>
      </c>
      <c r="T3" s="135">
        <v>665.44113300000004</v>
      </c>
      <c r="U3" s="135">
        <v>807.51686699999993</v>
      </c>
      <c r="V3" s="135">
        <v>922.44256099999996</v>
      </c>
      <c r="W3" s="135">
        <v>994.75885100000005</v>
      </c>
      <c r="X3" s="135">
        <v>966.91814499999998</v>
      </c>
      <c r="Y3" s="135">
        <v>862.97875999999997</v>
      </c>
      <c r="Z3" s="135">
        <v>896.07709299999999</v>
      </c>
      <c r="AA3" s="135">
        <v>752.79495999999995</v>
      </c>
      <c r="AB3" s="135">
        <v>685.10322800000006</v>
      </c>
      <c r="AC3" s="135">
        <v>612.06047599999999</v>
      </c>
      <c r="AD3" s="135">
        <v>637.63100800000007</v>
      </c>
      <c r="AE3" s="135">
        <v>632.34919300000001</v>
      </c>
      <c r="AF3" s="135">
        <v>666.10873800000002</v>
      </c>
      <c r="AG3" s="135">
        <v>782.36861099999999</v>
      </c>
      <c r="AH3" s="135">
        <v>911.52102000000002</v>
      </c>
      <c r="AI3" s="135">
        <v>1000.998706</v>
      </c>
      <c r="AJ3" s="135">
        <v>967.64388399999996</v>
      </c>
      <c r="AK3" s="135">
        <v>908.69565399999999</v>
      </c>
      <c r="AL3" s="135">
        <v>934.28092900000001</v>
      </c>
      <c r="AM3" s="135">
        <v>792.46807999999999</v>
      </c>
      <c r="AN3" s="135">
        <v>672.03716500000007</v>
      </c>
      <c r="AO3" s="135">
        <v>610.255539</v>
      </c>
      <c r="AP3" s="135">
        <v>635.26382799999999</v>
      </c>
      <c r="AQ3" s="135">
        <v>631.02649100000008</v>
      </c>
      <c r="AR3" s="135">
        <v>677.49855200000002</v>
      </c>
      <c r="AS3" s="135">
        <v>809.89324499999998</v>
      </c>
      <c r="AT3" s="135">
        <v>927.42185900000004</v>
      </c>
      <c r="AU3" s="135">
        <v>1047.302827</v>
      </c>
      <c r="AV3" s="135">
        <v>1050.529622</v>
      </c>
      <c r="AW3" s="135">
        <v>913.30313600000011</v>
      </c>
      <c r="AX3" s="135">
        <v>883.78863600000011</v>
      </c>
      <c r="AY3" s="136">
        <v>743.82239099999993</v>
      </c>
      <c r="AZ3" s="136">
        <v>668.75397600000008</v>
      </c>
      <c r="BA3" s="136">
        <v>606.42691000000002</v>
      </c>
      <c r="BB3" s="136">
        <v>625.46498199999996</v>
      </c>
      <c r="BC3" s="136">
        <v>623.08781599999998</v>
      </c>
      <c r="BD3" s="136">
        <v>651.40450299999998</v>
      </c>
      <c r="BE3" s="136">
        <v>762.4261019999999</v>
      </c>
      <c r="BF3" s="136">
        <v>859.10872100000006</v>
      </c>
      <c r="BG3" s="136">
        <v>998.48625900000002</v>
      </c>
      <c r="BH3" s="136">
        <v>1040.3308830000001</v>
      </c>
      <c r="BI3" s="136">
        <v>893.36606000000006</v>
      </c>
      <c r="BJ3" s="136">
        <v>898.17847100000006</v>
      </c>
    </row>
    <row r="4" spans="2:62" x14ac:dyDescent="0.2">
      <c r="B4" s="15" t="s">
        <v>18</v>
      </c>
      <c r="C4" s="135">
        <v>777.76546400000007</v>
      </c>
      <c r="D4" s="135">
        <v>717.91648499999997</v>
      </c>
      <c r="E4" s="135">
        <v>629.81371300000001</v>
      </c>
      <c r="F4" s="135">
        <v>644.79458499999998</v>
      </c>
      <c r="G4" s="135">
        <v>648.00385199999994</v>
      </c>
      <c r="H4" s="135">
        <v>660.15080399999999</v>
      </c>
      <c r="I4" s="135">
        <v>801.28813100000002</v>
      </c>
      <c r="J4" s="135">
        <v>981.76193799999999</v>
      </c>
      <c r="K4" s="135">
        <v>1066.0116580000001</v>
      </c>
      <c r="L4" s="135">
        <v>1053.0946220000001</v>
      </c>
      <c r="M4" s="135">
        <v>967.33475399999998</v>
      </c>
      <c r="N4" s="135">
        <v>998.85686699999997</v>
      </c>
      <c r="O4" s="135">
        <v>786.25068299999998</v>
      </c>
      <c r="P4" s="135">
        <v>694.86970999999994</v>
      </c>
      <c r="Q4" s="135">
        <v>642.282331</v>
      </c>
      <c r="R4" s="135">
        <v>650.56696399999998</v>
      </c>
      <c r="S4" s="135">
        <v>659.50011899999993</v>
      </c>
      <c r="T4" s="135">
        <v>662.24142200000006</v>
      </c>
      <c r="U4" s="135">
        <v>799.79266799999994</v>
      </c>
      <c r="V4" s="135">
        <v>910.68071999999995</v>
      </c>
      <c r="W4" s="135">
        <v>985.35772299999996</v>
      </c>
      <c r="X4" s="135">
        <v>963.68397500000003</v>
      </c>
      <c r="Y4" s="135">
        <v>862.88052900000002</v>
      </c>
      <c r="Z4" s="135">
        <v>894.31367299999999</v>
      </c>
      <c r="AA4" s="135">
        <v>751.28296799999998</v>
      </c>
      <c r="AB4" s="135">
        <v>685.19777099999999</v>
      </c>
      <c r="AC4" s="135">
        <v>617.12312499999996</v>
      </c>
      <c r="AD4" s="135">
        <v>644.82504200000005</v>
      </c>
      <c r="AE4" s="135">
        <v>638.25932399999999</v>
      </c>
      <c r="AF4" s="135">
        <v>668.08060999999998</v>
      </c>
      <c r="AG4" s="135">
        <v>781.53615600000001</v>
      </c>
      <c r="AH4" s="135">
        <v>907.03179499999999</v>
      </c>
      <c r="AI4" s="135">
        <v>999.67728099999999</v>
      </c>
      <c r="AJ4" s="135">
        <v>967.48565199999996</v>
      </c>
      <c r="AK4" s="135">
        <v>907.41062899999997</v>
      </c>
      <c r="AL4" s="135">
        <v>932.84644900000001</v>
      </c>
      <c r="AM4" s="135">
        <v>792.65434800000003</v>
      </c>
      <c r="AN4" s="135">
        <v>675.12013899999999</v>
      </c>
      <c r="AO4" s="135">
        <v>613.86427500000002</v>
      </c>
      <c r="AP4" s="135">
        <v>640.34501100000011</v>
      </c>
      <c r="AQ4" s="135">
        <v>638.08238100000005</v>
      </c>
      <c r="AR4" s="135">
        <v>678.93604599999992</v>
      </c>
      <c r="AS4" s="135">
        <v>806.12334400000009</v>
      </c>
      <c r="AT4" s="135">
        <v>917.02532999999994</v>
      </c>
      <c r="AU4" s="135">
        <v>1034.4347230000001</v>
      </c>
      <c r="AV4" s="135">
        <v>1037.4003029999999</v>
      </c>
      <c r="AW4" s="135">
        <v>903.10607200000004</v>
      </c>
      <c r="AX4" s="135">
        <v>875.26984699999991</v>
      </c>
      <c r="AY4" s="136">
        <v>737.75343899999996</v>
      </c>
      <c r="AZ4" s="136">
        <v>670.829566</v>
      </c>
      <c r="BA4" s="136">
        <v>610.17973899999993</v>
      </c>
      <c r="BB4" s="136">
        <v>631.40384100000006</v>
      </c>
      <c r="BC4" s="136">
        <v>628.92120799999998</v>
      </c>
      <c r="BD4" s="136">
        <v>653.39536600000008</v>
      </c>
      <c r="BE4" s="136">
        <v>759.44631499999991</v>
      </c>
      <c r="BF4" s="136">
        <v>852.00165800000002</v>
      </c>
      <c r="BG4" s="136">
        <v>993.64330900000004</v>
      </c>
      <c r="BH4" s="136">
        <v>1036.28963</v>
      </c>
      <c r="BI4" s="136">
        <v>895.08337100000006</v>
      </c>
      <c r="BJ4" s="136">
        <v>901.59514000000001</v>
      </c>
    </row>
    <row r="5" spans="2:62" x14ac:dyDescent="0.2">
      <c r="B5" s="15" t="s">
        <v>19</v>
      </c>
      <c r="C5" s="135">
        <v>787.08298500000001</v>
      </c>
      <c r="D5" s="135">
        <v>726.99461499999995</v>
      </c>
      <c r="E5" s="135">
        <v>635.68101899999999</v>
      </c>
      <c r="F5" s="135">
        <v>649.39538399999992</v>
      </c>
      <c r="G5" s="135">
        <v>647.60396800000001</v>
      </c>
      <c r="H5" s="135">
        <v>654.25133800000003</v>
      </c>
      <c r="I5" s="135">
        <v>790.78172100000006</v>
      </c>
      <c r="J5" s="135">
        <v>970.19525399999998</v>
      </c>
      <c r="K5" s="135">
        <v>1059.110015</v>
      </c>
      <c r="L5" s="135">
        <v>1053.0679869999999</v>
      </c>
      <c r="M5" s="135">
        <v>969.41522299999997</v>
      </c>
      <c r="N5" s="135">
        <v>1002.1053860000001</v>
      </c>
      <c r="O5" s="135">
        <v>790.95040399999993</v>
      </c>
      <c r="P5" s="135">
        <v>697.68027899999993</v>
      </c>
      <c r="Q5" s="135">
        <v>640.78932900000007</v>
      </c>
      <c r="R5" s="135">
        <v>643.92746900000009</v>
      </c>
      <c r="S5" s="135">
        <v>653.82989300000008</v>
      </c>
      <c r="T5" s="135">
        <v>654.159403</v>
      </c>
      <c r="U5" s="135">
        <v>783.75258299999996</v>
      </c>
      <c r="V5" s="135">
        <v>900.00562000000002</v>
      </c>
      <c r="W5" s="135">
        <v>985.568175</v>
      </c>
      <c r="X5" s="135">
        <v>965.01391599999999</v>
      </c>
      <c r="Y5" s="135">
        <v>860.64732499999991</v>
      </c>
      <c r="Z5" s="135">
        <v>887.04536300000007</v>
      </c>
      <c r="AA5" s="135">
        <v>743.61960499999998</v>
      </c>
      <c r="AB5" s="135">
        <v>684.46328500000004</v>
      </c>
      <c r="AC5" s="135">
        <v>620.93378000000007</v>
      </c>
      <c r="AD5" s="135">
        <v>649.97147699999994</v>
      </c>
      <c r="AE5" s="135">
        <v>640.95329299999992</v>
      </c>
      <c r="AF5" s="135">
        <v>666.05770200000006</v>
      </c>
      <c r="AG5" s="135">
        <v>776.31462499999998</v>
      </c>
      <c r="AH5" s="135">
        <v>904.79785400000003</v>
      </c>
      <c r="AI5" s="135">
        <v>998.435067</v>
      </c>
      <c r="AJ5" s="135">
        <v>965.37528799999995</v>
      </c>
      <c r="AK5" s="135">
        <v>903.76142299999992</v>
      </c>
      <c r="AL5" s="135">
        <v>929.18904299999997</v>
      </c>
      <c r="AM5" s="135">
        <v>790.6520230000001</v>
      </c>
      <c r="AN5" s="135">
        <v>677.84920700000009</v>
      </c>
      <c r="AO5" s="135">
        <v>620.73753399999998</v>
      </c>
      <c r="AP5" s="135">
        <v>646.45237899999995</v>
      </c>
      <c r="AQ5" s="135">
        <v>640.95613700000001</v>
      </c>
      <c r="AR5" s="135">
        <v>676.31131099999993</v>
      </c>
      <c r="AS5" s="135">
        <v>792.538184</v>
      </c>
      <c r="AT5" s="135">
        <v>900.76856900000007</v>
      </c>
      <c r="AU5" s="135">
        <v>1014.897969</v>
      </c>
      <c r="AV5" s="135">
        <v>1018.9555409999999</v>
      </c>
      <c r="AW5" s="135">
        <v>888.095867</v>
      </c>
      <c r="AX5" s="135">
        <v>862.25371100000007</v>
      </c>
      <c r="AY5" s="136">
        <v>732.70328200000006</v>
      </c>
      <c r="AZ5" s="136">
        <v>671.80673400000001</v>
      </c>
      <c r="BA5" s="136">
        <v>615.035886</v>
      </c>
      <c r="BB5" s="136">
        <v>635.7681</v>
      </c>
      <c r="BC5" s="136">
        <v>630.12326699999994</v>
      </c>
      <c r="BD5" s="136">
        <v>650.50056900000004</v>
      </c>
      <c r="BE5" s="136">
        <v>751.55389700000001</v>
      </c>
      <c r="BF5" s="136">
        <v>845.69169899999997</v>
      </c>
      <c r="BG5" s="136">
        <v>991.21801399999993</v>
      </c>
      <c r="BH5" s="136">
        <v>1038.7656500000001</v>
      </c>
      <c r="BI5" s="136">
        <v>893.61381099999994</v>
      </c>
      <c r="BJ5" s="136">
        <v>892.94009800000003</v>
      </c>
    </row>
    <row r="6" spans="2:62" x14ac:dyDescent="0.2">
      <c r="B6" s="15" t="s">
        <v>20</v>
      </c>
      <c r="C6" s="135">
        <v>793.81900699999994</v>
      </c>
      <c r="D6" s="135">
        <v>730.09768200000008</v>
      </c>
      <c r="E6" s="135">
        <v>635.7779129999999</v>
      </c>
      <c r="F6" s="135">
        <v>649.49153200000001</v>
      </c>
      <c r="G6" s="135">
        <v>648.24299600000006</v>
      </c>
      <c r="H6" s="135">
        <v>655.03041299999995</v>
      </c>
      <c r="I6" s="135">
        <v>789.57317699999999</v>
      </c>
      <c r="J6" s="135">
        <v>968.07620900000006</v>
      </c>
      <c r="K6" s="135">
        <v>1057.66994</v>
      </c>
      <c r="L6" s="135">
        <v>1052.2824850000002</v>
      </c>
      <c r="M6" s="135">
        <v>969.5700720000001</v>
      </c>
      <c r="N6" s="135">
        <v>1001.151106</v>
      </c>
      <c r="O6" s="135">
        <v>790.81906600000002</v>
      </c>
      <c r="P6" s="135">
        <v>697.34711100000004</v>
      </c>
      <c r="Q6" s="135">
        <v>639.17464800000005</v>
      </c>
      <c r="R6" s="135">
        <v>640.81257600000004</v>
      </c>
      <c r="S6" s="135">
        <v>649.73361599999998</v>
      </c>
      <c r="T6" s="135">
        <v>649.22193600000003</v>
      </c>
      <c r="U6" s="135">
        <v>779.31429099999991</v>
      </c>
      <c r="V6" s="135">
        <v>895.358474</v>
      </c>
      <c r="W6" s="135">
        <v>980.64745100000005</v>
      </c>
      <c r="X6" s="135">
        <v>961.98943599999996</v>
      </c>
      <c r="Y6" s="135">
        <v>858.7083419999999</v>
      </c>
      <c r="Z6" s="135">
        <v>884.27348199999994</v>
      </c>
      <c r="AA6" s="135">
        <v>740.37363600000003</v>
      </c>
      <c r="AB6" s="135">
        <v>684.12655700000005</v>
      </c>
      <c r="AC6" s="135">
        <v>621.90051500000004</v>
      </c>
      <c r="AD6" s="135">
        <v>650.51433299999997</v>
      </c>
      <c r="AE6" s="135">
        <v>640.11373300000002</v>
      </c>
      <c r="AF6" s="135">
        <v>663.98871799999995</v>
      </c>
      <c r="AG6" s="135">
        <v>772.43359799999996</v>
      </c>
      <c r="AH6" s="135">
        <v>900.09942599999999</v>
      </c>
      <c r="AI6" s="135">
        <v>994.69573400000002</v>
      </c>
      <c r="AJ6" s="135">
        <v>963.14645999999993</v>
      </c>
      <c r="AK6" s="135">
        <v>902.83143999999993</v>
      </c>
      <c r="AL6" s="135">
        <v>930.09766999999999</v>
      </c>
      <c r="AM6" s="135">
        <v>792.392155</v>
      </c>
      <c r="AN6" s="135">
        <v>680.824342</v>
      </c>
      <c r="AO6" s="135">
        <v>622.98818700000004</v>
      </c>
      <c r="AP6" s="135">
        <v>647.32827800000007</v>
      </c>
      <c r="AQ6" s="135">
        <v>639.36206400000003</v>
      </c>
      <c r="AR6" s="135">
        <v>672.81760699999995</v>
      </c>
      <c r="AS6" s="135">
        <v>784.97687300000007</v>
      </c>
      <c r="AT6" s="135">
        <v>887.61152500000003</v>
      </c>
      <c r="AU6" s="135">
        <v>1002.803316</v>
      </c>
      <c r="AV6" s="135">
        <v>1011.161549</v>
      </c>
      <c r="AW6" s="135">
        <v>884.64063999999996</v>
      </c>
      <c r="AX6" s="135">
        <v>861.89722699999993</v>
      </c>
      <c r="AY6" s="136">
        <v>732.92861399999992</v>
      </c>
      <c r="AZ6" s="136">
        <v>673.18857100000002</v>
      </c>
      <c r="BA6" s="136">
        <v>615.55084299999999</v>
      </c>
      <c r="BB6" s="136">
        <v>635.51172999999994</v>
      </c>
      <c r="BC6" s="136">
        <v>628.85136199999999</v>
      </c>
      <c r="BD6" s="136">
        <v>649.02420099999995</v>
      </c>
      <c r="BE6" s="136">
        <v>748.84163999999998</v>
      </c>
      <c r="BF6" s="136">
        <v>842.47124899999994</v>
      </c>
      <c r="BG6" s="136">
        <v>987.15356700000007</v>
      </c>
      <c r="BH6" s="136">
        <v>1034.630251</v>
      </c>
      <c r="BI6" s="136">
        <v>890.55954599999995</v>
      </c>
      <c r="BJ6" s="136">
        <v>892.29265500000008</v>
      </c>
    </row>
    <row r="7" spans="2:62" x14ac:dyDescent="0.2">
      <c r="B7" s="15" t="s">
        <v>21</v>
      </c>
      <c r="C7" s="135">
        <v>795.03682600000002</v>
      </c>
      <c r="D7" s="135">
        <v>733.12982</v>
      </c>
      <c r="E7" s="135">
        <v>639.36918900000001</v>
      </c>
      <c r="F7" s="135">
        <v>653.99853300000007</v>
      </c>
      <c r="G7" s="135">
        <v>651.59522900000002</v>
      </c>
      <c r="H7" s="135">
        <v>657.28488500000003</v>
      </c>
      <c r="I7" s="135">
        <v>789.82047799999998</v>
      </c>
      <c r="J7" s="135">
        <v>971.48468400000002</v>
      </c>
      <c r="K7" s="135">
        <v>1055.5123180000001</v>
      </c>
      <c r="L7" s="135">
        <v>1049.4839830000001</v>
      </c>
      <c r="M7" s="135">
        <v>967.158365</v>
      </c>
      <c r="N7" s="135">
        <v>999.99539200000004</v>
      </c>
      <c r="O7" s="135">
        <v>787.82189200000005</v>
      </c>
      <c r="P7" s="135">
        <v>694.45685500000002</v>
      </c>
      <c r="Q7" s="135">
        <v>636.97947599999998</v>
      </c>
      <c r="R7" s="135">
        <v>639.94025999999997</v>
      </c>
      <c r="S7" s="135">
        <v>647.95989699999996</v>
      </c>
      <c r="T7" s="135">
        <v>647.20949399999995</v>
      </c>
      <c r="U7" s="135">
        <v>776.91212100000007</v>
      </c>
      <c r="V7" s="135">
        <v>892.3440720000001</v>
      </c>
      <c r="W7" s="135">
        <v>977.56960900000001</v>
      </c>
      <c r="X7" s="135">
        <v>959.75921300000005</v>
      </c>
      <c r="Y7" s="135">
        <v>856.80001300000004</v>
      </c>
      <c r="Z7" s="135">
        <v>882.12194099999999</v>
      </c>
      <c r="AA7" s="135">
        <v>738.80792500000007</v>
      </c>
      <c r="AB7" s="135">
        <v>682.94502899999998</v>
      </c>
      <c r="AC7" s="135">
        <v>621.28698999999995</v>
      </c>
      <c r="AD7" s="135">
        <v>648.58006399999999</v>
      </c>
      <c r="AE7" s="135">
        <v>639.41140000000007</v>
      </c>
      <c r="AF7" s="135">
        <v>663.22035100000005</v>
      </c>
      <c r="AG7" s="135">
        <v>771.75163100000009</v>
      </c>
      <c r="AH7" s="135">
        <v>899.88727399999993</v>
      </c>
      <c r="AI7" s="135">
        <v>993.60745700000007</v>
      </c>
      <c r="AJ7" s="135">
        <v>961.92557199999999</v>
      </c>
      <c r="AK7" s="135">
        <v>902.169624</v>
      </c>
      <c r="AL7" s="135">
        <v>927.76805100000001</v>
      </c>
      <c r="AM7" s="135">
        <v>788.40408100000002</v>
      </c>
      <c r="AN7" s="135">
        <v>676.451008</v>
      </c>
      <c r="AO7" s="135">
        <v>619.03294900000003</v>
      </c>
      <c r="AP7" s="135">
        <v>642.94656999999995</v>
      </c>
      <c r="AQ7" s="135">
        <v>634.51890200000003</v>
      </c>
      <c r="AR7" s="135">
        <v>667.41524199999992</v>
      </c>
      <c r="AS7" s="135">
        <v>780.35802200000001</v>
      </c>
      <c r="AT7" s="135">
        <v>885.22652599999992</v>
      </c>
      <c r="AU7" s="135">
        <v>1000.573528</v>
      </c>
      <c r="AV7" s="135">
        <v>1007.7826090000001</v>
      </c>
      <c r="AW7" s="135">
        <v>881.81082400000003</v>
      </c>
      <c r="AX7" s="135">
        <v>858.80688699999996</v>
      </c>
      <c r="AY7" s="136">
        <v>730.62655900000004</v>
      </c>
      <c r="AZ7" s="136">
        <v>668.71619799999996</v>
      </c>
      <c r="BA7" s="136">
        <v>613.02565900000002</v>
      </c>
      <c r="BB7" s="136">
        <v>634.15213700000004</v>
      </c>
      <c r="BC7" s="136">
        <v>627.41416000000004</v>
      </c>
      <c r="BD7" s="136">
        <v>645.25312199999996</v>
      </c>
      <c r="BE7" s="136">
        <v>745.75039599999991</v>
      </c>
      <c r="BF7" s="136">
        <v>839.22757899999999</v>
      </c>
      <c r="BG7" s="136">
        <v>986.16578500000003</v>
      </c>
      <c r="BH7" s="136">
        <v>1032.6257310000001</v>
      </c>
      <c r="BI7" s="136">
        <v>889.11417200000005</v>
      </c>
      <c r="BJ7" s="136">
        <v>890.07503399999996</v>
      </c>
    </row>
    <row r="8" spans="2:62" x14ac:dyDescent="0.2">
      <c r="B8" s="15" t="s">
        <v>22</v>
      </c>
      <c r="C8" s="135">
        <v>793.76205600000003</v>
      </c>
      <c r="D8" s="135">
        <v>731.26950699999998</v>
      </c>
      <c r="E8" s="135">
        <v>638.36594100000002</v>
      </c>
      <c r="F8" s="135">
        <v>649.89357799999993</v>
      </c>
      <c r="G8" s="135">
        <v>648.21020200000009</v>
      </c>
      <c r="H8" s="135">
        <v>654.39674100000002</v>
      </c>
      <c r="I8" s="135">
        <v>786.82520399999999</v>
      </c>
      <c r="J8" s="135">
        <v>962.79915900000003</v>
      </c>
      <c r="K8" s="135">
        <v>1052.277106</v>
      </c>
      <c r="L8" s="135">
        <v>1046.77433</v>
      </c>
      <c r="M8" s="135">
        <v>963.36417200000005</v>
      </c>
      <c r="N8" s="135">
        <v>995.92509600000005</v>
      </c>
      <c r="O8" s="135">
        <v>784.86818000000005</v>
      </c>
      <c r="P8" s="135">
        <v>691.87687800000003</v>
      </c>
      <c r="Q8" s="135">
        <v>634.61224100000004</v>
      </c>
      <c r="R8" s="135">
        <v>637.44361800000001</v>
      </c>
      <c r="S8" s="135">
        <v>644.92807999999991</v>
      </c>
      <c r="T8" s="135">
        <v>644.32971699999996</v>
      </c>
      <c r="U8" s="135">
        <v>773.470775</v>
      </c>
      <c r="V8" s="135">
        <v>887.66225800000007</v>
      </c>
      <c r="W8" s="135">
        <v>972.36285499999997</v>
      </c>
      <c r="X8" s="135">
        <v>954.23499700000002</v>
      </c>
      <c r="Y8" s="135">
        <v>852.33371099999999</v>
      </c>
      <c r="Z8" s="135">
        <v>877.82775700000002</v>
      </c>
      <c r="AA8" s="135">
        <v>735.01528799999994</v>
      </c>
      <c r="AB8" s="135">
        <v>679.456996</v>
      </c>
      <c r="AC8" s="135">
        <v>617.745856</v>
      </c>
      <c r="AD8" s="135">
        <v>644.90131700000006</v>
      </c>
      <c r="AE8" s="135">
        <v>637.11169600000005</v>
      </c>
      <c r="AF8" s="135">
        <v>660.845099</v>
      </c>
      <c r="AG8" s="135">
        <v>768.98351300000002</v>
      </c>
      <c r="AH8" s="135">
        <v>895.64334099999996</v>
      </c>
      <c r="AI8" s="135">
        <v>990.41549499999996</v>
      </c>
      <c r="AJ8" s="135">
        <v>959.32415000000003</v>
      </c>
      <c r="AK8" s="135">
        <v>897.49975600000005</v>
      </c>
      <c r="AL8" s="135">
        <v>925.36331900000005</v>
      </c>
      <c r="AM8" s="135">
        <v>786.43677700000001</v>
      </c>
      <c r="AN8" s="135">
        <v>675.05792700000006</v>
      </c>
      <c r="AO8" s="135">
        <v>616.83981600000004</v>
      </c>
      <c r="AP8" s="135">
        <v>640.89786199999992</v>
      </c>
      <c r="AQ8" s="135">
        <v>633.20480899999995</v>
      </c>
      <c r="AR8" s="135">
        <v>662.84494499999994</v>
      </c>
      <c r="AS8" s="135">
        <v>780.35802200000001</v>
      </c>
      <c r="AT8" s="135">
        <v>881.61155000000008</v>
      </c>
      <c r="AU8" s="135">
        <v>997.2302709999999</v>
      </c>
      <c r="AV8" s="135">
        <v>1007.144128</v>
      </c>
      <c r="AW8" s="135">
        <v>880.86123299999997</v>
      </c>
      <c r="AX8" s="135">
        <v>856.993472</v>
      </c>
      <c r="AY8" s="136">
        <v>728.60099600000001</v>
      </c>
      <c r="AZ8" s="136">
        <v>667.78694099999996</v>
      </c>
      <c r="BA8" s="136">
        <v>612.2329840000001</v>
      </c>
      <c r="BB8" s="136">
        <v>632.66832700000009</v>
      </c>
      <c r="BC8" s="136">
        <v>626.31775100000004</v>
      </c>
      <c r="BD8" s="136">
        <v>643.64228000000003</v>
      </c>
      <c r="BE8" s="136">
        <v>743.89842899999996</v>
      </c>
      <c r="BF8" s="136">
        <v>837.46062300000006</v>
      </c>
      <c r="BG8" s="136">
        <v>983.51170500000001</v>
      </c>
      <c r="BH8" s="136">
        <v>1030.063504</v>
      </c>
      <c r="BI8" s="136">
        <v>886.58401599999991</v>
      </c>
      <c r="BJ8" s="136">
        <v>887.585464</v>
      </c>
    </row>
    <row r="9" spans="2:62" x14ac:dyDescent="0.2">
      <c r="B9" s="15" t="s">
        <v>23</v>
      </c>
      <c r="C9" s="135">
        <f>C8</f>
        <v>793.76205600000003</v>
      </c>
      <c r="D9" s="135">
        <f t="shared" ref="D9:AX9" si="0">D8</f>
        <v>731.26950699999998</v>
      </c>
      <c r="E9" s="135">
        <f t="shared" si="0"/>
        <v>638.36594100000002</v>
      </c>
      <c r="F9" s="135">
        <f t="shared" si="0"/>
        <v>649.89357799999993</v>
      </c>
      <c r="G9" s="135">
        <f t="shared" si="0"/>
        <v>648.21020200000009</v>
      </c>
      <c r="H9" s="135">
        <f t="shared" si="0"/>
        <v>654.39674100000002</v>
      </c>
      <c r="I9" s="135">
        <f t="shared" si="0"/>
        <v>786.82520399999999</v>
      </c>
      <c r="J9" s="135">
        <f t="shared" si="0"/>
        <v>962.79915900000003</v>
      </c>
      <c r="K9" s="135">
        <f t="shared" si="0"/>
        <v>1052.277106</v>
      </c>
      <c r="L9" s="135">
        <f t="shared" si="0"/>
        <v>1046.77433</v>
      </c>
      <c r="M9" s="135">
        <f t="shared" si="0"/>
        <v>963.36417200000005</v>
      </c>
      <c r="N9" s="135">
        <f t="shared" si="0"/>
        <v>995.92509600000005</v>
      </c>
      <c r="O9" s="135">
        <f t="shared" si="0"/>
        <v>784.86818000000005</v>
      </c>
      <c r="P9" s="135">
        <f t="shared" si="0"/>
        <v>691.87687800000003</v>
      </c>
      <c r="Q9" s="135">
        <f t="shared" si="0"/>
        <v>634.61224100000004</v>
      </c>
      <c r="R9" s="135">
        <f t="shared" si="0"/>
        <v>637.44361800000001</v>
      </c>
      <c r="S9" s="135">
        <f t="shared" si="0"/>
        <v>644.92807999999991</v>
      </c>
      <c r="T9" s="135">
        <f t="shared" si="0"/>
        <v>644.32971699999996</v>
      </c>
      <c r="U9" s="135">
        <f t="shared" si="0"/>
        <v>773.470775</v>
      </c>
      <c r="V9" s="135">
        <f t="shared" si="0"/>
        <v>887.66225800000007</v>
      </c>
      <c r="W9" s="135">
        <f t="shared" si="0"/>
        <v>972.36285499999997</v>
      </c>
      <c r="X9" s="135">
        <f t="shared" si="0"/>
        <v>954.23499700000002</v>
      </c>
      <c r="Y9" s="135">
        <f t="shared" si="0"/>
        <v>852.33371099999999</v>
      </c>
      <c r="Z9" s="135">
        <f t="shared" si="0"/>
        <v>877.82775700000002</v>
      </c>
      <c r="AA9" s="135">
        <f t="shared" si="0"/>
        <v>735.01528799999994</v>
      </c>
      <c r="AB9" s="135">
        <f t="shared" si="0"/>
        <v>679.456996</v>
      </c>
      <c r="AC9" s="135">
        <f t="shared" si="0"/>
        <v>617.745856</v>
      </c>
      <c r="AD9" s="135">
        <f t="shared" si="0"/>
        <v>644.90131700000006</v>
      </c>
      <c r="AE9" s="135">
        <f t="shared" si="0"/>
        <v>637.11169600000005</v>
      </c>
      <c r="AF9" s="135">
        <f t="shared" si="0"/>
        <v>660.845099</v>
      </c>
      <c r="AG9" s="135">
        <f t="shared" si="0"/>
        <v>768.98351300000002</v>
      </c>
      <c r="AH9" s="135">
        <f t="shared" si="0"/>
        <v>895.64334099999996</v>
      </c>
      <c r="AI9" s="135">
        <f t="shared" si="0"/>
        <v>990.41549499999996</v>
      </c>
      <c r="AJ9" s="135">
        <f t="shared" si="0"/>
        <v>959.32415000000003</v>
      </c>
      <c r="AK9" s="135">
        <f t="shared" si="0"/>
        <v>897.49975600000005</v>
      </c>
      <c r="AL9" s="135">
        <f t="shared" si="0"/>
        <v>925.36331900000005</v>
      </c>
      <c r="AM9" s="135">
        <f t="shared" si="0"/>
        <v>786.43677700000001</v>
      </c>
      <c r="AN9" s="135">
        <f t="shared" si="0"/>
        <v>675.05792700000006</v>
      </c>
      <c r="AO9" s="135">
        <f t="shared" si="0"/>
        <v>616.83981600000004</v>
      </c>
      <c r="AP9" s="135">
        <f t="shared" si="0"/>
        <v>640.89786199999992</v>
      </c>
      <c r="AQ9" s="135">
        <f t="shared" si="0"/>
        <v>633.20480899999995</v>
      </c>
      <c r="AR9" s="135">
        <f t="shared" si="0"/>
        <v>662.84494499999994</v>
      </c>
      <c r="AS9" s="135">
        <f t="shared" si="0"/>
        <v>780.35802200000001</v>
      </c>
      <c r="AT9" s="135">
        <f t="shared" si="0"/>
        <v>881.61155000000008</v>
      </c>
      <c r="AU9" s="135">
        <f t="shared" si="0"/>
        <v>997.2302709999999</v>
      </c>
      <c r="AV9" s="135">
        <f t="shared" si="0"/>
        <v>1007.144128</v>
      </c>
      <c r="AW9" s="135">
        <f t="shared" si="0"/>
        <v>880.86123299999997</v>
      </c>
      <c r="AX9" s="135">
        <f t="shared" si="0"/>
        <v>856.993472</v>
      </c>
      <c r="AY9" s="136">
        <f>AY8</f>
        <v>728.60099600000001</v>
      </c>
      <c r="AZ9" s="136">
        <f t="shared" ref="AZ9:BJ9" si="1">AZ8</f>
        <v>667.78694099999996</v>
      </c>
      <c r="BA9" s="136">
        <f t="shared" si="1"/>
        <v>612.2329840000001</v>
      </c>
      <c r="BB9" s="136">
        <f t="shared" si="1"/>
        <v>632.66832700000009</v>
      </c>
      <c r="BC9" s="136">
        <f t="shared" si="1"/>
        <v>626.31775100000004</v>
      </c>
      <c r="BD9" s="136">
        <f t="shared" si="1"/>
        <v>643.64228000000003</v>
      </c>
      <c r="BE9" s="136">
        <f t="shared" si="1"/>
        <v>743.89842899999996</v>
      </c>
      <c r="BF9" s="136">
        <f t="shared" si="1"/>
        <v>837.46062300000006</v>
      </c>
      <c r="BG9" s="136">
        <f t="shared" si="1"/>
        <v>983.51170500000001</v>
      </c>
      <c r="BH9" s="136">
        <f t="shared" si="1"/>
        <v>1030.063504</v>
      </c>
      <c r="BI9" s="136">
        <f t="shared" si="1"/>
        <v>886.58401599999991</v>
      </c>
      <c r="BJ9" s="136">
        <f t="shared" si="1"/>
        <v>887.585464</v>
      </c>
    </row>
    <row r="10" spans="2:6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x14ac:dyDescent="0.2">
      <c r="B12" s="21" t="s">
        <v>24</v>
      </c>
      <c r="C12" s="22">
        <f>SUM(C9,C14)</f>
        <v>1295.0132497333334</v>
      </c>
      <c r="D12" s="22">
        <f t="shared" ref="D12:BJ12" si="2">SUM(D9,D14)</f>
        <v>1234.9182518333332</v>
      </c>
      <c r="E12" s="22">
        <f t="shared" si="2"/>
        <v>1136.1437025333335</v>
      </c>
      <c r="F12" s="22">
        <f t="shared" si="2"/>
        <v>1158.8267092333333</v>
      </c>
      <c r="G12" s="22">
        <f t="shared" si="2"/>
        <v>1154.5031710333333</v>
      </c>
      <c r="H12" s="22">
        <f t="shared" si="2"/>
        <v>1156.8204754333333</v>
      </c>
      <c r="I12" s="22">
        <f t="shared" si="2"/>
        <v>1303.6597099333333</v>
      </c>
      <c r="J12" s="22">
        <f t="shared" si="2"/>
        <v>1477.1881631333333</v>
      </c>
      <c r="K12" s="22">
        <f t="shared" si="2"/>
        <v>1544.9334976333334</v>
      </c>
      <c r="L12" s="22">
        <f t="shared" si="2"/>
        <v>1556.0753313333332</v>
      </c>
      <c r="M12" s="22">
        <f t="shared" si="2"/>
        <v>1430.5942779333334</v>
      </c>
      <c r="N12" s="22">
        <f t="shared" si="2"/>
        <v>1509.2784461333335</v>
      </c>
      <c r="O12" s="22">
        <f t="shared" si="2"/>
        <v>1265.3637665250001</v>
      </c>
      <c r="P12" s="22">
        <f t="shared" si="2"/>
        <v>1192.0548772249999</v>
      </c>
      <c r="Q12" s="22">
        <f t="shared" si="2"/>
        <v>1125.773683725</v>
      </c>
      <c r="R12" s="22">
        <f t="shared" si="2"/>
        <v>1148.534252725</v>
      </c>
      <c r="S12" s="22">
        <f t="shared" si="2"/>
        <v>1145.3471484249999</v>
      </c>
      <c r="T12" s="22">
        <f t="shared" si="2"/>
        <v>1139.523077025</v>
      </c>
      <c r="U12" s="22">
        <f t="shared" si="2"/>
        <v>1283.5591728250001</v>
      </c>
      <c r="V12" s="22">
        <f t="shared" si="2"/>
        <v>1391.4685696250001</v>
      </c>
      <c r="W12" s="22">
        <f t="shared" si="2"/>
        <v>1449.9097656250001</v>
      </c>
      <c r="X12" s="22">
        <f t="shared" si="2"/>
        <v>1464.5468656749999</v>
      </c>
      <c r="Y12" s="22">
        <f t="shared" si="2"/>
        <v>1314.3116645749999</v>
      </c>
      <c r="Z12" s="22">
        <f t="shared" si="2"/>
        <v>1379.8951748250001</v>
      </c>
      <c r="AA12" s="22">
        <f t="shared" si="2"/>
        <v>1199.1642691999998</v>
      </c>
      <c r="AB12" s="22">
        <f t="shared" si="2"/>
        <v>1166.0490071499999</v>
      </c>
      <c r="AC12" s="22">
        <f t="shared" si="2"/>
        <v>1097.3973595499999</v>
      </c>
      <c r="AD12" s="22">
        <f t="shared" si="2"/>
        <v>1136.9177899000001</v>
      </c>
      <c r="AE12" s="22">
        <f t="shared" si="2"/>
        <v>1130.5984850499999</v>
      </c>
      <c r="AF12" s="22">
        <f t="shared" si="2"/>
        <v>1140.5652951</v>
      </c>
      <c r="AG12" s="22">
        <f t="shared" si="2"/>
        <v>1278.1379906500001</v>
      </c>
      <c r="AH12" s="22">
        <f t="shared" si="2"/>
        <v>1393.68292415</v>
      </c>
      <c r="AI12" s="22">
        <f t="shared" si="2"/>
        <v>1466.4424702000001</v>
      </c>
      <c r="AJ12" s="22">
        <f t="shared" si="2"/>
        <v>1467.6960300000001</v>
      </c>
      <c r="AK12" s="22">
        <f t="shared" si="2"/>
        <v>1359.6196436</v>
      </c>
      <c r="AL12" s="22">
        <f t="shared" si="2"/>
        <v>1404.01104695</v>
      </c>
      <c r="AM12" s="22">
        <f t="shared" si="2"/>
        <v>1256.6941208416667</v>
      </c>
      <c r="AN12" s="22">
        <f t="shared" si="2"/>
        <v>1141.1998348916668</v>
      </c>
      <c r="AO12" s="22">
        <f t="shared" si="2"/>
        <v>1065.6195079916665</v>
      </c>
      <c r="AP12" s="22">
        <f t="shared" si="2"/>
        <v>1112.5160388416666</v>
      </c>
      <c r="AQ12" s="22">
        <f t="shared" si="2"/>
        <v>1093.5544673836666</v>
      </c>
      <c r="AR12" s="22">
        <f t="shared" si="2"/>
        <v>1114.5968786376666</v>
      </c>
      <c r="AS12" s="22">
        <f t="shared" si="2"/>
        <v>1254.6118683526665</v>
      </c>
      <c r="AT12" s="22">
        <f t="shared" si="2"/>
        <v>1338.0860555416666</v>
      </c>
      <c r="AU12" s="22">
        <f t="shared" si="2"/>
        <v>1445.5334915916665</v>
      </c>
      <c r="AV12" s="22">
        <f t="shared" si="2"/>
        <v>1476.0914247216667</v>
      </c>
      <c r="AW12" s="22">
        <f t="shared" si="2"/>
        <v>1309.6700427016667</v>
      </c>
      <c r="AX12" s="22">
        <f t="shared" si="2"/>
        <v>1312.5567349816668</v>
      </c>
      <c r="AY12" s="22">
        <f t="shared" si="2"/>
        <v>1155.0624782599998</v>
      </c>
      <c r="AZ12" s="22">
        <f t="shared" si="2"/>
        <v>1101.9192886999999</v>
      </c>
      <c r="BA12" s="22">
        <f t="shared" si="2"/>
        <v>1047.5812840599999</v>
      </c>
      <c r="BB12" s="22">
        <f t="shared" si="2"/>
        <v>1086.9919165000001</v>
      </c>
      <c r="BC12" s="22">
        <f t="shared" si="2"/>
        <v>1068.97400838</v>
      </c>
      <c r="BD12" s="22">
        <f t="shared" si="2"/>
        <v>1077.6025168399999</v>
      </c>
      <c r="BE12" s="22">
        <f t="shared" si="2"/>
        <v>1198.10731046</v>
      </c>
      <c r="BF12" s="22">
        <f t="shared" si="2"/>
        <v>1286.4007994799999</v>
      </c>
      <c r="BG12" s="22">
        <f t="shared" si="2"/>
        <v>1426.6689310000002</v>
      </c>
      <c r="BH12" s="22">
        <f t="shared" si="2"/>
        <v>1494.1139819999999</v>
      </c>
      <c r="BI12" s="22">
        <f t="shared" si="2"/>
        <v>1314.021225</v>
      </c>
      <c r="BJ12" s="22">
        <f t="shared" si="2"/>
        <v>1356.3627280000001</v>
      </c>
    </row>
    <row r="13" spans="2:62" x14ac:dyDescent="0.2">
      <c r="B13" s="21" t="s">
        <v>121</v>
      </c>
      <c r="C13" s="135">
        <v>1385.9929089</v>
      </c>
      <c r="D13" s="135">
        <v>1308.4493971000002</v>
      </c>
      <c r="E13" s="135">
        <v>1204.8239659000001</v>
      </c>
      <c r="F13" s="135">
        <v>1224.9102694999999</v>
      </c>
      <c r="G13" s="135">
        <v>1225.9044127000002</v>
      </c>
      <c r="H13" s="135">
        <v>1232.0496897999999</v>
      </c>
      <c r="I13" s="135">
        <v>1361.4256200299999</v>
      </c>
      <c r="J13" s="135">
        <v>1525.5377121399999</v>
      </c>
      <c r="K13" s="135">
        <v>1646.0384795499999</v>
      </c>
      <c r="L13" s="135">
        <v>1670.5467240400001</v>
      </c>
      <c r="M13" s="135">
        <v>1526.3463119</v>
      </c>
      <c r="N13" s="135">
        <v>1621.5299361700002</v>
      </c>
      <c r="O13" s="135">
        <v>1350.7569110299999</v>
      </c>
      <c r="P13" s="135">
        <v>1287.9642092900001</v>
      </c>
      <c r="Q13" s="135">
        <v>1173.5671419199998</v>
      </c>
      <c r="R13" s="135">
        <v>1216.6537780199999</v>
      </c>
      <c r="S13" s="135">
        <v>1214.14275133</v>
      </c>
      <c r="T13" s="135">
        <v>1205.9965437600001</v>
      </c>
      <c r="U13" s="135">
        <v>1333.3811249299999</v>
      </c>
      <c r="V13" s="135">
        <v>1467.3499455899998</v>
      </c>
      <c r="W13" s="135">
        <v>1549.0525593</v>
      </c>
      <c r="X13" s="135">
        <v>1586.0419819199999</v>
      </c>
      <c r="Y13" s="135">
        <v>1420.8104510000001</v>
      </c>
      <c r="Z13" s="135">
        <v>1478.5395455</v>
      </c>
      <c r="AA13" s="135">
        <v>1238.5270595</v>
      </c>
      <c r="AB13" s="135">
        <v>1242.7357245000001</v>
      </c>
      <c r="AC13" s="135">
        <v>1182.099602</v>
      </c>
      <c r="AD13" s="135">
        <v>1226.4410355</v>
      </c>
      <c r="AE13" s="135">
        <v>1212.8419285</v>
      </c>
      <c r="AF13" s="135">
        <v>1202.4057475</v>
      </c>
      <c r="AG13" s="135">
        <v>1362.1403679999999</v>
      </c>
      <c r="AH13" s="135">
        <v>1455.483197</v>
      </c>
      <c r="AI13" s="135">
        <v>1575.2358849999998</v>
      </c>
      <c r="AJ13" s="135">
        <v>1593.6601204999999</v>
      </c>
      <c r="AK13" s="135">
        <v>1452.6209515</v>
      </c>
      <c r="AL13" s="135">
        <v>1493.2908295</v>
      </c>
      <c r="AM13" s="135">
        <v>1349.7960779999999</v>
      </c>
      <c r="AN13" s="135">
        <v>1219.863699</v>
      </c>
      <c r="AO13" s="135">
        <v>1134.3265289999999</v>
      </c>
      <c r="AP13" s="135">
        <v>1189.9548284999998</v>
      </c>
      <c r="AQ13" s="135">
        <v>1193.0358895000004</v>
      </c>
      <c r="AR13" s="135">
        <v>1178.9290894999999</v>
      </c>
      <c r="AS13" s="135">
        <v>1331.6069075</v>
      </c>
      <c r="AT13" s="135">
        <v>1412.8045789999999</v>
      </c>
      <c r="AU13" s="135">
        <v>1533.3218360000001</v>
      </c>
      <c r="AV13" s="135">
        <v>1587.561837</v>
      </c>
      <c r="AW13" s="135">
        <v>1403.3171560000001</v>
      </c>
      <c r="AX13" s="135">
        <v>1389.1392905</v>
      </c>
      <c r="AY13" s="136">
        <v>1219.0478625000001</v>
      </c>
      <c r="AZ13" s="136">
        <v>1189.1618460000002</v>
      </c>
      <c r="BA13" s="136">
        <v>1105.2896289999999</v>
      </c>
      <c r="BB13" s="136">
        <v>1160.790984</v>
      </c>
      <c r="BC13" s="136">
        <v>1154.1735799999999</v>
      </c>
      <c r="BD13" s="136">
        <v>1133.595556</v>
      </c>
      <c r="BE13" s="136">
        <v>1258.2624479999999</v>
      </c>
      <c r="BF13" s="136">
        <v>1353.0743614999999</v>
      </c>
      <c r="BG13" s="136">
        <v>1530.0258855</v>
      </c>
      <c r="BH13" s="136">
        <v>1622.7687785000001</v>
      </c>
      <c r="BI13" s="136">
        <v>1407.3972085</v>
      </c>
      <c r="BJ13" s="136">
        <v>1451.5302375000001</v>
      </c>
    </row>
    <row r="14" spans="2:62" x14ac:dyDescent="0.2">
      <c r="B14" s="21" t="s">
        <v>25</v>
      </c>
      <c r="C14" s="135">
        <v>501.25119373333331</v>
      </c>
      <c r="D14" s="135">
        <v>503.6487448333333</v>
      </c>
      <c r="E14" s="135">
        <v>497.77776153333338</v>
      </c>
      <c r="F14" s="135">
        <v>508.93313123333337</v>
      </c>
      <c r="G14" s="135">
        <v>506.29296903333329</v>
      </c>
      <c r="H14" s="135">
        <v>502.42373443333338</v>
      </c>
      <c r="I14" s="135">
        <v>516.83450593333328</v>
      </c>
      <c r="J14" s="135">
        <v>514.38900413333329</v>
      </c>
      <c r="K14" s="135">
        <v>492.65639163333333</v>
      </c>
      <c r="L14" s="135">
        <v>509.30100133333332</v>
      </c>
      <c r="M14" s="135">
        <v>467.23010593333333</v>
      </c>
      <c r="N14" s="135">
        <v>513.35335013333338</v>
      </c>
      <c r="O14" s="135">
        <v>480.49558652499996</v>
      </c>
      <c r="P14" s="135">
        <v>500.17799922499995</v>
      </c>
      <c r="Q14" s="135">
        <v>491.16144272499997</v>
      </c>
      <c r="R14" s="135">
        <v>511.09063472499997</v>
      </c>
      <c r="S14" s="135">
        <v>500.41906842499998</v>
      </c>
      <c r="T14" s="135">
        <v>495.193360025</v>
      </c>
      <c r="U14" s="135">
        <v>510.08839782500002</v>
      </c>
      <c r="V14" s="135">
        <v>503.80631162500003</v>
      </c>
      <c r="W14" s="135">
        <v>477.54691062500001</v>
      </c>
      <c r="X14" s="135">
        <v>510.31186867500003</v>
      </c>
      <c r="Y14" s="135">
        <v>461.97795357499996</v>
      </c>
      <c r="Z14" s="135">
        <v>502.06741782500006</v>
      </c>
      <c r="AA14" s="135">
        <v>464.14898119999992</v>
      </c>
      <c r="AB14" s="135">
        <v>486.59201114999996</v>
      </c>
      <c r="AC14" s="135">
        <v>479.65150354999997</v>
      </c>
      <c r="AD14" s="135">
        <v>492.0164729</v>
      </c>
      <c r="AE14" s="135">
        <v>493.48678904999997</v>
      </c>
      <c r="AF14" s="135">
        <v>479.72019609999995</v>
      </c>
      <c r="AG14" s="135">
        <v>509.15447765000005</v>
      </c>
      <c r="AH14" s="135">
        <v>498.03958315</v>
      </c>
      <c r="AI14" s="135">
        <v>476.02697520000004</v>
      </c>
      <c r="AJ14" s="135">
        <v>508.37187999999992</v>
      </c>
      <c r="AK14" s="135">
        <v>462.11988760000003</v>
      </c>
      <c r="AL14" s="135">
        <v>478.64772794999999</v>
      </c>
      <c r="AM14" s="135">
        <v>470.25734384166668</v>
      </c>
      <c r="AN14" s="135">
        <v>466.14190789166662</v>
      </c>
      <c r="AO14" s="135">
        <v>448.7796919916666</v>
      </c>
      <c r="AP14" s="135">
        <v>471.61817684166664</v>
      </c>
      <c r="AQ14" s="135">
        <v>460.34965838366662</v>
      </c>
      <c r="AR14" s="135">
        <v>451.7519336376667</v>
      </c>
      <c r="AS14" s="135">
        <v>474.25384635266664</v>
      </c>
      <c r="AT14" s="135">
        <v>456.47450554166664</v>
      </c>
      <c r="AU14" s="135">
        <v>448.30322059166667</v>
      </c>
      <c r="AV14" s="135">
        <v>468.9472967216667</v>
      </c>
      <c r="AW14" s="135">
        <v>428.80880970166669</v>
      </c>
      <c r="AX14" s="135">
        <v>455.5632629816667</v>
      </c>
      <c r="AY14" s="136">
        <v>426.46148225999991</v>
      </c>
      <c r="AZ14" s="136">
        <v>434.13234769999997</v>
      </c>
      <c r="BA14" s="136">
        <v>435.34830005999987</v>
      </c>
      <c r="BB14" s="136">
        <v>454.32358949999991</v>
      </c>
      <c r="BC14" s="136">
        <v>442.65625738</v>
      </c>
      <c r="BD14" s="136">
        <v>433.96023683999994</v>
      </c>
      <c r="BE14" s="136">
        <v>454.20888146000004</v>
      </c>
      <c r="BF14" s="136">
        <v>448.94017647999999</v>
      </c>
      <c r="BG14" s="136">
        <v>443.15722600000004</v>
      </c>
      <c r="BH14" s="136">
        <v>464.050478</v>
      </c>
      <c r="BI14" s="136">
        <v>427.43720900000005</v>
      </c>
      <c r="BJ14" s="136">
        <v>468.777264</v>
      </c>
    </row>
    <row r="16" spans="2:62" x14ac:dyDescent="0.2">
      <c r="B16" s="11" t="s">
        <v>96</v>
      </c>
    </row>
    <row r="17" spans="2:3" x14ac:dyDescent="0.2">
      <c r="B17" s="11" t="s">
        <v>26</v>
      </c>
    </row>
    <row r="18" spans="2:3" x14ac:dyDescent="0.2">
      <c r="B18" s="11" t="s">
        <v>15</v>
      </c>
    </row>
    <row r="19" spans="2:3" x14ac:dyDescent="0.2">
      <c r="C19" s="23"/>
    </row>
    <row r="20" spans="2:3" x14ac:dyDescent="0.2">
      <c r="C20" s="24"/>
    </row>
    <row r="21" spans="2:3" x14ac:dyDescent="0.2">
      <c r="C21" s="23"/>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BJ33"/>
  <sheetViews>
    <sheetView zoomScaleNormal="100" workbookViewId="0">
      <pane xSplit="2" ySplit="2" topLeftCell="C3" activePane="bottomRight" state="frozen"/>
      <selection pane="topRight"/>
      <selection pane="bottomLeft"/>
      <selection pane="bottomRight" activeCell="C14" sqref="C14:BJ14"/>
    </sheetView>
  </sheetViews>
  <sheetFormatPr defaultRowHeight="12.75" x14ac:dyDescent="0.2"/>
  <cols>
    <col min="1" max="1" width="4.5" style="25" customWidth="1"/>
    <col min="2" max="2" width="21.5" style="25" customWidth="1"/>
    <col min="3" max="16384" width="9" style="25"/>
  </cols>
  <sheetData>
    <row r="2" spans="2:6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x14ac:dyDescent="0.2">
      <c r="B3" s="15" t="s">
        <v>17</v>
      </c>
      <c r="C3" s="135">
        <v>771.52248699999996</v>
      </c>
      <c r="D3" s="135">
        <v>711.20495499999993</v>
      </c>
      <c r="E3" s="135">
        <v>622.32000800000003</v>
      </c>
      <c r="F3" s="135">
        <v>636.28037300000005</v>
      </c>
      <c r="G3" s="135">
        <v>640.03536299999996</v>
      </c>
      <c r="H3" s="135">
        <v>657.147963</v>
      </c>
      <c r="I3" s="135">
        <v>806.81083799999999</v>
      </c>
      <c r="J3" s="135">
        <v>993.50497100000007</v>
      </c>
      <c r="K3" s="135">
        <v>1074.166606</v>
      </c>
      <c r="L3" s="135">
        <v>1058.473377</v>
      </c>
      <c r="M3" s="135">
        <v>968.37916399999995</v>
      </c>
      <c r="N3" s="135">
        <v>997.653278</v>
      </c>
      <c r="O3" s="135">
        <v>782.86475600000006</v>
      </c>
      <c r="P3" s="135">
        <v>689.42819499999996</v>
      </c>
      <c r="Q3" s="135">
        <v>637.00655799999993</v>
      </c>
      <c r="R3" s="135">
        <v>645.87615800000003</v>
      </c>
      <c r="S3" s="135">
        <v>659.31370499999991</v>
      </c>
      <c r="T3" s="135">
        <v>665.44113300000004</v>
      </c>
      <c r="U3" s="135">
        <v>807.51686699999993</v>
      </c>
      <c r="V3" s="135">
        <v>922.44256099999996</v>
      </c>
      <c r="W3" s="135">
        <v>994.75885100000005</v>
      </c>
      <c r="X3" s="135">
        <v>966.91814499999998</v>
      </c>
      <c r="Y3" s="135">
        <v>862.97875999999997</v>
      </c>
      <c r="Z3" s="135">
        <v>896.07709299999999</v>
      </c>
      <c r="AA3" s="135">
        <v>752.79495999999995</v>
      </c>
      <c r="AB3" s="135">
        <v>685.10322800000006</v>
      </c>
      <c r="AC3" s="135">
        <v>612.06047599999999</v>
      </c>
      <c r="AD3" s="135">
        <v>637.63100800000007</v>
      </c>
      <c r="AE3" s="135">
        <v>632.34919300000001</v>
      </c>
      <c r="AF3" s="135">
        <v>666.10873800000002</v>
      </c>
      <c r="AG3" s="135">
        <v>782.36861099999999</v>
      </c>
      <c r="AH3" s="135">
        <v>911.52102000000002</v>
      </c>
      <c r="AI3" s="135">
        <v>1000.998706</v>
      </c>
      <c r="AJ3" s="135">
        <v>967.64388399999996</v>
      </c>
      <c r="AK3" s="135">
        <v>908.69565399999999</v>
      </c>
      <c r="AL3" s="135">
        <v>934.28092900000001</v>
      </c>
      <c r="AM3" s="135">
        <v>792.46807999999999</v>
      </c>
      <c r="AN3" s="135">
        <v>672.03716500000007</v>
      </c>
      <c r="AO3" s="135">
        <v>610.255539</v>
      </c>
      <c r="AP3" s="135">
        <v>635.26382799999999</v>
      </c>
      <c r="AQ3" s="135">
        <v>631.02649100000008</v>
      </c>
      <c r="AR3" s="135">
        <v>677.49855200000002</v>
      </c>
      <c r="AS3" s="135">
        <v>809.89324499999998</v>
      </c>
      <c r="AT3" s="135">
        <v>927.42185900000004</v>
      </c>
      <c r="AU3" s="135">
        <v>1047.302827</v>
      </c>
      <c r="AV3" s="135">
        <v>1050.529622</v>
      </c>
      <c r="AW3" s="135">
        <v>913.30313600000011</v>
      </c>
      <c r="AX3" s="135">
        <v>883.78863600000011</v>
      </c>
      <c r="AY3" s="136">
        <v>743.82239099999993</v>
      </c>
      <c r="AZ3" s="136">
        <v>668.75397600000008</v>
      </c>
      <c r="BA3" s="136">
        <v>606.42691000000002</v>
      </c>
      <c r="BB3" s="136">
        <v>625.46498199999996</v>
      </c>
      <c r="BC3" s="136">
        <v>623.08781599999998</v>
      </c>
      <c r="BD3" s="136">
        <v>651.40450299999998</v>
      </c>
      <c r="BE3" s="136">
        <v>762.4261019999999</v>
      </c>
      <c r="BF3" s="136">
        <v>859.10872100000006</v>
      </c>
      <c r="BG3" s="136">
        <v>998.48625900000002</v>
      </c>
      <c r="BH3" s="136">
        <v>1040.3308830000001</v>
      </c>
      <c r="BI3" s="136">
        <v>893.36606000000006</v>
      </c>
      <c r="BJ3" s="136">
        <v>898.17847100000006</v>
      </c>
    </row>
    <row r="4" spans="2:62" x14ac:dyDescent="0.2">
      <c r="B4" s="15" t="s">
        <v>18</v>
      </c>
      <c r="C4" s="135">
        <v>777.76546400000007</v>
      </c>
      <c r="D4" s="135">
        <v>717.91648499999997</v>
      </c>
      <c r="E4" s="135">
        <v>629.81371300000001</v>
      </c>
      <c r="F4" s="135">
        <v>644.79458499999998</v>
      </c>
      <c r="G4" s="135">
        <v>648.00385199999994</v>
      </c>
      <c r="H4" s="135">
        <v>660.15080399999999</v>
      </c>
      <c r="I4" s="135">
        <v>801.28813100000002</v>
      </c>
      <c r="J4" s="135">
        <v>981.76193799999999</v>
      </c>
      <c r="K4" s="135">
        <v>1066.0116580000001</v>
      </c>
      <c r="L4" s="135">
        <v>1053.0946220000001</v>
      </c>
      <c r="M4" s="135">
        <v>967.33475399999998</v>
      </c>
      <c r="N4" s="135">
        <v>998.85686699999997</v>
      </c>
      <c r="O4" s="135">
        <v>786.25068299999998</v>
      </c>
      <c r="P4" s="135">
        <v>694.86970999999994</v>
      </c>
      <c r="Q4" s="135">
        <v>642.282331</v>
      </c>
      <c r="R4" s="135">
        <v>650.56696399999998</v>
      </c>
      <c r="S4" s="135">
        <v>659.50011899999993</v>
      </c>
      <c r="T4" s="135">
        <v>662.24142200000006</v>
      </c>
      <c r="U4" s="135">
        <v>799.79266799999994</v>
      </c>
      <c r="V4" s="135">
        <v>910.68071999999995</v>
      </c>
      <c r="W4" s="135">
        <v>985.35772299999996</v>
      </c>
      <c r="X4" s="135">
        <v>963.68397500000003</v>
      </c>
      <c r="Y4" s="135">
        <v>862.88052900000002</v>
      </c>
      <c r="Z4" s="135">
        <v>894.31367299999999</v>
      </c>
      <c r="AA4" s="135">
        <v>751.28296799999998</v>
      </c>
      <c r="AB4" s="135">
        <v>685.19777099999999</v>
      </c>
      <c r="AC4" s="135">
        <v>617.12312499999996</v>
      </c>
      <c r="AD4" s="135">
        <v>644.82504200000005</v>
      </c>
      <c r="AE4" s="135">
        <v>638.25932399999999</v>
      </c>
      <c r="AF4" s="135">
        <v>668.08060999999998</v>
      </c>
      <c r="AG4" s="135">
        <v>781.53615600000001</v>
      </c>
      <c r="AH4" s="135">
        <v>907.03179499999999</v>
      </c>
      <c r="AI4" s="135">
        <v>999.67728099999999</v>
      </c>
      <c r="AJ4" s="135">
        <v>967.48565199999996</v>
      </c>
      <c r="AK4" s="135">
        <v>907.41062899999997</v>
      </c>
      <c r="AL4" s="135">
        <v>932.84644900000001</v>
      </c>
      <c r="AM4" s="135">
        <v>792.65434800000003</v>
      </c>
      <c r="AN4" s="135">
        <v>675.12013899999999</v>
      </c>
      <c r="AO4" s="135">
        <v>613.86427500000002</v>
      </c>
      <c r="AP4" s="135">
        <v>640.34501100000011</v>
      </c>
      <c r="AQ4" s="135">
        <v>638.08238100000005</v>
      </c>
      <c r="AR4" s="135">
        <v>678.93604599999992</v>
      </c>
      <c r="AS4" s="135">
        <v>806.12334400000009</v>
      </c>
      <c r="AT4" s="135">
        <v>917.02532999999994</v>
      </c>
      <c r="AU4" s="135">
        <v>1034.4347230000001</v>
      </c>
      <c r="AV4" s="135">
        <v>1037.4003029999999</v>
      </c>
      <c r="AW4" s="135">
        <v>903.10607200000004</v>
      </c>
      <c r="AX4" s="135">
        <v>875.26984699999991</v>
      </c>
      <c r="AY4" s="136">
        <v>737.75343899999996</v>
      </c>
      <c r="AZ4" s="136">
        <v>670.829566</v>
      </c>
      <c r="BA4" s="136">
        <v>610.17973899999993</v>
      </c>
      <c r="BB4" s="136">
        <v>631.40384100000006</v>
      </c>
      <c r="BC4" s="136">
        <v>628.92120799999998</v>
      </c>
      <c r="BD4" s="136">
        <v>653.39536600000008</v>
      </c>
      <c r="BE4" s="136">
        <v>759.44631499999991</v>
      </c>
      <c r="BF4" s="136">
        <v>852.00165800000002</v>
      </c>
      <c r="BG4" s="136">
        <v>993.64330900000004</v>
      </c>
      <c r="BH4" s="136">
        <v>1036.28963</v>
      </c>
      <c r="BI4" s="136">
        <v>895.08337100000006</v>
      </c>
      <c r="BJ4" s="136">
        <v>901.59514000000001</v>
      </c>
    </row>
    <row r="5" spans="2:62" x14ac:dyDescent="0.2">
      <c r="B5" s="15" t="s">
        <v>19</v>
      </c>
      <c r="C5" s="135">
        <v>787.08298500000001</v>
      </c>
      <c r="D5" s="135">
        <v>726.99461499999995</v>
      </c>
      <c r="E5" s="135">
        <v>635.68101899999999</v>
      </c>
      <c r="F5" s="135">
        <v>649.39538399999992</v>
      </c>
      <c r="G5" s="135">
        <v>647.60396800000001</v>
      </c>
      <c r="H5" s="135">
        <v>654.25133800000003</v>
      </c>
      <c r="I5" s="135">
        <v>790.78172100000006</v>
      </c>
      <c r="J5" s="135">
        <v>970.19525399999998</v>
      </c>
      <c r="K5" s="135">
        <v>1059.110015</v>
      </c>
      <c r="L5" s="135">
        <v>1053.0679869999999</v>
      </c>
      <c r="M5" s="135">
        <v>969.41522299999997</v>
      </c>
      <c r="N5" s="135">
        <v>1002.1053860000001</v>
      </c>
      <c r="O5" s="135">
        <v>790.95040399999993</v>
      </c>
      <c r="P5" s="135">
        <v>697.68027899999993</v>
      </c>
      <c r="Q5" s="135">
        <v>640.78932900000007</v>
      </c>
      <c r="R5" s="135">
        <v>643.92746900000009</v>
      </c>
      <c r="S5" s="135">
        <v>653.82989300000008</v>
      </c>
      <c r="T5" s="135">
        <v>654.159403</v>
      </c>
      <c r="U5" s="135">
        <v>783.75258299999996</v>
      </c>
      <c r="V5" s="135">
        <v>900.00562000000002</v>
      </c>
      <c r="W5" s="135">
        <v>985.568175</v>
      </c>
      <c r="X5" s="135">
        <v>965.01391599999999</v>
      </c>
      <c r="Y5" s="135">
        <v>860.64732499999991</v>
      </c>
      <c r="Z5" s="135">
        <v>887.04536300000007</v>
      </c>
      <c r="AA5" s="135">
        <v>743.61960499999998</v>
      </c>
      <c r="AB5" s="135">
        <v>684.46328500000004</v>
      </c>
      <c r="AC5" s="135">
        <v>620.93378000000007</v>
      </c>
      <c r="AD5" s="135">
        <v>649.97147699999994</v>
      </c>
      <c r="AE5" s="135">
        <v>640.95329299999992</v>
      </c>
      <c r="AF5" s="135">
        <v>666.05770200000006</v>
      </c>
      <c r="AG5" s="135">
        <v>776.31462499999998</v>
      </c>
      <c r="AH5" s="135">
        <v>904.79785400000003</v>
      </c>
      <c r="AI5" s="135">
        <v>998.435067</v>
      </c>
      <c r="AJ5" s="135">
        <v>965.37528799999995</v>
      </c>
      <c r="AK5" s="135">
        <v>903.76142299999992</v>
      </c>
      <c r="AL5" s="135">
        <v>929.18904299999997</v>
      </c>
      <c r="AM5" s="135">
        <v>790.6520230000001</v>
      </c>
      <c r="AN5" s="135">
        <v>677.84920700000009</v>
      </c>
      <c r="AO5" s="135">
        <v>620.73753399999998</v>
      </c>
      <c r="AP5" s="135">
        <v>646.45237899999995</v>
      </c>
      <c r="AQ5" s="135">
        <v>640.95613700000001</v>
      </c>
      <c r="AR5" s="135">
        <v>676.31131099999993</v>
      </c>
      <c r="AS5" s="135">
        <v>792.538184</v>
      </c>
      <c r="AT5" s="135">
        <v>900.76856900000007</v>
      </c>
      <c r="AU5" s="135">
        <v>1014.897969</v>
      </c>
      <c r="AV5" s="135">
        <v>1018.9555409999999</v>
      </c>
      <c r="AW5" s="135">
        <v>888.095867</v>
      </c>
      <c r="AX5" s="135">
        <v>862.25371100000007</v>
      </c>
      <c r="AY5" s="136">
        <v>732.70328200000006</v>
      </c>
      <c r="AZ5" s="136">
        <v>671.80673400000001</v>
      </c>
      <c r="BA5" s="136">
        <v>615.035886</v>
      </c>
      <c r="BB5" s="136">
        <v>635.7681</v>
      </c>
      <c r="BC5" s="136">
        <v>630.12326699999994</v>
      </c>
      <c r="BD5" s="136">
        <v>650.50056900000004</v>
      </c>
      <c r="BE5" s="136">
        <v>751.55389700000001</v>
      </c>
      <c r="BF5" s="136">
        <v>845.69169899999997</v>
      </c>
      <c r="BG5" s="136">
        <v>991.21801399999993</v>
      </c>
      <c r="BH5" s="136">
        <v>1038.7656500000001</v>
      </c>
      <c r="BI5" s="136">
        <v>893.61381099999994</v>
      </c>
      <c r="BJ5" s="136">
        <v>892.94009800000003</v>
      </c>
    </row>
    <row r="6" spans="2:62" x14ac:dyDescent="0.2">
      <c r="B6" s="15" t="s">
        <v>20</v>
      </c>
      <c r="C6" s="135">
        <v>793.81900699999994</v>
      </c>
      <c r="D6" s="135">
        <v>730.09768200000008</v>
      </c>
      <c r="E6" s="135">
        <v>635.7779129999999</v>
      </c>
      <c r="F6" s="135">
        <v>649.49153200000001</v>
      </c>
      <c r="G6" s="135">
        <v>648.24299600000006</v>
      </c>
      <c r="H6" s="135">
        <v>655.03041299999995</v>
      </c>
      <c r="I6" s="135">
        <v>789.57317699999999</v>
      </c>
      <c r="J6" s="135">
        <v>968.07620900000006</v>
      </c>
      <c r="K6" s="135">
        <v>1057.66994</v>
      </c>
      <c r="L6" s="135">
        <v>1052.2824850000002</v>
      </c>
      <c r="M6" s="135">
        <v>969.5700720000001</v>
      </c>
      <c r="N6" s="135">
        <v>1001.151106</v>
      </c>
      <c r="O6" s="135">
        <v>790.81906600000002</v>
      </c>
      <c r="P6" s="135">
        <v>697.34711100000004</v>
      </c>
      <c r="Q6" s="135">
        <v>639.17464800000005</v>
      </c>
      <c r="R6" s="135">
        <v>640.81257600000004</v>
      </c>
      <c r="S6" s="135">
        <v>649.73361599999998</v>
      </c>
      <c r="T6" s="135">
        <v>649.22193600000003</v>
      </c>
      <c r="U6" s="135">
        <v>779.31429099999991</v>
      </c>
      <c r="V6" s="135">
        <v>895.358474</v>
      </c>
      <c r="W6" s="135">
        <v>980.64745100000005</v>
      </c>
      <c r="X6" s="135">
        <v>961.98943599999996</v>
      </c>
      <c r="Y6" s="135">
        <v>858.7083419999999</v>
      </c>
      <c r="Z6" s="135">
        <v>884.27348199999994</v>
      </c>
      <c r="AA6" s="135">
        <v>740.37363600000003</v>
      </c>
      <c r="AB6" s="135">
        <v>684.12655700000005</v>
      </c>
      <c r="AC6" s="135">
        <v>621.90051500000004</v>
      </c>
      <c r="AD6" s="135">
        <v>650.51433299999997</v>
      </c>
      <c r="AE6" s="135">
        <v>640.11373300000002</v>
      </c>
      <c r="AF6" s="135">
        <v>663.98871799999995</v>
      </c>
      <c r="AG6" s="135">
        <v>772.43359799999996</v>
      </c>
      <c r="AH6" s="135">
        <v>900.09942599999999</v>
      </c>
      <c r="AI6" s="135">
        <v>994.69573400000002</v>
      </c>
      <c r="AJ6" s="135">
        <v>963.14645999999993</v>
      </c>
      <c r="AK6" s="135">
        <v>902.83143999999993</v>
      </c>
      <c r="AL6" s="135">
        <v>930.09766999999999</v>
      </c>
      <c r="AM6" s="135">
        <v>792.392155</v>
      </c>
      <c r="AN6" s="135">
        <v>680.824342</v>
      </c>
      <c r="AO6" s="135">
        <v>622.98818700000004</v>
      </c>
      <c r="AP6" s="135">
        <v>647.32827800000007</v>
      </c>
      <c r="AQ6" s="135">
        <v>639.36206400000003</v>
      </c>
      <c r="AR6" s="135">
        <v>672.81760699999995</v>
      </c>
      <c r="AS6" s="135">
        <v>784.97687300000007</v>
      </c>
      <c r="AT6" s="135">
        <v>887.61152500000003</v>
      </c>
      <c r="AU6" s="135">
        <v>1002.803316</v>
      </c>
      <c r="AV6" s="135">
        <v>1011.161549</v>
      </c>
      <c r="AW6" s="135">
        <v>884.64063999999996</v>
      </c>
      <c r="AX6" s="135">
        <v>861.89722699999993</v>
      </c>
      <c r="AY6" s="136">
        <v>732.92861399999992</v>
      </c>
      <c r="AZ6" s="136">
        <v>673.18857100000002</v>
      </c>
      <c r="BA6" s="136">
        <v>615.55084299999999</v>
      </c>
      <c r="BB6" s="136">
        <v>635.51172999999994</v>
      </c>
      <c r="BC6" s="136">
        <v>628.85136199999999</v>
      </c>
      <c r="BD6" s="136">
        <v>649.02420099999995</v>
      </c>
      <c r="BE6" s="136">
        <v>748.84163999999998</v>
      </c>
      <c r="BF6" s="136">
        <v>842.47124899999994</v>
      </c>
      <c r="BG6" s="136">
        <v>987.15356700000007</v>
      </c>
      <c r="BH6" s="136">
        <v>1034.630251</v>
      </c>
      <c r="BI6" s="136">
        <v>890.55954599999995</v>
      </c>
      <c r="BJ6" s="136">
        <v>892.29265500000008</v>
      </c>
    </row>
    <row r="7" spans="2:62" x14ac:dyDescent="0.2">
      <c r="B7" s="15" t="s">
        <v>21</v>
      </c>
      <c r="C7" s="135">
        <v>795.03682600000002</v>
      </c>
      <c r="D7" s="135">
        <v>733.12982</v>
      </c>
      <c r="E7" s="135">
        <v>639.36918900000001</v>
      </c>
      <c r="F7" s="135">
        <v>653.99853300000007</v>
      </c>
      <c r="G7" s="135">
        <v>651.59522900000002</v>
      </c>
      <c r="H7" s="135">
        <v>657.28488500000003</v>
      </c>
      <c r="I7" s="135">
        <v>789.82047799999998</v>
      </c>
      <c r="J7" s="135">
        <v>971.48468400000002</v>
      </c>
      <c r="K7" s="135">
        <v>1055.5123180000001</v>
      </c>
      <c r="L7" s="135">
        <v>1049.4839830000001</v>
      </c>
      <c r="M7" s="135">
        <v>967.158365</v>
      </c>
      <c r="N7" s="135">
        <v>999.99539200000004</v>
      </c>
      <c r="O7" s="135">
        <v>787.82189200000005</v>
      </c>
      <c r="P7" s="135">
        <v>694.45685500000002</v>
      </c>
      <c r="Q7" s="135">
        <v>636.97947599999998</v>
      </c>
      <c r="R7" s="135">
        <v>639.94025999999997</v>
      </c>
      <c r="S7" s="135">
        <v>647.95989699999996</v>
      </c>
      <c r="T7" s="135">
        <v>647.20949399999995</v>
      </c>
      <c r="U7" s="135">
        <v>776.91212100000007</v>
      </c>
      <c r="V7" s="135">
        <v>892.3440720000001</v>
      </c>
      <c r="W7" s="135">
        <v>977.56960900000001</v>
      </c>
      <c r="X7" s="135">
        <v>959.75921300000005</v>
      </c>
      <c r="Y7" s="135">
        <v>856.80001300000004</v>
      </c>
      <c r="Z7" s="135">
        <v>882.12194099999999</v>
      </c>
      <c r="AA7" s="135">
        <v>738.80792500000007</v>
      </c>
      <c r="AB7" s="135">
        <v>682.94502899999998</v>
      </c>
      <c r="AC7" s="135">
        <v>621.28698999999995</v>
      </c>
      <c r="AD7" s="135">
        <v>648.58006399999999</v>
      </c>
      <c r="AE7" s="135">
        <v>639.41140000000007</v>
      </c>
      <c r="AF7" s="135">
        <v>663.22035100000005</v>
      </c>
      <c r="AG7" s="135">
        <v>771.75163100000009</v>
      </c>
      <c r="AH7" s="135">
        <v>899.88727399999993</v>
      </c>
      <c r="AI7" s="135">
        <v>993.60745700000007</v>
      </c>
      <c r="AJ7" s="135">
        <v>961.92557199999999</v>
      </c>
      <c r="AK7" s="135">
        <v>902.169624</v>
      </c>
      <c r="AL7" s="135">
        <v>927.76805100000001</v>
      </c>
      <c r="AM7" s="135">
        <v>788.40408100000002</v>
      </c>
      <c r="AN7" s="135">
        <v>676.451008</v>
      </c>
      <c r="AO7" s="135">
        <v>619.03294900000003</v>
      </c>
      <c r="AP7" s="135">
        <v>642.94656999999995</v>
      </c>
      <c r="AQ7" s="135">
        <v>634.51890200000003</v>
      </c>
      <c r="AR7" s="135">
        <v>667.41524199999992</v>
      </c>
      <c r="AS7" s="135">
        <v>780.35802200000001</v>
      </c>
      <c r="AT7" s="135">
        <v>885.22652599999992</v>
      </c>
      <c r="AU7" s="135">
        <v>1000.573528</v>
      </c>
      <c r="AV7" s="135">
        <v>1007.7826090000001</v>
      </c>
      <c r="AW7" s="135">
        <v>881.81082400000003</v>
      </c>
      <c r="AX7" s="135">
        <v>858.80688699999996</v>
      </c>
      <c r="AY7" s="136">
        <v>730.62655900000004</v>
      </c>
      <c r="AZ7" s="136">
        <v>668.71619799999996</v>
      </c>
      <c r="BA7" s="136">
        <v>613.02565900000002</v>
      </c>
      <c r="BB7" s="136">
        <v>634.15213700000004</v>
      </c>
      <c r="BC7" s="136">
        <v>627.41416000000004</v>
      </c>
      <c r="BD7" s="136">
        <v>645.25312199999996</v>
      </c>
      <c r="BE7" s="136">
        <v>745.75039599999991</v>
      </c>
      <c r="BF7" s="136">
        <v>839.22757899999999</v>
      </c>
      <c r="BG7" s="136">
        <v>986.16578500000003</v>
      </c>
      <c r="BH7" s="136">
        <v>1032.6257310000001</v>
      </c>
      <c r="BI7" s="136">
        <v>889.11417200000005</v>
      </c>
      <c r="BJ7" s="136">
        <v>890.07503399999996</v>
      </c>
    </row>
    <row r="8" spans="2:62" x14ac:dyDescent="0.2">
      <c r="B8" s="15" t="s">
        <v>22</v>
      </c>
      <c r="C8" s="135">
        <v>793.76205600000003</v>
      </c>
      <c r="D8" s="135">
        <v>731.26950699999998</v>
      </c>
      <c r="E8" s="135">
        <v>638.36594100000002</v>
      </c>
      <c r="F8" s="135">
        <v>649.89357799999993</v>
      </c>
      <c r="G8" s="135">
        <v>648.21020200000009</v>
      </c>
      <c r="H8" s="135">
        <v>654.39674100000002</v>
      </c>
      <c r="I8" s="135">
        <v>786.82520399999999</v>
      </c>
      <c r="J8" s="135">
        <v>962.79915900000003</v>
      </c>
      <c r="K8" s="135">
        <v>1052.277106</v>
      </c>
      <c r="L8" s="135">
        <v>1046.77433</v>
      </c>
      <c r="M8" s="135">
        <v>963.36417200000005</v>
      </c>
      <c r="N8" s="135">
        <v>995.92509600000005</v>
      </c>
      <c r="O8" s="135">
        <v>784.86818000000005</v>
      </c>
      <c r="P8" s="135">
        <v>691.87687800000003</v>
      </c>
      <c r="Q8" s="135">
        <v>634.61224100000004</v>
      </c>
      <c r="R8" s="135">
        <v>637.44361800000001</v>
      </c>
      <c r="S8" s="135">
        <v>644.92807999999991</v>
      </c>
      <c r="T8" s="135">
        <v>644.32971699999996</v>
      </c>
      <c r="U8" s="135">
        <v>773.470775</v>
      </c>
      <c r="V8" s="135">
        <v>887.66225800000007</v>
      </c>
      <c r="W8" s="135">
        <v>972.36285499999997</v>
      </c>
      <c r="X8" s="135">
        <v>954.23499700000002</v>
      </c>
      <c r="Y8" s="135">
        <v>852.33371099999999</v>
      </c>
      <c r="Z8" s="135">
        <v>877.82775700000002</v>
      </c>
      <c r="AA8" s="135">
        <v>735.01528799999994</v>
      </c>
      <c r="AB8" s="135">
        <v>679.456996</v>
      </c>
      <c r="AC8" s="135">
        <v>617.745856</v>
      </c>
      <c r="AD8" s="135">
        <v>644.90131700000006</v>
      </c>
      <c r="AE8" s="135">
        <v>637.11169600000005</v>
      </c>
      <c r="AF8" s="135">
        <v>660.845099</v>
      </c>
      <c r="AG8" s="135">
        <v>768.98351300000002</v>
      </c>
      <c r="AH8" s="135">
        <v>895.64334099999996</v>
      </c>
      <c r="AI8" s="135">
        <v>990.41549499999996</v>
      </c>
      <c r="AJ8" s="135">
        <v>959.32415000000003</v>
      </c>
      <c r="AK8" s="135">
        <v>897.49975600000005</v>
      </c>
      <c r="AL8" s="135">
        <v>925.36331900000005</v>
      </c>
      <c r="AM8" s="135">
        <v>786.43677700000001</v>
      </c>
      <c r="AN8" s="135">
        <v>675.05792700000006</v>
      </c>
      <c r="AO8" s="135">
        <v>616.83981600000004</v>
      </c>
      <c r="AP8" s="135">
        <v>640.89786199999992</v>
      </c>
      <c r="AQ8" s="135">
        <v>633.20480899999995</v>
      </c>
      <c r="AR8" s="135">
        <v>662.84494499999994</v>
      </c>
      <c r="AS8" s="135">
        <v>780.35802200000001</v>
      </c>
      <c r="AT8" s="135">
        <v>881.61155000000008</v>
      </c>
      <c r="AU8" s="135">
        <v>997.2302709999999</v>
      </c>
      <c r="AV8" s="135">
        <v>1007.144128</v>
      </c>
      <c r="AW8" s="135">
        <v>880.86123299999997</v>
      </c>
      <c r="AX8" s="135">
        <v>856.993472</v>
      </c>
      <c r="AY8" s="136">
        <v>728.60099600000001</v>
      </c>
      <c r="AZ8" s="136">
        <v>667.78694099999996</v>
      </c>
      <c r="BA8" s="136">
        <v>612.2329840000001</v>
      </c>
      <c r="BB8" s="136">
        <v>632.66832700000009</v>
      </c>
      <c r="BC8" s="136">
        <v>626.31775100000004</v>
      </c>
      <c r="BD8" s="136">
        <v>643.64228000000003</v>
      </c>
      <c r="BE8" s="136">
        <v>743.89842899999996</v>
      </c>
      <c r="BF8" s="136">
        <v>837.46062300000006</v>
      </c>
      <c r="BG8" s="136">
        <v>983.51170500000001</v>
      </c>
      <c r="BH8" s="136">
        <v>1030.063504</v>
      </c>
      <c r="BI8" s="136">
        <v>886.58401599999991</v>
      </c>
      <c r="BJ8" s="136">
        <v>887.585464</v>
      </c>
    </row>
    <row r="9" spans="2:62" x14ac:dyDescent="0.2">
      <c r="B9" s="15" t="s">
        <v>23</v>
      </c>
      <c r="C9" s="135">
        <f>C8</f>
        <v>793.76205600000003</v>
      </c>
      <c r="D9" s="135">
        <f t="shared" ref="D9:AX9" si="0">D8</f>
        <v>731.26950699999998</v>
      </c>
      <c r="E9" s="135">
        <f t="shared" si="0"/>
        <v>638.36594100000002</v>
      </c>
      <c r="F9" s="135">
        <f t="shared" si="0"/>
        <v>649.89357799999993</v>
      </c>
      <c r="G9" s="135">
        <f t="shared" si="0"/>
        <v>648.21020200000009</v>
      </c>
      <c r="H9" s="135">
        <f t="shared" si="0"/>
        <v>654.39674100000002</v>
      </c>
      <c r="I9" s="135">
        <f t="shared" si="0"/>
        <v>786.82520399999999</v>
      </c>
      <c r="J9" s="135">
        <f t="shared" si="0"/>
        <v>962.79915900000003</v>
      </c>
      <c r="K9" s="135">
        <f t="shared" si="0"/>
        <v>1052.277106</v>
      </c>
      <c r="L9" s="135">
        <f t="shared" si="0"/>
        <v>1046.77433</v>
      </c>
      <c r="M9" s="135">
        <f t="shared" si="0"/>
        <v>963.36417200000005</v>
      </c>
      <c r="N9" s="135">
        <f t="shared" si="0"/>
        <v>995.92509600000005</v>
      </c>
      <c r="O9" s="135">
        <f t="shared" si="0"/>
        <v>784.86818000000005</v>
      </c>
      <c r="P9" s="135">
        <f t="shared" si="0"/>
        <v>691.87687800000003</v>
      </c>
      <c r="Q9" s="135">
        <f t="shared" si="0"/>
        <v>634.61224100000004</v>
      </c>
      <c r="R9" s="135">
        <f t="shared" si="0"/>
        <v>637.44361800000001</v>
      </c>
      <c r="S9" s="135">
        <f t="shared" si="0"/>
        <v>644.92807999999991</v>
      </c>
      <c r="T9" s="135">
        <f t="shared" si="0"/>
        <v>644.32971699999996</v>
      </c>
      <c r="U9" s="135">
        <f t="shared" si="0"/>
        <v>773.470775</v>
      </c>
      <c r="V9" s="135">
        <f t="shared" si="0"/>
        <v>887.66225800000007</v>
      </c>
      <c r="W9" s="135">
        <f t="shared" si="0"/>
        <v>972.36285499999997</v>
      </c>
      <c r="X9" s="135">
        <f t="shared" si="0"/>
        <v>954.23499700000002</v>
      </c>
      <c r="Y9" s="135">
        <f t="shared" si="0"/>
        <v>852.33371099999999</v>
      </c>
      <c r="Z9" s="135">
        <f t="shared" si="0"/>
        <v>877.82775700000002</v>
      </c>
      <c r="AA9" s="135">
        <f t="shared" si="0"/>
        <v>735.01528799999994</v>
      </c>
      <c r="AB9" s="135">
        <f t="shared" si="0"/>
        <v>679.456996</v>
      </c>
      <c r="AC9" s="135">
        <f t="shared" si="0"/>
        <v>617.745856</v>
      </c>
      <c r="AD9" s="135">
        <f t="shared" si="0"/>
        <v>644.90131700000006</v>
      </c>
      <c r="AE9" s="135">
        <f t="shared" si="0"/>
        <v>637.11169600000005</v>
      </c>
      <c r="AF9" s="135">
        <f t="shared" si="0"/>
        <v>660.845099</v>
      </c>
      <c r="AG9" s="135">
        <f t="shared" si="0"/>
        <v>768.98351300000002</v>
      </c>
      <c r="AH9" s="135">
        <f t="shared" si="0"/>
        <v>895.64334099999996</v>
      </c>
      <c r="AI9" s="135">
        <f t="shared" si="0"/>
        <v>990.41549499999996</v>
      </c>
      <c r="AJ9" s="135">
        <f t="shared" si="0"/>
        <v>959.32415000000003</v>
      </c>
      <c r="AK9" s="135">
        <f t="shared" si="0"/>
        <v>897.49975600000005</v>
      </c>
      <c r="AL9" s="135">
        <f t="shared" si="0"/>
        <v>925.36331900000005</v>
      </c>
      <c r="AM9" s="135">
        <f t="shared" si="0"/>
        <v>786.43677700000001</v>
      </c>
      <c r="AN9" s="135">
        <f t="shared" si="0"/>
        <v>675.05792700000006</v>
      </c>
      <c r="AO9" s="135">
        <f t="shared" si="0"/>
        <v>616.83981600000004</v>
      </c>
      <c r="AP9" s="135">
        <f t="shared" si="0"/>
        <v>640.89786199999992</v>
      </c>
      <c r="AQ9" s="135">
        <f t="shared" si="0"/>
        <v>633.20480899999995</v>
      </c>
      <c r="AR9" s="135">
        <f t="shared" si="0"/>
        <v>662.84494499999994</v>
      </c>
      <c r="AS9" s="135">
        <f t="shared" si="0"/>
        <v>780.35802200000001</v>
      </c>
      <c r="AT9" s="135">
        <f t="shared" si="0"/>
        <v>881.61155000000008</v>
      </c>
      <c r="AU9" s="135">
        <f t="shared" si="0"/>
        <v>997.2302709999999</v>
      </c>
      <c r="AV9" s="135">
        <f t="shared" si="0"/>
        <v>1007.144128</v>
      </c>
      <c r="AW9" s="135">
        <f t="shared" si="0"/>
        <v>880.86123299999997</v>
      </c>
      <c r="AX9" s="135">
        <f t="shared" si="0"/>
        <v>856.993472</v>
      </c>
      <c r="AY9" s="136">
        <f>AY8</f>
        <v>728.60099600000001</v>
      </c>
      <c r="AZ9" s="136">
        <f t="shared" ref="AZ9:BJ9" si="1">AZ8</f>
        <v>667.78694099999996</v>
      </c>
      <c r="BA9" s="136">
        <f t="shared" si="1"/>
        <v>612.2329840000001</v>
      </c>
      <c r="BB9" s="136">
        <f t="shared" si="1"/>
        <v>632.66832700000009</v>
      </c>
      <c r="BC9" s="136">
        <f t="shared" si="1"/>
        <v>626.31775100000004</v>
      </c>
      <c r="BD9" s="136">
        <f t="shared" si="1"/>
        <v>643.64228000000003</v>
      </c>
      <c r="BE9" s="136">
        <f t="shared" si="1"/>
        <v>743.89842899999996</v>
      </c>
      <c r="BF9" s="136">
        <f t="shared" si="1"/>
        <v>837.46062300000006</v>
      </c>
      <c r="BG9" s="136">
        <f t="shared" si="1"/>
        <v>983.51170500000001</v>
      </c>
      <c r="BH9" s="136">
        <f t="shared" si="1"/>
        <v>1030.063504</v>
      </c>
      <c r="BI9" s="136">
        <f t="shared" si="1"/>
        <v>886.58401599999991</v>
      </c>
      <c r="BJ9" s="136">
        <f t="shared" si="1"/>
        <v>887.585464</v>
      </c>
    </row>
    <row r="10" spans="2:6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x14ac:dyDescent="0.2">
      <c r="B12" s="21" t="s">
        <v>24</v>
      </c>
      <c r="C12" s="22">
        <f>SUM(C9,C14)</f>
        <v>1295.0132497333334</v>
      </c>
      <c r="D12" s="22">
        <f t="shared" ref="D12:BJ12" si="2">SUM(D9,D14)</f>
        <v>1234.9182518333332</v>
      </c>
      <c r="E12" s="22">
        <f t="shared" si="2"/>
        <v>1136.1437025333335</v>
      </c>
      <c r="F12" s="22">
        <f t="shared" si="2"/>
        <v>1158.8267092333333</v>
      </c>
      <c r="G12" s="22">
        <f t="shared" si="2"/>
        <v>1154.5031710333333</v>
      </c>
      <c r="H12" s="22">
        <f t="shared" si="2"/>
        <v>1156.8204754333333</v>
      </c>
      <c r="I12" s="22">
        <f t="shared" si="2"/>
        <v>1303.6597099333333</v>
      </c>
      <c r="J12" s="22">
        <f t="shared" si="2"/>
        <v>1477.1881631333333</v>
      </c>
      <c r="K12" s="22">
        <f t="shared" si="2"/>
        <v>1544.9334976333334</v>
      </c>
      <c r="L12" s="22">
        <f t="shared" si="2"/>
        <v>1556.0753313333332</v>
      </c>
      <c r="M12" s="22">
        <f t="shared" si="2"/>
        <v>1430.5942779333334</v>
      </c>
      <c r="N12" s="22">
        <f t="shared" si="2"/>
        <v>1509.2784461333335</v>
      </c>
      <c r="O12" s="22">
        <f t="shared" si="2"/>
        <v>1265.3637665250001</v>
      </c>
      <c r="P12" s="22">
        <f t="shared" si="2"/>
        <v>1192.0548772249999</v>
      </c>
      <c r="Q12" s="22">
        <f t="shared" si="2"/>
        <v>1125.773683725</v>
      </c>
      <c r="R12" s="22">
        <f t="shared" si="2"/>
        <v>1148.534252725</v>
      </c>
      <c r="S12" s="22">
        <f t="shared" si="2"/>
        <v>1145.3471484249999</v>
      </c>
      <c r="T12" s="22">
        <f t="shared" si="2"/>
        <v>1139.523077025</v>
      </c>
      <c r="U12" s="22">
        <f t="shared" si="2"/>
        <v>1283.5591728250001</v>
      </c>
      <c r="V12" s="22">
        <f t="shared" si="2"/>
        <v>1391.4685696250001</v>
      </c>
      <c r="W12" s="22">
        <f t="shared" si="2"/>
        <v>1449.9097656250001</v>
      </c>
      <c r="X12" s="22">
        <f t="shared" si="2"/>
        <v>1464.5468656749999</v>
      </c>
      <c r="Y12" s="22">
        <f t="shared" si="2"/>
        <v>1314.3116645749999</v>
      </c>
      <c r="Z12" s="22">
        <f t="shared" si="2"/>
        <v>1379.8951748250001</v>
      </c>
      <c r="AA12" s="22">
        <f t="shared" si="2"/>
        <v>1199.1642691999998</v>
      </c>
      <c r="AB12" s="22">
        <f t="shared" si="2"/>
        <v>1166.0490071499999</v>
      </c>
      <c r="AC12" s="22">
        <f t="shared" si="2"/>
        <v>1097.3973595499999</v>
      </c>
      <c r="AD12" s="22">
        <f t="shared" si="2"/>
        <v>1136.9177899000001</v>
      </c>
      <c r="AE12" s="22">
        <f t="shared" si="2"/>
        <v>1130.5984850499999</v>
      </c>
      <c r="AF12" s="22">
        <f t="shared" si="2"/>
        <v>1140.5652951</v>
      </c>
      <c r="AG12" s="22">
        <f t="shared" si="2"/>
        <v>1278.1379906500001</v>
      </c>
      <c r="AH12" s="22">
        <f t="shared" si="2"/>
        <v>1393.68292415</v>
      </c>
      <c r="AI12" s="22">
        <f t="shared" si="2"/>
        <v>1466.4424702000001</v>
      </c>
      <c r="AJ12" s="22">
        <f t="shared" si="2"/>
        <v>1467.6960300000001</v>
      </c>
      <c r="AK12" s="22">
        <f t="shared" si="2"/>
        <v>1359.6196436</v>
      </c>
      <c r="AL12" s="22">
        <f t="shared" si="2"/>
        <v>1404.01104695</v>
      </c>
      <c r="AM12" s="22">
        <f t="shared" si="2"/>
        <v>1256.6941208416667</v>
      </c>
      <c r="AN12" s="22">
        <f t="shared" si="2"/>
        <v>1141.1998348916668</v>
      </c>
      <c r="AO12" s="22">
        <f t="shared" si="2"/>
        <v>1065.6195079916665</v>
      </c>
      <c r="AP12" s="22">
        <f t="shared" si="2"/>
        <v>1112.5160388416666</v>
      </c>
      <c r="AQ12" s="22">
        <f t="shared" si="2"/>
        <v>1093.5544673836666</v>
      </c>
      <c r="AR12" s="22">
        <f t="shared" si="2"/>
        <v>1114.5968786376666</v>
      </c>
      <c r="AS12" s="22">
        <f t="shared" si="2"/>
        <v>1254.6118683526665</v>
      </c>
      <c r="AT12" s="22">
        <f t="shared" si="2"/>
        <v>1338.0860555416666</v>
      </c>
      <c r="AU12" s="22">
        <f t="shared" si="2"/>
        <v>1445.5334915916665</v>
      </c>
      <c r="AV12" s="22">
        <f t="shared" si="2"/>
        <v>1476.0914247216667</v>
      </c>
      <c r="AW12" s="22">
        <f t="shared" si="2"/>
        <v>1309.6700427016667</v>
      </c>
      <c r="AX12" s="22">
        <f t="shared" si="2"/>
        <v>1312.5567349816668</v>
      </c>
      <c r="AY12" s="22">
        <f t="shared" si="2"/>
        <v>1155.0624782599998</v>
      </c>
      <c r="AZ12" s="22">
        <f t="shared" si="2"/>
        <v>1101.9192886999999</v>
      </c>
      <c r="BA12" s="22">
        <f t="shared" si="2"/>
        <v>1047.5812840599999</v>
      </c>
      <c r="BB12" s="22">
        <f t="shared" si="2"/>
        <v>1086.9919165000001</v>
      </c>
      <c r="BC12" s="22">
        <f t="shared" si="2"/>
        <v>1068.97400838</v>
      </c>
      <c r="BD12" s="22">
        <f t="shared" si="2"/>
        <v>1077.6025168399999</v>
      </c>
      <c r="BE12" s="22">
        <f t="shared" si="2"/>
        <v>1198.10731046</v>
      </c>
      <c r="BF12" s="22">
        <f t="shared" si="2"/>
        <v>1286.4007994799999</v>
      </c>
      <c r="BG12" s="22">
        <f t="shared" si="2"/>
        <v>1426.6689310000002</v>
      </c>
      <c r="BH12" s="22">
        <f t="shared" si="2"/>
        <v>1494.1139819999999</v>
      </c>
      <c r="BI12" s="22">
        <f t="shared" si="2"/>
        <v>1314.021225</v>
      </c>
      <c r="BJ12" s="22">
        <f t="shared" si="2"/>
        <v>1356.3627280000001</v>
      </c>
    </row>
    <row r="13" spans="2:62" x14ac:dyDescent="0.2">
      <c r="B13" s="21" t="s">
        <v>121</v>
      </c>
      <c r="C13" s="135">
        <v>1385.9929089</v>
      </c>
      <c r="D13" s="135">
        <v>1308.4493971000002</v>
      </c>
      <c r="E13" s="135">
        <v>1204.8239659000001</v>
      </c>
      <c r="F13" s="135">
        <v>1224.9102694999999</v>
      </c>
      <c r="G13" s="135">
        <v>1225.9044127000002</v>
      </c>
      <c r="H13" s="135">
        <v>1232.0496897999999</v>
      </c>
      <c r="I13" s="135">
        <v>1361.4256200299999</v>
      </c>
      <c r="J13" s="135">
        <v>1525.5377121399999</v>
      </c>
      <c r="K13" s="135">
        <v>1646.0384795499999</v>
      </c>
      <c r="L13" s="135">
        <v>1670.5467240400001</v>
      </c>
      <c r="M13" s="135">
        <v>1526.3463119</v>
      </c>
      <c r="N13" s="135">
        <v>1621.5299361700002</v>
      </c>
      <c r="O13" s="135">
        <v>1350.7569110299999</v>
      </c>
      <c r="P13" s="135">
        <v>1287.9642092900001</v>
      </c>
      <c r="Q13" s="135">
        <v>1173.5671419199998</v>
      </c>
      <c r="R13" s="135">
        <v>1216.6537780199999</v>
      </c>
      <c r="S13" s="135">
        <v>1214.14275133</v>
      </c>
      <c r="T13" s="135">
        <v>1205.9965437600001</v>
      </c>
      <c r="U13" s="135">
        <v>1333.3811249299999</v>
      </c>
      <c r="V13" s="135">
        <v>1467.3499455899998</v>
      </c>
      <c r="W13" s="135">
        <v>1549.0525593</v>
      </c>
      <c r="X13" s="135">
        <v>1586.0419819199999</v>
      </c>
      <c r="Y13" s="135">
        <v>1420.8104510000001</v>
      </c>
      <c r="Z13" s="135">
        <v>1478.5395455</v>
      </c>
      <c r="AA13" s="135">
        <v>1238.5270595</v>
      </c>
      <c r="AB13" s="135">
        <v>1242.7357245000001</v>
      </c>
      <c r="AC13" s="135">
        <v>1182.099602</v>
      </c>
      <c r="AD13" s="135">
        <v>1226.4410355</v>
      </c>
      <c r="AE13" s="135">
        <v>1212.8419285</v>
      </c>
      <c r="AF13" s="135">
        <v>1202.4057475</v>
      </c>
      <c r="AG13" s="135">
        <v>1362.1403679999999</v>
      </c>
      <c r="AH13" s="135">
        <v>1455.483197</v>
      </c>
      <c r="AI13" s="135">
        <v>1575.2358849999998</v>
      </c>
      <c r="AJ13" s="135">
        <v>1593.6601204999999</v>
      </c>
      <c r="AK13" s="135">
        <v>1452.6209515</v>
      </c>
      <c r="AL13" s="135">
        <v>1493.2908295</v>
      </c>
      <c r="AM13" s="135">
        <v>1349.7960779999999</v>
      </c>
      <c r="AN13" s="135">
        <v>1219.863699</v>
      </c>
      <c r="AO13" s="135">
        <v>1134.3265289999999</v>
      </c>
      <c r="AP13" s="135">
        <v>1189.9548284999998</v>
      </c>
      <c r="AQ13" s="135">
        <v>1193.0358895000004</v>
      </c>
      <c r="AR13" s="135">
        <v>1178.9290894999999</v>
      </c>
      <c r="AS13" s="135">
        <v>1331.6069075</v>
      </c>
      <c r="AT13" s="135">
        <v>1412.8045789999999</v>
      </c>
      <c r="AU13" s="135">
        <v>1533.3218360000001</v>
      </c>
      <c r="AV13" s="135">
        <v>1587.561837</v>
      </c>
      <c r="AW13" s="135">
        <v>1403.3171560000001</v>
      </c>
      <c r="AX13" s="135">
        <v>1389.1392905</v>
      </c>
      <c r="AY13" s="136">
        <v>1219.0478625000001</v>
      </c>
      <c r="AZ13" s="136">
        <v>1189.1618460000002</v>
      </c>
      <c r="BA13" s="136">
        <v>1105.2896289999999</v>
      </c>
      <c r="BB13" s="136">
        <v>1160.790984</v>
      </c>
      <c r="BC13" s="136">
        <v>1154.1735799999999</v>
      </c>
      <c r="BD13" s="136">
        <v>1133.595556</v>
      </c>
      <c r="BE13" s="136">
        <v>1258.2624479999999</v>
      </c>
      <c r="BF13" s="136">
        <v>1353.0743614999999</v>
      </c>
      <c r="BG13" s="136">
        <v>1530.0258855</v>
      </c>
      <c r="BH13" s="136">
        <v>1622.7687785000001</v>
      </c>
      <c r="BI13" s="136">
        <v>1407.3972085</v>
      </c>
      <c r="BJ13" s="136">
        <v>1451.5302375000001</v>
      </c>
    </row>
    <row r="14" spans="2:62" x14ac:dyDescent="0.2">
      <c r="B14" s="21" t="s">
        <v>25</v>
      </c>
      <c r="C14" s="135">
        <v>501.25119373333331</v>
      </c>
      <c r="D14" s="135">
        <v>503.6487448333333</v>
      </c>
      <c r="E14" s="135">
        <v>497.77776153333338</v>
      </c>
      <c r="F14" s="135">
        <v>508.93313123333337</v>
      </c>
      <c r="G14" s="135">
        <v>506.29296903333329</v>
      </c>
      <c r="H14" s="135">
        <v>502.42373443333338</v>
      </c>
      <c r="I14" s="135">
        <v>516.83450593333328</v>
      </c>
      <c r="J14" s="135">
        <v>514.38900413333329</v>
      </c>
      <c r="K14" s="135">
        <v>492.65639163333333</v>
      </c>
      <c r="L14" s="135">
        <v>509.30100133333332</v>
      </c>
      <c r="M14" s="135">
        <v>467.23010593333333</v>
      </c>
      <c r="N14" s="135">
        <v>513.35335013333338</v>
      </c>
      <c r="O14" s="135">
        <v>480.49558652499996</v>
      </c>
      <c r="P14" s="135">
        <v>500.17799922499995</v>
      </c>
      <c r="Q14" s="135">
        <v>491.16144272499997</v>
      </c>
      <c r="R14" s="135">
        <v>511.09063472499997</v>
      </c>
      <c r="S14" s="135">
        <v>500.41906842499998</v>
      </c>
      <c r="T14" s="135">
        <v>495.193360025</v>
      </c>
      <c r="U14" s="135">
        <v>510.08839782500002</v>
      </c>
      <c r="V14" s="135">
        <v>503.80631162500003</v>
      </c>
      <c r="W14" s="135">
        <v>477.54691062500001</v>
      </c>
      <c r="X14" s="135">
        <v>510.31186867500003</v>
      </c>
      <c r="Y14" s="135">
        <v>461.97795357499996</v>
      </c>
      <c r="Z14" s="135">
        <v>502.06741782500006</v>
      </c>
      <c r="AA14" s="135">
        <v>464.14898119999992</v>
      </c>
      <c r="AB14" s="135">
        <v>486.59201114999996</v>
      </c>
      <c r="AC14" s="135">
        <v>479.65150354999997</v>
      </c>
      <c r="AD14" s="135">
        <v>492.0164729</v>
      </c>
      <c r="AE14" s="135">
        <v>493.48678904999997</v>
      </c>
      <c r="AF14" s="135">
        <v>479.72019609999995</v>
      </c>
      <c r="AG14" s="135">
        <v>509.15447765000005</v>
      </c>
      <c r="AH14" s="135">
        <v>498.03958315</v>
      </c>
      <c r="AI14" s="135">
        <v>476.02697520000004</v>
      </c>
      <c r="AJ14" s="135">
        <v>508.37187999999992</v>
      </c>
      <c r="AK14" s="135">
        <v>462.11988760000003</v>
      </c>
      <c r="AL14" s="135">
        <v>478.64772794999999</v>
      </c>
      <c r="AM14" s="135">
        <v>470.25734384166668</v>
      </c>
      <c r="AN14" s="135">
        <v>466.14190789166662</v>
      </c>
      <c r="AO14" s="135">
        <v>448.7796919916666</v>
      </c>
      <c r="AP14" s="135">
        <v>471.61817684166664</v>
      </c>
      <c r="AQ14" s="135">
        <v>460.34965838366662</v>
      </c>
      <c r="AR14" s="135">
        <v>451.7519336376667</v>
      </c>
      <c r="AS14" s="135">
        <v>474.25384635266664</v>
      </c>
      <c r="AT14" s="135">
        <v>456.47450554166664</v>
      </c>
      <c r="AU14" s="135">
        <v>448.30322059166667</v>
      </c>
      <c r="AV14" s="135">
        <v>468.9472967216667</v>
      </c>
      <c r="AW14" s="135">
        <v>428.80880970166669</v>
      </c>
      <c r="AX14" s="135">
        <v>455.5632629816667</v>
      </c>
      <c r="AY14" s="136">
        <v>426.46148225999991</v>
      </c>
      <c r="AZ14" s="136">
        <v>434.13234769999997</v>
      </c>
      <c r="BA14" s="136">
        <v>435.34830005999987</v>
      </c>
      <c r="BB14" s="136">
        <v>454.32358949999991</v>
      </c>
      <c r="BC14" s="136">
        <v>442.65625738</v>
      </c>
      <c r="BD14" s="136">
        <v>433.96023683999994</v>
      </c>
      <c r="BE14" s="136">
        <v>454.20888146000004</v>
      </c>
      <c r="BF14" s="136">
        <v>448.94017647999999</v>
      </c>
      <c r="BG14" s="136">
        <v>443.15722600000004</v>
      </c>
      <c r="BH14" s="136">
        <v>464.050478</v>
      </c>
      <c r="BI14" s="136">
        <v>427.43720900000005</v>
      </c>
      <c r="BJ14" s="136">
        <v>468.777264</v>
      </c>
    </row>
    <row r="16" spans="2:62" customFormat="1" x14ac:dyDescent="0.2">
      <c r="B16" s="11" t="s">
        <v>97</v>
      </c>
    </row>
    <row r="17" spans="2:3" customFormat="1" x14ac:dyDescent="0.2">
      <c r="B17" s="11" t="s">
        <v>26</v>
      </c>
    </row>
    <row r="18" spans="2:3" customFormat="1" x14ac:dyDescent="0.2">
      <c r="B18" s="11" t="s">
        <v>15</v>
      </c>
    </row>
    <row r="19" spans="2:3" x14ac:dyDescent="0.2">
      <c r="C19" s="141" t="s">
        <v>129</v>
      </c>
    </row>
    <row r="22" spans="2:3" customFormat="1" x14ac:dyDescent="0.2"/>
    <row r="23" spans="2:3" customFormat="1" x14ac:dyDescent="0.2"/>
    <row r="24" spans="2:3" customFormat="1" x14ac:dyDescent="0.2"/>
    <row r="25" spans="2:3" customFormat="1" x14ac:dyDescent="0.2"/>
    <row r="26" spans="2:3" customFormat="1" x14ac:dyDescent="0.2"/>
    <row r="27" spans="2:3" customFormat="1" x14ac:dyDescent="0.2"/>
    <row r="28" spans="2:3" customFormat="1" x14ac:dyDescent="0.2"/>
    <row r="29" spans="2:3" customFormat="1" x14ac:dyDescent="0.2"/>
    <row r="30" spans="2:3" customFormat="1" x14ac:dyDescent="0.2"/>
    <row r="31" spans="2:3" customFormat="1" x14ac:dyDescent="0.2"/>
    <row r="32" spans="2:3" customFormat="1" x14ac:dyDescent="0.2"/>
    <row r="33" customFormat="1" x14ac:dyDescent="0.2"/>
  </sheetData>
  <sheetProtection sheet="1" objects="1" scenarios="1"/>
  <pageMargins left="0.70866141732283472" right="0.70866141732283472" top="0.74803149606299213" bottom="0.74803149606299213" header="0.31496062992125984" footer="0.31496062992125984"/>
  <pageSetup paperSize="8" scale="50" fitToWidth="0" orientation="landscape" r:id="rId1"/>
  <headerFooter>
    <oddFooter>&amp;L&amp;Z&amp;F&amp;A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2:CZ26"/>
  <sheetViews>
    <sheetView zoomScaleNormal="100" workbookViewId="0">
      <pane xSplit="4" ySplit="2" topLeftCell="E3" activePane="bottomRight" state="frozen"/>
      <selection pane="topRight"/>
      <selection pane="bottomLeft"/>
      <selection pane="bottomRight" activeCell="G29" sqref="G29"/>
    </sheetView>
  </sheetViews>
  <sheetFormatPr defaultRowHeight="12.75" x14ac:dyDescent="0.2"/>
  <cols>
    <col min="1" max="1" width="10.125" style="25" hidden="1" customWidth="1"/>
    <col min="2" max="2" width="0.375" style="25" hidden="1" customWidth="1"/>
    <col min="3" max="3" width="4.5" style="25" customWidth="1"/>
    <col min="4" max="4" width="21.5" style="25" customWidth="1"/>
    <col min="5" max="16384" width="9" style="25"/>
  </cols>
  <sheetData>
    <row r="2" spans="4:104" x14ac:dyDescent="0.2">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x14ac:dyDescent="0.2">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x14ac:dyDescent="0.2">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x14ac:dyDescent="0.2">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x14ac:dyDescent="0.2">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x14ac:dyDescent="0.2">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x14ac:dyDescent="0.2">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x14ac:dyDescent="0.2">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x14ac:dyDescent="0.2">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x14ac:dyDescent="0.2">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x14ac:dyDescent="0.2">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x14ac:dyDescent="0.2">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x14ac:dyDescent="0.2">
      <c r="D14" s="21" t="s">
        <v>25</v>
      </c>
      <c r="E14" s="26">
        <f>'Orig. fully-reconciled - all'!C14-'Revised fully-reconciled - all'!C14</f>
        <v>0</v>
      </c>
      <c r="F14" s="26">
        <f>'Orig. fully-reconciled - all'!D14-'Revised fully-reconciled - all'!D14</f>
        <v>0</v>
      </c>
      <c r="G14" s="26">
        <f>'Orig. fully-reconciled - all'!E14-'Revised fully-reconciled - all'!E14</f>
        <v>0</v>
      </c>
      <c r="H14" s="26">
        <f>'Orig. fully-reconciled - all'!F14-'Revised fully-reconciled - all'!F14</f>
        <v>0</v>
      </c>
      <c r="I14" s="26">
        <f>'Orig. fully-reconciled - all'!G14-'Revised fully-reconciled - all'!G14</f>
        <v>0</v>
      </c>
      <c r="J14" s="26">
        <f>'Orig. fully-reconciled - all'!H14-'Revised fully-reconciled - all'!H14</f>
        <v>0</v>
      </c>
      <c r="K14" s="26">
        <f>'Orig. fully-reconciled - all'!I14-'Revised fully-reconciled - all'!I14</f>
        <v>0</v>
      </c>
      <c r="L14" s="26">
        <f>'Orig. fully-reconciled - all'!J14-'Revised fully-reconciled - all'!J14</f>
        <v>0</v>
      </c>
      <c r="M14" s="26">
        <f>'Orig. fully-reconciled - all'!K14-'Revised fully-reconciled - all'!K14</f>
        <v>0</v>
      </c>
      <c r="N14" s="26">
        <f>'Orig. fully-reconciled - all'!L14-'Revised fully-reconciled - all'!L14</f>
        <v>0</v>
      </c>
      <c r="O14" s="26">
        <f>'Orig. fully-reconciled - all'!M14-'Revised fully-reconciled - all'!M14</f>
        <v>0</v>
      </c>
      <c r="P14" s="26">
        <f>'Orig. fully-reconciled - all'!N14-'Revised fully-reconciled - all'!N14</f>
        <v>0</v>
      </c>
      <c r="Q14" s="26">
        <f>'Orig. fully-reconciled - all'!O14-'Revised fully-reconciled - all'!O14</f>
        <v>0</v>
      </c>
      <c r="R14" s="26">
        <f>'Orig. fully-reconciled - all'!P14-'Revised fully-reconciled - all'!P14</f>
        <v>0</v>
      </c>
      <c r="S14" s="26">
        <f>'Orig. fully-reconciled - all'!Q14-'Revised fully-reconciled - all'!Q14</f>
        <v>0</v>
      </c>
      <c r="T14" s="26">
        <f>'Orig. fully-reconciled - all'!R14-'Revised fully-reconciled - all'!R14</f>
        <v>0</v>
      </c>
      <c r="U14" s="26">
        <f>'Orig. fully-reconciled - all'!S14-'Revised fully-reconciled - all'!S14</f>
        <v>0</v>
      </c>
      <c r="V14" s="26">
        <f>'Orig. fully-reconciled - all'!T14-'Revised fully-reconciled - all'!T14</f>
        <v>0</v>
      </c>
      <c r="W14" s="26">
        <f>'Orig. fully-reconciled - all'!U14-'Revised fully-reconciled - all'!U14</f>
        <v>0</v>
      </c>
      <c r="X14" s="26">
        <f>'Orig. fully-reconciled - all'!V14-'Revised fully-reconciled - all'!V14</f>
        <v>0</v>
      </c>
      <c r="Y14" s="26">
        <f>'Orig. fully-reconciled - all'!W14-'Revised fully-reconciled - all'!W14</f>
        <v>0</v>
      </c>
      <c r="Z14" s="26">
        <f>'Orig. fully-reconciled - all'!X14-'Revised fully-reconciled - all'!X14</f>
        <v>0</v>
      </c>
      <c r="AA14" s="26">
        <f>'Orig. fully-reconciled - all'!Y14-'Revised fully-reconciled - all'!Y14</f>
        <v>0</v>
      </c>
      <c r="AB14" s="26">
        <f>'Orig. fully-reconciled - all'!Z14-'Revised fully-reconciled - all'!Z14</f>
        <v>0</v>
      </c>
      <c r="AC14" s="26">
        <f>'Orig. fully-reconciled - all'!AA14-'Revised fully-reconciled - all'!AA14</f>
        <v>0</v>
      </c>
      <c r="AD14" s="26">
        <f>'Orig. fully-reconciled - all'!AB14-'Revised fully-reconciled - all'!AB14</f>
        <v>0</v>
      </c>
      <c r="AE14" s="26">
        <f>'Orig. fully-reconciled - all'!AC14-'Revised fully-reconciled - all'!AC14</f>
        <v>0</v>
      </c>
      <c r="AF14" s="26">
        <f>'Orig. fully-reconciled - all'!AD14-'Revised fully-reconciled - all'!AD14</f>
        <v>0</v>
      </c>
      <c r="AG14" s="26">
        <f>'Orig. fully-reconciled - all'!AE14-'Revised fully-reconciled - all'!AE14</f>
        <v>0</v>
      </c>
      <c r="AH14" s="26">
        <f>'Orig. fully-reconciled - all'!AF14-'Revised fully-reconciled - all'!AF14</f>
        <v>0</v>
      </c>
      <c r="AI14" s="26">
        <f>'Orig. fully-reconciled - all'!AG14-'Revised fully-reconciled - all'!AG14</f>
        <v>0</v>
      </c>
      <c r="AJ14" s="26">
        <f>'Orig. fully-reconciled - all'!AH14-'Revised fully-reconciled - all'!AH14</f>
        <v>0</v>
      </c>
      <c r="AK14" s="26">
        <f>'Orig. fully-reconciled - all'!AI14-'Revised fully-reconciled - all'!AI14</f>
        <v>0</v>
      </c>
      <c r="AL14" s="26">
        <f>'Orig. fully-reconciled - all'!AJ14-'Revised fully-reconciled - all'!AJ14</f>
        <v>0</v>
      </c>
      <c r="AM14" s="26">
        <f>'Orig. fully-reconciled - all'!AK14-'Revised fully-reconciled - all'!AK14</f>
        <v>0</v>
      </c>
      <c r="AN14" s="26">
        <f>'Orig. fully-reconciled - all'!AL14-'Revised fully-reconciled - all'!AL14</f>
        <v>0</v>
      </c>
      <c r="AO14" s="26">
        <f>'Orig. fully-reconciled - all'!AM14-'Revised fully-reconciled - all'!AM14</f>
        <v>0</v>
      </c>
      <c r="AP14" s="26">
        <f>'Orig. fully-reconciled - all'!AN14-'Revised fully-reconciled - all'!AN14</f>
        <v>0</v>
      </c>
      <c r="AQ14" s="26">
        <f>'Orig. fully-reconciled - all'!AO14-'Revised fully-reconciled - all'!AO14</f>
        <v>0</v>
      </c>
      <c r="AR14" s="26">
        <f>'Orig. fully-reconciled - all'!AP14-'Revised fully-reconciled - all'!AP14</f>
        <v>0</v>
      </c>
      <c r="AS14" s="26">
        <f>'Orig. fully-reconciled - all'!AQ14-'Revised fully-reconciled - all'!AQ14</f>
        <v>0</v>
      </c>
      <c r="AT14" s="26">
        <f>'Orig. fully-reconciled - all'!AR14-'Revised fully-reconciled - all'!AR14</f>
        <v>0</v>
      </c>
      <c r="AU14" s="26">
        <f>'Orig. fully-reconciled - all'!AS14-'Revised fully-reconciled - all'!AS14</f>
        <v>0</v>
      </c>
      <c r="AV14" s="26">
        <f>'Orig. fully-reconciled - all'!AT14-'Revised fully-reconciled - all'!AT14</f>
        <v>0</v>
      </c>
      <c r="AW14" s="26">
        <f>'Orig. fully-reconciled - all'!AU14-'Revised fully-reconciled - all'!AU14</f>
        <v>0</v>
      </c>
      <c r="AX14" s="26">
        <f>'Orig. fully-reconciled - all'!AV14-'Revised fully-reconciled - all'!AV14</f>
        <v>0</v>
      </c>
      <c r="AY14" s="26">
        <f>'Orig. fully-reconciled - all'!AW14-'Revised fully-reconciled - all'!AW14</f>
        <v>0</v>
      </c>
      <c r="AZ14" s="26">
        <f>'Orig. fully-reconciled - all'!AX14-'Revised fully-reconciled - all'!AX14</f>
        <v>0</v>
      </c>
      <c r="BA14" s="26">
        <f>'Orig. fully-reconciled - all'!AY14-'Revised fully-reconciled - all'!AY14</f>
        <v>0</v>
      </c>
      <c r="BB14" s="26">
        <f>'Orig. fully-reconciled - all'!AZ14-'Revised fully-reconciled - all'!AZ14</f>
        <v>0</v>
      </c>
      <c r="BC14" s="26">
        <f>'Orig. fully-reconciled - all'!BA14-'Revised fully-reconciled - all'!BA14</f>
        <v>0</v>
      </c>
      <c r="BD14" s="26">
        <f>'Orig. fully-reconciled - all'!BB14-'Revised fully-reconciled - all'!BB14</f>
        <v>0</v>
      </c>
      <c r="BE14" s="26">
        <f>'Orig. fully-reconciled - all'!BC14-'Revised fully-reconciled - all'!BC14</f>
        <v>0</v>
      </c>
      <c r="BF14" s="26">
        <f>'Orig. fully-reconciled - all'!BD14-'Revised fully-reconciled - all'!BD14</f>
        <v>0</v>
      </c>
      <c r="BG14" s="26">
        <f>'Orig. fully-reconciled - all'!BE14-'Revised fully-reconciled - all'!BE14</f>
        <v>0</v>
      </c>
      <c r="BH14" s="26">
        <f>'Orig. fully-reconciled - all'!BF14-'Revised fully-reconciled - all'!BF14</f>
        <v>0</v>
      </c>
      <c r="BI14" s="26">
        <f>'Orig. fully-reconciled - all'!BG14-'Revised fully-reconciled - all'!BG14</f>
        <v>0</v>
      </c>
      <c r="BJ14" s="26">
        <f>'Orig. fully-reconciled - all'!BH14-'Revised fully-reconciled - all'!BH14</f>
        <v>0</v>
      </c>
      <c r="BK14" s="26">
        <f>'Orig. fully-reconciled - all'!BI14-'Revised fully-reconciled - all'!BI14</f>
        <v>0</v>
      </c>
      <c r="BL14" s="26">
        <f>'Orig. fully-reconciled - all'!BJ14-'Revised fully-reconciled - all'!BJ14</f>
        <v>0</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x14ac:dyDescent="0.2">
      <c r="D16" s="11"/>
    </row>
    <row r="17" spans="1:90" ht="41.25" customHeight="1" x14ac:dyDescent="0.2">
      <c r="D17" s="151" t="s">
        <v>122</v>
      </c>
      <c r="E17" s="158" t="s">
        <v>110</v>
      </c>
      <c r="F17" s="158"/>
      <c r="G17" s="152" t="s">
        <v>29</v>
      </c>
      <c r="H17" s="153"/>
      <c r="I17" s="153"/>
      <c r="J17" s="153"/>
      <c r="K17" s="153"/>
      <c r="L17" s="153"/>
      <c r="M17" s="153"/>
      <c r="N17" s="153"/>
      <c r="O17" s="153"/>
      <c r="P17" s="153"/>
      <c r="Q17" s="154"/>
    </row>
    <row r="18" spans="1:90" ht="25.5" customHeight="1" x14ac:dyDescent="0.2">
      <c r="A18" s="25" t="s">
        <v>30</v>
      </c>
      <c r="B18" s="25" t="s">
        <v>31</v>
      </c>
      <c r="D18" s="151"/>
      <c r="E18" s="128" t="s">
        <v>111</v>
      </c>
      <c r="F18" s="128" t="s">
        <v>112</v>
      </c>
      <c r="G18" s="155"/>
      <c r="H18" s="156"/>
      <c r="I18" s="156"/>
      <c r="J18" s="156"/>
      <c r="K18" s="156"/>
      <c r="L18" s="156"/>
      <c r="M18" s="156"/>
      <c r="N18" s="156"/>
      <c r="O18" s="156"/>
      <c r="P18" s="156"/>
      <c r="Q18" s="157"/>
      <c r="CL18" s="27"/>
    </row>
    <row r="19" spans="1:90" x14ac:dyDescent="0.2">
      <c r="A19" s="25">
        <v>1</v>
      </c>
      <c r="B19" s="25">
        <v>12</v>
      </c>
      <c r="D19" s="28" t="s">
        <v>9</v>
      </c>
      <c r="E19" s="28">
        <f t="shared" ref="E19:E23" ca="1" si="2">SUM(OFFSET(Entry_Anchor,0,A19,1,B19))</f>
        <v>0</v>
      </c>
      <c r="F19" s="28">
        <f t="shared" ref="F19:F23" ca="1" si="3">SUM(OFFSET(NHH_Exit_Anchor,0,A19,1,B19),OFFSET(HH_Exit_Anchor,0,A19,1,B19))</f>
        <v>0</v>
      </c>
      <c r="G19" s="150" t="s">
        <v>133</v>
      </c>
      <c r="H19" s="150"/>
      <c r="I19" s="150"/>
      <c r="J19" s="150"/>
      <c r="K19" s="150"/>
      <c r="L19" s="150"/>
      <c r="M19" s="150"/>
      <c r="N19" s="150"/>
      <c r="O19" s="150"/>
      <c r="P19" s="150"/>
      <c r="Q19" s="150"/>
    </row>
    <row r="20" spans="1:90" ht="12.75" customHeight="1" x14ac:dyDescent="0.2">
      <c r="A20" s="25">
        <f>A19+12</f>
        <v>13</v>
      </c>
      <c r="B20" s="25">
        <v>12</v>
      </c>
      <c r="D20" s="28" t="s">
        <v>10</v>
      </c>
      <c r="E20" s="28">
        <f t="shared" ca="1" si="2"/>
        <v>0</v>
      </c>
      <c r="F20" s="28">
        <f t="shared" ca="1" si="3"/>
        <v>0</v>
      </c>
      <c r="G20" s="150" t="s">
        <v>133</v>
      </c>
      <c r="H20" s="150"/>
      <c r="I20" s="150"/>
      <c r="J20" s="150"/>
      <c r="K20" s="150"/>
      <c r="L20" s="150"/>
      <c r="M20" s="150"/>
      <c r="N20" s="150"/>
      <c r="O20" s="150"/>
      <c r="P20" s="150"/>
      <c r="Q20" s="150"/>
    </row>
    <row r="21" spans="1:90" ht="12.75" customHeight="1" x14ac:dyDescent="0.2">
      <c r="A21" s="25">
        <f t="shared" ref="A21:A23" si="4">A20+12</f>
        <v>25</v>
      </c>
      <c r="B21" s="25">
        <v>12</v>
      </c>
      <c r="D21" s="28" t="s">
        <v>11</v>
      </c>
      <c r="E21" s="28">
        <f t="shared" ca="1" si="2"/>
        <v>0</v>
      </c>
      <c r="F21" s="28">
        <f t="shared" ca="1" si="3"/>
        <v>0</v>
      </c>
      <c r="G21" s="150" t="s">
        <v>133</v>
      </c>
      <c r="H21" s="150"/>
      <c r="I21" s="150"/>
      <c r="J21" s="150"/>
      <c r="K21" s="150"/>
      <c r="L21" s="150"/>
      <c r="M21" s="150"/>
      <c r="N21" s="150"/>
      <c r="O21" s="150"/>
      <c r="P21" s="150"/>
      <c r="Q21" s="150"/>
    </row>
    <row r="22" spans="1:90" ht="12.75" customHeight="1" x14ac:dyDescent="0.2">
      <c r="A22" s="25">
        <f t="shared" si="4"/>
        <v>37</v>
      </c>
      <c r="B22" s="25">
        <v>12</v>
      </c>
      <c r="D22" s="28" t="s">
        <v>12</v>
      </c>
      <c r="E22" s="28">
        <f t="shared" ca="1" si="2"/>
        <v>0</v>
      </c>
      <c r="F22" s="28">
        <f t="shared" ca="1" si="3"/>
        <v>0</v>
      </c>
      <c r="G22" s="150" t="s">
        <v>133</v>
      </c>
      <c r="H22" s="150"/>
      <c r="I22" s="150"/>
      <c r="J22" s="150"/>
      <c r="K22" s="150"/>
      <c r="L22" s="150"/>
      <c r="M22" s="150"/>
      <c r="N22" s="150"/>
      <c r="O22" s="150"/>
      <c r="P22" s="150"/>
      <c r="Q22" s="150"/>
    </row>
    <row r="23" spans="1:90" ht="12.75" customHeight="1" x14ac:dyDescent="0.2">
      <c r="A23" s="25">
        <f t="shared" si="4"/>
        <v>49</v>
      </c>
      <c r="B23" s="25">
        <v>12</v>
      </c>
      <c r="D23" s="28" t="s">
        <v>13</v>
      </c>
      <c r="E23" s="28">
        <f t="shared" ca="1" si="2"/>
        <v>0</v>
      </c>
      <c r="F23" s="28">
        <f t="shared" ca="1" si="3"/>
        <v>0</v>
      </c>
      <c r="G23" s="150" t="s">
        <v>133</v>
      </c>
      <c r="H23" s="150"/>
      <c r="I23" s="150"/>
      <c r="J23" s="150"/>
      <c r="K23" s="150"/>
      <c r="L23" s="150"/>
      <c r="M23" s="150"/>
      <c r="N23" s="150"/>
      <c r="O23" s="150"/>
      <c r="P23" s="150"/>
      <c r="Q23" s="150"/>
    </row>
    <row r="25" spans="1:90" x14ac:dyDescent="0.2">
      <c r="D25" s="124" t="s">
        <v>98</v>
      </c>
    </row>
    <row r="26" spans="1:90" x14ac:dyDescent="0.2">
      <c r="D26" s="124"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0866141732283472" right="0.70866141732283472" top="0.74803149606299213" bottom="0.74803149606299213" header="0.31496062992125984" footer="0.31496062992125984"/>
  <pageSetup paperSize="9" scale="83" orientation="landscape" r:id="rId1"/>
  <headerFooter>
    <oddFooter>&amp;L&amp;Z&amp;F&amp;A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O53"/>
  <sheetViews>
    <sheetView topLeftCell="A13" zoomScaleNormal="100" workbookViewId="0">
      <selection activeCell="E39" sqref="E39"/>
    </sheetView>
  </sheetViews>
  <sheetFormatPr defaultRowHeight="12.75" x14ac:dyDescent="0.2"/>
  <cols>
    <col min="2" max="2" width="12.75" customWidth="1"/>
    <col min="3" max="3" width="16.625" customWidth="1"/>
    <col min="4" max="4" width="16" customWidth="1"/>
    <col min="5" max="5" width="16.625" customWidth="1"/>
    <col min="6" max="7" width="16" customWidth="1"/>
  </cols>
  <sheetData>
    <row r="1" spans="2:7" ht="12.75" customHeight="1" x14ac:dyDescent="0.2">
      <c r="B1" s="1" t="s">
        <v>130</v>
      </c>
      <c r="D1" s="1"/>
    </row>
    <row r="2" spans="2:7" x14ac:dyDescent="0.2">
      <c r="B2" s="1"/>
    </row>
    <row r="3" spans="2:7" ht="25.5" x14ac:dyDescent="0.2">
      <c r="C3" s="162" t="s">
        <v>113</v>
      </c>
      <c r="D3" s="163"/>
      <c r="E3" s="162" t="s">
        <v>131</v>
      </c>
      <c r="F3" s="163"/>
      <c r="G3" s="4" t="s">
        <v>2</v>
      </c>
    </row>
    <row r="4" spans="2:7" ht="12.75" customHeight="1" x14ac:dyDescent="0.2">
      <c r="C4" s="146" t="s">
        <v>101</v>
      </c>
      <c r="D4" s="147" t="s">
        <v>114</v>
      </c>
      <c r="E4" s="146" t="s">
        <v>101</v>
      </c>
      <c r="F4" s="147" t="s">
        <v>114</v>
      </c>
      <c r="G4" s="147" t="s">
        <v>102</v>
      </c>
    </row>
    <row r="5" spans="2:7" ht="12.75" customHeight="1" x14ac:dyDescent="0.2">
      <c r="B5" s="159" t="s">
        <v>13</v>
      </c>
      <c r="C5" s="160"/>
      <c r="D5" s="160"/>
      <c r="E5" s="160"/>
      <c r="F5" s="160"/>
      <c r="G5" s="161"/>
    </row>
    <row r="6" spans="2:7" x14ac:dyDescent="0.2">
      <c r="B6" s="125" t="s">
        <v>103</v>
      </c>
      <c r="C6" s="126"/>
      <c r="D6" s="137">
        <v>296.84300000000002</v>
      </c>
      <c r="E6" s="126"/>
      <c r="F6" s="137">
        <f>D6</f>
        <v>296.84300000000002</v>
      </c>
      <c r="G6" s="138"/>
    </row>
    <row r="7" spans="2:7" x14ac:dyDescent="0.2">
      <c r="B7" s="125" t="s">
        <v>104</v>
      </c>
      <c r="C7" s="126"/>
      <c r="D7" s="137">
        <v>3327.27</v>
      </c>
      <c r="E7" s="126"/>
      <c r="F7" s="137">
        <f t="shared" ref="F7:F10" si="0">D7</f>
        <v>3327.27</v>
      </c>
      <c r="G7" s="138"/>
    </row>
    <row r="8" spans="2:7" x14ac:dyDescent="0.2">
      <c r="B8" s="125" t="s">
        <v>105</v>
      </c>
      <c r="C8" s="126"/>
      <c r="D8" s="137">
        <v>1207.3489999999999</v>
      </c>
      <c r="E8" s="126"/>
      <c r="F8" s="137">
        <f t="shared" si="0"/>
        <v>1207.3489999999999</v>
      </c>
      <c r="G8" s="138"/>
    </row>
    <row r="9" spans="2:7" x14ac:dyDescent="0.2">
      <c r="B9" s="125" t="s">
        <v>106</v>
      </c>
      <c r="C9" s="126"/>
      <c r="D9" s="137">
        <v>1263.941</v>
      </c>
      <c r="E9" s="126"/>
      <c r="F9" s="137">
        <f t="shared" si="0"/>
        <v>1263.941</v>
      </c>
      <c r="G9" s="138"/>
    </row>
    <row r="10" spans="2:7" x14ac:dyDescent="0.2">
      <c r="B10" s="125" t="s">
        <v>107</v>
      </c>
      <c r="C10" s="126"/>
      <c r="D10" s="137">
        <v>8518.7739999999994</v>
      </c>
      <c r="E10" s="126"/>
      <c r="F10" s="137">
        <f t="shared" si="0"/>
        <v>8518.7739999999994</v>
      </c>
      <c r="G10" s="138"/>
    </row>
    <row r="11" spans="2:7" x14ac:dyDescent="0.2">
      <c r="B11" s="127" t="s">
        <v>50</v>
      </c>
      <c r="C11" s="137">
        <v>15586.602999999999</v>
      </c>
      <c r="D11" s="137">
        <f>SUM(D6:D10)</f>
        <v>14614.177</v>
      </c>
      <c r="E11" s="137">
        <f>C11</f>
        <v>15586.602999999999</v>
      </c>
      <c r="F11" s="137">
        <f>SUM(F6:F10)</f>
        <v>14614.177</v>
      </c>
      <c r="G11" s="138">
        <f>SUM(G6:G10)</f>
        <v>0</v>
      </c>
    </row>
    <row r="12" spans="2:7" x14ac:dyDescent="0.2">
      <c r="B12" s="159" t="s">
        <v>12</v>
      </c>
      <c r="C12" s="160"/>
      <c r="D12" s="160"/>
      <c r="E12" s="160"/>
      <c r="F12" s="161"/>
      <c r="G12" s="144"/>
    </row>
    <row r="13" spans="2:7" x14ac:dyDescent="0.2">
      <c r="B13" s="125" t="s">
        <v>103</v>
      </c>
      <c r="C13" s="126"/>
      <c r="D13" s="137">
        <v>297.69900000000001</v>
      </c>
      <c r="E13" s="126"/>
      <c r="F13" s="137">
        <f>D13</f>
        <v>297.69900000000001</v>
      </c>
      <c r="G13" s="144"/>
    </row>
    <row r="14" spans="2:7" x14ac:dyDescent="0.2">
      <c r="B14" s="125" t="s">
        <v>104</v>
      </c>
      <c r="C14" s="126"/>
      <c r="D14" s="137">
        <v>3457.183</v>
      </c>
      <c r="E14" s="126"/>
      <c r="F14" s="137">
        <f t="shared" ref="F14:F17" si="1">D14</f>
        <v>3457.183</v>
      </c>
      <c r="G14" s="144"/>
    </row>
    <row r="15" spans="2:7" x14ac:dyDescent="0.2">
      <c r="B15" s="125" t="s">
        <v>105</v>
      </c>
      <c r="C15" s="126"/>
      <c r="D15" s="137">
        <v>1221.2380000000001</v>
      </c>
      <c r="E15" s="126"/>
      <c r="F15" s="137">
        <f t="shared" si="1"/>
        <v>1221.2380000000001</v>
      </c>
      <c r="G15" s="144"/>
    </row>
    <row r="16" spans="2:7" x14ac:dyDescent="0.2">
      <c r="B16" s="125" t="s">
        <v>106</v>
      </c>
      <c r="C16" s="126"/>
      <c r="D16" s="137">
        <v>1352.1120000000001</v>
      </c>
      <c r="E16" s="126"/>
      <c r="F16" s="137">
        <f t="shared" si="1"/>
        <v>1352.1120000000001</v>
      </c>
      <c r="G16" s="144"/>
    </row>
    <row r="17" spans="2:7" x14ac:dyDescent="0.2">
      <c r="B17" s="125" t="s">
        <v>107</v>
      </c>
      <c r="C17" s="126"/>
      <c r="D17" s="137">
        <v>8615.2630000000008</v>
      </c>
      <c r="E17" s="126"/>
      <c r="F17" s="137">
        <f t="shared" si="1"/>
        <v>8615.2630000000008</v>
      </c>
      <c r="G17" s="144"/>
    </row>
    <row r="18" spans="2:7" x14ac:dyDescent="0.2">
      <c r="B18" s="127" t="s">
        <v>50</v>
      </c>
      <c r="C18" s="137">
        <v>15925.58</v>
      </c>
      <c r="D18" s="137">
        <f>SUM(D13:D17)</f>
        <v>14943.495000000001</v>
      </c>
      <c r="E18" s="137">
        <f>C18</f>
        <v>15925.58</v>
      </c>
      <c r="F18" s="137">
        <f>SUM(F13:F17)</f>
        <v>14943.495000000001</v>
      </c>
      <c r="G18" s="144"/>
    </row>
    <row r="19" spans="2:7" x14ac:dyDescent="0.2">
      <c r="B19" s="159" t="s">
        <v>11</v>
      </c>
      <c r="C19" s="160"/>
      <c r="D19" s="160"/>
      <c r="E19" s="160"/>
      <c r="F19" s="161"/>
      <c r="G19" s="144"/>
    </row>
    <row r="20" spans="2:7" x14ac:dyDescent="0.2">
      <c r="B20" s="125" t="s">
        <v>103</v>
      </c>
      <c r="C20" s="126"/>
      <c r="D20" s="137">
        <v>519.39300000000003</v>
      </c>
      <c r="E20" s="126"/>
      <c r="F20" s="137">
        <f>D20</f>
        <v>519.39300000000003</v>
      </c>
      <c r="G20" s="144"/>
    </row>
    <row r="21" spans="2:7" x14ac:dyDescent="0.2">
      <c r="B21" s="125" t="s">
        <v>104</v>
      </c>
      <c r="C21" s="126"/>
      <c r="D21" s="137">
        <v>3560.431</v>
      </c>
      <c r="E21" s="126"/>
      <c r="F21" s="137">
        <f t="shared" ref="F21:F24" si="2">D21</f>
        <v>3560.431</v>
      </c>
      <c r="G21" s="144"/>
    </row>
    <row r="22" spans="2:7" x14ac:dyDescent="0.2">
      <c r="B22" s="125" t="s">
        <v>105</v>
      </c>
      <c r="C22" s="126"/>
      <c r="D22" s="137">
        <v>1205.672</v>
      </c>
      <c r="E22" s="126"/>
      <c r="F22" s="137">
        <f t="shared" si="2"/>
        <v>1205.672</v>
      </c>
      <c r="G22" s="144"/>
    </row>
    <row r="23" spans="2:7" x14ac:dyDescent="0.2">
      <c r="B23" s="125" t="s">
        <v>106</v>
      </c>
      <c r="C23" s="126"/>
      <c r="D23" s="137">
        <v>1314.1469999999999</v>
      </c>
      <c r="E23" s="126"/>
      <c r="F23" s="137">
        <f t="shared" si="2"/>
        <v>1314.1469999999999</v>
      </c>
      <c r="G23" s="144"/>
    </row>
    <row r="24" spans="2:7" x14ac:dyDescent="0.2">
      <c r="B24" s="125" t="s">
        <v>107</v>
      </c>
      <c r="C24" s="126"/>
      <c r="D24" s="137">
        <v>8615.8790000000008</v>
      </c>
      <c r="E24" s="126"/>
      <c r="F24" s="137">
        <f t="shared" si="2"/>
        <v>8615.8790000000008</v>
      </c>
      <c r="G24" s="144"/>
    </row>
    <row r="25" spans="2:7" x14ac:dyDescent="0.2">
      <c r="B25" s="127" t="s">
        <v>50</v>
      </c>
      <c r="C25" s="137">
        <v>16239.06</v>
      </c>
      <c r="D25" s="137">
        <f>SUM(D20:D24)</f>
        <v>15215.522000000001</v>
      </c>
      <c r="E25" s="137">
        <f>C25</f>
        <v>16239.06</v>
      </c>
      <c r="F25" s="137">
        <f>SUM(F20:F24)</f>
        <v>15215.522000000001</v>
      </c>
      <c r="G25" s="144"/>
    </row>
    <row r="26" spans="2:7" x14ac:dyDescent="0.2">
      <c r="B26" s="159" t="s">
        <v>10</v>
      </c>
      <c r="C26" s="160"/>
      <c r="D26" s="160"/>
      <c r="E26" s="160"/>
      <c r="F26" s="161"/>
      <c r="G26" s="144"/>
    </row>
    <row r="27" spans="2:7" x14ac:dyDescent="0.2">
      <c r="B27" s="125" t="s">
        <v>103</v>
      </c>
      <c r="C27" s="126"/>
      <c r="D27" s="137">
        <v>532.66600000000005</v>
      </c>
      <c r="E27" s="126"/>
      <c r="F27" s="137">
        <f>D27</f>
        <v>532.66600000000005</v>
      </c>
      <c r="G27" s="144"/>
    </row>
    <row r="28" spans="2:7" x14ac:dyDescent="0.2">
      <c r="B28" s="125" t="s">
        <v>104</v>
      </c>
      <c r="C28" s="126"/>
      <c r="D28" s="137">
        <v>3654.7330000000002</v>
      </c>
      <c r="E28" s="126"/>
      <c r="F28" s="137">
        <f t="shared" ref="F28:F31" si="3">D28</f>
        <v>3654.7330000000002</v>
      </c>
      <c r="G28" s="144"/>
    </row>
    <row r="29" spans="2:7" x14ac:dyDescent="0.2">
      <c r="B29" s="125" t="s">
        <v>105</v>
      </c>
      <c r="C29" s="126"/>
      <c r="D29" s="137">
        <v>1241.3689999999999</v>
      </c>
      <c r="E29" s="126"/>
      <c r="F29" s="137">
        <f t="shared" si="3"/>
        <v>1241.3689999999999</v>
      </c>
      <c r="G29" s="144"/>
    </row>
    <row r="30" spans="2:7" x14ac:dyDescent="0.2">
      <c r="B30" s="125" t="s">
        <v>106</v>
      </c>
      <c r="C30" s="126"/>
      <c r="D30" s="137">
        <v>1295.1210000000001</v>
      </c>
      <c r="E30" s="126"/>
      <c r="F30" s="137">
        <f t="shared" si="3"/>
        <v>1295.1210000000001</v>
      </c>
      <c r="G30" s="144"/>
    </row>
    <row r="31" spans="2:7" x14ac:dyDescent="0.2">
      <c r="B31" s="125" t="s">
        <v>107</v>
      </c>
      <c r="C31" s="126"/>
      <c r="D31" s="137">
        <v>8680.0869999999995</v>
      </c>
      <c r="E31" s="126"/>
      <c r="F31" s="137">
        <f t="shared" si="3"/>
        <v>8680.0869999999995</v>
      </c>
      <c r="G31" s="144"/>
    </row>
    <row r="32" spans="2:7" x14ac:dyDescent="0.2">
      <c r="B32" s="127" t="s">
        <v>50</v>
      </c>
      <c r="C32" s="137">
        <v>16286.171</v>
      </c>
      <c r="D32" s="137">
        <f>SUM(D27:D31)</f>
        <v>15403.975999999999</v>
      </c>
      <c r="E32" s="137">
        <f>C32</f>
        <v>16286.171</v>
      </c>
      <c r="F32" s="137">
        <f>SUM(F27:F31)</f>
        <v>15403.975999999999</v>
      </c>
      <c r="G32" s="144"/>
    </row>
    <row r="33" spans="2:15" x14ac:dyDescent="0.2">
      <c r="B33" s="159" t="s">
        <v>9</v>
      </c>
      <c r="C33" s="160"/>
      <c r="D33" s="160"/>
      <c r="E33" s="160"/>
      <c r="F33" s="161"/>
      <c r="G33" s="144"/>
    </row>
    <row r="34" spans="2:15" x14ac:dyDescent="0.2">
      <c r="B34" s="125" t="s">
        <v>103</v>
      </c>
      <c r="C34" s="126"/>
      <c r="D34" s="137">
        <v>516.64599999999996</v>
      </c>
      <c r="E34" s="126"/>
      <c r="F34" s="137">
        <f>D34</f>
        <v>516.64599999999996</v>
      </c>
      <c r="G34" s="144"/>
    </row>
    <row r="35" spans="2:15" x14ac:dyDescent="0.2">
      <c r="B35" s="125" t="s">
        <v>104</v>
      </c>
      <c r="C35" s="126"/>
      <c r="D35" s="137">
        <v>3766.462</v>
      </c>
      <c r="E35" s="126"/>
      <c r="F35" s="137">
        <f t="shared" ref="F35:F38" si="4">D35</f>
        <v>3766.462</v>
      </c>
      <c r="G35" s="144"/>
    </row>
    <row r="36" spans="2:15" x14ac:dyDescent="0.2">
      <c r="B36" s="125" t="s">
        <v>105</v>
      </c>
      <c r="C36" s="126"/>
      <c r="D36" s="137">
        <v>1284.489</v>
      </c>
      <c r="E36" s="126"/>
      <c r="F36" s="137">
        <f t="shared" si="4"/>
        <v>1284.489</v>
      </c>
      <c r="G36" s="144"/>
    </row>
    <row r="37" spans="2:15" x14ac:dyDescent="0.2">
      <c r="B37" s="125" t="s">
        <v>106</v>
      </c>
      <c r="C37" s="126"/>
      <c r="D37" s="137">
        <v>1626.84</v>
      </c>
      <c r="E37" s="126"/>
      <c r="F37" s="137">
        <f t="shared" si="4"/>
        <v>1626.84</v>
      </c>
      <c r="G37" s="144"/>
    </row>
    <row r="38" spans="2:15" x14ac:dyDescent="0.2">
      <c r="B38" s="125" t="s">
        <v>107</v>
      </c>
      <c r="C38" s="126"/>
      <c r="D38" s="137">
        <v>8830.1489999999994</v>
      </c>
      <c r="E38" s="126"/>
      <c r="F38" s="137">
        <f t="shared" si="4"/>
        <v>8830.1489999999994</v>
      </c>
      <c r="G38" s="144"/>
    </row>
    <row r="39" spans="2:15" x14ac:dyDescent="0.2">
      <c r="B39" s="127" t="s">
        <v>50</v>
      </c>
      <c r="C39" s="137">
        <v>16934.553</v>
      </c>
      <c r="D39" s="137">
        <f>SUM(D34:D38)</f>
        <v>16024.585999999999</v>
      </c>
      <c r="E39" s="137">
        <f>C39</f>
        <v>16934.553</v>
      </c>
      <c r="F39" s="137">
        <f>SUM(F34:F38)</f>
        <v>16024.585999999999</v>
      </c>
      <c r="G39" s="144"/>
    </row>
    <row r="40" spans="2:15" x14ac:dyDescent="0.2">
      <c r="B40" s="142"/>
      <c r="C40" s="143"/>
      <c r="D40" s="143"/>
      <c r="E40" s="143"/>
      <c r="F40" s="143"/>
      <c r="G40" s="145"/>
    </row>
    <row r="41" spans="2:15" x14ac:dyDescent="0.2">
      <c r="B41" s="11" t="s">
        <v>115</v>
      </c>
    </row>
    <row r="42" spans="2:15" x14ac:dyDescent="0.2">
      <c r="B42" s="11" t="s">
        <v>132</v>
      </c>
    </row>
    <row r="43" spans="2:15" x14ac:dyDescent="0.2">
      <c r="B43" s="11" t="s">
        <v>116</v>
      </c>
    </row>
    <row r="44" spans="2:15" x14ac:dyDescent="0.2">
      <c r="B44" s="11"/>
    </row>
    <row r="45" spans="2:15" x14ac:dyDescent="0.2">
      <c r="B45" s="11" t="s">
        <v>117</v>
      </c>
    </row>
    <row r="47" spans="2:15" ht="25.5" customHeight="1" x14ac:dyDescent="0.2">
      <c r="B47" s="151" t="s">
        <v>122</v>
      </c>
      <c r="C47" s="158" t="s">
        <v>110</v>
      </c>
      <c r="D47" s="158"/>
      <c r="E47" s="152" t="s">
        <v>29</v>
      </c>
      <c r="F47" s="153"/>
      <c r="G47" s="153"/>
      <c r="H47" s="153"/>
      <c r="I47" s="153"/>
      <c r="J47" s="153"/>
      <c r="K47" s="153"/>
      <c r="L47" s="153"/>
      <c r="M47" s="153"/>
      <c r="N47" s="153"/>
      <c r="O47" s="154"/>
    </row>
    <row r="48" spans="2:15" x14ac:dyDescent="0.2">
      <c r="B48" s="151"/>
      <c r="C48" s="148" t="s">
        <v>111</v>
      </c>
      <c r="D48" s="148" t="s">
        <v>112</v>
      </c>
      <c r="E48" s="155"/>
      <c r="F48" s="156"/>
      <c r="G48" s="156"/>
      <c r="H48" s="156"/>
      <c r="I48" s="156"/>
      <c r="J48" s="156"/>
      <c r="K48" s="156"/>
      <c r="L48" s="156"/>
      <c r="M48" s="156"/>
      <c r="N48" s="156"/>
      <c r="O48" s="157"/>
    </row>
    <row r="49" spans="2:15" x14ac:dyDescent="0.2">
      <c r="B49" s="80" t="s">
        <v>13</v>
      </c>
      <c r="C49" s="28">
        <f>E11-C11</f>
        <v>0</v>
      </c>
      <c r="D49" s="28">
        <f>D11-F11</f>
        <v>0</v>
      </c>
      <c r="E49" s="150" t="s">
        <v>133</v>
      </c>
      <c r="F49" s="150"/>
      <c r="G49" s="150"/>
      <c r="H49" s="150"/>
      <c r="I49" s="150"/>
      <c r="J49" s="150"/>
      <c r="K49" s="150"/>
      <c r="L49" s="150"/>
      <c r="M49" s="150"/>
      <c r="N49" s="150"/>
      <c r="O49" s="150"/>
    </row>
    <row r="50" spans="2:15" x14ac:dyDescent="0.2">
      <c r="B50" s="80" t="s">
        <v>12</v>
      </c>
      <c r="C50" s="80">
        <f>E18-C18</f>
        <v>0</v>
      </c>
      <c r="D50" s="80">
        <f>D18-F18</f>
        <v>0</v>
      </c>
      <c r="E50" s="150" t="s">
        <v>133</v>
      </c>
      <c r="F50" s="150"/>
      <c r="G50" s="150"/>
      <c r="H50" s="150"/>
      <c r="I50" s="150"/>
      <c r="J50" s="150"/>
      <c r="K50" s="150"/>
      <c r="L50" s="150"/>
      <c r="M50" s="150"/>
      <c r="N50" s="150"/>
      <c r="O50" s="150"/>
    </row>
    <row r="51" spans="2:15" x14ac:dyDescent="0.2">
      <c r="B51" s="80" t="s">
        <v>11</v>
      </c>
      <c r="C51" s="80">
        <f>E25-C25</f>
        <v>0</v>
      </c>
      <c r="D51" s="80">
        <f>D25-F25</f>
        <v>0</v>
      </c>
      <c r="E51" s="150" t="s">
        <v>133</v>
      </c>
      <c r="F51" s="150"/>
      <c r="G51" s="150"/>
      <c r="H51" s="150"/>
      <c r="I51" s="150"/>
      <c r="J51" s="150"/>
      <c r="K51" s="150"/>
      <c r="L51" s="150"/>
      <c r="M51" s="150"/>
      <c r="N51" s="150"/>
      <c r="O51" s="150"/>
    </row>
    <row r="52" spans="2:15" x14ac:dyDescent="0.2">
      <c r="B52" s="80" t="s">
        <v>10</v>
      </c>
      <c r="C52" s="80">
        <f>E32-C32</f>
        <v>0</v>
      </c>
      <c r="D52" s="80">
        <f>D32-F32</f>
        <v>0</v>
      </c>
      <c r="E52" s="150" t="s">
        <v>133</v>
      </c>
      <c r="F52" s="150"/>
      <c r="G52" s="150"/>
      <c r="H52" s="150"/>
      <c r="I52" s="150"/>
      <c r="J52" s="150"/>
      <c r="K52" s="150"/>
      <c r="L52" s="150"/>
      <c r="M52" s="150"/>
      <c r="N52" s="150"/>
      <c r="O52" s="150"/>
    </row>
    <row r="53" spans="2:15" x14ac:dyDescent="0.2">
      <c r="B53" s="80" t="s">
        <v>9</v>
      </c>
      <c r="C53" s="80">
        <f>E39-C39</f>
        <v>0</v>
      </c>
      <c r="D53" s="80">
        <f>D39-F39</f>
        <v>0</v>
      </c>
      <c r="E53" s="150" t="s">
        <v>133</v>
      </c>
      <c r="F53" s="150"/>
      <c r="G53" s="150"/>
      <c r="H53" s="150"/>
      <c r="I53" s="150"/>
      <c r="J53" s="150"/>
      <c r="K53" s="150"/>
      <c r="L53" s="150"/>
      <c r="M53" s="150"/>
      <c r="N53" s="150"/>
      <c r="O53" s="150"/>
    </row>
  </sheetData>
  <sheetProtection sheet="1" objects="1" scenarios="1"/>
  <mergeCells count="15">
    <mergeCell ref="E50:O50"/>
    <mergeCell ref="E51:O51"/>
    <mergeCell ref="E52:O52"/>
    <mergeCell ref="E53:O53"/>
    <mergeCell ref="B47:B48"/>
    <mergeCell ref="C47:D47"/>
    <mergeCell ref="E47:O48"/>
    <mergeCell ref="E49:O49"/>
    <mergeCell ref="B26:F26"/>
    <mergeCell ref="B33:F33"/>
    <mergeCell ref="C3:D3"/>
    <mergeCell ref="E3:F3"/>
    <mergeCell ref="B5:G5"/>
    <mergeCell ref="B12:F12"/>
    <mergeCell ref="B19:F19"/>
  </mergeCells>
  <pageMargins left="0.70866141732283472" right="0.70866141732283472" top="0.74803149606299213" bottom="0.74803149606299213" header="0.31496062992125984" footer="0.31496062992125984"/>
  <pageSetup paperSize="9" scale="94" orientation="landscape" r:id="rId1"/>
  <headerFooter>
    <oddFooter>&amp;L&amp;Z&amp;F&amp;A</oddFooter>
  </headerFooter>
  <rowBreaks count="1" manualBreakCount="1">
    <brk id="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CX17"/>
  <sheetViews>
    <sheetView zoomScaleNormal="100" workbookViewId="0">
      <pane xSplit="2" ySplit="2" topLeftCell="C3" activePane="bottomRight" state="frozen"/>
      <selection pane="topRight"/>
      <selection pane="bottomLeft"/>
      <selection pane="bottomRight" activeCell="D31" sqref="D31"/>
    </sheetView>
  </sheetViews>
  <sheetFormatPr defaultRowHeight="12.75" x14ac:dyDescent="0.2"/>
  <cols>
    <col min="1" max="1" width="4.5" style="25" customWidth="1"/>
    <col min="2" max="2" width="21.5" style="25" customWidth="1"/>
    <col min="3" max="16384" width="9" style="25"/>
  </cols>
  <sheetData>
    <row r="2" spans="2:10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x14ac:dyDescent="0.2">
      <c r="B3" s="15" t="s">
        <v>17</v>
      </c>
      <c r="C3" s="135">
        <v>771.52248699999996</v>
      </c>
      <c r="D3" s="135">
        <v>711.20495499999993</v>
      </c>
      <c r="E3" s="135">
        <v>622.32000800000003</v>
      </c>
      <c r="F3" s="135">
        <v>636.28037300000005</v>
      </c>
      <c r="G3" s="135">
        <v>640.03536299999996</v>
      </c>
      <c r="H3" s="135">
        <v>657.147963</v>
      </c>
      <c r="I3" s="135">
        <v>806.81083799999999</v>
      </c>
      <c r="J3" s="135">
        <v>993.50497100000007</v>
      </c>
      <c r="K3" s="135">
        <v>1074.166606</v>
      </c>
      <c r="L3" s="135">
        <v>1058.473377</v>
      </c>
      <c r="M3" s="135">
        <v>968.37916399999995</v>
      </c>
      <c r="N3" s="135">
        <v>997.653278</v>
      </c>
      <c r="O3" s="135">
        <v>782.86475600000006</v>
      </c>
      <c r="P3" s="135">
        <v>689.42819499999996</v>
      </c>
      <c r="Q3" s="135">
        <v>637.00655799999993</v>
      </c>
      <c r="R3" s="135">
        <v>645.87615800000003</v>
      </c>
      <c r="S3" s="135">
        <v>659.31370499999991</v>
      </c>
      <c r="T3" s="135">
        <v>665.44113300000004</v>
      </c>
      <c r="U3" s="135">
        <v>807.51686699999993</v>
      </c>
      <c r="V3" s="135">
        <v>922.44256099999996</v>
      </c>
      <c r="W3" s="135">
        <v>994.75885100000005</v>
      </c>
      <c r="X3" s="135">
        <v>966.91814499999998</v>
      </c>
      <c r="Y3" s="135">
        <v>862.97875999999997</v>
      </c>
      <c r="Z3" s="135">
        <v>896.07709299999999</v>
      </c>
      <c r="AA3" s="135">
        <v>752.79495999999995</v>
      </c>
      <c r="AB3" s="135">
        <v>685.10322800000006</v>
      </c>
      <c r="AC3" s="135">
        <v>612.06047599999999</v>
      </c>
      <c r="AD3" s="135">
        <v>637.63100800000007</v>
      </c>
      <c r="AE3" s="135">
        <v>632.34919300000001</v>
      </c>
      <c r="AF3" s="135">
        <v>666.10873800000002</v>
      </c>
      <c r="AG3" s="135">
        <v>782.36861099999999</v>
      </c>
      <c r="AH3" s="135">
        <v>911.52102000000002</v>
      </c>
      <c r="AI3" s="135">
        <v>1000.998706</v>
      </c>
      <c r="AJ3" s="135">
        <v>967.64388399999996</v>
      </c>
      <c r="AK3" s="135">
        <v>908.69565399999999</v>
      </c>
      <c r="AL3" s="135">
        <v>934.28092900000001</v>
      </c>
      <c r="AM3" s="135">
        <v>792.46807999999999</v>
      </c>
      <c r="AN3" s="135">
        <v>672.03716500000007</v>
      </c>
      <c r="AO3" s="135">
        <v>610.255539</v>
      </c>
      <c r="AP3" s="135">
        <v>635.26382799999999</v>
      </c>
      <c r="AQ3" s="135">
        <v>631.02649100000008</v>
      </c>
      <c r="AR3" s="135">
        <v>677.49855200000002</v>
      </c>
      <c r="AS3" s="135">
        <v>809.89324499999998</v>
      </c>
      <c r="AT3" s="135">
        <v>927.42185900000004</v>
      </c>
      <c r="AU3" s="135">
        <v>1047.302827</v>
      </c>
      <c r="AV3" s="135">
        <v>1050.529622</v>
      </c>
      <c r="AW3" s="135">
        <v>913.30313600000011</v>
      </c>
      <c r="AX3" s="135">
        <v>883.78863600000011</v>
      </c>
      <c r="AY3" s="135">
        <v>743.82239099999993</v>
      </c>
      <c r="AZ3" s="135">
        <v>668.75397600000008</v>
      </c>
      <c r="BA3" s="135">
        <v>606.42691000000002</v>
      </c>
      <c r="BB3" s="135">
        <v>625.46498199999996</v>
      </c>
      <c r="BC3" s="135">
        <v>623.08781599999998</v>
      </c>
      <c r="BD3" s="135">
        <v>651.40450299999998</v>
      </c>
      <c r="BE3" s="135">
        <v>762.4261019999999</v>
      </c>
      <c r="BF3" s="135">
        <v>859.10872100000006</v>
      </c>
      <c r="BG3" s="135">
        <v>998.48625900000002</v>
      </c>
      <c r="BH3" s="135">
        <v>1040.3308830000001</v>
      </c>
      <c r="BI3" s="135">
        <v>893.36606000000006</v>
      </c>
      <c r="BJ3" s="135">
        <v>898.17847100000006</v>
      </c>
      <c r="BK3" s="135">
        <v>756.26780600000006</v>
      </c>
      <c r="BL3" s="135">
        <v>695.41626699999995</v>
      </c>
      <c r="BM3" s="135">
        <v>606.2459960000001</v>
      </c>
      <c r="BN3" s="135">
        <v>622.62668799999994</v>
      </c>
      <c r="BO3" s="135">
        <v>627.4334070000001</v>
      </c>
      <c r="BP3" s="135">
        <v>650.26703099999986</v>
      </c>
      <c r="BQ3" s="135">
        <v>756.72295399999996</v>
      </c>
      <c r="BR3" s="135">
        <v>903.39851499999997</v>
      </c>
      <c r="BS3" s="135">
        <v>1094.0859409999998</v>
      </c>
      <c r="BT3" s="135">
        <v>992.81686400000001</v>
      </c>
      <c r="BU3" s="135">
        <v>820.51013400000011</v>
      </c>
      <c r="BV3" s="135">
        <v>887.1096829999999</v>
      </c>
      <c r="BW3" s="135">
        <v>699.51539500000024</v>
      </c>
      <c r="BX3" s="135">
        <v>669.29861100000016</v>
      </c>
      <c r="BY3" s="135">
        <v>624.41601400000013</v>
      </c>
      <c r="BZ3" s="135">
        <v>630.75619200000017</v>
      </c>
      <c r="CA3" s="135">
        <v>630.75763800000016</v>
      </c>
      <c r="CB3" s="135">
        <v>634.69145400000014</v>
      </c>
      <c r="CC3" s="135">
        <v>724.82509800000003</v>
      </c>
      <c r="CD3" s="135">
        <v>788.45108300000004</v>
      </c>
      <c r="CE3" s="135">
        <v>899.47985799999992</v>
      </c>
      <c r="CF3" s="135">
        <v>914.52537899999993</v>
      </c>
      <c r="CG3" s="135">
        <v>893.23167500000011</v>
      </c>
      <c r="CH3" s="135">
        <v>834.67671200000007</v>
      </c>
      <c r="CI3" s="135">
        <v>720.77329199999997</v>
      </c>
      <c r="CJ3" s="135">
        <v>672.40611200000001</v>
      </c>
      <c r="CK3" s="135">
        <v>618.56101299999989</v>
      </c>
      <c r="CL3" s="135">
        <v>631.60425999999995</v>
      </c>
      <c r="CM3" s="135">
        <v>625.58878000000004</v>
      </c>
      <c r="CN3" s="135">
        <v>645.229377</v>
      </c>
      <c r="CO3" s="135">
        <v>765.70973400000003</v>
      </c>
      <c r="CP3" s="135">
        <v>863.0591750000001</v>
      </c>
      <c r="CQ3" s="135">
        <v>931.03858600000001</v>
      </c>
      <c r="CR3" s="135">
        <v>957.881756</v>
      </c>
      <c r="CS3" s="135">
        <v>870.51683200000002</v>
      </c>
      <c r="CT3" s="135">
        <v>928.44642799999997</v>
      </c>
      <c r="CU3" s="135">
        <v>730.84463199999993</v>
      </c>
      <c r="CV3" s="135">
        <v>681.18858999999998</v>
      </c>
      <c r="CW3" s="135"/>
      <c r="CX3" s="135"/>
    </row>
    <row r="4" spans="2:102" x14ac:dyDescent="0.2">
      <c r="B4" s="15" t="s">
        <v>18</v>
      </c>
      <c r="C4" s="135">
        <v>776.44717999999955</v>
      </c>
      <c r="D4" s="135">
        <v>717.44793200000004</v>
      </c>
      <c r="E4" s="135">
        <v>629.03153800000007</v>
      </c>
      <c r="F4" s="135">
        <v>643.77407800000003</v>
      </c>
      <c r="G4" s="135">
        <v>648.54957499999989</v>
      </c>
      <c r="H4" s="135">
        <v>665.11645199999998</v>
      </c>
      <c r="I4" s="135">
        <v>809.81367899999998</v>
      </c>
      <c r="J4" s="135">
        <v>987.9822640000001</v>
      </c>
      <c r="K4" s="135">
        <v>1062.423573</v>
      </c>
      <c r="L4" s="135">
        <v>1050.3184290000002</v>
      </c>
      <c r="M4" s="135">
        <v>963.00040899999988</v>
      </c>
      <c r="N4" s="135">
        <v>996.60886799999992</v>
      </c>
      <c r="O4" s="135">
        <v>784.06834500000002</v>
      </c>
      <c r="P4" s="135">
        <v>692.81412199999988</v>
      </c>
      <c r="Q4" s="135">
        <v>642.44807299999991</v>
      </c>
      <c r="R4" s="135">
        <v>651.1519310000001</v>
      </c>
      <c r="S4" s="135">
        <v>664.00451099999987</v>
      </c>
      <c r="T4" s="135">
        <v>665.62754700000005</v>
      </c>
      <c r="U4" s="135">
        <v>804.31715599999995</v>
      </c>
      <c r="V4" s="135">
        <v>914.71836199999996</v>
      </c>
      <c r="W4" s="135">
        <v>982.99701000000005</v>
      </c>
      <c r="X4" s="135">
        <v>957.51701700000001</v>
      </c>
      <c r="Y4" s="135">
        <v>859.7445899999999</v>
      </c>
      <c r="Z4" s="135">
        <v>895.97886199999994</v>
      </c>
      <c r="AA4" s="135">
        <v>751.03153999999995</v>
      </c>
      <c r="AB4" s="135">
        <v>683.59123600000009</v>
      </c>
      <c r="AC4" s="135">
        <v>612.15501899999992</v>
      </c>
      <c r="AD4" s="135">
        <v>642.69365700000003</v>
      </c>
      <c r="AE4" s="135">
        <v>639.543227</v>
      </c>
      <c r="AF4" s="135">
        <v>672.01886900000011</v>
      </c>
      <c r="AG4" s="135">
        <v>784.34048299999995</v>
      </c>
      <c r="AH4" s="135">
        <v>910.68856499999993</v>
      </c>
      <c r="AI4" s="135">
        <v>996.50948099999994</v>
      </c>
      <c r="AJ4" s="135">
        <v>966.32245899999987</v>
      </c>
      <c r="AK4" s="135">
        <v>908.53742199999999</v>
      </c>
      <c r="AL4" s="135">
        <v>932.995904</v>
      </c>
      <c r="AM4" s="135">
        <v>791.03359999999998</v>
      </c>
      <c r="AN4" s="135">
        <v>672.22343300000011</v>
      </c>
      <c r="AO4" s="135">
        <v>613.33851299999992</v>
      </c>
      <c r="AP4" s="135">
        <v>638.87256400000001</v>
      </c>
      <c r="AQ4" s="135">
        <v>636.1076740000002</v>
      </c>
      <c r="AR4" s="135">
        <v>684.55444199999999</v>
      </c>
      <c r="AS4" s="135">
        <v>811.33073899999988</v>
      </c>
      <c r="AT4" s="135">
        <v>923.65195800000004</v>
      </c>
      <c r="AU4" s="135">
        <v>1036.9062979999999</v>
      </c>
      <c r="AV4" s="135">
        <v>1037.6615179999999</v>
      </c>
      <c r="AW4" s="135">
        <v>900.1738170000001</v>
      </c>
      <c r="AX4" s="135">
        <v>873.59157200000004</v>
      </c>
      <c r="AY4" s="135">
        <v>735.30360199999984</v>
      </c>
      <c r="AZ4" s="135">
        <v>662.68502400000011</v>
      </c>
      <c r="BA4" s="135">
        <v>608.50249999999994</v>
      </c>
      <c r="BB4" s="135">
        <v>629.21781099999987</v>
      </c>
      <c r="BC4" s="135">
        <v>629.02667500000007</v>
      </c>
      <c r="BD4" s="135">
        <v>657.23789499999998</v>
      </c>
      <c r="BE4" s="135">
        <v>764.41696499999989</v>
      </c>
      <c r="BF4" s="135">
        <v>856.12893400000007</v>
      </c>
      <c r="BG4" s="135">
        <v>991.37919600000009</v>
      </c>
      <c r="BH4" s="135">
        <v>1035.4879330000001</v>
      </c>
      <c r="BI4" s="135">
        <v>889.32480700000008</v>
      </c>
      <c r="BJ4" s="135">
        <v>899.89578200000005</v>
      </c>
      <c r="BK4" s="135">
        <v>759.68447500000002</v>
      </c>
      <c r="BL4" s="135">
        <v>695.46345199999996</v>
      </c>
      <c r="BM4" s="135">
        <v>605.68082000000004</v>
      </c>
      <c r="BN4" s="135">
        <v>623.0200659999997</v>
      </c>
      <c r="BO4" s="135">
        <v>629.50071700000012</v>
      </c>
      <c r="BP4" s="135">
        <v>653.87098899999978</v>
      </c>
      <c r="BQ4" s="135">
        <v>757.60652400000015</v>
      </c>
      <c r="BR4" s="135">
        <v>903.39277400000003</v>
      </c>
      <c r="BS4" s="135">
        <v>1091.2051909999998</v>
      </c>
      <c r="BT4" s="135">
        <v>990.37942399999997</v>
      </c>
      <c r="BU4" s="135">
        <v>820.42272400000013</v>
      </c>
      <c r="BV4" s="135">
        <v>887.05602299999987</v>
      </c>
      <c r="BW4" s="135">
        <v>697.24842500000022</v>
      </c>
      <c r="BX4" s="135">
        <v>664.25400999999988</v>
      </c>
      <c r="BY4" s="135">
        <v>621.39463300000011</v>
      </c>
      <c r="BZ4" s="135">
        <v>630.42220800000018</v>
      </c>
      <c r="CA4" s="135">
        <v>631.38545099999999</v>
      </c>
      <c r="CB4" s="135">
        <v>637.42395500000009</v>
      </c>
      <c r="CC4" s="135">
        <v>726.18458099999987</v>
      </c>
      <c r="CD4" s="135">
        <v>786.03219899999999</v>
      </c>
      <c r="CE4" s="135">
        <v>897.71150499999976</v>
      </c>
      <c r="CF4" s="135">
        <v>912.60234600000013</v>
      </c>
      <c r="CG4" s="135">
        <v>890.51419100000021</v>
      </c>
      <c r="CH4" s="135">
        <v>831.14667000000009</v>
      </c>
      <c r="CI4" s="135">
        <v>715.1652909999998</v>
      </c>
      <c r="CJ4" s="135">
        <v>674.02047799999991</v>
      </c>
      <c r="CK4" s="135">
        <v>621.26072499999998</v>
      </c>
      <c r="CL4" s="135">
        <v>635.43121399999995</v>
      </c>
      <c r="CM4" s="135">
        <v>626.85865200000001</v>
      </c>
      <c r="CN4" s="135">
        <v>647.33580400000005</v>
      </c>
      <c r="CO4" s="135">
        <v>763.90225299999997</v>
      </c>
      <c r="CP4" s="135">
        <v>858.7622090000001</v>
      </c>
      <c r="CQ4" s="135">
        <v>933.49442099999999</v>
      </c>
      <c r="CR4" s="135">
        <v>943.65734299999997</v>
      </c>
      <c r="CS4" s="135">
        <v>864.48678099999995</v>
      </c>
      <c r="CT4" s="135">
        <v>923.1860519999999</v>
      </c>
      <c r="CU4" s="135">
        <v>729.961276</v>
      </c>
      <c r="CV4" s="135">
        <v>685.02016500000002</v>
      </c>
      <c r="CW4" s="135"/>
      <c r="CX4" s="135"/>
    </row>
    <row r="5" spans="2:102" x14ac:dyDescent="0.2">
      <c r="B5" s="15" t="s">
        <v>19</v>
      </c>
      <c r="C5" s="135">
        <v>773.00751799999944</v>
      </c>
      <c r="D5" s="135">
        <v>719.90440499999943</v>
      </c>
      <c r="E5" s="135">
        <v>635.43041700000038</v>
      </c>
      <c r="F5" s="135">
        <v>653.00304000000017</v>
      </c>
      <c r="G5" s="135">
        <v>657.86709599999983</v>
      </c>
      <c r="H5" s="135">
        <v>674.19458199999997</v>
      </c>
      <c r="I5" s="135">
        <v>815.68098499999996</v>
      </c>
      <c r="J5" s="135">
        <v>992.58306300000015</v>
      </c>
      <c r="K5" s="135">
        <v>1062.0236890000001</v>
      </c>
      <c r="L5" s="135">
        <v>1044.4189630000001</v>
      </c>
      <c r="M5" s="135">
        <v>952.4939989999998</v>
      </c>
      <c r="N5" s="135">
        <v>985.04218399999991</v>
      </c>
      <c r="O5" s="135">
        <v>777.16670199999987</v>
      </c>
      <c r="P5" s="135">
        <v>692.78748699999983</v>
      </c>
      <c r="Q5" s="135">
        <v>644.5285419999999</v>
      </c>
      <c r="R5" s="135">
        <v>654.40045000000021</v>
      </c>
      <c r="S5" s="135">
        <v>668.70423199999993</v>
      </c>
      <c r="T5" s="135">
        <v>668.43811600000004</v>
      </c>
      <c r="U5" s="135">
        <v>802.82415400000002</v>
      </c>
      <c r="V5" s="135">
        <v>908.07886699999995</v>
      </c>
      <c r="W5" s="135">
        <v>977.32678400000009</v>
      </c>
      <c r="X5" s="135">
        <v>949.43499800000006</v>
      </c>
      <c r="Y5" s="135">
        <v>843.70450499999993</v>
      </c>
      <c r="Z5" s="135">
        <v>885.30376200000001</v>
      </c>
      <c r="AA5" s="135">
        <v>751.24199199999998</v>
      </c>
      <c r="AB5" s="135">
        <v>684.92117700000006</v>
      </c>
      <c r="AC5" s="135">
        <v>609.92181499999992</v>
      </c>
      <c r="AD5" s="135">
        <v>635.4253470000001</v>
      </c>
      <c r="AE5" s="135">
        <v>631.879864</v>
      </c>
      <c r="AF5" s="135">
        <v>671.28438300000016</v>
      </c>
      <c r="AG5" s="135">
        <v>788.15113799999995</v>
      </c>
      <c r="AH5" s="135">
        <v>915.83499999999981</v>
      </c>
      <c r="AI5" s="135">
        <v>999.20344999999986</v>
      </c>
      <c r="AJ5" s="135">
        <v>964.29955099999995</v>
      </c>
      <c r="AK5" s="135">
        <v>903.31589100000008</v>
      </c>
      <c r="AL5" s="135">
        <v>930.76196300000004</v>
      </c>
      <c r="AM5" s="135">
        <v>789.7913860000001</v>
      </c>
      <c r="AN5" s="135">
        <v>670.11306900000011</v>
      </c>
      <c r="AO5" s="135">
        <v>609.68930699999987</v>
      </c>
      <c r="AP5" s="135">
        <v>635.21515799999997</v>
      </c>
      <c r="AQ5" s="135">
        <v>634.10534900000027</v>
      </c>
      <c r="AR5" s="135">
        <v>687.28351000000009</v>
      </c>
      <c r="AS5" s="135">
        <v>818.20399799999984</v>
      </c>
      <c r="AT5" s="135">
        <v>929.75932599999999</v>
      </c>
      <c r="AU5" s="135">
        <v>1039.7800539999998</v>
      </c>
      <c r="AV5" s="135">
        <v>1035.036783</v>
      </c>
      <c r="AW5" s="135">
        <v>886.58865700000001</v>
      </c>
      <c r="AX5" s="135">
        <v>857.33481100000006</v>
      </c>
      <c r="AY5" s="135">
        <v>715.76684799999987</v>
      </c>
      <c r="AZ5" s="135">
        <v>644.24026200000014</v>
      </c>
      <c r="BA5" s="135">
        <v>593.4922949999999</v>
      </c>
      <c r="BB5" s="135">
        <v>616.20167499999991</v>
      </c>
      <c r="BC5" s="135">
        <v>623.97651800000006</v>
      </c>
      <c r="BD5" s="135">
        <v>658.2150630000001</v>
      </c>
      <c r="BE5" s="135">
        <v>769.27311199999997</v>
      </c>
      <c r="BF5" s="135">
        <v>860.49319300000002</v>
      </c>
      <c r="BG5" s="135">
        <v>992.58125500000006</v>
      </c>
      <c r="BH5" s="135">
        <v>1032.5931360000002</v>
      </c>
      <c r="BI5" s="135">
        <v>881.43238900000017</v>
      </c>
      <c r="BJ5" s="135">
        <v>893.585823</v>
      </c>
      <c r="BK5" s="135">
        <v>757.25918000000001</v>
      </c>
      <c r="BL5" s="135">
        <v>697.93947200000002</v>
      </c>
      <c r="BM5" s="135">
        <v>604.21126000000004</v>
      </c>
      <c r="BN5" s="135">
        <v>614.36502399999972</v>
      </c>
      <c r="BO5" s="135">
        <v>620.87901399999998</v>
      </c>
      <c r="BP5" s="135">
        <v>647.98319599999991</v>
      </c>
      <c r="BQ5" s="135">
        <v>756.491445</v>
      </c>
      <c r="BR5" s="135">
        <v>903.83535599999993</v>
      </c>
      <c r="BS5" s="135">
        <v>1091.5814239999997</v>
      </c>
      <c r="BT5" s="135">
        <v>989.53054999999995</v>
      </c>
      <c r="BU5" s="135">
        <v>817.44045700000015</v>
      </c>
      <c r="BV5" s="135">
        <v>883.60384299999987</v>
      </c>
      <c r="BW5" s="135">
        <v>693.44798500000024</v>
      </c>
      <c r="BX5" s="135">
        <v>662.97271999999987</v>
      </c>
      <c r="BY5" s="135">
        <v>614.08293300000014</v>
      </c>
      <c r="BZ5" s="135">
        <v>615.39894800000025</v>
      </c>
      <c r="CA5" s="135">
        <v>622.65030000000013</v>
      </c>
      <c r="CB5" s="135">
        <v>632.19623300000001</v>
      </c>
      <c r="CC5" s="135">
        <v>722.85037799999952</v>
      </c>
      <c r="CD5" s="135">
        <v>783.55694099999994</v>
      </c>
      <c r="CE5" s="135">
        <v>895.99692999999968</v>
      </c>
      <c r="CF5" s="135">
        <v>910.21235100000024</v>
      </c>
      <c r="CG5" s="135">
        <v>888.48425700000041</v>
      </c>
      <c r="CH5" s="135">
        <v>828.00435800000002</v>
      </c>
      <c r="CI5" s="135">
        <v>712.85555499999953</v>
      </c>
      <c r="CJ5" s="135">
        <v>669.2362559999998</v>
      </c>
      <c r="CK5" s="135">
        <v>615.23767099999975</v>
      </c>
      <c r="CL5" s="135">
        <v>631.27109799999994</v>
      </c>
      <c r="CM5" s="135">
        <v>628.66511300000002</v>
      </c>
      <c r="CN5" s="135">
        <v>650.42044600000008</v>
      </c>
      <c r="CO5" s="135">
        <v>764.00190499999997</v>
      </c>
      <c r="CP5" s="135">
        <v>857.86146600000006</v>
      </c>
      <c r="CQ5" s="135">
        <v>930.24978499999997</v>
      </c>
      <c r="CR5" s="135">
        <v>947.63728500000002</v>
      </c>
      <c r="CS5" s="135">
        <v>860.63640699999985</v>
      </c>
      <c r="CT5" s="135">
        <v>908.47598199999982</v>
      </c>
      <c r="CU5" s="135">
        <v>725.72725100000014</v>
      </c>
      <c r="CV5" s="135">
        <v>681.9765440000001</v>
      </c>
      <c r="CW5" s="135"/>
      <c r="CX5" s="135"/>
    </row>
    <row r="6" spans="2:102" x14ac:dyDescent="0.2">
      <c r="B6" s="15" t="s">
        <v>20</v>
      </c>
      <c r="C6" s="135">
        <v>773.45074299999965</v>
      </c>
      <c r="D6" s="135">
        <v>721.07998499999974</v>
      </c>
      <c r="E6" s="135">
        <v>636.36082900000019</v>
      </c>
      <c r="F6" s="135">
        <v>654.69141700000057</v>
      </c>
      <c r="G6" s="135">
        <v>659.88928400000043</v>
      </c>
      <c r="H6" s="135">
        <v>678.69021599999985</v>
      </c>
      <c r="I6" s="135">
        <v>822.7922100000003</v>
      </c>
      <c r="J6" s="135">
        <v>999.3190850000002</v>
      </c>
      <c r="K6" s="135">
        <v>1065.1267560000001</v>
      </c>
      <c r="L6" s="135">
        <v>1044.5158570000001</v>
      </c>
      <c r="M6" s="135">
        <v>952.59014699999989</v>
      </c>
      <c r="N6" s="135">
        <v>985.68121199999996</v>
      </c>
      <c r="O6" s="135">
        <v>777.94577699999979</v>
      </c>
      <c r="P6" s="135">
        <v>691.57894299999987</v>
      </c>
      <c r="Q6" s="135">
        <v>642.40949699999999</v>
      </c>
      <c r="R6" s="135">
        <v>652.96037500000023</v>
      </c>
      <c r="S6" s="135">
        <v>667.9187300000001</v>
      </c>
      <c r="T6" s="135">
        <v>668.59296500000005</v>
      </c>
      <c r="U6" s="135">
        <v>801.86987399999998</v>
      </c>
      <c r="V6" s="135">
        <v>907.94752899999992</v>
      </c>
      <c r="W6" s="135">
        <v>976.99361600000009</v>
      </c>
      <c r="X6" s="135">
        <v>947.82031700000005</v>
      </c>
      <c r="Y6" s="135">
        <v>840.58961199999987</v>
      </c>
      <c r="Z6" s="135">
        <v>881.20748500000002</v>
      </c>
      <c r="AA6" s="135">
        <v>746.3045249999999</v>
      </c>
      <c r="AB6" s="135">
        <v>680.48288500000001</v>
      </c>
      <c r="AC6" s="135">
        <v>605.27466900000002</v>
      </c>
      <c r="AD6" s="135">
        <v>630.50462300000004</v>
      </c>
      <c r="AE6" s="135">
        <v>628.85538400000007</v>
      </c>
      <c r="AF6" s="135">
        <v>669.34540000000015</v>
      </c>
      <c r="AG6" s="135">
        <v>785.37925699999994</v>
      </c>
      <c r="AH6" s="135">
        <v>912.58903099999986</v>
      </c>
      <c r="AI6" s="135">
        <v>998.86672199999987</v>
      </c>
      <c r="AJ6" s="135">
        <v>965.26628599999992</v>
      </c>
      <c r="AK6" s="135">
        <v>903.85874700000011</v>
      </c>
      <c r="AL6" s="135">
        <v>929.92240300000014</v>
      </c>
      <c r="AM6" s="135">
        <v>787.7224020000001</v>
      </c>
      <c r="AN6" s="135">
        <v>666.23204200000009</v>
      </c>
      <c r="AO6" s="135">
        <v>604.99087899999984</v>
      </c>
      <c r="AP6" s="135">
        <v>631.47582499999999</v>
      </c>
      <c r="AQ6" s="135">
        <v>631.87652100000025</v>
      </c>
      <c r="AR6" s="135">
        <v>686.3535270000001</v>
      </c>
      <c r="AS6" s="135">
        <v>819.11262499999998</v>
      </c>
      <c r="AT6" s="135">
        <v>931.499458</v>
      </c>
      <c r="AU6" s="135">
        <v>1042.7551889999997</v>
      </c>
      <c r="AV6" s="135">
        <v>1037.2874360000001</v>
      </c>
      <c r="AW6" s="135">
        <v>887.46455600000013</v>
      </c>
      <c r="AX6" s="135">
        <v>855.74073800000008</v>
      </c>
      <c r="AY6" s="135">
        <v>712.27314399999989</v>
      </c>
      <c r="AZ6" s="135">
        <v>636.67895100000021</v>
      </c>
      <c r="BA6" s="135">
        <v>580.33525099999986</v>
      </c>
      <c r="BB6" s="135">
        <v>604.10702199999992</v>
      </c>
      <c r="BC6" s="135">
        <v>616.18252600000005</v>
      </c>
      <c r="BD6" s="135">
        <v>654.75983600000018</v>
      </c>
      <c r="BE6" s="135">
        <v>768.91662799999995</v>
      </c>
      <c r="BF6" s="135">
        <v>860.718525</v>
      </c>
      <c r="BG6" s="135">
        <v>993.96309199999996</v>
      </c>
      <c r="BH6" s="135">
        <v>1033.1080930000001</v>
      </c>
      <c r="BI6" s="135">
        <v>881.17601900000022</v>
      </c>
      <c r="BJ6" s="135">
        <v>892.31391799999994</v>
      </c>
      <c r="BK6" s="135">
        <v>755.78281200000004</v>
      </c>
      <c r="BL6" s="135">
        <v>695.227215</v>
      </c>
      <c r="BM6" s="135">
        <v>600.99081000000001</v>
      </c>
      <c r="BN6" s="135">
        <v>610.30057699999975</v>
      </c>
      <c r="BO6" s="135">
        <v>616.74361499999998</v>
      </c>
      <c r="BP6" s="135">
        <v>644.92893099999992</v>
      </c>
      <c r="BQ6" s="135">
        <v>755.84400200000005</v>
      </c>
      <c r="BR6" s="135">
        <v>904.24476000000004</v>
      </c>
      <c r="BS6" s="135">
        <v>1092.3092749999998</v>
      </c>
      <c r="BT6" s="135">
        <v>990.72935700000016</v>
      </c>
      <c r="BU6" s="135">
        <v>818.16788200000008</v>
      </c>
      <c r="BV6" s="135">
        <v>882.61302399999988</v>
      </c>
      <c r="BW6" s="135">
        <v>691.22689200000036</v>
      </c>
      <c r="BX6" s="135">
        <v>659.9010619999998</v>
      </c>
      <c r="BY6" s="135">
        <v>608.82524300000011</v>
      </c>
      <c r="BZ6" s="135">
        <v>610.16024800000014</v>
      </c>
      <c r="CA6" s="135">
        <v>615.83983000000001</v>
      </c>
      <c r="CB6" s="135">
        <v>627.50199299999997</v>
      </c>
      <c r="CC6" s="135">
        <v>715.9738579999995</v>
      </c>
      <c r="CD6" s="135">
        <v>777.13147599999991</v>
      </c>
      <c r="CE6" s="135">
        <v>891.27629699999954</v>
      </c>
      <c r="CF6" s="135">
        <v>906.8414020000007</v>
      </c>
      <c r="CG6" s="135">
        <v>885.6254660000003</v>
      </c>
      <c r="CH6" s="135">
        <v>825.85557399999993</v>
      </c>
      <c r="CI6" s="135">
        <v>710.33876599999928</v>
      </c>
      <c r="CJ6" s="135">
        <v>665.57022099999972</v>
      </c>
      <c r="CK6" s="135">
        <v>611.63558399999954</v>
      </c>
      <c r="CL6" s="135">
        <v>628.58899900000017</v>
      </c>
      <c r="CM6" s="135">
        <v>627.56379500000003</v>
      </c>
      <c r="CN6" s="135">
        <v>649.39928600000019</v>
      </c>
      <c r="CO6" s="135">
        <v>763.1992110000001</v>
      </c>
      <c r="CP6" s="135">
        <v>856.77977900000019</v>
      </c>
      <c r="CQ6" s="135">
        <v>928.77988100000005</v>
      </c>
      <c r="CR6" s="135">
        <v>947.74039100000005</v>
      </c>
      <c r="CS6" s="135">
        <v>858.7570179999999</v>
      </c>
      <c r="CT6" s="135">
        <v>906.69514799999979</v>
      </c>
      <c r="CU6" s="135">
        <v>715.27466100000015</v>
      </c>
      <c r="CV6" s="135">
        <v>679.55048500000009</v>
      </c>
      <c r="CW6" s="135"/>
      <c r="CX6" s="135"/>
    </row>
    <row r="7" spans="2:102" x14ac:dyDescent="0.2">
      <c r="B7" s="15" t="s">
        <v>21</v>
      </c>
      <c r="C7" s="135">
        <v>775.95997699999953</v>
      </c>
      <c r="D7" s="135">
        <v>723.14657799999941</v>
      </c>
      <c r="E7" s="135">
        <v>639.09305799999993</v>
      </c>
      <c r="F7" s="135">
        <v>656.87249200000031</v>
      </c>
      <c r="G7" s="135">
        <v>663.67868200000044</v>
      </c>
      <c r="H7" s="135">
        <v>682.36134100000004</v>
      </c>
      <c r="I7" s="135">
        <v>825.27955800000029</v>
      </c>
      <c r="J7" s="135">
        <v>1001.0485740000001</v>
      </c>
      <c r="K7" s="135">
        <v>1067.0315289999999</v>
      </c>
      <c r="L7" s="135">
        <v>1046.5249389999999</v>
      </c>
      <c r="M7" s="135">
        <v>954.66894799999955</v>
      </c>
      <c r="N7" s="135">
        <v>986.68150999999989</v>
      </c>
      <c r="O7" s="135">
        <v>778.3959129999995</v>
      </c>
      <c r="P7" s="135">
        <v>692.79676199999983</v>
      </c>
      <c r="Q7" s="135">
        <v>645.44163499999991</v>
      </c>
      <c r="R7" s="135">
        <v>656.55165100000033</v>
      </c>
      <c r="S7" s="135">
        <v>672.42573100000016</v>
      </c>
      <c r="T7" s="135">
        <v>671.945198</v>
      </c>
      <c r="U7" s="135">
        <v>804.12434600000006</v>
      </c>
      <c r="V7" s="135">
        <v>908.19482999999991</v>
      </c>
      <c r="W7" s="135">
        <v>980.40209100000004</v>
      </c>
      <c r="X7" s="135">
        <v>945.6626950000001</v>
      </c>
      <c r="Y7" s="135">
        <v>837.79110999999978</v>
      </c>
      <c r="Z7" s="135">
        <v>878.79577799999993</v>
      </c>
      <c r="AA7" s="135">
        <v>746.3045249999999</v>
      </c>
      <c r="AB7" s="135">
        <v>676.32999699999993</v>
      </c>
      <c r="AC7" s="135">
        <v>602.384413</v>
      </c>
      <c r="AD7" s="135">
        <v>628.30945099999997</v>
      </c>
      <c r="AE7" s="135">
        <v>627.98306800000012</v>
      </c>
      <c r="AF7" s="135">
        <v>667.57168100000013</v>
      </c>
      <c r="AG7" s="135">
        <v>783.36681499999986</v>
      </c>
      <c r="AH7" s="135">
        <v>910.18686099999991</v>
      </c>
      <c r="AI7" s="135">
        <v>995.85231999999985</v>
      </c>
      <c r="AJ7" s="135">
        <v>962.188444</v>
      </c>
      <c r="AK7" s="135">
        <v>901.62852400000008</v>
      </c>
      <c r="AL7" s="135">
        <v>928.01407400000028</v>
      </c>
      <c r="AM7" s="135">
        <v>785.57086100000015</v>
      </c>
      <c r="AN7" s="135">
        <v>664.66633100000013</v>
      </c>
      <c r="AO7" s="135">
        <v>603.80935099999977</v>
      </c>
      <c r="AP7" s="135">
        <v>630.8623</v>
      </c>
      <c r="AQ7" s="135">
        <v>629.94225200000028</v>
      </c>
      <c r="AR7" s="135">
        <v>685.65119400000015</v>
      </c>
      <c r="AS7" s="135">
        <v>818.34425799999997</v>
      </c>
      <c r="AT7" s="135">
        <v>930.81749100000002</v>
      </c>
      <c r="AU7" s="135">
        <v>1042.5430369999997</v>
      </c>
      <c r="AV7" s="135">
        <v>1036.199159</v>
      </c>
      <c r="AW7" s="135">
        <v>886.24366800000018</v>
      </c>
      <c r="AX7" s="135">
        <v>855.07892200000003</v>
      </c>
      <c r="AY7" s="135">
        <v>709.94352499999979</v>
      </c>
      <c r="AZ7" s="135">
        <v>632.69087700000023</v>
      </c>
      <c r="BA7" s="135">
        <v>575.96191699999997</v>
      </c>
      <c r="BB7" s="135">
        <v>600.15178399999991</v>
      </c>
      <c r="BC7" s="135">
        <v>611.80081799999994</v>
      </c>
      <c r="BD7" s="135">
        <v>649.91667400000017</v>
      </c>
      <c r="BE7" s="135">
        <v>763.51426299999991</v>
      </c>
      <c r="BF7" s="135">
        <v>856.09967399999994</v>
      </c>
      <c r="BG7" s="135">
        <v>991.57809299999985</v>
      </c>
      <c r="BH7" s="135">
        <v>1030.8783050000002</v>
      </c>
      <c r="BI7" s="135">
        <v>877.79707900000028</v>
      </c>
      <c r="BJ7" s="135">
        <v>889.48410200000001</v>
      </c>
      <c r="BK7" s="135">
        <v>752.69247200000007</v>
      </c>
      <c r="BL7" s="135">
        <v>692.92516000000012</v>
      </c>
      <c r="BM7" s="135">
        <v>596.51843699999995</v>
      </c>
      <c r="BN7" s="135">
        <v>607.77539299999978</v>
      </c>
      <c r="BO7" s="135">
        <v>615.38402199999996</v>
      </c>
      <c r="BP7" s="135">
        <v>643.49172899999996</v>
      </c>
      <c r="BQ7" s="135">
        <v>752.07292300000006</v>
      </c>
      <c r="BR7" s="135">
        <v>901.15351599999997</v>
      </c>
      <c r="BS7" s="135">
        <v>1089.065605</v>
      </c>
      <c r="BT7" s="135">
        <v>989.74157500000013</v>
      </c>
      <c r="BU7" s="135">
        <v>816.16336200000001</v>
      </c>
      <c r="BV7" s="135">
        <v>881.16764999999998</v>
      </c>
      <c r="BW7" s="135">
        <v>689.00927100000035</v>
      </c>
      <c r="BX7" s="135">
        <v>655.89623399999948</v>
      </c>
      <c r="BY7" s="135">
        <v>605.25393300000019</v>
      </c>
      <c r="BZ7" s="135">
        <v>607.14885099999992</v>
      </c>
      <c r="CA7" s="135">
        <v>612.32199700000012</v>
      </c>
      <c r="CB7" s="135">
        <v>623.71903900000007</v>
      </c>
      <c r="CC7" s="135">
        <v>711.43800399999941</v>
      </c>
      <c r="CD7" s="135">
        <v>771.61565999999993</v>
      </c>
      <c r="CE7" s="135">
        <v>885.18598899999949</v>
      </c>
      <c r="CF7" s="135">
        <v>899.3805800000008</v>
      </c>
      <c r="CG7" s="135">
        <v>879.09623100000033</v>
      </c>
      <c r="CH7" s="135">
        <v>820.79825700000015</v>
      </c>
      <c r="CI7" s="135">
        <v>704.64268699999934</v>
      </c>
      <c r="CJ7" s="135">
        <v>662.38175999999987</v>
      </c>
      <c r="CK7" s="135">
        <v>607.24911699999973</v>
      </c>
      <c r="CL7" s="135">
        <v>625.79231799999991</v>
      </c>
      <c r="CM7" s="135">
        <v>625.04092100000014</v>
      </c>
      <c r="CN7" s="135">
        <v>647.30903800000033</v>
      </c>
      <c r="CO7" s="135">
        <v>761.80923000000018</v>
      </c>
      <c r="CP7" s="135">
        <v>855.28295400000013</v>
      </c>
      <c r="CQ7" s="135">
        <v>927.38320300000044</v>
      </c>
      <c r="CR7" s="135">
        <v>943.95032200000003</v>
      </c>
      <c r="CS7" s="135">
        <v>854.96764799999994</v>
      </c>
      <c r="CT7" s="135">
        <v>904.06885699999987</v>
      </c>
      <c r="CU7" s="135">
        <v>713.3620890000002</v>
      </c>
      <c r="CV7" s="135">
        <v>677.93252800000005</v>
      </c>
      <c r="CW7" s="135"/>
      <c r="CX7" s="135"/>
    </row>
    <row r="8" spans="2:102" x14ac:dyDescent="0.2">
      <c r="B8" s="15" t="s">
        <v>22</v>
      </c>
      <c r="C8" s="135">
        <v>774.07261299999936</v>
      </c>
      <c r="D8" s="135">
        <v>720.98375799999906</v>
      </c>
      <c r="E8" s="135">
        <v>636.70939499999952</v>
      </c>
      <c r="F8" s="135">
        <v>654.38375300000007</v>
      </c>
      <c r="G8" s="135">
        <v>661.87407400000041</v>
      </c>
      <c r="H8" s="135">
        <v>681.25435999999991</v>
      </c>
      <c r="I8" s="135">
        <v>824.51602500000058</v>
      </c>
      <c r="J8" s="135">
        <v>1001.3319680000002</v>
      </c>
      <c r="K8" s="135">
        <v>1067.7291200000002</v>
      </c>
      <c r="L8" s="135">
        <v>1047.1888710000001</v>
      </c>
      <c r="M8" s="135">
        <v>955.04200300000002</v>
      </c>
      <c r="N8" s="135">
        <v>986.41651599999989</v>
      </c>
      <c r="O8" s="135">
        <v>778.1039389999994</v>
      </c>
      <c r="P8" s="135">
        <v>692.99552300000005</v>
      </c>
      <c r="Q8" s="135">
        <v>645.56420300000002</v>
      </c>
      <c r="R8" s="135">
        <v>657.50455200000056</v>
      </c>
      <c r="S8" s="135">
        <v>673.7375440000003</v>
      </c>
      <c r="T8" s="135">
        <v>673.27970100000027</v>
      </c>
      <c r="U8" s="135">
        <v>804.93980400000021</v>
      </c>
      <c r="V8" s="135">
        <v>908.43732199999999</v>
      </c>
      <c r="W8" s="135">
        <v>980.42090700000028</v>
      </c>
      <c r="X8" s="135">
        <v>945.19743900000026</v>
      </c>
      <c r="Y8" s="135">
        <v>837.44704100000001</v>
      </c>
      <c r="Z8" s="135">
        <v>878.51052600000025</v>
      </c>
      <c r="AA8" s="135">
        <v>746.07284100000015</v>
      </c>
      <c r="AB8" s="135">
        <v>676.27600100000006</v>
      </c>
      <c r="AC8" s="135">
        <v>602.37187700000004</v>
      </c>
      <c r="AD8" s="135">
        <v>628.29992200000004</v>
      </c>
      <c r="AE8" s="135">
        <v>626.70829800000013</v>
      </c>
      <c r="AF8" s="135">
        <v>665.71136800000011</v>
      </c>
      <c r="AG8" s="135">
        <v>782.36356699999988</v>
      </c>
      <c r="AH8" s="135">
        <v>906.08190599999989</v>
      </c>
      <c r="AI8" s="135">
        <v>992.46729299999981</v>
      </c>
      <c r="AJ8" s="135">
        <v>959.30029999999999</v>
      </c>
      <c r="AK8" s="135">
        <v>898.63325000000009</v>
      </c>
      <c r="AL8" s="135">
        <v>919.32854900000029</v>
      </c>
      <c r="AM8" s="135">
        <v>782.3356490000001</v>
      </c>
      <c r="AN8" s="135">
        <v>661.95667800000012</v>
      </c>
      <c r="AO8" s="135">
        <v>600.01515799999981</v>
      </c>
      <c r="AP8" s="135">
        <v>626.79200400000002</v>
      </c>
      <c r="AQ8" s="135">
        <v>626.98854000000028</v>
      </c>
      <c r="AR8" s="135">
        <v>683.07121700000016</v>
      </c>
      <c r="AS8" s="135">
        <v>815.97702300000003</v>
      </c>
      <c r="AT8" s="135">
        <v>928.32084900000007</v>
      </c>
      <c r="AU8" s="135">
        <v>1039.5112199999996</v>
      </c>
      <c r="AV8" s="135">
        <v>1033.3193819999999</v>
      </c>
      <c r="AW8" s="135">
        <v>882.80232200000012</v>
      </c>
      <c r="AX8" s="135">
        <v>850.397108</v>
      </c>
      <c r="AY8" s="135">
        <v>704.73677099999975</v>
      </c>
      <c r="AZ8" s="135">
        <v>627.1666610000002</v>
      </c>
      <c r="BA8" s="135">
        <v>571.49561499999993</v>
      </c>
      <c r="BB8" s="135">
        <v>595.85759999999993</v>
      </c>
      <c r="BC8" s="135">
        <v>608.00818099999981</v>
      </c>
      <c r="BD8" s="135">
        <v>646.4286410000002</v>
      </c>
      <c r="BE8" s="135">
        <v>759.97312899999997</v>
      </c>
      <c r="BF8" s="135">
        <v>852.42092700000001</v>
      </c>
      <c r="BG8" s="135">
        <v>989.27838899999983</v>
      </c>
      <c r="BH8" s="135">
        <v>1028.5030530000001</v>
      </c>
      <c r="BI8" s="135">
        <v>875.02896100000021</v>
      </c>
      <c r="BJ8" s="135">
        <v>885.24016900000004</v>
      </c>
      <c r="BK8" s="135">
        <v>749.50050999999996</v>
      </c>
      <c r="BL8" s="135">
        <v>690.32373800000005</v>
      </c>
      <c r="BM8" s="135">
        <v>591.848569</v>
      </c>
      <c r="BN8" s="135">
        <v>605.37066099999981</v>
      </c>
      <c r="BO8" s="135">
        <v>613.41671799999995</v>
      </c>
      <c r="BP8" s="135">
        <v>642.09864799999991</v>
      </c>
      <c r="BQ8" s="135">
        <v>749.87979000000007</v>
      </c>
      <c r="BR8" s="135">
        <v>899.10480799999993</v>
      </c>
      <c r="BS8" s="135">
        <v>1087.751512</v>
      </c>
      <c r="BT8" s="135">
        <v>985.17127800000014</v>
      </c>
      <c r="BU8" s="135">
        <v>816.16336200000001</v>
      </c>
      <c r="BV8" s="135">
        <v>877.55267400000002</v>
      </c>
      <c r="BW8" s="135">
        <v>685.66601400000025</v>
      </c>
      <c r="BX8" s="135">
        <v>655.25775299999941</v>
      </c>
      <c r="BY8" s="135">
        <v>604.30434200000013</v>
      </c>
      <c r="BZ8" s="135">
        <v>605.33543599999985</v>
      </c>
      <c r="CA8" s="135">
        <v>610.2964340000002</v>
      </c>
      <c r="CB8" s="135">
        <v>622.78978200000006</v>
      </c>
      <c r="CC8" s="135">
        <v>710.64532899999949</v>
      </c>
      <c r="CD8" s="135">
        <v>770.13184999999999</v>
      </c>
      <c r="CE8" s="135">
        <v>884.0895799999995</v>
      </c>
      <c r="CF8" s="135">
        <v>897.76973800000087</v>
      </c>
      <c r="CG8" s="135">
        <v>877.24426400000038</v>
      </c>
      <c r="CH8" s="135">
        <v>819.0313010000001</v>
      </c>
      <c r="CI8" s="135">
        <v>701.98860699999932</v>
      </c>
      <c r="CJ8" s="135">
        <v>659.81953299999975</v>
      </c>
      <c r="CK8" s="135">
        <v>604.71896099999969</v>
      </c>
      <c r="CL8" s="135">
        <v>623.30274799999995</v>
      </c>
      <c r="CM8" s="135">
        <v>624.73425900000041</v>
      </c>
      <c r="CN8" s="135">
        <v>646.87087200000008</v>
      </c>
      <c r="CO8" s="135">
        <v>761.82405100000028</v>
      </c>
      <c r="CP8" s="135">
        <v>855.54506900000013</v>
      </c>
      <c r="CQ8" s="135">
        <v>927.85051500000031</v>
      </c>
      <c r="CR8" s="135">
        <v>944.65239499999996</v>
      </c>
      <c r="CS8" s="135">
        <v>855.46724599999993</v>
      </c>
      <c r="CT8" s="135">
        <v>904.47204199999976</v>
      </c>
      <c r="CU8" s="135">
        <v>713.9543910000001</v>
      </c>
      <c r="CV8" s="135">
        <v>678.16189800000006</v>
      </c>
      <c r="CW8" s="135"/>
      <c r="CX8" s="135"/>
    </row>
    <row r="9" spans="2:102" x14ac:dyDescent="0.2">
      <c r="B9" s="15" t="s">
        <v>23</v>
      </c>
      <c r="C9" s="135">
        <f>C8</f>
        <v>774.07261299999936</v>
      </c>
      <c r="D9" s="135">
        <f t="shared" ref="D9:BO9" si="0">D8</f>
        <v>720.98375799999906</v>
      </c>
      <c r="E9" s="135">
        <f t="shared" si="0"/>
        <v>636.70939499999952</v>
      </c>
      <c r="F9" s="135">
        <f t="shared" si="0"/>
        <v>654.38375300000007</v>
      </c>
      <c r="G9" s="135">
        <f t="shared" si="0"/>
        <v>661.87407400000041</v>
      </c>
      <c r="H9" s="135">
        <f t="shared" si="0"/>
        <v>681.25435999999991</v>
      </c>
      <c r="I9" s="135">
        <f t="shared" si="0"/>
        <v>824.51602500000058</v>
      </c>
      <c r="J9" s="135">
        <f t="shared" si="0"/>
        <v>1001.3319680000002</v>
      </c>
      <c r="K9" s="135">
        <f t="shared" si="0"/>
        <v>1067.7291200000002</v>
      </c>
      <c r="L9" s="135">
        <f t="shared" si="0"/>
        <v>1047.1888710000001</v>
      </c>
      <c r="M9" s="135">
        <f t="shared" si="0"/>
        <v>955.04200300000002</v>
      </c>
      <c r="N9" s="135">
        <f t="shared" si="0"/>
        <v>986.41651599999989</v>
      </c>
      <c r="O9" s="135">
        <f t="shared" si="0"/>
        <v>778.1039389999994</v>
      </c>
      <c r="P9" s="135">
        <f t="shared" si="0"/>
        <v>692.99552300000005</v>
      </c>
      <c r="Q9" s="135">
        <f t="shared" si="0"/>
        <v>645.56420300000002</v>
      </c>
      <c r="R9" s="135">
        <f t="shared" si="0"/>
        <v>657.50455200000056</v>
      </c>
      <c r="S9" s="135">
        <f t="shared" si="0"/>
        <v>673.7375440000003</v>
      </c>
      <c r="T9" s="135">
        <f t="shared" si="0"/>
        <v>673.27970100000027</v>
      </c>
      <c r="U9" s="135">
        <f t="shared" si="0"/>
        <v>804.93980400000021</v>
      </c>
      <c r="V9" s="135">
        <f t="shared" si="0"/>
        <v>908.43732199999999</v>
      </c>
      <c r="W9" s="135">
        <f t="shared" si="0"/>
        <v>980.42090700000028</v>
      </c>
      <c r="X9" s="135">
        <f t="shared" si="0"/>
        <v>945.19743900000026</v>
      </c>
      <c r="Y9" s="135">
        <f t="shared" si="0"/>
        <v>837.44704100000001</v>
      </c>
      <c r="Z9" s="135">
        <f t="shared" si="0"/>
        <v>878.51052600000025</v>
      </c>
      <c r="AA9" s="135">
        <f t="shared" si="0"/>
        <v>746.07284100000015</v>
      </c>
      <c r="AB9" s="135">
        <f t="shared" si="0"/>
        <v>676.27600100000006</v>
      </c>
      <c r="AC9" s="135">
        <f t="shared" si="0"/>
        <v>602.37187700000004</v>
      </c>
      <c r="AD9" s="135">
        <f t="shared" si="0"/>
        <v>628.29992200000004</v>
      </c>
      <c r="AE9" s="135">
        <f t="shared" si="0"/>
        <v>626.70829800000013</v>
      </c>
      <c r="AF9" s="135">
        <f t="shared" si="0"/>
        <v>665.71136800000011</v>
      </c>
      <c r="AG9" s="135">
        <f t="shared" si="0"/>
        <v>782.36356699999988</v>
      </c>
      <c r="AH9" s="135">
        <f t="shared" si="0"/>
        <v>906.08190599999989</v>
      </c>
      <c r="AI9" s="135">
        <f t="shared" si="0"/>
        <v>992.46729299999981</v>
      </c>
      <c r="AJ9" s="135">
        <f t="shared" si="0"/>
        <v>959.30029999999999</v>
      </c>
      <c r="AK9" s="135">
        <f t="shared" si="0"/>
        <v>898.63325000000009</v>
      </c>
      <c r="AL9" s="135">
        <f t="shared" si="0"/>
        <v>919.32854900000029</v>
      </c>
      <c r="AM9" s="135">
        <f t="shared" si="0"/>
        <v>782.3356490000001</v>
      </c>
      <c r="AN9" s="135">
        <f t="shared" si="0"/>
        <v>661.95667800000012</v>
      </c>
      <c r="AO9" s="135">
        <f t="shared" si="0"/>
        <v>600.01515799999981</v>
      </c>
      <c r="AP9" s="135">
        <f t="shared" si="0"/>
        <v>626.79200400000002</v>
      </c>
      <c r="AQ9" s="135">
        <f t="shared" si="0"/>
        <v>626.98854000000028</v>
      </c>
      <c r="AR9" s="135">
        <f t="shared" si="0"/>
        <v>683.07121700000016</v>
      </c>
      <c r="AS9" s="135">
        <f t="shared" si="0"/>
        <v>815.97702300000003</v>
      </c>
      <c r="AT9" s="135">
        <f t="shared" si="0"/>
        <v>928.32084900000007</v>
      </c>
      <c r="AU9" s="135">
        <f t="shared" si="0"/>
        <v>1039.5112199999996</v>
      </c>
      <c r="AV9" s="135">
        <f t="shared" si="0"/>
        <v>1033.3193819999999</v>
      </c>
      <c r="AW9" s="135">
        <f t="shared" si="0"/>
        <v>882.80232200000012</v>
      </c>
      <c r="AX9" s="135">
        <f t="shared" si="0"/>
        <v>850.397108</v>
      </c>
      <c r="AY9" s="135">
        <f t="shared" si="0"/>
        <v>704.73677099999975</v>
      </c>
      <c r="AZ9" s="135">
        <f t="shared" si="0"/>
        <v>627.1666610000002</v>
      </c>
      <c r="BA9" s="135">
        <f t="shared" si="0"/>
        <v>571.49561499999993</v>
      </c>
      <c r="BB9" s="135">
        <f t="shared" si="0"/>
        <v>595.85759999999993</v>
      </c>
      <c r="BC9" s="135">
        <f t="shared" si="0"/>
        <v>608.00818099999981</v>
      </c>
      <c r="BD9" s="135">
        <f t="shared" si="0"/>
        <v>646.4286410000002</v>
      </c>
      <c r="BE9" s="135">
        <f t="shared" si="0"/>
        <v>759.97312899999997</v>
      </c>
      <c r="BF9" s="135">
        <f t="shared" si="0"/>
        <v>852.42092700000001</v>
      </c>
      <c r="BG9" s="135">
        <f t="shared" si="0"/>
        <v>989.27838899999983</v>
      </c>
      <c r="BH9" s="135">
        <f t="shared" si="0"/>
        <v>1028.5030530000001</v>
      </c>
      <c r="BI9" s="135">
        <f t="shared" si="0"/>
        <v>875.02896100000021</v>
      </c>
      <c r="BJ9" s="135">
        <f t="shared" si="0"/>
        <v>885.24016900000004</v>
      </c>
      <c r="BK9" s="135">
        <f t="shared" si="0"/>
        <v>749.50050999999996</v>
      </c>
      <c r="BL9" s="135">
        <f t="shared" si="0"/>
        <v>690.32373800000005</v>
      </c>
      <c r="BM9" s="135">
        <f t="shared" si="0"/>
        <v>591.848569</v>
      </c>
      <c r="BN9" s="135">
        <f t="shared" si="0"/>
        <v>605.37066099999981</v>
      </c>
      <c r="BO9" s="135">
        <f t="shared" si="0"/>
        <v>613.41671799999995</v>
      </c>
      <c r="BP9" s="135">
        <f t="shared" ref="BP9:CV9" si="1">BP8</f>
        <v>642.09864799999991</v>
      </c>
      <c r="BQ9" s="135">
        <f t="shared" si="1"/>
        <v>749.87979000000007</v>
      </c>
      <c r="BR9" s="135">
        <f t="shared" si="1"/>
        <v>899.10480799999993</v>
      </c>
      <c r="BS9" s="135">
        <f t="shared" si="1"/>
        <v>1087.751512</v>
      </c>
      <c r="BT9" s="135">
        <f t="shared" si="1"/>
        <v>985.17127800000014</v>
      </c>
      <c r="BU9" s="135">
        <f t="shared" si="1"/>
        <v>816.16336200000001</v>
      </c>
      <c r="BV9" s="135">
        <f t="shared" si="1"/>
        <v>877.55267400000002</v>
      </c>
      <c r="BW9" s="135">
        <f t="shared" si="1"/>
        <v>685.66601400000025</v>
      </c>
      <c r="BX9" s="135">
        <f t="shared" si="1"/>
        <v>655.25775299999941</v>
      </c>
      <c r="BY9" s="135">
        <f t="shared" si="1"/>
        <v>604.30434200000013</v>
      </c>
      <c r="BZ9" s="135">
        <f t="shared" si="1"/>
        <v>605.33543599999985</v>
      </c>
      <c r="CA9" s="135">
        <f t="shared" si="1"/>
        <v>610.2964340000002</v>
      </c>
      <c r="CB9" s="135">
        <f t="shared" si="1"/>
        <v>622.78978200000006</v>
      </c>
      <c r="CC9" s="135">
        <f t="shared" si="1"/>
        <v>710.64532899999949</v>
      </c>
      <c r="CD9" s="135">
        <f t="shared" si="1"/>
        <v>770.13184999999999</v>
      </c>
      <c r="CE9" s="135">
        <f t="shared" si="1"/>
        <v>884.0895799999995</v>
      </c>
      <c r="CF9" s="135">
        <f t="shared" si="1"/>
        <v>897.76973800000087</v>
      </c>
      <c r="CG9" s="135">
        <f t="shared" si="1"/>
        <v>877.24426400000038</v>
      </c>
      <c r="CH9" s="135">
        <f t="shared" si="1"/>
        <v>819.0313010000001</v>
      </c>
      <c r="CI9" s="135">
        <f t="shared" si="1"/>
        <v>701.98860699999932</v>
      </c>
      <c r="CJ9" s="135">
        <f t="shared" si="1"/>
        <v>659.81953299999975</v>
      </c>
      <c r="CK9" s="135">
        <f t="shared" si="1"/>
        <v>604.71896099999969</v>
      </c>
      <c r="CL9" s="135">
        <f t="shared" si="1"/>
        <v>623.30274799999995</v>
      </c>
      <c r="CM9" s="135">
        <f t="shared" si="1"/>
        <v>624.73425900000041</v>
      </c>
      <c r="CN9" s="135">
        <f t="shared" si="1"/>
        <v>646.87087200000008</v>
      </c>
      <c r="CO9" s="135">
        <f t="shared" si="1"/>
        <v>761.82405100000028</v>
      </c>
      <c r="CP9" s="135">
        <f t="shared" si="1"/>
        <v>855.54506900000013</v>
      </c>
      <c r="CQ9" s="135">
        <f t="shared" si="1"/>
        <v>927.85051500000031</v>
      </c>
      <c r="CR9" s="135">
        <f t="shared" si="1"/>
        <v>944.65239499999996</v>
      </c>
      <c r="CS9" s="135">
        <f t="shared" si="1"/>
        <v>855.46724599999993</v>
      </c>
      <c r="CT9" s="135">
        <f t="shared" si="1"/>
        <v>904.47204199999976</v>
      </c>
      <c r="CU9" s="135">
        <f t="shared" si="1"/>
        <v>713.9543910000001</v>
      </c>
      <c r="CV9" s="135">
        <f t="shared" si="1"/>
        <v>678.16189800000006</v>
      </c>
      <c r="CW9" s="135"/>
      <c r="CX9" s="135"/>
    </row>
    <row r="10" spans="2:10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x14ac:dyDescent="0.2">
      <c r="B12" s="21" t="s">
        <v>24</v>
      </c>
      <c r="C12" s="22">
        <f>SUM(C9,C14)</f>
        <v>1275.3238067333327</v>
      </c>
      <c r="D12" s="22">
        <f t="shared" ref="D12:BO12" si="2">SUM(D9,D14)</f>
        <v>1224.6325028333324</v>
      </c>
      <c r="E12" s="22">
        <f t="shared" si="2"/>
        <v>1134.4871565333328</v>
      </c>
      <c r="F12" s="22">
        <f t="shared" si="2"/>
        <v>1163.3168842333334</v>
      </c>
      <c r="G12" s="22">
        <f t="shared" si="2"/>
        <v>1168.1670430333338</v>
      </c>
      <c r="H12" s="22">
        <f t="shared" si="2"/>
        <v>1183.6780944333332</v>
      </c>
      <c r="I12" s="22">
        <f t="shared" si="2"/>
        <v>1341.3505309333339</v>
      </c>
      <c r="J12" s="22">
        <f t="shared" si="2"/>
        <v>1515.7209721333334</v>
      </c>
      <c r="K12" s="22">
        <f t="shared" si="2"/>
        <v>1560.3855116333334</v>
      </c>
      <c r="L12" s="22">
        <f t="shared" si="2"/>
        <v>1556.4898723333333</v>
      </c>
      <c r="M12" s="22">
        <f t="shared" si="2"/>
        <v>1422.2721089333334</v>
      </c>
      <c r="N12" s="22">
        <f t="shared" si="2"/>
        <v>1499.7698661333334</v>
      </c>
      <c r="O12" s="22">
        <f t="shared" si="2"/>
        <v>1258.5995255249993</v>
      </c>
      <c r="P12" s="22">
        <f t="shared" si="2"/>
        <v>1193.1735222249999</v>
      </c>
      <c r="Q12" s="22">
        <f t="shared" si="2"/>
        <v>1136.725645725</v>
      </c>
      <c r="R12" s="22">
        <f t="shared" si="2"/>
        <v>1168.5951867250005</v>
      </c>
      <c r="S12" s="22">
        <f t="shared" si="2"/>
        <v>1174.1566124250003</v>
      </c>
      <c r="T12" s="22">
        <f t="shared" si="2"/>
        <v>1168.4730610250003</v>
      </c>
      <c r="U12" s="22">
        <f t="shared" si="2"/>
        <v>1315.0282018250002</v>
      </c>
      <c r="V12" s="22">
        <f t="shared" si="2"/>
        <v>1412.243633625</v>
      </c>
      <c r="W12" s="22">
        <f t="shared" si="2"/>
        <v>1457.9678176250004</v>
      </c>
      <c r="X12" s="22">
        <f t="shared" si="2"/>
        <v>1455.5093076750004</v>
      </c>
      <c r="Y12" s="22">
        <f t="shared" si="2"/>
        <v>1299.424994575</v>
      </c>
      <c r="Z12" s="22">
        <f t="shared" si="2"/>
        <v>1380.5779438250004</v>
      </c>
      <c r="AA12" s="22">
        <f t="shared" si="2"/>
        <v>1210.2218222000001</v>
      </c>
      <c r="AB12" s="22">
        <f t="shared" si="2"/>
        <v>1162.8680121500001</v>
      </c>
      <c r="AC12" s="22">
        <f t="shared" si="2"/>
        <v>1082.02338055</v>
      </c>
      <c r="AD12" s="22">
        <f t="shared" si="2"/>
        <v>1120.3163949</v>
      </c>
      <c r="AE12" s="22">
        <f t="shared" si="2"/>
        <v>1120.19508705</v>
      </c>
      <c r="AF12" s="22">
        <f t="shared" si="2"/>
        <v>1145.4315641000001</v>
      </c>
      <c r="AG12" s="22">
        <f t="shared" si="2"/>
        <v>1291.5180446499999</v>
      </c>
      <c r="AH12" s="22">
        <f t="shared" si="2"/>
        <v>1404.1214891499999</v>
      </c>
      <c r="AI12" s="22">
        <f t="shared" si="2"/>
        <v>1468.4942681999999</v>
      </c>
      <c r="AJ12" s="22">
        <f t="shared" si="2"/>
        <v>1467.67218</v>
      </c>
      <c r="AK12" s="22">
        <f t="shared" si="2"/>
        <v>1360.7531376000002</v>
      </c>
      <c r="AL12" s="22">
        <f t="shared" si="2"/>
        <v>1397.9762769500003</v>
      </c>
      <c r="AM12" s="22">
        <f t="shared" si="2"/>
        <v>1252.5929928416667</v>
      </c>
      <c r="AN12" s="22">
        <f t="shared" si="2"/>
        <v>1128.0985858916667</v>
      </c>
      <c r="AO12" s="22">
        <f t="shared" si="2"/>
        <v>1048.7948499916665</v>
      </c>
      <c r="AP12" s="22">
        <f t="shared" si="2"/>
        <v>1098.4101808416667</v>
      </c>
      <c r="AQ12" s="22">
        <f t="shared" si="2"/>
        <v>1087.3381983836668</v>
      </c>
      <c r="AR12" s="22">
        <f t="shared" si="2"/>
        <v>1134.8231506376669</v>
      </c>
      <c r="AS12" s="22">
        <f t="shared" si="2"/>
        <v>1290.2308693526666</v>
      </c>
      <c r="AT12" s="22">
        <f t="shared" si="2"/>
        <v>1384.7953545416667</v>
      </c>
      <c r="AU12" s="22">
        <f t="shared" si="2"/>
        <v>1487.8144405916664</v>
      </c>
      <c r="AV12" s="22">
        <f t="shared" si="2"/>
        <v>1502.2666787216667</v>
      </c>
      <c r="AW12" s="22">
        <f t="shared" si="2"/>
        <v>1311.6111317016669</v>
      </c>
      <c r="AX12" s="22">
        <f t="shared" si="2"/>
        <v>1305.9603709816668</v>
      </c>
      <c r="AY12" s="22">
        <f t="shared" si="2"/>
        <v>1131.1982532599995</v>
      </c>
      <c r="AZ12" s="22">
        <f t="shared" si="2"/>
        <v>1061.2990087000003</v>
      </c>
      <c r="BA12" s="22">
        <f t="shared" si="2"/>
        <v>1006.8439150599997</v>
      </c>
      <c r="BB12" s="22">
        <f t="shared" si="2"/>
        <v>1050.1811894999998</v>
      </c>
      <c r="BC12" s="22">
        <f t="shared" si="2"/>
        <v>1050.6644383799999</v>
      </c>
      <c r="BD12" s="22">
        <f t="shared" si="2"/>
        <v>1080.3888778400001</v>
      </c>
      <c r="BE12" s="22">
        <f t="shared" si="2"/>
        <v>1214.1820104600001</v>
      </c>
      <c r="BF12" s="22">
        <f t="shared" si="2"/>
        <v>1301.3611034800001</v>
      </c>
      <c r="BG12" s="22">
        <f t="shared" si="2"/>
        <v>1432.4356149999999</v>
      </c>
      <c r="BH12" s="22">
        <f t="shared" si="2"/>
        <v>1492.553531</v>
      </c>
      <c r="BI12" s="22">
        <f t="shared" si="2"/>
        <v>1302.4661700000001</v>
      </c>
      <c r="BJ12" s="22">
        <f t="shared" si="2"/>
        <v>1354.017433</v>
      </c>
      <c r="BK12" s="22">
        <f t="shared" si="2"/>
        <v>1181.2151193</v>
      </c>
      <c r="BL12" s="22">
        <f t="shared" si="2"/>
        <v>1131.9365484</v>
      </c>
      <c r="BM12" s="22">
        <f t="shared" si="2"/>
        <v>1023.9915613000001</v>
      </c>
      <c r="BN12" s="22">
        <f t="shared" si="2"/>
        <v>1053.0515767999998</v>
      </c>
      <c r="BO12" s="22">
        <f t="shared" si="2"/>
        <v>1052.2845053999999</v>
      </c>
      <c r="BP12" s="22">
        <f t="shared" ref="BP12:CX12" si="3">SUM(BP9,BP14)</f>
        <v>1079.0514745</v>
      </c>
      <c r="BQ12" s="22">
        <f t="shared" si="3"/>
        <v>1207.9853281000001</v>
      </c>
      <c r="BR12" s="22">
        <f t="shared" si="3"/>
        <v>1355.5698431999999</v>
      </c>
      <c r="BS12" s="22">
        <f t="shared" si="3"/>
        <v>1543.9246509000002</v>
      </c>
      <c r="BT12" s="22">
        <f t="shared" si="3"/>
        <v>1453.9775392000001</v>
      </c>
      <c r="BU12" s="22">
        <f t="shared" si="3"/>
        <v>1243.2444452</v>
      </c>
      <c r="BV12" s="22">
        <f t="shared" si="3"/>
        <v>1346.3370480000001</v>
      </c>
      <c r="BW12" s="22">
        <f t="shared" si="3"/>
        <v>1111.5282448000003</v>
      </c>
      <c r="BX12" s="22">
        <f t="shared" si="3"/>
        <v>1097.4478083999993</v>
      </c>
      <c r="BY12" s="22">
        <f t="shared" si="3"/>
        <v>1038.6624277000001</v>
      </c>
      <c r="BZ12" s="22">
        <f t="shared" si="3"/>
        <v>1049.3519475999997</v>
      </c>
      <c r="CA12" s="22">
        <f t="shared" si="3"/>
        <v>1056.0971932000002</v>
      </c>
      <c r="CB12" s="22">
        <f t="shared" si="3"/>
        <v>1059.9226134</v>
      </c>
      <c r="CC12" s="22">
        <f t="shared" si="3"/>
        <v>1159.1328155999995</v>
      </c>
      <c r="CD12" s="22">
        <f t="shared" si="3"/>
        <v>1212.045599</v>
      </c>
      <c r="CE12" s="22">
        <f t="shared" si="3"/>
        <v>1311.6843363999994</v>
      </c>
      <c r="CF12" s="22">
        <f t="shared" si="3"/>
        <v>1348.0553937000009</v>
      </c>
      <c r="CG12" s="22">
        <f t="shared" si="3"/>
        <v>1312.9102738000004</v>
      </c>
      <c r="CH12" s="22">
        <f t="shared" si="3"/>
        <v>1268.1549577000001</v>
      </c>
      <c r="CI12" s="22">
        <f t="shared" si="3"/>
        <v>1126.7146179999993</v>
      </c>
      <c r="CJ12" s="22">
        <f t="shared" si="3"/>
        <v>1110.9843659999997</v>
      </c>
      <c r="CK12" s="22">
        <f t="shared" si="3"/>
        <v>1021.1202439999997</v>
      </c>
      <c r="CL12" s="22">
        <f t="shared" si="3"/>
        <v>1063.1231419999999</v>
      </c>
      <c r="CM12" s="22">
        <f t="shared" si="3"/>
        <v>1064.0480270000005</v>
      </c>
      <c r="CN12" s="22">
        <f t="shared" si="3"/>
        <v>1069.8304010000002</v>
      </c>
      <c r="CO12" s="22">
        <f t="shared" si="3"/>
        <v>1217.8126350000002</v>
      </c>
      <c r="CP12" s="22">
        <f t="shared" si="3"/>
        <v>1303.2531390000001</v>
      </c>
      <c r="CQ12" s="22">
        <f t="shared" si="3"/>
        <v>1353.3359230000003</v>
      </c>
      <c r="CR12" s="22">
        <f t="shared" si="3"/>
        <v>1400.2302569999999</v>
      </c>
      <c r="CS12" s="22">
        <f t="shared" si="3"/>
        <v>1270.3028599999998</v>
      </c>
      <c r="CT12" s="22">
        <f t="shared" si="3"/>
        <v>1357.7878789999997</v>
      </c>
      <c r="CU12" s="22">
        <f t="shared" si="3"/>
        <v>1142.2103730000001</v>
      </c>
      <c r="CV12" s="22">
        <f t="shared" si="3"/>
        <v>1105.1260400000001</v>
      </c>
      <c r="CW12" s="22">
        <f t="shared" si="3"/>
        <v>0</v>
      </c>
      <c r="CX12" s="22">
        <f t="shared" si="3"/>
        <v>0</v>
      </c>
    </row>
    <row r="13" spans="2:102" x14ac:dyDescent="0.2">
      <c r="B13" s="21" t="s">
        <v>121</v>
      </c>
      <c r="C13" s="135">
        <v>1385.9929089</v>
      </c>
      <c r="D13" s="135">
        <v>1308.4493971000002</v>
      </c>
      <c r="E13" s="135">
        <v>1204.8239659000001</v>
      </c>
      <c r="F13" s="135">
        <v>1224.9102694999999</v>
      </c>
      <c r="G13" s="135">
        <v>1225.9044127000002</v>
      </c>
      <c r="H13" s="135">
        <v>1232.0496897999999</v>
      </c>
      <c r="I13" s="135">
        <v>1361.4256200299999</v>
      </c>
      <c r="J13" s="135">
        <v>1525.5377121399999</v>
      </c>
      <c r="K13" s="135">
        <v>1646.0384795499999</v>
      </c>
      <c r="L13" s="135">
        <v>1670.5467240400001</v>
      </c>
      <c r="M13" s="135">
        <v>1526.3463119</v>
      </c>
      <c r="N13" s="135">
        <v>1621.5299361700002</v>
      </c>
      <c r="O13" s="135">
        <v>1350.7569110299999</v>
      </c>
      <c r="P13" s="135">
        <v>1287.9642092900001</v>
      </c>
      <c r="Q13" s="135">
        <v>1173.5671419199998</v>
      </c>
      <c r="R13" s="135">
        <v>1216.6537780199999</v>
      </c>
      <c r="S13" s="135">
        <v>1214.14275133</v>
      </c>
      <c r="T13" s="135">
        <v>1205.9965437600001</v>
      </c>
      <c r="U13" s="135">
        <v>1333.3811249299999</v>
      </c>
      <c r="V13" s="135">
        <v>1467.3499455899998</v>
      </c>
      <c r="W13" s="135">
        <v>1549.0525593</v>
      </c>
      <c r="X13" s="135">
        <v>1586.0419819199999</v>
      </c>
      <c r="Y13" s="135">
        <v>1420.8104510000001</v>
      </c>
      <c r="Z13" s="135">
        <v>1478.5395455</v>
      </c>
      <c r="AA13" s="135">
        <v>1238.5270595</v>
      </c>
      <c r="AB13" s="135">
        <v>1242.7357245000001</v>
      </c>
      <c r="AC13" s="135">
        <v>1182.099602</v>
      </c>
      <c r="AD13" s="135">
        <v>1226.4410355</v>
      </c>
      <c r="AE13" s="135">
        <v>1212.8419285</v>
      </c>
      <c r="AF13" s="135">
        <v>1202.4057475</v>
      </c>
      <c r="AG13" s="135">
        <v>1362.1403679999999</v>
      </c>
      <c r="AH13" s="135">
        <v>1455.483197</v>
      </c>
      <c r="AI13" s="135">
        <v>1575.2358849999998</v>
      </c>
      <c r="AJ13" s="135">
        <v>1593.6601204999999</v>
      </c>
      <c r="AK13" s="135">
        <v>1452.6209515</v>
      </c>
      <c r="AL13" s="135">
        <v>1493.2908295</v>
      </c>
      <c r="AM13" s="135">
        <v>1349.7960779999999</v>
      </c>
      <c r="AN13" s="135">
        <v>1219.863699</v>
      </c>
      <c r="AO13" s="135">
        <v>1134.3265289999999</v>
      </c>
      <c r="AP13" s="135">
        <v>1189.9548284999998</v>
      </c>
      <c r="AQ13" s="135">
        <v>1193.0358895000004</v>
      </c>
      <c r="AR13" s="135">
        <v>1178.9290894999999</v>
      </c>
      <c r="AS13" s="135">
        <v>1331.6069075</v>
      </c>
      <c r="AT13" s="135">
        <v>1412.8045789999999</v>
      </c>
      <c r="AU13" s="135">
        <v>1533.3218360000001</v>
      </c>
      <c r="AV13" s="135">
        <v>1587.561837</v>
      </c>
      <c r="AW13" s="135">
        <v>1403.3171560000001</v>
      </c>
      <c r="AX13" s="135">
        <v>1389.1392905</v>
      </c>
      <c r="AY13" s="135">
        <v>1219.0478625000001</v>
      </c>
      <c r="AZ13" s="135">
        <v>1189.1618460000002</v>
      </c>
      <c r="BA13" s="135">
        <v>1105.2896289999999</v>
      </c>
      <c r="BB13" s="135">
        <v>1160.790984</v>
      </c>
      <c r="BC13" s="135">
        <v>1154.1735799999999</v>
      </c>
      <c r="BD13" s="135">
        <v>1133.595556</v>
      </c>
      <c r="BE13" s="135">
        <v>1258.2624479999999</v>
      </c>
      <c r="BF13" s="135">
        <v>1353.0743614999999</v>
      </c>
      <c r="BG13" s="135">
        <v>1530.0258855</v>
      </c>
      <c r="BH13" s="135">
        <v>1622.7687785000001</v>
      </c>
      <c r="BI13" s="135">
        <v>1407.3972085</v>
      </c>
      <c r="BJ13" s="135">
        <v>1451.5302375000001</v>
      </c>
      <c r="BK13" s="135">
        <v>1237.7637714999998</v>
      </c>
      <c r="BL13" s="135">
        <v>1197.3003839999999</v>
      </c>
      <c r="BM13" s="135">
        <v>1094.5352705</v>
      </c>
      <c r="BN13" s="135">
        <v>1137.2897464999999</v>
      </c>
      <c r="BO13" s="135">
        <v>1144.433039</v>
      </c>
      <c r="BP13" s="135">
        <v>1143.6974885</v>
      </c>
      <c r="BQ13" s="135">
        <v>1285.295893</v>
      </c>
      <c r="BR13" s="135">
        <v>1410.5981055</v>
      </c>
      <c r="BS13" s="135">
        <v>1649.1815899999999</v>
      </c>
      <c r="BT13" s="135">
        <v>1562.6594944999999</v>
      </c>
      <c r="BU13" s="135">
        <v>1340.4794495000001</v>
      </c>
      <c r="BV13" s="135">
        <v>1393.7458650000001</v>
      </c>
      <c r="BW13" s="135">
        <v>1153.2493864999999</v>
      </c>
      <c r="BX13" s="135">
        <v>1160.5477145</v>
      </c>
      <c r="BY13" s="135">
        <v>1112.563645</v>
      </c>
      <c r="BZ13" s="135">
        <v>1124.7216440000002</v>
      </c>
      <c r="CA13" s="135">
        <v>1139.6958135</v>
      </c>
      <c r="CB13" s="135">
        <v>1132.818244</v>
      </c>
      <c r="CC13" s="135">
        <v>1224.3611430000001</v>
      </c>
      <c r="CD13" s="135">
        <v>1288.815229</v>
      </c>
      <c r="CE13" s="135">
        <v>1422.4072074999999</v>
      </c>
      <c r="CF13" s="135">
        <v>1446.5846965000001</v>
      </c>
      <c r="CG13" s="135">
        <v>1406.242058</v>
      </c>
      <c r="CH13" s="135">
        <v>1305.0855470000001</v>
      </c>
      <c r="CI13" s="135">
        <v>1238.7865590000001</v>
      </c>
      <c r="CJ13" s="135">
        <v>1189.1964969999999</v>
      </c>
      <c r="CK13" s="135">
        <v>1099.6267495</v>
      </c>
      <c r="CL13" s="135">
        <v>1125.8906856000001</v>
      </c>
      <c r="CM13" s="135">
        <v>1126.5258329999999</v>
      </c>
      <c r="CN13" s="135">
        <v>1108.621752</v>
      </c>
      <c r="CO13" s="135">
        <v>1282.9343296000002</v>
      </c>
      <c r="CP13" s="135">
        <v>1369.5566641999999</v>
      </c>
      <c r="CQ13" s="135">
        <v>1450.8708786</v>
      </c>
      <c r="CR13" s="135">
        <v>1498.0236517000001</v>
      </c>
      <c r="CS13" s="135">
        <v>1357.5835983000002</v>
      </c>
      <c r="CT13" s="135">
        <v>1475.3330394</v>
      </c>
      <c r="CU13" s="135">
        <v>1274.7287604999999</v>
      </c>
      <c r="CV13" s="135">
        <v>1159.0040772</v>
      </c>
      <c r="CW13" s="135"/>
      <c r="CX13" s="135"/>
    </row>
    <row r="14" spans="2:102" x14ac:dyDescent="0.2">
      <c r="B14" s="21" t="s">
        <v>25</v>
      </c>
      <c r="C14" s="135">
        <v>501.25119373333331</v>
      </c>
      <c r="D14" s="135">
        <v>503.6487448333333</v>
      </c>
      <c r="E14" s="135">
        <v>497.77776153333338</v>
      </c>
      <c r="F14" s="135">
        <v>508.93313123333337</v>
      </c>
      <c r="G14" s="135">
        <v>506.29296903333329</v>
      </c>
      <c r="H14" s="135">
        <v>502.42373443333338</v>
      </c>
      <c r="I14" s="135">
        <v>516.83450593333328</v>
      </c>
      <c r="J14" s="135">
        <v>514.38900413333329</v>
      </c>
      <c r="K14" s="135">
        <v>492.65639163333333</v>
      </c>
      <c r="L14" s="135">
        <v>509.30100133333332</v>
      </c>
      <c r="M14" s="135">
        <v>467.23010593333333</v>
      </c>
      <c r="N14" s="135">
        <v>513.35335013333338</v>
      </c>
      <c r="O14" s="135">
        <v>480.49558652499996</v>
      </c>
      <c r="P14" s="135">
        <v>500.17799922499995</v>
      </c>
      <c r="Q14" s="135">
        <v>491.16144272499997</v>
      </c>
      <c r="R14" s="135">
        <v>511.09063472499997</v>
      </c>
      <c r="S14" s="135">
        <v>500.41906842499998</v>
      </c>
      <c r="T14" s="135">
        <v>495.193360025</v>
      </c>
      <c r="U14" s="135">
        <v>510.08839782500002</v>
      </c>
      <c r="V14" s="135">
        <v>503.80631162500003</v>
      </c>
      <c r="W14" s="135">
        <v>477.54691062500001</v>
      </c>
      <c r="X14" s="135">
        <v>510.31186867500003</v>
      </c>
      <c r="Y14" s="135">
        <v>461.97795357499996</v>
      </c>
      <c r="Z14" s="135">
        <v>502.06741782500006</v>
      </c>
      <c r="AA14" s="135">
        <v>464.14898119999992</v>
      </c>
      <c r="AB14" s="135">
        <v>486.59201114999996</v>
      </c>
      <c r="AC14" s="135">
        <v>479.65150354999997</v>
      </c>
      <c r="AD14" s="135">
        <v>492.0164729</v>
      </c>
      <c r="AE14" s="135">
        <v>493.48678904999997</v>
      </c>
      <c r="AF14" s="135">
        <v>479.72019609999995</v>
      </c>
      <c r="AG14" s="135">
        <v>509.15447765000005</v>
      </c>
      <c r="AH14" s="135">
        <v>498.03958315</v>
      </c>
      <c r="AI14" s="135">
        <v>476.02697520000004</v>
      </c>
      <c r="AJ14" s="135">
        <v>508.37187999999992</v>
      </c>
      <c r="AK14" s="135">
        <v>462.11988760000003</v>
      </c>
      <c r="AL14" s="135">
        <v>478.64772794999999</v>
      </c>
      <c r="AM14" s="135">
        <v>470.25734384166668</v>
      </c>
      <c r="AN14" s="135">
        <v>466.14190789166662</v>
      </c>
      <c r="AO14" s="135">
        <v>448.7796919916666</v>
      </c>
      <c r="AP14" s="135">
        <v>471.61817684166664</v>
      </c>
      <c r="AQ14" s="135">
        <v>460.34965838366662</v>
      </c>
      <c r="AR14" s="135">
        <v>451.7519336376667</v>
      </c>
      <c r="AS14" s="135">
        <v>474.25384635266664</v>
      </c>
      <c r="AT14" s="135">
        <v>456.47450554166664</v>
      </c>
      <c r="AU14" s="135">
        <v>448.30322059166667</v>
      </c>
      <c r="AV14" s="135">
        <v>468.9472967216667</v>
      </c>
      <c r="AW14" s="135">
        <v>428.80880970166669</v>
      </c>
      <c r="AX14" s="135">
        <v>455.5632629816667</v>
      </c>
      <c r="AY14" s="135">
        <v>426.46148225999991</v>
      </c>
      <c r="AZ14" s="135">
        <v>434.13234769999997</v>
      </c>
      <c r="BA14" s="135">
        <v>435.34830005999987</v>
      </c>
      <c r="BB14" s="135">
        <v>454.32358949999991</v>
      </c>
      <c r="BC14" s="135">
        <v>442.65625738</v>
      </c>
      <c r="BD14" s="135">
        <v>433.96023683999994</v>
      </c>
      <c r="BE14" s="135">
        <v>454.20888146000004</v>
      </c>
      <c r="BF14" s="135">
        <v>448.94017647999999</v>
      </c>
      <c r="BG14" s="135">
        <v>443.15722600000004</v>
      </c>
      <c r="BH14" s="135">
        <v>464.050478</v>
      </c>
      <c r="BI14" s="135">
        <v>427.43720900000005</v>
      </c>
      <c r="BJ14" s="135">
        <v>468.777264</v>
      </c>
      <c r="BK14" s="139">
        <v>431.71460929999995</v>
      </c>
      <c r="BL14" s="139">
        <v>441.6128104</v>
      </c>
      <c r="BM14" s="139">
        <v>432.1429923</v>
      </c>
      <c r="BN14" s="139">
        <v>447.68091579999998</v>
      </c>
      <c r="BO14" s="139">
        <v>438.8677874</v>
      </c>
      <c r="BP14" s="139">
        <v>436.95282650000001</v>
      </c>
      <c r="BQ14" s="139">
        <v>458.1055381000001</v>
      </c>
      <c r="BR14" s="139">
        <v>456.46503520000005</v>
      </c>
      <c r="BS14" s="139">
        <v>456.17313890000008</v>
      </c>
      <c r="BT14" s="139">
        <v>468.80626120000005</v>
      </c>
      <c r="BU14" s="139">
        <v>427.08108319999997</v>
      </c>
      <c r="BV14" s="139">
        <v>468.78437400000001</v>
      </c>
      <c r="BW14" s="139">
        <v>425.86223080000008</v>
      </c>
      <c r="BX14" s="139">
        <v>442.19005540000001</v>
      </c>
      <c r="BY14" s="139">
        <v>434.35808570000006</v>
      </c>
      <c r="BZ14" s="139">
        <v>444.01651159999994</v>
      </c>
      <c r="CA14" s="139">
        <v>445.80075920000002</v>
      </c>
      <c r="CB14" s="139">
        <v>437.1328314000001</v>
      </c>
      <c r="CC14" s="139">
        <v>448.48748659999995</v>
      </c>
      <c r="CD14" s="139">
        <v>441.91374899999994</v>
      </c>
      <c r="CE14" s="139">
        <v>427.59475639999999</v>
      </c>
      <c r="CF14" s="139">
        <v>450.28565570000001</v>
      </c>
      <c r="CG14" s="139">
        <v>435.66600979999998</v>
      </c>
      <c r="CH14" s="139">
        <v>449.12365669999997</v>
      </c>
      <c r="CI14" s="139">
        <v>424.72601099999997</v>
      </c>
      <c r="CJ14" s="139">
        <v>451.16483300000004</v>
      </c>
      <c r="CK14" s="139">
        <v>416.40128300000003</v>
      </c>
      <c r="CL14" s="139">
        <v>439.82039400000008</v>
      </c>
      <c r="CM14" s="139">
        <v>439.31376800000004</v>
      </c>
      <c r="CN14" s="139">
        <v>422.95952900000015</v>
      </c>
      <c r="CO14" s="139">
        <v>455.98858400000006</v>
      </c>
      <c r="CP14" s="139">
        <v>447.70806999999996</v>
      </c>
      <c r="CQ14" s="139">
        <v>425.48540800000006</v>
      </c>
      <c r="CR14" s="139">
        <v>455.57786200000004</v>
      </c>
      <c r="CS14" s="139">
        <v>414.83561399999985</v>
      </c>
      <c r="CT14" s="139">
        <v>453.31583700000004</v>
      </c>
      <c r="CU14" s="139">
        <v>428.25598200000002</v>
      </c>
      <c r="CV14" s="139">
        <v>426.96414200000009</v>
      </c>
      <c r="CW14" s="139"/>
      <c r="CX14" s="139"/>
    </row>
    <row r="16" spans="2:102" customFormat="1" x14ac:dyDescent="0.2">
      <c r="B16" s="11" t="s">
        <v>100</v>
      </c>
    </row>
    <row r="17" spans="2:2" x14ac:dyDescent="0.2">
      <c r="B17" s="11" t="s">
        <v>27</v>
      </c>
    </row>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CX17"/>
  <sheetViews>
    <sheetView zoomScaleNormal="100" workbookViewId="0">
      <pane xSplit="2" ySplit="2" topLeftCell="C3" activePane="bottomRight" state="frozen"/>
      <selection pane="topRight"/>
      <selection pane="bottomLeft"/>
      <selection pane="bottomRight" activeCell="C14" sqref="C14:BJ14"/>
    </sheetView>
  </sheetViews>
  <sheetFormatPr defaultRowHeight="12.75" x14ac:dyDescent="0.2"/>
  <cols>
    <col min="1" max="1" width="4.5" style="25" customWidth="1"/>
    <col min="2" max="2" width="21.5" style="25" customWidth="1"/>
    <col min="3" max="16384" width="9" style="25"/>
  </cols>
  <sheetData>
    <row r="2" spans="2:10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x14ac:dyDescent="0.2">
      <c r="B3" s="15" t="s">
        <v>17</v>
      </c>
      <c r="C3" s="135">
        <v>771.52248699999996</v>
      </c>
      <c r="D3" s="135">
        <v>711.20495499999993</v>
      </c>
      <c r="E3" s="135">
        <v>622.32000800000003</v>
      </c>
      <c r="F3" s="135">
        <v>636.28037300000005</v>
      </c>
      <c r="G3" s="135">
        <v>640.03536299999996</v>
      </c>
      <c r="H3" s="135">
        <v>657.147963</v>
      </c>
      <c r="I3" s="135">
        <v>806.81083799999999</v>
      </c>
      <c r="J3" s="135">
        <v>993.50497100000007</v>
      </c>
      <c r="K3" s="135">
        <v>1074.166606</v>
      </c>
      <c r="L3" s="135">
        <v>1058.473377</v>
      </c>
      <c r="M3" s="135">
        <v>968.37916399999995</v>
      </c>
      <c r="N3" s="135">
        <v>997.653278</v>
      </c>
      <c r="O3" s="135">
        <v>782.86475600000006</v>
      </c>
      <c r="P3" s="135">
        <v>689.42819499999996</v>
      </c>
      <c r="Q3" s="135">
        <v>637.00655799999993</v>
      </c>
      <c r="R3" s="135">
        <v>645.87615800000003</v>
      </c>
      <c r="S3" s="135">
        <v>659.31370499999991</v>
      </c>
      <c r="T3" s="135">
        <v>665.44113300000004</v>
      </c>
      <c r="U3" s="135">
        <v>807.51686699999993</v>
      </c>
      <c r="V3" s="135">
        <v>922.44256099999996</v>
      </c>
      <c r="W3" s="135">
        <v>994.75885100000005</v>
      </c>
      <c r="X3" s="135">
        <v>966.91814499999998</v>
      </c>
      <c r="Y3" s="135">
        <v>862.97875999999997</v>
      </c>
      <c r="Z3" s="135">
        <v>896.07709299999999</v>
      </c>
      <c r="AA3" s="135">
        <v>752.79495999999995</v>
      </c>
      <c r="AB3" s="135">
        <v>685.10322800000006</v>
      </c>
      <c r="AC3" s="135">
        <v>612.06047599999999</v>
      </c>
      <c r="AD3" s="135">
        <v>637.63100800000007</v>
      </c>
      <c r="AE3" s="135">
        <v>632.34919300000001</v>
      </c>
      <c r="AF3" s="135">
        <v>666.10873800000002</v>
      </c>
      <c r="AG3" s="135">
        <v>782.36861099999999</v>
      </c>
      <c r="AH3" s="135">
        <v>911.52102000000002</v>
      </c>
      <c r="AI3" s="135">
        <v>1000.998706</v>
      </c>
      <c r="AJ3" s="135">
        <v>967.64388399999996</v>
      </c>
      <c r="AK3" s="135">
        <v>908.69565399999999</v>
      </c>
      <c r="AL3" s="135">
        <v>934.28092900000001</v>
      </c>
      <c r="AM3" s="135">
        <v>792.46807999999999</v>
      </c>
      <c r="AN3" s="135">
        <v>672.03716500000007</v>
      </c>
      <c r="AO3" s="135">
        <v>610.255539</v>
      </c>
      <c r="AP3" s="135">
        <v>635.26382799999999</v>
      </c>
      <c r="AQ3" s="135">
        <v>631.02649100000008</v>
      </c>
      <c r="AR3" s="135">
        <v>677.49855200000002</v>
      </c>
      <c r="AS3" s="135">
        <v>809.89324499999998</v>
      </c>
      <c r="AT3" s="135">
        <v>927.42185900000004</v>
      </c>
      <c r="AU3" s="135">
        <v>1047.302827</v>
      </c>
      <c r="AV3" s="135">
        <v>1050.529622</v>
      </c>
      <c r="AW3" s="135">
        <v>913.30313600000011</v>
      </c>
      <c r="AX3" s="135">
        <v>883.78863600000011</v>
      </c>
      <c r="AY3" s="135">
        <v>743.82239099999993</v>
      </c>
      <c r="AZ3" s="135">
        <v>668.75397600000008</v>
      </c>
      <c r="BA3" s="135">
        <v>606.42691000000002</v>
      </c>
      <c r="BB3" s="135">
        <v>625.46498199999996</v>
      </c>
      <c r="BC3" s="135">
        <v>623.08781599999998</v>
      </c>
      <c r="BD3" s="135">
        <v>651.40450299999998</v>
      </c>
      <c r="BE3" s="135">
        <v>762.4261019999999</v>
      </c>
      <c r="BF3" s="135">
        <v>859.10872100000006</v>
      </c>
      <c r="BG3" s="135">
        <v>998.48625900000002</v>
      </c>
      <c r="BH3" s="135">
        <v>1040.3308830000001</v>
      </c>
      <c r="BI3" s="135">
        <v>893.36606000000006</v>
      </c>
      <c r="BJ3" s="135">
        <v>898.17847100000006</v>
      </c>
      <c r="BK3" s="135">
        <v>756.26780600000006</v>
      </c>
      <c r="BL3" s="135">
        <v>695.41626699999995</v>
      </c>
      <c r="BM3" s="135">
        <v>606.2459960000001</v>
      </c>
      <c r="BN3" s="135">
        <v>622.62668799999994</v>
      </c>
      <c r="BO3" s="135">
        <v>627.4334070000001</v>
      </c>
      <c r="BP3" s="135">
        <v>650.26703099999986</v>
      </c>
      <c r="BQ3" s="135">
        <v>756.72295399999996</v>
      </c>
      <c r="BR3" s="135">
        <v>903.39851499999997</v>
      </c>
      <c r="BS3" s="135">
        <v>1094.0859409999998</v>
      </c>
      <c r="BT3" s="135">
        <v>992.81686400000001</v>
      </c>
      <c r="BU3" s="135">
        <v>820.51013400000011</v>
      </c>
      <c r="BV3" s="135">
        <v>887.1096829999999</v>
      </c>
      <c r="BW3" s="135">
        <v>699.51539500000024</v>
      </c>
      <c r="BX3" s="135">
        <v>669.29861100000016</v>
      </c>
      <c r="BY3" s="135">
        <v>624.41601400000013</v>
      </c>
      <c r="BZ3" s="135">
        <v>630.75619200000017</v>
      </c>
      <c r="CA3" s="135">
        <v>630.75763800000016</v>
      </c>
      <c r="CB3" s="135">
        <v>634.69145400000014</v>
      </c>
      <c r="CC3" s="135">
        <v>724.82509800000003</v>
      </c>
      <c r="CD3" s="135">
        <v>788.45108300000004</v>
      </c>
      <c r="CE3" s="135">
        <v>899.47985799999992</v>
      </c>
      <c r="CF3" s="135">
        <v>914.52537899999993</v>
      </c>
      <c r="CG3" s="135">
        <v>893.23167500000011</v>
      </c>
      <c r="CH3" s="135">
        <v>834.67671200000007</v>
      </c>
      <c r="CI3" s="135">
        <v>720.77329199999997</v>
      </c>
      <c r="CJ3" s="135">
        <v>672.40611200000001</v>
      </c>
      <c r="CK3" s="135">
        <v>618.56101299999989</v>
      </c>
      <c r="CL3" s="135"/>
      <c r="CM3" s="135"/>
      <c r="CN3" s="135"/>
      <c r="CO3" s="135"/>
      <c r="CP3" s="135"/>
      <c r="CQ3" s="135"/>
      <c r="CR3" s="135"/>
      <c r="CS3" s="135"/>
      <c r="CT3" s="135"/>
      <c r="CU3" s="135"/>
      <c r="CV3" s="135"/>
      <c r="CW3" s="135"/>
      <c r="CX3" s="135"/>
    </row>
    <row r="4" spans="2:102" x14ac:dyDescent="0.2">
      <c r="B4" s="15" t="s">
        <v>18</v>
      </c>
      <c r="C4" s="135">
        <v>776.44717999999955</v>
      </c>
      <c r="D4" s="135">
        <v>717.44793200000004</v>
      </c>
      <c r="E4" s="135">
        <v>629.03153800000007</v>
      </c>
      <c r="F4" s="135">
        <v>643.77407800000003</v>
      </c>
      <c r="G4" s="135">
        <v>648.54957499999989</v>
      </c>
      <c r="H4" s="135">
        <v>665.11645199999998</v>
      </c>
      <c r="I4" s="135">
        <v>809.81367899999998</v>
      </c>
      <c r="J4" s="135">
        <v>987.9822640000001</v>
      </c>
      <c r="K4" s="135">
        <v>1062.423573</v>
      </c>
      <c r="L4" s="135">
        <v>1050.3184290000002</v>
      </c>
      <c r="M4" s="135">
        <v>963.00040899999988</v>
      </c>
      <c r="N4" s="135">
        <v>996.60886799999992</v>
      </c>
      <c r="O4" s="135">
        <v>784.06834500000002</v>
      </c>
      <c r="P4" s="135">
        <v>692.81412199999988</v>
      </c>
      <c r="Q4" s="135">
        <v>642.44807299999991</v>
      </c>
      <c r="R4" s="135">
        <v>651.1519310000001</v>
      </c>
      <c r="S4" s="135">
        <v>664.00451099999987</v>
      </c>
      <c r="T4" s="135">
        <v>665.62754700000005</v>
      </c>
      <c r="U4" s="135">
        <v>804.31715599999995</v>
      </c>
      <c r="V4" s="135">
        <v>914.71836199999996</v>
      </c>
      <c r="W4" s="135">
        <v>982.99701000000005</v>
      </c>
      <c r="X4" s="135">
        <v>957.51701700000001</v>
      </c>
      <c r="Y4" s="135">
        <v>859.7445899999999</v>
      </c>
      <c r="Z4" s="135">
        <v>895.97886199999994</v>
      </c>
      <c r="AA4" s="135">
        <v>751.03153999999995</v>
      </c>
      <c r="AB4" s="135">
        <v>683.59123600000009</v>
      </c>
      <c r="AC4" s="135">
        <v>612.15501899999992</v>
      </c>
      <c r="AD4" s="135">
        <v>642.69365700000003</v>
      </c>
      <c r="AE4" s="135">
        <v>639.543227</v>
      </c>
      <c r="AF4" s="135">
        <v>672.01886900000011</v>
      </c>
      <c r="AG4" s="135">
        <v>784.34048299999995</v>
      </c>
      <c r="AH4" s="135">
        <v>910.68856499999993</v>
      </c>
      <c r="AI4" s="135">
        <v>996.50948099999994</v>
      </c>
      <c r="AJ4" s="135">
        <v>966.32245899999987</v>
      </c>
      <c r="AK4" s="135">
        <v>908.53742199999999</v>
      </c>
      <c r="AL4" s="135">
        <v>932.995904</v>
      </c>
      <c r="AM4" s="135">
        <v>791.03359999999998</v>
      </c>
      <c r="AN4" s="135">
        <v>672.22343300000011</v>
      </c>
      <c r="AO4" s="135">
        <v>613.33851299999992</v>
      </c>
      <c r="AP4" s="135">
        <v>638.87256400000001</v>
      </c>
      <c r="AQ4" s="135">
        <v>636.1076740000002</v>
      </c>
      <c r="AR4" s="135">
        <v>684.55444199999999</v>
      </c>
      <c r="AS4" s="135">
        <v>811.33073899999988</v>
      </c>
      <c r="AT4" s="135">
        <v>923.65195800000004</v>
      </c>
      <c r="AU4" s="135">
        <v>1036.9062979999999</v>
      </c>
      <c r="AV4" s="135">
        <v>1037.6615179999999</v>
      </c>
      <c r="AW4" s="135">
        <v>900.1738170000001</v>
      </c>
      <c r="AX4" s="135">
        <v>873.59157200000004</v>
      </c>
      <c r="AY4" s="135">
        <v>735.30360199999984</v>
      </c>
      <c r="AZ4" s="135">
        <v>662.68502400000011</v>
      </c>
      <c r="BA4" s="135">
        <v>608.50249999999994</v>
      </c>
      <c r="BB4" s="135">
        <v>629.21781099999987</v>
      </c>
      <c r="BC4" s="135">
        <v>629.02667500000007</v>
      </c>
      <c r="BD4" s="135">
        <v>657.23789499999998</v>
      </c>
      <c r="BE4" s="135">
        <v>764.41696499999989</v>
      </c>
      <c r="BF4" s="135">
        <v>856.12893400000007</v>
      </c>
      <c r="BG4" s="135">
        <v>991.37919600000009</v>
      </c>
      <c r="BH4" s="135">
        <v>1035.4879330000001</v>
      </c>
      <c r="BI4" s="135">
        <v>889.32480700000008</v>
      </c>
      <c r="BJ4" s="135">
        <v>899.89578200000005</v>
      </c>
      <c r="BK4" s="135">
        <v>759.68447500000002</v>
      </c>
      <c r="BL4" s="135">
        <v>695.46345199999996</v>
      </c>
      <c r="BM4" s="135">
        <v>605.68082000000004</v>
      </c>
      <c r="BN4" s="135">
        <v>623.0200659999997</v>
      </c>
      <c r="BO4" s="135">
        <v>629.50071700000012</v>
      </c>
      <c r="BP4" s="135">
        <v>653.87098899999978</v>
      </c>
      <c r="BQ4" s="135">
        <v>757.60652400000015</v>
      </c>
      <c r="BR4" s="135">
        <v>903.39277400000003</v>
      </c>
      <c r="BS4" s="135">
        <v>1091.2051909999998</v>
      </c>
      <c r="BT4" s="135">
        <v>990.37942399999997</v>
      </c>
      <c r="BU4" s="135">
        <v>820.42272400000013</v>
      </c>
      <c r="BV4" s="135">
        <v>887.05602299999987</v>
      </c>
      <c r="BW4" s="135">
        <v>697.24842500000022</v>
      </c>
      <c r="BX4" s="135">
        <v>664.25400999999988</v>
      </c>
      <c r="BY4" s="135">
        <v>621.39463300000011</v>
      </c>
      <c r="BZ4" s="135">
        <v>630.42220800000018</v>
      </c>
      <c r="CA4" s="135">
        <v>631.38545099999999</v>
      </c>
      <c r="CB4" s="135">
        <v>637.42395500000009</v>
      </c>
      <c r="CC4" s="135">
        <v>726.18458099999987</v>
      </c>
      <c r="CD4" s="135">
        <v>786.03219899999999</v>
      </c>
      <c r="CE4" s="135">
        <v>897.71150499999976</v>
      </c>
      <c r="CF4" s="135">
        <v>912.60234600000013</v>
      </c>
      <c r="CG4" s="135">
        <v>890.51419100000021</v>
      </c>
      <c r="CH4" s="135">
        <v>831.14667000000009</v>
      </c>
      <c r="CI4" s="135">
        <v>715.1652909999998</v>
      </c>
      <c r="CJ4" s="135">
        <v>674.02047799999991</v>
      </c>
      <c r="CK4" s="135">
        <v>621.26072499999998</v>
      </c>
      <c r="CL4" s="135"/>
      <c r="CM4" s="135"/>
      <c r="CN4" s="135"/>
      <c r="CO4" s="135"/>
      <c r="CP4" s="135"/>
      <c r="CQ4" s="135"/>
      <c r="CR4" s="135"/>
      <c r="CS4" s="135"/>
      <c r="CT4" s="135"/>
      <c r="CU4" s="135"/>
      <c r="CV4" s="135"/>
      <c r="CW4" s="135"/>
      <c r="CX4" s="135"/>
    </row>
    <row r="5" spans="2:102" x14ac:dyDescent="0.2">
      <c r="B5" s="15" t="s">
        <v>19</v>
      </c>
      <c r="C5" s="135">
        <v>773.00751799999944</v>
      </c>
      <c r="D5" s="135">
        <v>719.90440499999943</v>
      </c>
      <c r="E5" s="135">
        <v>635.43041700000038</v>
      </c>
      <c r="F5" s="135">
        <v>653.00304000000017</v>
      </c>
      <c r="G5" s="135">
        <v>657.86709599999983</v>
      </c>
      <c r="H5" s="135">
        <v>674.19458199999997</v>
      </c>
      <c r="I5" s="135">
        <v>815.68098499999996</v>
      </c>
      <c r="J5" s="135">
        <v>992.58306300000015</v>
      </c>
      <c r="K5" s="135">
        <v>1062.0236890000001</v>
      </c>
      <c r="L5" s="135">
        <v>1044.4189630000001</v>
      </c>
      <c r="M5" s="135">
        <v>952.4939989999998</v>
      </c>
      <c r="N5" s="135">
        <v>985.04218399999991</v>
      </c>
      <c r="O5" s="135">
        <v>777.16670199999987</v>
      </c>
      <c r="P5" s="135">
        <v>692.78748699999983</v>
      </c>
      <c r="Q5" s="135">
        <v>644.5285419999999</v>
      </c>
      <c r="R5" s="135">
        <v>654.40045000000021</v>
      </c>
      <c r="S5" s="135">
        <v>668.70423199999993</v>
      </c>
      <c r="T5" s="135">
        <v>668.43811600000004</v>
      </c>
      <c r="U5" s="135">
        <v>802.82415400000002</v>
      </c>
      <c r="V5" s="135">
        <v>908.07886699999995</v>
      </c>
      <c r="W5" s="135">
        <v>977.32678400000009</v>
      </c>
      <c r="X5" s="135">
        <v>949.43499800000006</v>
      </c>
      <c r="Y5" s="135">
        <v>843.70450499999993</v>
      </c>
      <c r="Z5" s="135">
        <v>885.30376200000001</v>
      </c>
      <c r="AA5" s="135">
        <v>751.24199199999998</v>
      </c>
      <c r="AB5" s="135">
        <v>684.92117700000006</v>
      </c>
      <c r="AC5" s="135">
        <v>609.92181499999992</v>
      </c>
      <c r="AD5" s="135">
        <v>635.4253470000001</v>
      </c>
      <c r="AE5" s="135">
        <v>631.879864</v>
      </c>
      <c r="AF5" s="135">
        <v>671.28438300000016</v>
      </c>
      <c r="AG5" s="135">
        <v>788.15113799999995</v>
      </c>
      <c r="AH5" s="135">
        <v>915.83499999999981</v>
      </c>
      <c r="AI5" s="135">
        <v>999.20344999999986</v>
      </c>
      <c r="AJ5" s="135">
        <v>964.29955099999995</v>
      </c>
      <c r="AK5" s="135">
        <v>903.31589100000008</v>
      </c>
      <c r="AL5" s="135">
        <v>930.76196300000004</v>
      </c>
      <c r="AM5" s="135">
        <v>789.7913860000001</v>
      </c>
      <c r="AN5" s="135">
        <v>670.11306900000011</v>
      </c>
      <c r="AO5" s="135">
        <v>609.68930699999987</v>
      </c>
      <c r="AP5" s="135">
        <v>635.21515799999997</v>
      </c>
      <c r="AQ5" s="135">
        <v>634.10534900000027</v>
      </c>
      <c r="AR5" s="135">
        <v>687.28351000000009</v>
      </c>
      <c r="AS5" s="135">
        <v>818.20399799999984</v>
      </c>
      <c r="AT5" s="135">
        <v>929.75932599999999</v>
      </c>
      <c r="AU5" s="135">
        <v>1039.7800539999998</v>
      </c>
      <c r="AV5" s="135">
        <v>1035.036783</v>
      </c>
      <c r="AW5" s="135">
        <v>886.58865700000001</v>
      </c>
      <c r="AX5" s="135">
        <v>857.33481100000006</v>
      </c>
      <c r="AY5" s="135">
        <v>715.76684799999987</v>
      </c>
      <c r="AZ5" s="135">
        <v>644.24026200000014</v>
      </c>
      <c r="BA5" s="135">
        <v>593.4922949999999</v>
      </c>
      <c r="BB5" s="135">
        <v>616.20167499999991</v>
      </c>
      <c r="BC5" s="135">
        <v>623.97651800000006</v>
      </c>
      <c r="BD5" s="135">
        <v>658.2150630000001</v>
      </c>
      <c r="BE5" s="135">
        <v>769.27311199999997</v>
      </c>
      <c r="BF5" s="135">
        <v>860.49319300000002</v>
      </c>
      <c r="BG5" s="135">
        <v>992.58125500000006</v>
      </c>
      <c r="BH5" s="135">
        <v>1032.5931360000002</v>
      </c>
      <c r="BI5" s="135">
        <v>881.43238900000017</v>
      </c>
      <c r="BJ5" s="135">
        <v>893.585823</v>
      </c>
      <c r="BK5" s="135">
        <v>757.25918000000001</v>
      </c>
      <c r="BL5" s="135">
        <v>697.93947200000002</v>
      </c>
      <c r="BM5" s="135">
        <v>604.21126000000004</v>
      </c>
      <c r="BN5" s="135">
        <v>614.36502399999972</v>
      </c>
      <c r="BO5" s="135">
        <v>620.87901399999998</v>
      </c>
      <c r="BP5" s="135">
        <v>647.98319599999991</v>
      </c>
      <c r="BQ5" s="135">
        <v>756.491445</v>
      </c>
      <c r="BR5" s="135">
        <v>903.83535599999993</v>
      </c>
      <c r="BS5" s="135">
        <v>1091.5814239999997</v>
      </c>
      <c r="BT5" s="135">
        <v>989.53054999999995</v>
      </c>
      <c r="BU5" s="135">
        <v>817.44045700000015</v>
      </c>
      <c r="BV5" s="135">
        <v>883.60384299999987</v>
      </c>
      <c r="BW5" s="135">
        <v>693.44798500000024</v>
      </c>
      <c r="BX5" s="135">
        <v>662.97271999999987</v>
      </c>
      <c r="BY5" s="135">
        <v>614.08293300000014</v>
      </c>
      <c r="BZ5" s="135">
        <v>615.39894800000025</v>
      </c>
      <c r="CA5" s="135">
        <v>622.65030000000013</v>
      </c>
      <c r="CB5" s="135">
        <v>632.19623300000001</v>
      </c>
      <c r="CC5" s="135">
        <v>722.85037799999952</v>
      </c>
      <c r="CD5" s="135">
        <v>783.55694099999994</v>
      </c>
      <c r="CE5" s="135">
        <v>895.99692999999968</v>
      </c>
      <c r="CF5" s="135">
        <v>910.21235100000024</v>
      </c>
      <c r="CG5" s="135">
        <v>888.48425700000041</v>
      </c>
      <c r="CH5" s="135">
        <v>828.00435800000002</v>
      </c>
      <c r="CI5" s="135">
        <v>712.85555499999953</v>
      </c>
      <c r="CJ5" s="135">
        <v>669.2362559999998</v>
      </c>
      <c r="CK5" s="135">
        <v>615.23767099999975</v>
      </c>
      <c r="CL5" s="135"/>
      <c r="CM5" s="135"/>
      <c r="CN5" s="135"/>
      <c r="CO5" s="135"/>
      <c r="CP5" s="135"/>
      <c r="CQ5" s="135"/>
      <c r="CR5" s="135"/>
      <c r="CS5" s="135"/>
      <c r="CT5" s="135"/>
      <c r="CU5" s="135"/>
      <c r="CV5" s="135"/>
      <c r="CW5" s="135"/>
      <c r="CX5" s="135"/>
    </row>
    <row r="6" spans="2:102" x14ac:dyDescent="0.2">
      <c r="B6" s="15" t="s">
        <v>20</v>
      </c>
      <c r="C6" s="135">
        <v>773.45074299999965</v>
      </c>
      <c r="D6" s="135">
        <v>721.07998499999974</v>
      </c>
      <c r="E6" s="135">
        <v>636.36082900000019</v>
      </c>
      <c r="F6" s="135">
        <v>654.69141700000057</v>
      </c>
      <c r="G6" s="135">
        <v>659.88928400000043</v>
      </c>
      <c r="H6" s="135">
        <v>678.69021599999985</v>
      </c>
      <c r="I6" s="135">
        <v>822.7922100000003</v>
      </c>
      <c r="J6" s="135">
        <v>999.3190850000002</v>
      </c>
      <c r="K6" s="135">
        <v>1065.1267560000001</v>
      </c>
      <c r="L6" s="135">
        <v>1044.5158570000001</v>
      </c>
      <c r="M6" s="135">
        <v>952.59014699999989</v>
      </c>
      <c r="N6" s="135">
        <v>985.68121199999996</v>
      </c>
      <c r="O6" s="135">
        <v>777.94577699999979</v>
      </c>
      <c r="P6" s="135">
        <v>691.57894299999987</v>
      </c>
      <c r="Q6" s="135">
        <v>642.40949699999999</v>
      </c>
      <c r="R6" s="135">
        <v>652.96037500000023</v>
      </c>
      <c r="S6" s="135">
        <v>667.9187300000001</v>
      </c>
      <c r="T6" s="135">
        <v>668.59296500000005</v>
      </c>
      <c r="U6" s="135">
        <v>801.86987399999998</v>
      </c>
      <c r="V6" s="135">
        <v>907.94752899999992</v>
      </c>
      <c r="W6" s="135">
        <v>976.99361600000009</v>
      </c>
      <c r="X6" s="135">
        <v>947.82031700000005</v>
      </c>
      <c r="Y6" s="135">
        <v>840.58961199999987</v>
      </c>
      <c r="Z6" s="135">
        <v>881.20748500000002</v>
      </c>
      <c r="AA6" s="135">
        <v>746.3045249999999</v>
      </c>
      <c r="AB6" s="135">
        <v>680.48288500000001</v>
      </c>
      <c r="AC6" s="135">
        <v>605.27466900000002</v>
      </c>
      <c r="AD6" s="135">
        <v>630.50462300000004</v>
      </c>
      <c r="AE6" s="135">
        <v>628.85538400000007</v>
      </c>
      <c r="AF6" s="135">
        <v>669.34540000000015</v>
      </c>
      <c r="AG6" s="135">
        <v>785.37925699999994</v>
      </c>
      <c r="AH6" s="135">
        <v>912.58903099999986</v>
      </c>
      <c r="AI6" s="135">
        <v>998.86672199999987</v>
      </c>
      <c r="AJ6" s="135">
        <v>965.26628599999992</v>
      </c>
      <c r="AK6" s="135">
        <v>903.85874700000011</v>
      </c>
      <c r="AL6" s="135">
        <v>929.92240300000014</v>
      </c>
      <c r="AM6" s="135">
        <v>787.7224020000001</v>
      </c>
      <c r="AN6" s="135">
        <v>666.23204200000009</v>
      </c>
      <c r="AO6" s="135">
        <v>604.99087899999984</v>
      </c>
      <c r="AP6" s="135">
        <v>631.47582499999999</v>
      </c>
      <c r="AQ6" s="135">
        <v>631.87652100000025</v>
      </c>
      <c r="AR6" s="135">
        <v>686.3535270000001</v>
      </c>
      <c r="AS6" s="135">
        <v>819.11262499999998</v>
      </c>
      <c r="AT6" s="135">
        <v>931.499458</v>
      </c>
      <c r="AU6" s="135">
        <v>1042.7551889999997</v>
      </c>
      <c r="AV6" s="135">
        <v>1037.2874360000001</v>
      </c>
      <c r="AW6" s="135">
        <v>887.46455600000013</v>
      </c>
      <c r="AX6" s="135">
        <v>855.74073800000008</v>
      </c>
      <c r="AY6" s="135">
        <v>712.27314399999989</v>
      </c>
      <c r="AZ6" s="135">
        <v>636.67895100000021</v>
      </c>
      <c r="BA6" s="135">
        <v>580.33525099999986</v>
      </c>
      <c r="BB6" s="135">
        <v>604.10702199999992</v>
      </c>
      <c r="BC6" s="135">
        <v>616.18252600000005</v>
      </c>
      <c r="BD6" s="135">
        <v>654.75983600000018</v>
      </c>
      <c r="BE6" s="135">
        <v>768.91662799999995</v>
      </c>
      <c r="BF6" s="135">
        <v>860.718525</v>
      </c>
      <c r="BG6" s="135">
        <v>993.96309199999996</v>
      </c>
      <c r="BH6" s="135">
        <v>1033.1080930000001</v>
      </c>
      <c r="BI6" s="135">
        <v>881.17601900000022</v>
      </c>
      <c r="BJ6" s="135">
        <v>892.31391799999994</v>
      </c>
      <c r="BK6" s="135">
        <v>755.78281200000004</v>
      </c>
      <c r="BL6" s="135">
        <v>695.227215</v>
      </c>
      <c r="BM6" s="135">
        <v>600.99081000000001</v>
      </c>
      <c r="BN6" s="135">
        <v>610.30057699999975</v>
      </c>
      <c r="BO6" s="135">
        <v>616.74361499999998</v>
      </c>
      <c r="BP6" s="135">
        <v>644.92893099999992</v>
      </c>
      <c r="BQ6" s="135">
        <v>755.84400200000005</v>
      </c>
      <c r="BR6" s="135">
        <v>904.24476000000004</v>
      </c>
      <c r="BS6" s="135">
        <v>1092.3092749999998</v>
      </c>
      <c r="BT6" s="135">
        <v>990.72935700000016</v>
      </c>
      <c r="BU6" s="135">
        <v>818.16788200000008</v>
      </c>
      <c r="BV6" s="135">
        <v>882.61302399999988</v>
      </c>
      <c r="BW6" s="135">
        <v>691.22689200000036</v>
      </c>
      <c r="BX6" s="135">
        <v>659.9010619999998</v>
      </c>
      <c r="BY6" s="135">
        <v>608.82524300000011</v>
      </c>
      <c r="BZ6" s="135">
        <v>610.16024800000014</v>
      </c>
      <c r="CA6" s="135">
        <v>615.83983000000001</v>
      </c>
      <c r="CB6" s="135">
        <v>627.50199299999997</v>
      </c>
      <c r="CC6" s="135">
        <v>715.9738579999995</v>
      </c>
      <c r="CD6" s="135">
        <v>777.13147599999991</v>
      </c>
      <c r="CE6" s="135">
        <v>891.27629699999954</v>
      </c>
      <c r="CF6" s="135">
        <v>906.8414020000007</v>
      </c>
      <c r="CG6" s="135">
        <v>885.6254660000003</v>
      </c>
      <c r="CH6" s="135">
        <v>825.85557399999993</v>
      </c>
      <c r="CI6" s="135">
        <v>710.33876599999928</v>
      </c>
      <c r="CJ6" s="135">
        <v>665.57022099999972</v>
      </c>
      <c r="CK6" s="135">
        <v>611.63558399999954</v>
      </c>
      <c r="CL6" s="135"/>
      <c r="CM6" s="135"/>
      <c r="CN6" s="135"/>
      <c r="CO6" s="135"/>
      <c r="CP6" s="135"/>
      <c r="CQ6" s="135"/>
      <c r="CR6" s="135"/>
      <c r="CS6" s="135"/>
      <c r="CT6" s="135"/>
      <c r="CU6" s="135"/>
      <c r="CV6" s="135"/>
      <c r="CW6" s="135"/>
      <c r="CX6" s="135"/>
    </row>
    <row r="7" spans="2:102" x14ac:dyDescent="0.2">
      <c r="B7" s="15" t="s">
        <v>21</v>
      </c>
      <c r="C7" s="135">
        <v>775.95997699999953</v>
      </c>
      <c r="D7" s="135">
        <v>723.14657799999941</v>
      </c>
      <c r="E7" s="135">
        <v>639.09305799999993</v>
      </c>
      <c r="F7" s="135">
        <v>656.87249200000031</v>
      </c>
      <c r="G7" s="135">
        <v>663.67868200000044</v>
      </c>
      <c r="H7" s="135">
        <v>682.36134100000004</v>
      </c>
      <c r="I7" s="135">
        <v>825.27955800000029</v>
      </c>
      <c r="J7" s="135">
        <v>1001.0485740000001</v>
      </c>
      <c r="K7" s="135">
        <v>1067.0315289999999</v>
      </c>
      <c r="L7" s="135">
        <v>1046.5249389999999</v>
      </c>
      <c r="M7" s="135">
        <v>954.66894799999955</v>
      </c>
      <c r="N7" s="135">
        <v>986.68150999999989</v>
      </c>
      <c r="O7" s="135">
        <v>778.3959129999995</v>
      </c>
      <c r="P7" s="135">
        <v>692.79676199999983</v>
      </c>
      <c r="Q7" s="135">
        <v>645.44163499999991</v>
      </c>
      <c r="R7" s="135">
        <v>656.55165100000033</v>
      </c>
      <c r="S7" s="135">
        <v>672.42573100000016</v>
      </c>
      <c r="T7" s="135">
        <v>671.945198</v>
      </c>
      <c r="U7" s="135">
        <v>804.12434600000006</v>
      </c>
      <c r="V7" s="135">
        <v>908.19482999999991</v>
      </c>
      <c r="W7" s="135">
        <v>980.40209100000004</v>
      </c>
      <c r="X7" s="135">
        <v>945.6626950000001</v>
      </c>
      <c r="Y7" s="135">
        <v>837.79110999999978</v>
      </c>
      <c r="Z7" s="135">
        <v>878.79577799999993</v>
      </c>
      <c r="AA7" s="135">
        <v>746.3045249999999</v>
      </c>
      <c r="AB7" s="135">
        <v>676.32999699999993</v>
      </c>
      <c r="AC7" s="135">
        <v>602.384413</v>
      </c>
      <c r="AD7" s="135">
        <v>628.30945099999997</v>
      </c>
      <c r="AE7" s="135">
        <v>627.98306800000012</v>
      </c>
      <c r="AF7" s="135">
        <v>667.57168100000013</v>
      </c>
      <c r="AG7" s="135">
        <v>783.36681499999986</v>
      </c>
      <c r="AH7" s="135">
        <v>910.18686099999991</v>
      </c>
      <c r="AI7" s="135">
        <v>995.85231999999985</v>
      </c>
      <c r="AJ7" s="135">
        <v>962.188444</v>
      </c>
      <c r="AK7" s="135">
        <v>901.62852400000008</v>
      </c>
      <c r="AL7" s="135">
        <v>928.01407400000028</v>
      </c>
      <c r="AM7" s="135">
        <v>785.57086100000015</v>
      </c>
      <c r="AN7" s="135">
        <v>664.66633100000013</v>
      </c>
      <c r="AO7" s="135">
        <v>603.80935099999977</v>
      </c>
      <c r="AP7" s="135">
        <v>630.8623</v>
      </c>
      <c r="AQ7" s="135">
        <v>629.94225200000028</v>
      </c>
      <c r="AR7" s="135">
        <v>685.65119400000015</v>
      </c>
      <c r="AS7" s="135">
        <v>818.34425799999997</v>
      </c>
      <c r="AT7" s="135">
        <v>930.81749100000002</v>
      </c>
      <c r="AU7" s="135">
        <v>1042.5430369999997</v>
      </c>
      <c r="AV7" s="135">
        <v>1036.199159</v>
      </c>
      <c r="AW7" s="135">
        <v>886.24366800000018</v>
      </c>
      <c r="AX7" s="135">
        <v>855.07892200000003</v>
      </c>
      <c r="AY7" s="135">
        <v>709.94352499999979</v>
      </c>
      <c r="AZ7" s="135">
        <v>632.69087700000023</v>
      </c>
      <c r="BA7" s="135">
        <v>575.96191699999997</v>
      </c>
      <c r="BB7" s="135">
        <v>600.15178399999991</v>
      </c>
      <c r="BC7" s="135">
        <v>611.80081799999994</v>
      </c>
      <c r="BD7" s="135">
        <v>649.91667400000017</v>
      </c>
      <c r="BE7" s="135">
        <v>763.51426299999991</v>
      </c>
      <c r="BF7" s="135">
        <v>856.09967399999994</v>
      </c>
      <c r="BG7" s="135">
        <v>991.57809299999985</v>
      </c>
      <c r="BH7" s="135">
        <v>1030.8783050000002</v>
      </c>
      <c r="BI7" s="135">
        <v>877.79707900000028</v>
      </c>
      <c r="BJ7" s="135">
        <v>889.48410200000001</v>
      </c>
      <c r="BK7" s="135">
        <v>752.69247200000007</v>
      </c>
      <c r="BL7" s="135">
        <v>692.92516000000012</v>
      </c>
      <c r="BM7" s="135">
        <v>596.51843699999995</v>
      </c>
      <c r="BN7" s="135">
        <v>607.77539299999978</v>
      </c>
      <c r="BO7" s="135">
        <v>615.38402199999996</v>
      </c>
      <c r="BP7" s="135">
        <v>643.49172899999996</v>
      </c>
      <c r="BQ7" s="135">
        <v>752.07292300000006</v>
      </c>
      <c r="BR7" s="135">
        <v>901.15351599999997</v>
      </c>
      <c r="BS7" s="135">
        <v>1089.065605</v>
      </c>
      <c r="BT7" s="135">
        <v>989.74157500000013</v>
      </c>
      <c r="BU7" s="135">
        <v>816.16336200000001</v>
      </c>
      <c r="BV7" s="135">
        <v>881.16764999999998</v>
      </c>
      <c r="BW7" s="135">
        <v>689.00927100000035</v>
      </c>
      <c r="BX7" s="135">
        <v>655.89623399999948</v>
      </c>
      <c r="BY7" s="135">
        <v>605.25393300000019</v>
      </c>
      <c r="BZ7" s="135">
        <v>607.14885099999992</v>
      </c>
      <c r="CA7" s="135">
        <v>612.32199700000012</v>
      </c>
      <c r="CB7" s="135">
        <v>623.71903900000007</v>
      </c>
      <c r="CC7" s="135">
        <v>711.43800399999941</v>
      </c>
      <c r="CD7" s="135">
        <v>771.61565999999993</v>
      </c>
      <c r="CE7" s="135">
        <v>885.18598899999949</v>
      </c>
      <c r="CF7" s="135">
        <v>899.3805800000008</v>
      </c>
      <c r="CG7" s="135">
        <v>879.09623100000033</v>
      </c>
      <c r="CH7" s="135">
        <v>820.79825700000015</v>
      </c>
      <c r="CI7" s="135">
        <v>704.64268699999934</v>
      </c>
      <c r="CJ7" s="135">
        <v>662.38175999999987</v>
      </c>
      <c r="CK7" s="135">
        <v>607.24911699999973</v>
      </c>
      <c r="CL7" s="135"/>
      <c r="CM7" s="135"/>
      <c r="CN7" s="135"/>
      <c r="CO7" s="135"/>
      <c r="CP7" s="135"/>
      <c r="CQ7" s="135"/>
      <c r="CR7" s="135"/>
      <c r="CS7" s="135"/>
      <c r="CT7" s="135"/>
      <c r="CU7" s="135"/>
      <c r="CV7" s="135"/>
      <c r="CW7" s="135"/>
      <c r="CX7" s="135"/>
    </row>
    <row r="8" spans="2:102" x14ac:dyDescent="0.2">
      <c r="B8" s="15" t="s">
        <v>22</v>
      </c>
      <c r="C8" s="135">
        <v>774.07261299999936</v>
      </c>
      <c r="D8" s="135">
        <v>720.98375799999906</v>
      </c>
      <c r="E8" s="135">
        <v>636.70939499999952</v>
      </c>
      <c r="F8" s="135">
        <v>654.38375300000007</v>
      </c>
      <c r="G8" s="135">
        <v>661.87407400000041</v>
      </c>
      <c r="H8" s="135">
        <v>681.25435999999991</v>
      </c>
      <c r="I8" s="135">
        <v>824.51602500000058</v>
      </c>
      <c r="J8" s="135">
        <v>1001.3319680000002</v>
      </c>
      <c r="K8" s="135">
        <v>1067.7291200000002</v>
      </c>
      <c r="L8" s="135">
        <v>1047.1888710000001</v>
      </c>
      <c r="M8" s="135">
        <v>955.04200300000002</v>
      </c>
      <c r="N8" s="135">
        <v>986.41651599999989</v>
      </c>
      <c r="O8" s="135">
        <v>778.1039389999994</v>
      </c>
      <c r="P8" s="135">
        <v>692.99552300000005</v>
      </c>
      <c r="Q8" s="135">
        <v>645.56420300000002</v>
      </c>
      <c r="R8" s="135">
        <v>657.50455200000056</v>
      </c>
      <c r="S8" s="135">
        <v>673.7375440000003</v>
      </c>
      <c r="T8" s="135">
        <v>673.27970100000027</v>
      </c>
      <c r="U8" s="135">
        <v>804.93980400000021</v>
      </c>
      <c r="V8" s="135">
        <v>908.43732199999999</v>
      </c>
      <c r="W8" s="135">
        <v>980.42090700000028</v>
      </c>
      <c r="X8" s="135">
        <v>945.19743900000026</v>
      </c>
      <c r="Y8" s="135">
        <v>837.44704100000001</v>
      </c>
      <c r="Z8" s="135">
        <v>878.51052600000025</v>
      </c>
      <c r="AA8" s="135">
        <v>746.07284100000015</v>
      </c>
      <c r="AB8" s="135">
        <v>676.27600100000006</v>
      </c>
      <c r="AC8" s="135">
        <v>602.37187700000004</v>
      </c>
      <c r="AD8" s="135">
        <v>628.29992200000004</v>
      </c>
      <c r="AE8" s="135">
        <v>626.70829800000013</v>
      </c>
      <c r="AF8" s="135">
        <v>665.71136800000011</v>
      </c>
      <c r="AG8" s="135">
        <v>782.36356699999988</v>
      </c>
      <c r="AH8" s="135">
        <v>906.08190599999989</v>
      </c>
      <c r="AI8" s="135">
        <v>992.46729299999981</v>
      </c>
      <c r="AJ8" s="135">
        <v>959.30029999999999</v>
      </c>
      <c r="AK8" s="135">
        <v>898.63325000000009</v>
      </c>
      <c r="AL8" s="135">
        <v>919.32854900000029</v>
      </c>
      <c r="AM8" s="135">
        <v>782.3356490000001</v>
      </c>
      <c r="AN8" s="135">
        <v>661.95667800000012</v>
      </c>
      <c r="AO8" s="135">
        <v>600.01515799999981</v>
      </c>
      <c r="AP8" s="135">
        <v>626.79200400000002</v>
      </c>
      <c r="AQ8" s="135">
        <v>626.98854000000028</v>
      </c>
      <c r="AR8" s="135">
        <v>683.07121700000016</v>
      </c>
      <c r="AS8" s="135">
        <v>815.97702300000003</v>
      </c>
      <c r="AT8" s="135">
        <v>928.32084900000007</v>
      </c>
      <c r="AU8" s="135">
        <v>1039.5112199999996</v>
      </c>
      <c r="AV8" s="135">
        <v>1033.3193819999999</v>
      </c>
      <c r="AW8" s="135">
        <v>882.80232200000012</v>
      </c>
      <c r="AX8" s="135">
        <v>850.397108</v>
      </c>
      <c r="AY8" s="135">
        <v>704.73677099999975</v>
      </c>
      <c r="AZ8" s="135">
        <v>627.1666610000002</v>
      </c>
      <c r="BA8" s="135">
        <v>571.49561499999993</v>
      </c>
      <c r="BB8" s="135">
        <v>595.85759999999993</v>
      </c>
      <c r="BC8" s="135">
        <v>608.00818099999981</v>
      </c>
      <c r="BD8" s="135">
        <v>646.4286410000002</v>
      </c>
      <c r="BE8" s="135">
        <v>759.97312899999997</v>
      </c>
      <c r="BF8" s="135">
        <v>852.42092700000001</v>
      </c>
      <c r="BG8" s="135">
        <v>989.27838899999983</v>
      </c>
      <c r="BH8" s="135">
        <v>1028.5030530000001</v>
      </c>
      <c r="BI8" s="135">
        <v>875.02896100000021</v>
      </c>
      <c r="BJ8" s="135">
        <v>885.24016900000004</v>
      </c>
      <c r="BK8" s="135">
        <v>749.50050999999996</v>
      </c>
      <c r="BL8" s="135">
        <v>690.32373800000005</v>
      </c>
      <c r="BM8" s="135">
        <v>591.848569</v>
      </c>
      <c r="BN8" s="135">
        <v>605.37066099999981</v>
      </c>
      <c r="BO8" s="135">
        <v>613.41671799999995</v>
      </c>
      <c r="BP8" s="135">
        <v>642.09864799999991</v>
      </c>
      <c r="BQ8" s="135">
        <v>749.87979000000007</v>
      </c>
      <c r="BR8" s="135">
        <v>899.10480799999993</v>
      </c>
      <c r="BS8" s="135">
        <v>1087.751512</v>
      </c>
      <c r="BT8" s="135">
        <v>985.17127800000014</v>
      </c>
      <c r="BU8" s="135">
        <v>816.16336200000001</v>
      </c>
      <c r="BV8" s="135">
        <v>877.55267400000002</v>
      </c>
      <c r="BW8" s="135">
        <v>685.66601400000025</v>
      </c>
      <c r="BX8" s="135">
        <v>655.25775299999941</v>
      </c>
      <c r="BY8" s="135">
        <v>604.30434200000013</v>
      </c>
      <c r="BZ8" s="135">
        <v>605.33543599999985</v>
      </c>
      <c r="CA8" s="135">
        <v>610.2964340000002</v>
      </c>
      <c r="CB8" s="135">
        <v>622.78978200000006</v>
      </c>
      <c r="CC8" s="135">
        <v>710.64532899999949</v>
      </c>
      <c r="CD8" s="135">
        <v>770.13184999999999</v>
      </c>
      <c r="CE8" s="135">
        <v>884.0895799999995</v>
      </c>
      <c r="CF8" s="135">
        <v>897.76973800000087</v>
      </c>
      <c r="CG8" s="135">
        <v>877.24426400000038</v>
      </c>
      <c r="CH8" s="135">
        <v>819.0313010000001</v>
      </c>
      <c r="CI8" s="135">
        <v>701.98860699999932</v>
      </c>
      <c r="CJ8" s="135">
        <v>659.81953299999975</v>
      </c>
      <c r="CK8" s="135">
        <v>604.71896099999969</v>
      </c>
      <c r="CL8" s="135"/>
      <c r="CM8" s="135"/>
      <c r="CN8" s="135"/>
      <c r="CO8" s="135"/>
      <c r="CP8" s="135"/>
      <c r="CQ8" s="135"/>
      <c r="CR8" s="135"/>
      <c r="CS8" s="135"/>
      <c r="CT8" s="135"/>
      <c r="CU8" s="135"/>
      <c r="CV8" s="135"/>
      <c r="CW8" s="135"/>
      <c r="CX8" s="135"/>
    </row>
    <row r="9" spans="2:102" x14ac:dyDescent="0.2">
      <c r="B9" s="15" t="s">
        <v>23</v>
      </c>
      <c r="C9" s="135">
        <f>C8</f>
        <v>774.07261299999936</v>
      </c>
      <c r="D9" s="135">
        <f t="shared" ref="D9:BO9" si="0">D8</f>
        <v>720.98375799999906</v>
      </c>
      <c r="E9" s="135">
        <f t="shared" si="0"/>
        <v>636.70939499999952</v>
      </c>
      <c r="F9" s="135">
        <f t="shared" si="0"/>
        <v>654.38375300000007</v>
      </c>
      <c r="G9" s="135">
        <f t="shared" si="0"/>
        <v>661.87407400000041</v>
      </c>
      <c r="H9" s="135">
        <f t="shared" si="0"/>
        <v>681.25435999999991</v>
      </c>
      <c r="I9" s="135">
        <f t="shared" si="0"/>
        <v>824.51602500000058</v>
      </c>
      <c r="J9" s="135">
        <f t="shared" si="0"/>
        <v>1001.3319680000002</v>
      </c>
      <c r="K9" s="135">
        <f t="shared" si="0"/>
        <v>1067.7291200000002</v>
      </c>
      <c r="L9" s="135">
        <f t="shared" si="0"/>
        <v>1047.1888710000001</v>
      </c>
      <c r="M9" s="135">
        <f t="shared" si="0"/>
        <v>955.04200300000002</v>
      </c>
      <c r="N9" s="135">
        <f t="shared" si="0"/>
        <v>986.41651599999989</v>
      </c>
      <c r="O9" s="135">
        <f t="shared" si="0"/>
        <v>778.1039389999994</v>
      </c>
      <c r="P9" s="135">
        <f t="shared" si="0"/>
        <v>692.99552300000005</v>
      </c>
      <c r="Q9" s="135">
        <f t="shared" si="0"/>
        <v>645.56420300000002</v>
      </c>
      <c r="R9" s="135">
        <f t="shared" si="0"/>
        <v>657.50455200000056</v>
      </c>
      <c r="S9" s="135">
        <f t="shared" si="0"/>
        <v>673.7375440000003</v>
      </c>
      <c r="T9" s="135">
        <f t="shared" si="0"/>
        <v>673.27970100000027</v>
      </c>
      <c r="U9" s="135">
        <f t="shared" si="0"/>
        <v>804.93980400000021</v>
      </c>
      <c r="V9" s="135">
        <f t="shared" si="0"/>
        <v>908.43732199999999</v>
      </c>
      <c r="W9" s="135">
        <f t="shared" si="0"/>
        <v>980.42090700000028</v>
      </c>
      <c r="X9" s="135">
        <f t="shared" si="0"/>
        <v>945.19743900000026</v>
      </c>
      <c r="Y9" s="135">
        <f t="shared" si="0"/>
        <v>837.44704100000001</v>
      </c>
      <c r="Z9" s="135">
        <f t="shared" si="0"/>
        <v>878.51052600000025</v>
      </c>
      <c r="AA9" s="135">
        <f t="shared" si="0"/>
        <v>746.07284100000015</v>
      </c>
      <c r="AB9" s="135">
        <f t="shared" si="0"/>
        <v>676.27600100000006</v>
      </c>
      <c r="AC9" s="135">
        <f t="shared" si="0"/>
        <v>602.37187700000004</v>
      </c>
      <c r="AD9" s="135">
        <f t="shared" si="0"/>
        <v>628.29992200000004</v>
      </c>
      <c r="AE9" s="135">
        <f t="shared" si="0"/>
        <v>626.70829800000013</v>
      </c>
      <c r="AF9" s="135">
        <f t="shared" si="0"/>
        <v>665.71136800000011</v>
      </c>
      <c r="AG9" s="135">
        <f t="shared" si="0"/>
        <v>782.36356699999988</v>
      </c>
      <c r="AH9" s="135">
        <f t="shared" si="0"/>
        <v>906.08190599999989</v>
      </c>
      <c r="AI9" s="135">
        <f t="shared" si="0"/>
        <v>992.46729299999981</v>
      </c>
      <c r="AJ9" s="135">
        <f t="shared" si="0"/>
        <v>959.30029999999999</v>
      </c>
      <c r="AK9" s="135">
        <f t="shared" si="0"/>
        <v>898.63325000000009</v>
      </c>
      <c r="AL9" s="135">
        <f t="shared" si="0"/>
        <v>919.32854900000029</v>
      </c>
      <c r="AM9" s="135">
        <f t="shared" si="0"/>
        <v>782.3356490000001</v>
      </c>
      <c r="AN9" s="135">
        <f t="shared" si="0"/>
        <v>661.95667800000012</v>
      </c>
      <c r="AO9" s="135">
        <f t="shared" si="0"/>
        <v>600.01515799999981</v>
      </c>
      <c r="AP9" s="135">
        <f t="shared" si="0"/>
        <v>626.79200400000002</v>
      </c>
      <c r="AQ9" s="135">
        <f t="shared" si="0"/>
        <v>626.98854000000028</v>
      </c>
      <c r="AR9" s="135">
        <f t="shared" si="0"/>
        <v>683.07121700000016</v>
      </c>
      <c r="AS9" s="135">
        <f t="shared" si="0"/>
        <v>815.97702300000003</v>
      </c>
      <c r="AT9" s="135">
        <f t="shared" si="0"/>
        <v>928.32084900000007</v>
      </c>
      <c r="AU9" s="135">
        <f t="shared" si="0"/>
        <v>1039.5112199999996</v>
      </c>
      <c r="AV9" s="135">
        <f t="shared" si="0"/>
        <v>1033.3193819999999</v>
      </c>
      <c r="AW9" s="135">
        <f t="shared" si="0"/>
        <v>882.80232200000012</v>
      </c>
      <c r="AX9" s="135">
        <f t="shared" si="0"/>
        <v>850.397108</v>
      </c>
      <c r="AY9" s="135">
        <f t="shared" si="0"/>
        <v>704.73677099999975</v>
      </c>
      <c r="AZ9" s="135">
        <f t="shared" si="0"/>
        <v>627.1666610000002</v>
      </c>
      <c r="BA9" s="135">
        <f t="shared" si="0"/>
        <v>571.49561499999993</v>
      </c>
      <c r="BB9" s="135">
        <f t="shared" si="0"/>
        <v>595.85759999999993</v>
      </c>
      <c r="BC9" s="135">
        <f t="shared" si="0"/>
        <v>608.00818099999981</v>
      </c>
      <c r="BD9" s="135">
        <f t="shared" si="0"/>
        <v>646.4286410000002</v>
      </c>
      <c r="BE9" s="135">
        <f t="shared" si="0"/>
        <v>759.97312899999997</v>
      </c>
      <c r="BF9" s="135">
        <f t="shared" si="0"/>
        <v>852.42092700000001</v>
      </c>
      <c r="BG9" s="135">
        <f t="shared" si="0"/>
        <v>989.27838899999983</v>
      </c>
      <c r="BH9" s="135">
        <f t="shared" si="0"/>
        <v>1028.5030530000001</v>
      </c>
      <c r="BI9" s="135">
        <f t="shared" si="0"/>
        <v>875.02896100000021</v>
      </c>
      <c r="BJ9" s="135">
        <f t="shared" si="0"/>
        <v>885.24016900000004</v>
      </c>
      <c r="BK9" s="135">
        <f t="shared" si="0"/>
        <v>749.50050999999996</v>
      </c>
      <c r="BL9" s="135">
        <f t="shared" si="0"/>
        <v>690.32373800000005</v>
      </c>
      <c r="BM9" s="135">
        <f t="shared" si="0"/>
        <v>591.848569</v>
      </c>
      <c r="BN9" s="135">
        <f t="shared" si="0"/>
        <v>605.37066099999981</v>
      </c>
      <c r="BO9" s="135">
        <f t="shared" si="0"/>
        <v>613.41671799999995</v>
      </c>
      <c r="BP9" s="135">
        <f t="shared" ref="BP9:CK9" si="1">BP8</f>
        <v>642.09864799999991</v>
      </c>
      <c r="BQ9" s="135">
        <f t="shared" si="1"/>
        <v>749.87979000000007</v>
      </c>
      <c r="BR9" s="135">
        <f t="shared" si="1"/>
        <v>899.10480799999993</v>
      </c>
      <c r="BS9" s="135">
        <f t="shared" si="1"/>
        <v>1087.751512</v>
      </c>
      <c r="BT9" s="135">
        <f t="shared" si="1"/>
        <v>985.17127800000014</v>
      </c>
      <c r="BU9" s="135">
        <f t="shared" si="1"/>
        <v>816.16336200000001</v>
      </c>
      <c r="BV9" s="135">
        <f t="shared" si="1"/>
        <v>877.55267400000002</v>
      </c>
      <c r="BW9" s="135">
        <f t="shared" si="1"/>
        <v>685.66601400000025</v>
      </c>
      <c r="BX9" s="135">
        <f t="shared" si="1"/>
        <v>655.25775299999941</v>
      </c>
      <c r="BY9" s="135">
        <f t="shared" si="1"/>
        <v>604.30434200000013</v>
      </c>
      <c r="BZ9" s="135">
        <f t="shared" si="1"/>
        <v>605.33543599999985</v>
      </c>
      <c r="CA9" s="135">
        <f t="shared" si="1"/>
        <v>610.2964340000002</v>
      </c>
      <c r="CB9" s="135">
        <f t="shared" si="1"/>
        <v>622.78978200000006</v>
      </c>
      <c r="CC9" s="135">
        <f t="shared" si="1"/>
        <v>710.64532899999949</v>
      </c>
      <c r="CD9" s="135">
        <f t="shared" si="1"/>
        <v>770.13184999999999</v>
      </c>
      <c r="CE9" s="135">
        <f t="shared" si="1"/>
        <v>884.0895799999995</v>
      </c>
      <c r="CF9" s="135">
        <f t="shared" si="1"/>
        <v>897.76973800000087</v>
      </c>
      <c r="CG9" s="135">
        <f t="shared" si="1"/>
        <v>877.24426400000038</v>
      </c>
      <c r="CH9" s="135">
        <f t="shared" si="1"/>
        <v>819.0313010000001</v>
      </c>
      <c r="CI9" s="135">
        <f t="shared" si="1"/>
        <v>701.98860699999932</v>
      </c>
      <c r="CJ9" s="135">
        <f t="shared" si="1"/>
        <v>659.81953299999975</v>
      </c>
      <c r="CK9" s="135">
        <f t="shared" si="1"/>
        <v>604.71896099999969</v>
      </c>
      <c r="CL9" s="135"/>
      <c r="CM9" s="135"/>
      <c r="CN9" s="135"/>
      <c r="CO9" s="135"/>
      <c r="CP9" s="135"/>
      <c r="CQ9" s="135"/>
      <c r="CR9" s="135"/>
      <c r="CS9" s="135"/>
      <c r="CT9" s="135"/>
      <c r="CU9" s="135"/>
      <c r="CV9" s="135"/>
      <c r="CW9" s="135"/>
      <c r="CX9" s="135"/>
    </row>
    <row r="10" spans="2:10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x14ac:dyDescent="0.2">
      <c r="B12" s="21" t="s">
        <v>24</v>
      </c>
      <c r="C12" s="22">
        <f>SUM(C9,C14)</f>
        <v>1275.3238067333327</v>
      </c>
      <c r="D12" s="22">
        <f t="shared" ref="D12:BO12" si="2">SUM(D9,D14)</f>
        <v>1224.6325028333324</v>
      </c>
      <c r="E12" s="22">
        <f t="shared" si="2"/>
        <v>1134.4871565333328</v>
      </c>
      <c r="F12" s="22">
        <f t="shared" si="2"/>
        <v>1163.3168842333334</v>
      </c>
      <c r="G12" s="22">
        <f t="shared" si="2"/>
        <v>1168.1670430333338</v>
      </c>
      <c r="H12" s="22">
        <f t="shared" si="2"/>
        <v>1183.6780944333332</v>
      </c>
      <c r="I12" s="22">
        <f t="shared" si="2"/>
        <v>1341.3505309333339</v>
      </c>
      <c r="J12" s="22">
        <f t="shared" si="2"/>
        <v>1515.7209721333334</v>
      </c>
      <c r="K12" s="22">
        <f t="shared" si="2"/>
        <v>1560.3855116333334</v>
      </c>
      <c r="L12" s="22">
        <f t="shared" si="2"/>
        <v>1556.4898723333333</v>
      </c>
      <c r="M12" s="22">
        <f t="shared" si="2"/>
        <v>1422.2721089333334</v>
      </c>
      <c r="N12" s="22">
        <f t="shared" si="2"/>
        <v>1499.7698661333334</v>
      </c>
      <c r="O12" s="22">
        <f t="shared" si="2"/>
        <v>1258.5995255249993</v>
      </c>
      <c r="P12" s="22">
        <f t="shared" si="2"/>
        <v>1193.1735222249999</v>
      </c>
      <c r="Q12" s="22">
        <f t="shared" si="2"/>
        <v>1136.725645725</v>
      </c>
      <c r="R12" s="22">
        <f t="shared" si="2"/>
        <v>1168.5951867250005</v>
      </c>
      <c r="S12" s="22">
        <f t="shared" si="2"/>
        <v>1174.1566124250003</v>
      </c>
      <c r="T12" s="22">
        <f t="shared" si="2"/>
        <v>1168.4730610250003</v>
      </c>
      <c r="U12" s="22">
        <f t="shared" si="2"/>
        <v>1315.0282018250002</v>
      </c>
      <c r="V12" s="22">
        <f t="shared" si="2"/>
        <v>1412.243633625</v>
      </c>
      <c r="W12" s="22">
        <f t="shared" si="2"/>
        <v>1457.9678176250004</v>
      </c>
      <c r="X12" s="22">
        <f t="shared" si="2"/>
        <v>1455.5093076750004</v>
      </c>
      <c r="Y12" s="22">
        <f t="shared" si="2"/>
        <v>1299.424994575</v>
      </c>
      <c r="Z12" s="22">
        <f t="shared" si="2"/>
        <v>1380.5779438250004</v>
      </c>
      <c r="AA12" s="22">
        <f t="shared" si="2"/>
        <v>1210.2218222000001</v>
      </c>
      <c r="AB12" s="22">
        <f t="shared" si="2"/>
        <v>1162.8680121500001</v>
      </c>
      <c r="AC12" s="22">
        <f t="shared" si="2"/>
        <v>1082.02338055</v>
      </c>
      <c r="AD12" s="22">
        <f t="shared" si="2"/>
        <v>1120.3163949</v>
      </c>
      <c r="AE12" s="22">
        <f t="shared" si="2"/>
        <v>1120.19508705</v>
      </c>
      <c r="AF12" s="22">
        <f t="shared" si="2"/>
        <v>1145.4315641000001</v>
      </c>
      <c r="AG12" s="22">
        <f t="shared" si="2"/>
        <v>1291.5180446499999</v>
      </c>
      <c r="AH12" s="22">
        <f t="shared" si="2"/>
        <v>1404.1214891499999</v>
      </c>
      <c r="AI12" s="22">
        <f t="shared" si="2"/>
        <v>1468.4942681999999</v>
      </c>
      <c r="AJ12" s="22">
        <f t="shared" si="2"/>
        <v>1467.67218</v>
      </c>
      <c r="AK12" s="22">
        <f t="shared" si="2"/>
        <v>1360.7531376000002</v>
      </c>
      <c r="AL12" s="22">
        <f t="shared" si="2"/>
        <v>1397.9762769500003</v>
      </c>
      <c r="AM12" s="22">
        <f t="shared" si="2"/>
        <v>1252.5929928416667</v>
      </c>
      <c r="AN12" s="22">
        <f t="shared" si="2"/>
        <v>1128.0985858916667</v>
      </c>
      <c r="AO12" s="22">
        <f t="shared" si="2"/>
        <v>1048.7948499916665</v>
      </c>
      <c r="AP12" s="22">
        <f t="shared" si="2"/>
        <v>1098.4101808416667</v>
      </c>
      <c r="AQ12" s="22">
        <f t="shared" si="2"/>
        <v>1087.3381983836668</v>
      </c>
      <c r="AR12" s="22">
        <f t="shared" si="2"/>
        <v>1134.8231506376669</v>
      </c>
      <c r="AS12" s="22">
        <f t="shared" si="2"/>
        <v>1290.2308693526666</v>
      </c>
      <c r="AT12" s="22">
        <f t="shared" si="2"/>
        <v>1384.7953545416667</v>
      </c>
      <c r="AU12" s="22">
        <f t="shared" si="2"/>
        <v>1487.8144405916664</v>
      </c>
      <c r="AV12" s="22">
        <f t="shared" si="2"/>
        <v>1502.2666787216667</v>
      </c>
      <c r="AW12" s="22">
        <f t="shared" si="2"/>
        <v>1311.6111317016669</v>
      </c>
      <c r="AX12" s="22">
        <f t="shared" si="2"/>
        <v>1305.9603709816668</v>
      </c>
      <c r="AY12" s="22">
        <f t="shared" si="2"/>
        <v>1131.1982532599995</v>
      </c>
      <c r="AZ12" s="22">
        <f t="shared" si="2"/>
        <v>1061.2990087000003</v>
      </c>
      <c r="BA12" s="22">
        <f t="shared" si="2"/>
        <v>1006.8439150599997</v>
      </c>
      <c r="BB12" s="22">
        <f t="shared" si="2"/>
        <v>1050.1811894999998</v>
      </c>
      <c r="BC12" s="22">
        <f t="shared" si="2"/>
        <v>1050.6644383799999</v>
      </c>
      <c r="BD12" s="22">
        <f t="shared" si="2"/>
        <v>1080.3888778400001</v>
      </c>
      <c r="BE12" s="22">
        <f t="shared" si="2"/>
        <v>1214.1820104600001</v>
      </c>
      <c r="BF12" s="22">
        <f t="shared" si="2"/>
        <v>1301.3611034800001</v>
      </c>
      <c r="BG12" s="22">
        <f t="shared" si="2"/>
        <v>1432.4356149999999</v>
      </c>
      <c r="BH12" s="22">
        <f t="shared" si="2"/>
        <v>1492.553531</v>
      </c>
      <c r="BI12" s="22">
        <f t="shared" si="2"/>
        <v>1302.4661700000001</v>
      </c>
      <c r="BJ12" s="22">
        <f t="shared" si="2"/>
        <v>1354.017433</v>
      </c>
      <c r="BK12" s="22">
        <f t="shared" si="2"/>
        <v>1181.2151193</v>
      </c>
      <c r="BL12" s="22">
        <f t="shared" si="2"/>
        <v>1131.9365484</v>
      </c>
      <c r="BM12" s="22">
        <f t="shared" si="2"/>
        <v>1023.9915613000001</v>
      </c>
      <c r="BN12" s="22">
        <f t="shared" si="2"/>
        <v>1053.0515767999998</v>
      </c>
      <c r="BO12" s="22">
        <f t="shared" si="2"/>
        <v>1052.2845053999999</v>
      </c>
      <c r="BP12" s="22">
        <f t="shared" ref="BP12:CX12" si="3">SUM(BP9,BP14)</f>
        <v>1079.0514745</v>
      </c>
      <c r="BQ12" s="22">
        <f t="shared" si="3"/>
        <v>1207.9853281000001</v>
      </c>
      <c r="BR12" s="22">
        <f t="shared" si="3"/>
        <v>1355.5698431999999</v>
      </c>
      <c r="BS12" s="22">
        <f t="shared" si="3"/>
        <v>1543.9246509000002</v>
      </c>
      <c r="BT12" s="22">
        <f t="shared" si="3"/>
        <v>1453.9775392000001</v>
      </c>
      <c r="BU12" s="22">
        <f t="shared" si="3"/>
        <v>1243.2444452</v>
      </c>
      <c r="BV12" s="22">
        <f t="shared" si="3"/>
        <v>1346.3370480000001</v>
      </c>
      <c r="BW12" s="22">
        <f t="shared" si="3"/>
        <v>1111.5282448000003</v>
      </c>
      <c r="BX12" s="22">
        <f t="shared" si="3"/>
        <v>1097.4478083999993</v>
      </c>
      <c r="BY12" s="22">
        <f t="shared" si="3"/>
        <v>1038.6624277000001</v>
      </c>
      <c r="BZ12" s="22">
        <f t="shared" si="3"/>
        <v>1049.3519475999997</v>
      </c>
      <c r="CA12" s="22">
        <f t="shared" si="3"/>
        <v>1056.0971932000002</v>
      </c>
      <c r="CB12" s="22">
        <f t="shared" si="3"/>
        <v>1059.9226134</v>
      </c>
      <c r="CC12" s="22">
        <f t="shared" si="3"/>
        <v>1159.1328155999995</v>
      </c>
      <c r="CD12" s="22">
        <f t="shared" si="3"/>
        <v>1212.045599</v>
      </c>
      <c r="CE12" s="22">
        <f t="shared" si="3"/>
        <v>1311.6843363999994</v>
      </c>
      <c r="CF12" s="22">
        <f t="shared" si="3"/>
        <v>1348.0553937000009</v>
      </c>
      <c r="CG12" s="22">
        <f t="shared" si="3"/>
        <v>1312.9102738000004</v>
      </c>
      <c r="CH12" s="22">
        <f t="shared" si="3"/>
        <v>1268.1549577000001</v>
      </c>
      <c r="CI12" s="22">
        <f t="shared" si="3"/>
        <v>1126.7146179999993</v>
      </c>
      <c r="CJ12" s="22">
        <f t="shared" si="3"/>
        <v>1110.9843659999997</v>
      </c>
      <c r="CK12" s="22">
        <f t="shared" si="3"/>
        <v>1021.1202439999997</v>
      </c>
      <c r="CL12" s="22">
        <f t="shared" si="3"/>
        <v>0</v>
      </c>
      <c r="CM12" s="22">
        <f t="shared" si="3"/>
        <v>0</v>
      </c>
      <c r="CN12" s="22">
        <f t="shared" si="3"/>
        <v>0</v>
      </c>
      <c r="CO12" s="22">
        <f t="shared" si="3"/>
        <v>0</v>
      </c>
      <c r="CP12" s="22">
        <f t="shared" si="3"/>
        <v>0</v>
      </c>
      <c r="CQ12" s="22">
        <f t="shared" si="3"/>
        <v>0</v>
      </c>
      <c r="CR12" s="22">
        <f t="shared" si="3"/>
        <v>0</v>
      </c>
      <c r="CS12" s="22">
        <f t="shared" si="3"/>
        <v>0</v>
      </c>
      <c r="CT12" s="22">
        <f t="shared" si="3"/>
        <v>0</v>
      </c>
      <c r="CU12" s="22">
        <f t="shared" si="3"/>
        <v>0</v>
      </c>
      <c r="CV12" s="22">
        <f t="shared" si="3"/>
        <v>0</v>
      </c>
      <c r="CW12" s="22">
        <f t="shared" si="3"/>
        <v>0</v>
      </c>
      <c r="CX12" s="22">
        <f t="shared" si="3"/>
        <v>0</v>
      </c>
    </row>
    <row r="13" spans="2:102" x14ac:dyDescent="0.2">
      <c r="B13" s="21" t="s">
        <v>121</v>
      </c>
      <c r="C13" s="135">
        <v>1385.9929089</v>
      </c>
      <c r="D13" s="135">
        <v>1308.4493971000002</v>
      </c>
      <c r="E13" s="135">
        <v>1204.8239659000001</v>
      </c>
      <c r="F13" s="135">
        <v>1224.9102694999999</v>
      </c>
      <c r="G13" s="135">
        <v>1225.9044127000002</v>
      </c>
      <c r="H13" s="135">
        <v>1232.0496897999999</v>
      </c>
      <c r="I13" s="135">
        <v>1361.4256200299999</v>
      </c>
      <c r="J13" s="135">
        <v>1525.5377121399999</v>
      </c>
      <c r="K13" s="135">
        <v>1646.0384795499999</v>
      </c>
      <c r="L13" s="135">
        <v>1670.5467240400001</v>
      </c>
      <c r="M13" s="135">
        <v>1526.3463119</v>
      </c>
      <c r="N13" s="135">
        <v>1621.5299361700002</v>
      </c>
      <c r="O13" s="135">
        <v>1350.7569110299999</v>
      </c>
      <c r="P13" s="135">
        <v>1287.9642092900001</v>
      </c>
      <c r="Q13" s="135">
        <v>1173.5671419199998</v>
      </c>
      <c r="R13" s="135">
        <v>1216.6537780199999</v>
      </c>
      <c r="S13" s="135">
        <v>1214.14275133</v>
      </c>
      <c r="T13" s="135">
        <v>1205.9965437600001</v>
      </c>
      <c r="U13" s="135">
        <v>1333.3811249299999</v>
      </c>
      <c r="V13" s="135">
        <v>1467.3499455899998</v>
      </c>
      <c r="W13" s="135">
        <v>1549.0525593</v>
      </c>
      <c r="X13" s="135">
        <v>1586.0419819199999</v>
      </c>
      <c r="Y13" s="135">
        <v>1420.8104510000001</v>
      </c>
      <c r="Z13" s="135">
        <v>1478.5395455</v>
      </c>
      <c r="AA13" s="135">
        <v>1238.5270595</v>
      </c>
      <c r="AB13" s="135">
        <v>1242.7357245000001</v>
      </c>
      <c r="AC13" s="135">
        <v>1182.099602</v>
      </c>
      <c r="AD13" s="135">
        <v>1226.4410355</v>
      </c>
      <c r="AE13" s="135">
        <v>1212.8419285</v>
      </c>
      <c r="AF13" s="135">
        <v>1202.4057475</v>
      </c>
      <c r="AG13" s="135">
        <v>1362.1403679999999</v>
      </c>
      <c r="AH13" s="135">
        <v>1455.483197</v>
      </c>
      <c r="AI13" s="135">
        <v>1575.2358849999998</v>
      </c>
      <c r="AJ13" s="135">
        <v>1593.6601204999999</v>
      </c>
      <c r="AK13" s="135">
        <v>1452.6209515</v>
      </c>
      <c r="AL13" s="135">
        <v>1493.2908295</v>
      </c>
      <c r="AM13" s="135">
        <v>1349.7960779999999</v>
      </c>
      <c r="AN13" s="135">
        <v>1219.863699</v>
      </c>
      <c r="AO13" s="135">
        <v>1134.3265289999999</v>
      </c>
      <c r="AP13" s="135">
        <v>1189.9548284999998</v>
      </c>
      <c r="AQ13" s="135">
        <v>1193.0358895000004</v>
      </c>
      <c r="AR13" s="135">
        <v>1178.9290894999999</v>
      </c>
      <c r="AS13" s="135">
        <v>1331.6069075</v>
      </c>
      <c r="AT13" s="135">
        <v>1412.8045789999999</v>
      </c>
      <c r="AU13" s="135">
        <v>1533.3218360000001</v>
      </c>
      <c r="AV13" s="135">
        <v>1587.561837</v>
      </c>
      <c r="AW13" s="135">
        <v>1403.3171560000001</v>
      </c>
      <c r="AX13" s="135">
        <v>1389.1392905</v>
      </c>
      <c r="AY13" s="135">
        <v>1219.0478625000001</v>
      </c>
      <c r="AZ13" s="135">
        <v>1189.1618460000002</v>
      </c>
      <c r="BA13" s="135">
        <v>1105.2896289999999</v>
      </c>
      <c r="BB13" s="135">
        <v>1160.790984</v>
      </c>
      <c r="BC13" s="135">
        <v>1154.1735799999999</v>
      </c>
      <c r="BD13" s="135">
        <v>1133.595556</v>
      </c>
      <c r="BE13" s="135">
        <v>1258.2624479999999</v>
      </c>
      <c r="BF13" s="135">
        <v>1353.0743614999999</v>
      </c>
      <c r="BG13" s="135">
        <v>1530.0258855</v>
      </c>
      <c r="BH13" s="135">
        <v>1622.7687785000001</v>
      </c>
      <c r="BI13" s="135">
        <v>1407.3972085</v>
      </c>
      <c r="BJ13" s="135">
        <v>1451.5302375000001</v>
      </c>
      <c r="BK13" s="135">
        <v>1237.7637714999998</v>
      </c>
      <c r="BL13" s="135">
        <v>1197.3003839999999</v>
      </c>
      <c r="BM13" s="135">
        <v>1094.5352705</v>
      </c>
      <c r="BN13" s="135">
        <v>1137.2897464999999</v>
      </c>
      <c r="BO13" s="135">
        <v>1144.433039</v>
      </c>
      <c r="BP13" s="135">
        <v>1143.6974885</v>
      </c>
      <c r="BQ13" s="135">
        <v>1285.295893</v>
      </c>
      <c r="BR13" s="135">
        <v>1410.5981055</v>
      </c>
      <c r="BS13" s="135">
        <v>1649.1815899999999</v>
      </c>
      <c r="BT13" s="135">
        <v>1562.6594944999999</v>
      </c>
      <c r="BU13" s="135">
        <v>1340.4794495000001</v>
      </c>
      <c r="BV13" s="135">
        <v>1393.7458650000001</v>
      </c>
      <c r="BW13" s="135">
        <v>1153.2493864999999</v>
      </c>
      <c r="BX13" s="135">
        <v>1160.5477145</v>
      </c>
      <c r="BY13" s="135">
        <v>1112.563645</v>
      </c>
      <c r="BZ13" s="135">
        <v>1124.7216440000002</v>
      </c>
      <c r="CA13" s="135">
        <v>1139.6958135</v>
      </c>
      <c r="CB13" s="135">
        <v>1132.818244</v>
      </c>
      <c r="CC13" s="135">
        <v>1224.3611430000001</v>
      </c>
      <c r="CD13" s="135">
        <v>1288.815229</v>
      </c>
      <c r="CE13" s="135">
        <v>1422.4072074999999</v>
      </c>
      <c r="CF13" s="135">
        <v>1446.5846965000001</v>
      </c>
      <c r="CG13" s="135">
        <v>1406.242058</v>
      </c>
      <c r="CH13" s="135">
        <v>1305.0855470000001</v>
      </c>
      <c r="CI13" s="135">
        <v>1238.7865590000001</v>
      </c>
      <c r="CJ13" s="135">
        <v>1189.1964969999999</v>
      </c>
      <c r="CK13" s="135">
        <v>1099.6267495</v>
      </c>
      <c r="CL13" s="135"/>
      <c r="CM13" s="135"/>
      <c r="CN13" s="135"/>
      <c r="CO13" s="135"/>
      <c r="CP13" s="135"/>
      <c r="CQ13" s="135"/>
      <c r="CR13" s="135"/>
      <c r="CS13" s="135"/>
      <c r="CT13" s="135"/>
      <c r="CU13" s="135"/>
      <c r="CV13" s="135"/>
      <c r="CW13" s="135"/>
      <c r="CX13" s="135"/>
    </row>
    <row r="14" spans="2:102" x14ac:dyDescent="0.2">
      <c r="B14" s="21" t="s">
        <v>25</v>
      </c>
      <c r="C14" s="135">
        <v>501.25119373333331</v>
      </c>
      <c r="D14" s="135">
        <v>503.6487448333333</v>
      </c>
      <c r="E14" s="135">
        <v>497.77776153333338</v>
      </c>
      <c r="F14" s="135">
        <v>508.93313123333337</v>
      </c>
      <c r="G14" s="135">
        <v>506.29296903333329</v>
      </c>
      <c r="H14" s="135">
        <v>502.42373443333338</v>
      </c>
      <c r="I14" s="135">
        <v>516.83450593333328</v>
      </c>
      <c r="J14" s="135">
        <v>514.38900413333329</v>
      </c>
      <c r="K14" s="135">
        <v>492.65639163333333</v>
      </c>
      <c r="L14" s="135">
        <v>509.30100133333332</v>
      </c>
      <c r="M14" s="135">
        <v>467.23010593333333</v>
      </c>
      <c r="N14" s="135">
        <v>513.35335013333338</v>
      </c>
      <c r="O14" s="135">
        <v>480.49558652499996</v>
      </c>
      <c r="P14" s="135">
        <v>500.17799922499995</v>
      </c>
      <c r="Q14" s="135">
        <v>491.16144272499997</v>
      </c>
      <c r="R14" s="135">
        <v>511.09063472499997</v>
      </c>
      <c r="S14" s="135">
        <v>500.41906842499998</v>
      </c>
      <c r="T14" s="135">
        <v>495.193360025</v>
      </c>
      <c r="U14" s="135">
        <v>510.08839782500002</v>
      </c>
      <c r="V14" s="135">
        <v>503.80631162500003</v>
      </c>
      <c r="W14" s="135">
        <v>477.54691062500001</v>
      </c>
      <c r="X14" s="135">
        <v>510.31186867500003</v>
      </c>
      <c r="Y14" s="135">
        <v>461.97795357499996</v>
      </c>
      <c r="Z14" s="135">
        <v>502.06741782500006</v>
      </c>
      <c r="AA14" s="135">
        <v>464.14898119999992</v>
      </c>
      <c r="AB14" s="135">
        <v>486.59201114999996</v>
      </c>
      <c r="AC14" s="135">
        <v>479.65150354999997</v>
      </c>
      <c r="AD14" s="135">
        <v>492.0164729</v>
      </c>
      <c r="AE14" s="135">
        <v>493.48678904999997</v>
      </c>
      <c r="AF14" s="135">
        <v>479.72019609999995</v>
      </c>
      <c r="AG14" s="135">
        <v>509.15447765000005</v>
      </c>
      <c r="AH14" s="135">
        <v>498.03958315</v>
      </c>
      <c r="AI14" s="135">
        <v>476.02697520000004</v>
      </c>
      <c r="AJ14" s="135">
        <v>508.37187999999992</v>
      </c>
      <c r="AK14" s="135">
        <v>462.11988760000003</v>
      </c>
      <c r="AL14" s="135">
        <v>478.64772794999999</v>
      </c>
      <c r="AM14" s="135">
        <v>470.25734384166668</v>
      </c>
      <c r="AN14" s="135">
        <v>466.14190789166662</v>
      </c>
      <c r="AO14" s="135">
        <v>448.7796919916666</v>
      </c>
      <c r="AP14" s="135">
        <v>471.61817684166664</v>
      </c>
      <c r="AQ14" s="135">
        <v>460.34965838366662</v>
      </c>
      <c r="AR14" s="135">
        <v>451.7519336376667</v>
      </c>
      <c r="AS14" s="135">
        <v>474.25384635266664</v>
      </c>
      <c r="AT14" s="135">
        <v>456.47450554166664</v>
      </c>
      <c r="AU14" s="135">
        <v>448.30322059166667</v>
      </c>
      <c r="AV14" s="135">
        <v>468.9472967216667</v>
      </c>
      <c r="AW14" s="135">
        <v>428.80880970166669</v>
      </c>
      <c r="AX14" s="135">
        <v>455.5632629816667</v>
      </c>
      <c r="AY14" s="135">
        <v>426.46148225999991</v>
      </c>
      <c r="AZ14" s="135">
        <v>434.13234769999997</v>
      </c>
      <c r="BA14" s="135">
        <v>435.34830005999987</v>
      </c>
      <c r="BB14" s="135">
        <v>454.32358949999991</v>
      </c>
      <c r="BC14" s="135">
        <v>442.65625738</v>
      </c>
      <c r="BD14" s="135">
        <v>433.96023683999994</v>
      </c>
      <c r="BE14" s="135">
        <v>454.20888146000004</v>
      </c>
      <c r="BF14" s="135">
        <v>448.94017647999999</v>
      </c>
      <c r="BG14" s="135">
        <v>443.15722600000004</v>
      </c>
      <c r="BH14" s="135">
        <v>464.050478</v>
      </c>
      <c r="BI14" s="135">
        <v>427.43720900000005</v>
      </c>
      <c r="BJ14" s="135">
        <v>468.777264</v>
      </c>
      <c r="BK14" s="139">
        <v>431.71460929999995</v>
      </c>
      <c r="BL14" s="139">
        <v>441.6128104</v>
      </c>
      <c r="BM14" s="139">
        <v>432.1429923</v>
      </c>
      <c r="BN14" s="139">
        <v>447.68091579999998</v>
      </c>
      <c r="BO14" s="139">
        <v>438.8677874</v>
      </c>
      <c r="BP14" s="139">
        <v>436.95282650000001</v>
      </c>
      <c r="BQ14" s="139">
        <v>458.1055381000001</v>
      </c>
      <c r="BR14" s="139">
        <v>456.46503520000005</v>
      </c>
      <c r="BS14" s="139">
        <v>456.17313890000008</v>
      </c>
      <c r="BT14" s="139">
        <v>468.80626120000005</v>
      </c>
      <c r="BU14" s="139">
        <v>427.08108319999997</v>
      </c>
      <c r="BV14" s="139">
        <v>468.78437400000001</v>
      </c>
      <c r="BW14" s="139">
        <v>425.86223080000008</v>
      </c>
      <c r="BX14" s="139">
        <v>442.19005540000001</v>
      </c>
      <c r="BY14" s="139">
        <v>434.35808570000006</v>
      </c>
      <c r="BZ14" s="139">
        <v>444.01651159999994</v>
      </c>
      <c r="CA14" s="139">
        <v>445.80075920000002</v>
      </c>
      <c r="CB14" s="139">
        <v>437.1328314000001</v>
      </c>
      <c r="CC14" s="139">
        <v>448.48748659999995</v>
      </c>
      <c r="CD14" s="139">
        <v>441.91374899999994</v>
      </c>
      <c r="CE14" s="139">
        <v>427.59475639999999</v>
      </c>
      <c r="CF14" s="139">
        <v>450.28565570000001</v>
      </c>
      <c r="CG14" s="139">
        <v>435.66600979999998</v>
      </c>
      <c r="CH14" s="139">
        <v>449.12365669999997</v>
      </c>
      <c r="CI14" s="139">
        <v>424.72601099999997</v>
      </c>
      <c r="CJ14" s="139">
        <v>451.16483300000004</v>
      </c>
      <c r="CK14" s="139">
        <v>416.40128300000003</v>
      </c>
      <c r="CL14" s="139"/>
      <c r="CM14" s="139"/>
      <c r="CN14" s="139"/>
      <c r="CO14" s="139"/>
      <c r="CP14" s="139"/>
      <c r="CQ14" s="139"/>
      <c r="CR14" s="139"/>
      <c r="CS14" s="139"/>
      <c r="CT14" s="139"/>
      <c r="CU14" s="139"/>
      <c r="CV14" s="139"/>
      <c r="CW14" s="139"/>
      <c r="CX14" s="139"/>
    </row>
    <row r="16" spans="2:102" customFormat="1" x14ac:dyDescent="0.2">
      <c r="B16" s="11" t="s">
        <v>108</v>
      </c>
    </row>
    <row r="17" spans="2:2" x14ac:dyDescent="0.2">
      <c r="B17" s="11" t="s">
        <v>27</v>
      </c>
    </row>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CZ30"/>
  <sheetViews>
    <sheetView zoomScaleNormal="100" workbookViewId="0">
      <pane xSplit="4" ySplit="2" topLeftCell="E3" activePane="bottomRight" state="frozen"/>
      <selection pane="topRight"/>
      <selection pane="bottomLeft"/>
      <selection pane="bottomRight" activeCell="E31" sqref="E31"/>
    </sheetView>
  </sheetViews>
  <sheetFormatPr defaultRowHeight="12.75" x14ac:dyDescent="0.2"/>
  <cols>
    <col min="1" max="1" width="9.875" style="25" hidden="1" customWidth="1"/>
    <col min="2" max="2" width="7.875" style="25" hidden="1" customWidth="1"/>
    <col min="3" max="3" width="4.5" style="25" customWidth="1"/>
    <col min="4" max="4" width="21.5" style="25" customWidth="1"/>
    <col min="5" max="16384" width="9" style="25"/>
  </cols>
  <sheetData>
    <row r="2" spans="4:104" x14ac:dyDescent="0.2">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x14ac:dyDescent="0.2">
      <c r="D3" s="15" t="s">
        <v>17</v>
      </c>
      <c r="E3" s="26">
        <f>'Orig. App C - restatement'!C3-'Revised App C - restatement'!C3</f>
        <v>0</v>
      </c>
      <c r="F3" s="26">
        <f>'Orig. App C - restatement'!D3-'Revised App C - restatement'!D3</f>
        <v>0</v>
      </c>
      <c r="G3" s="26">
        <f>'Orig. App C - restatement'!E3-'Revised App C - restatement'!E3</f>
        <v>0</v>
      </c>
      <c r="H3" s="26">
        <f>'Orig. App C - restatement'!F3-'Revised App C - restatement'!F3</f>
        <v>0</v>
      </c>
      <c r="I3" s="26">
        <f>'Orig. App C - restatement'!G3-'Revised App C - restatement'!G3</f>
        <v>0</v>
      </c>
      <c r="J3" s="26">
        <f>'Orig. App C - restatement'!H3-'Revised App C - restatement'!H3</f>
        <v>0</v>
      </c>
      <c r="K3" s="26">
        <f>'Orig. App C - restatement'!I3-'Revised App C - restatement'!I3</f>
        <v>0</v>
      </c>
      <c r="L3" s="26">
        <f>'Orig. App C - restatement'!J3-'Revised App C - restatement'!J3</f>
        <v>0</v>
      </c>
      <c r="M3" s="26">
        <f>'Orig. App C - restatement'!K3-'Revised App C - restatement'!K3</f>
        <v>0</v>
      </c>
      <c r="N3" s="26">
        <f>'Orig. App C - restatement'!L3-'Revised App C - restatement'!L3</f>
        <v>0</v>
      </c>
      <c r="O3" s="26">
        <f>'Orig. App C - restatement'!M3-'Revised App C - restatement'!M3</f>
        <v>0</v>
      </c>
      <c r="P3" s="26">
        <f>'Orig. App C - restatement'!N3-'Revised App C - restatement'!N3</f>
        <v>0</v>
      </c>
      <c r="Q3" s="26">
        <f>'Orig. App C - restatement'!O3-'Revised App C - restatement'!O3</f>
        <v>0</v>
      </c>
      <c r="R3" s="26">
        <f>'Orig. App C - restatement'!P3-'Revised App C - restatement'!P3</f>
        <v>0</v>
      </c>
      <c r="S3" s="26">
        <f>'Orig. App C - restatement'!Q3-'Revised App C - restatement'!Q3</f>
        <v>0</v>
      </c>
      <c r="T3" s="26">
        <f>'Orig. App C - restatement'!R3-'Revised App C - restatement'!R3</f>
        <v>0</v>
      </c>
      <c r="U3" s="26">
        <f>'Orig. App C - restatement'!S3-'Revised App C - restatement'!S3</f>
        <v>0</v>
      </c>
      <c r="V3" s="26">
        <f>'Orig. App C - restatement'!T3-'Revised App C - restatement'!T3</f>
        <v>0</v>
      </c>
      <c r="W3" s="26">
        <f>'Orig. App C - restatement'!U3-'Revised App C - restatement'!U3</f>
        <v>0</v>
      </c>
      <c r="X3" s="26">
        <f>'Orig. App C - restatement'!V3-'Revised App C - restatement'!V3</f>
        <v>0</v>
      </c>
      <c r="Y3" s="26">
        <f>'Orig. App C - restatement'!W3-'Revised App C - restatement'!W3</f>
        <v>0</v>
      </c>
      <c r="Z3" s="26">
        <f>'Orig. App C - restatement'!X3-'Revised App C - restatement'!X3</f>
        <v>0</v>
      </c>
      <c r="AA3" s="26">
        <f>'Orig. App C - restatement'!Y3-'Revised App C - restatement'!Y3</f>
        <v>0</v>
      </c>
      <c r="AB3" s="26">
        <f>'Orig. App C - restatement'!Z3-'Revised App C - restatement'!Z3</f>
        <v>0</v>
      </c>
      <c r="AC3" s="26">
        <f>'Orig. App C - restatement'!AA3-'Revised App C - restatement'!AA3</f>
        <v>0</v>
      </c>
      <c r="AD3" s="26">
        <f>'Orig. App C - restatement'!AB3-'Revised App C - restatement'!AB3</f>
        <v>0</v>
      </c>
      <c r="AE3" s="26">
        <f>'Orig. App C - restatement'!AC3-'Revised App C - restatement'!AC3</f>
        <v>0</v>
      </c>
      <c r="AF3" s="26">
        <f>'Orig. App C - restatement'!AD3-'Revised App C - restatement'!AD3</f>
        <v>0</v>
      </c>
      <c r="AG3" s="26">
        <f>'Orig. App C - restatement'!AE3-'Revised App C - restatement'!AE3</f>
        <v>0</v>
      </c>
      <c r="AH3" s="26">
        <f>'Orig. App C - restatement'!AF3-'Revised App C - restatement'!AF3</f>
        <v>0</v>
      </c>
      <c r="AI3" s="26">
        <f>'Orig. App C - restatement'!AG3-'Revised App C - restatement'!AG3</f>
        <v>0</v>
      </c>
      <c r="AJ3" s="26">
        <f>'Orig. App C - restatement'!AH3-'Revised App C - restatement'!AH3</f>
        <v>0</v>
      </c>
      <c r="AK3" s="26">
        <f>'Orig. App C - restatement'!AI3-'Revised App C - restatement'!AI3</f>
        <v>0</v>
      </c>
      <c r="AL3" s="26">
        <f>'Orig. App C - restatement'!AJ3-'Revised App C - restatement'!AJ3</f>
        <v>0</v>
      </c>
      <c r="AM3" s="26">
        <f>'Orig. App C - restatement'!AK3-'Revised App C - restatement'!AK3</f>
        <v>0</v>
      </c>
      <c r="AN3" s="26">
        <f>'Orig. App C - restatement'!AL3-'Revised App C - restatement'!AL3</f>
        <v>0</v>
      </c>
      <c r="AO3" s="26">
        <f>'Orig. App C - restatement'!AM3-'Revised App C - restatement'!AM3</f>
        <v>0</v>
      </c>
      <c r="AP3" s="26">
        <f>'Orig. App C - restatement'!AN3-'Revised App C - restatement'!AN3</f>
        <v>0</v>
      </c>
      <c r="AQ3" s="26">
        <f>'Orig. App C - restatement'!AO3-'Revised App C - restatement'!AO3</f>
        <v>0</v>
      </c>
      <c r="AR3" s="26">
        <f>'Orig. App C - restatement'!AP3-'Revised App C - restatement'!AP3</f>
        <v>0</v>
      </c>
      <c r="AS3" s="26">
        <f>'Orig. App C - restatement'!AQ3-'Revised App C - restatement'!AQ3</f>
        <v>0</v>
      </c>
      <c r="AT3" s="26">
        <f>'Orig. App C - restatement'!AR3-'Revised App C - restatement'!AR3</f>
        <v>0</v>
      </c>
      <c r="AU3" s="26">
        <f>'Orig. App C - restatement'!AS3-'Revised App C - restatement'!AS3</f>
        <v>0</v>
      </c>
      <c r="AV3" s="26">
        <f>'Orig. App C - restatement'!AT3-'Revised App C - restatement'!AT3</f>
        <v>0</v>
      </c>
      <c r="AW3" s="26">
        <f>'Orig. App C - restatement'!AU3-'Revised App C - restatement'!AU3</f>
        <v>0</v>
      </c>
      <c r="AX3" s="26">
        <f>'Orig. App C - restatement'!AV3-'Revised App C - restatement'!AV3</f>
        <v>0</v>
      </c>
      <c r="AY3" s="26">
        <f>'Orig. App C - restatement'!AW3-'Revised App C - restatement'!AW3</f>
        <v>0</v>
      </c>
      <c r="AZ3" s="26">
        <f>'Orig. App C - restatement'!AX3-'Revised App C - restatement'!AX3</f>
        <v>0</v>
      </c>
      <c r="BA3" s="26">
        <f>'Orig. App C - restatement'!AY3-'Revised App C - restatement'!AY3</f>
        <v>0</v>
      </c>
      <c r="BB3" s="26">
        <f>'Orig. App C - restatement'!AZ3-'Revised App C - restatement'!AZ3</f>
        <v>0</v>
      </c>
      <c r="BC3" s="26">
        <f>'Orig. App C - restatement'!BA3-'Revised App C - restatement'!BA3</f>
        <v>0</v>
      </c>
      <c r="BD3" s="26">
        <f>'Orig. App C - restatement'!BB3-'Revised App C - restatement'!BB3</f>
        <v>0</v>
      </c>
      <c r="BE3" s="26">
        <f>'Orig. App C - restatement'!BC3-'Revised App C - restatement'!BC3</f>
        <v>0</v>
      </c>
      <c r="BF3" s="26">
        <f>'Orig. App C - restatement'!BD3-'Revised App C - restatement'!BD3</f>
        <v>0</v>
      </c>
      <c r="BG3" s="26">
        <f>'Orig. App C - restatement'!BE3-'Revised App C - restatement'!BE3</f>
        <v>0</v>
      </c>
      <c r="BH3" s="26">
        <f>'Orig. App C - restatement'!BF3-'Revised App C - restatement'!BF3</f>
        <v>0</v>
      </c>
      <c r="BI3" s="26">
        <f>'Orig. App C - restatement'!BG3-'Revised App C - restatement'!BG3</f>
        <v>0</v>
      </c>
      <c r="BJ3" s="26">
        <f>'Orig. App C - restatement'!BH3-'Revised App C - restatement'!BH3</f>
        <v>0</v>
      </c>
      <c r="BK3" s="26">
        <f>'Orig. App C - restatement'!BI3-'Revised App C - restatement'!BI3</f>
        <v>0</v>
      </c>
      <c r="BL3" s="26">
        <f>'Orig. App C - restatement'!BJ3-'Revised App C - restatement'!BJ3</f>
        <v>0</v>
      </c>
      <c r="BM3" s="26">
        <f>'Orig. App C - restatement'!BK3-'Revised App C - restatement'!BK3</f>
        <v>0</v>
      </c>
      <c r="BN3" s="26">
        <f>'Orig. App C - restatement'!BL3-'Revised App C - restatement'!BL3</f>
        <v>0</v>
      </c>
      <c r="BO3" s="26">
        <f>'Orig. App C - restatement'!BM3-'Revised App C - restatement'!BM3</f>
        <v>0</v>
      </c>
      <c r="BP3" s="26">
        <f>'Orig. App C - restatement'!BN3-'Revised App C - restatement'!BN3</f>
        <v>0</v>
      </c>
      <c r="BQ3" s="26">
        <f>'Orig. App C - restatement'!BO3-'Revised App C - restatement'!BO3</f>
        <v>0</v>
      </c>
      <c r="BR3" s="26">
        <f>'Orig. App C - restatement'!BP3-'Revised App C - restatement'!BP3</f>
        <v>0</v>
      </c>
      <c r="BS3" s="26">
        <f>'Orig. App C - restatement'!BQ3-'Revised App C - restatement'!BQ3</f>
        <v>0</v>
      </c>
      <c r="BT3" s="26">
        <f>'Orig. App C - restatement'!BR3-'Revised App C - restatement'!BR3</f>
        <v>0</v>
      </c>
      <c r="BU3" s="26">
        <f>'Orig. App C - restatement'!BS3-'Revised App C - restatement'!BS3</f>
        <v>0</v>
      </c>
      <c r="BV3" s="26">
        <f>'Orig. App C - restatement'!BT3-'Revised App C - restatement'!BT3</f>
        <v>0</v>
      </c>
      <c r="BW3" s="26">
        <f>'Orig. App C - restatement'!BU3-'Revised App C - restatement'!BU3</f>
        <v>0</v>
      </c>
      <c r="BX3" s="26">
        <f>'Orig. App C - restatement'!BV3-'Revised App C - restatement'!BV3</f>
        <v>0</v>
      </c>
      <c r="BY3" s="26">
        <f>'Orig. App C - restatement'!BW3-'Revised App C - restatement'!BW3</f>
        <v>0</v>
      </c>
      <c r="BZ3" s="26">
        <f>'Orig. App C - restatement'!BX3-'Revised App C - restatement'!BX3</f>
        <v>0</v>
      </c>
      <c r="CA3" s="26">
        <f>'Orig. App C - restatement'!BY3-'Revised App C - restatement'!BY3</f>
        <v>0</v>
      </c>
      <c r="CB3" s="26">
        <f>'Orig. App C - restatement'!BZ3-'Revised App C - restatement'!BZ3</f>
        <v>0</v>
      </c>
      <c r="CC3" s="26">
        <f>'Orig. App C - restatement'!CA3-'Revised App C - restatement'!CA3</f>
        <v>0</v>
      </c>
      <c r="CD3" s="26">
        <f>'Orig. App C - restatement'!CB3-'Revised App C - restatement'!CB3</f>
        <v>0</v>
      </c>
      <c r="CE3" s="26">
        <f>'Orig. App C - restatement'!CC3-'Revised App C - restatement'!CC3</f>
        <v>0</v>
      </c>
      <c r="CF3" s="26">
        <f>'Orig. App C - restatement'!CD3-'Revised App C - restatement'!CD3</f>
        <v>0</v>
      </c>
      <c r="CG3" s="26">
        <f>'Orig. App C - restatement'!CE3-'Revised App C - restatement'!CE3</f>
        <v>0</v>
      </c>
      <c r="CH3" s="26">
        <f>'Orig. App C - restatement'!CF3-'Revised App C - restatement'!CF3</f>
        <v>0</v>
      </c>
      <c r="CI3" s="26">
        <f>'Orig. App C - restatement'!CG3-'Revised App C - restatement'!CG3</f>
        <v>0</v>
      </c>
      <c r="CJ3" s="26">
        <f>'Orig. App C - restatement'!CH3-'Revised App C - restatement'!CH3</f>
        <v>0</v>
      </c>
      <c r="CK3" s="26">
        <f>'Orig. App C - restatement'!CI3-'Revised App C - restatement'!CI3</f>
        <v>0</v>
      </c>
      <c r="CL3" s="26">
        <f>'Orig. App C - restatement'!CJ3-'Revised App C - restatement'!CJ3</f>
        <v>0</v>
      </c>
      <c r="CM3" s="26">
        <f>'Orig. App C - restatement'!CK3-'Revised App C - restatement'!CK3</f>
        <v>0</v>
      </c>
      <c r="CN3" s="26">
        <f>'Orig. App C - restatement'!CL3-'Revised App C - restatement'!CL3</f>
        <v>-631.60425999999995</v>
      </c>
      <c r="CO3" s="26">
        <f>'Orig. App C - restatement'!CM3-'Revised App C - restatement'!CM3</f>
        <v>-625.58878000000004</v>
      </c>
      <c r="CP3" s="26">
        <f>'Orig. App C - restatement'!CN3-'Revised App C - restatement'!CN3</f>
        <v>-645.229377</v>
      </c>
      <c r="CQ3" s="26">
        <f>'Orig. App C - restatement'!CO3-'Revised App C - restatement'!CO3</f>
        <v>-765.70973400000003</v>
      </c>
      <c r="CR3" s="26">
        <f>'Orig. App C - restatement'!CP3-'Revised App C - restatement'!CP3</f>
        <v>-863.0591750000001</v>
      </c>
      <c r="CS3" s="26">
        <f>'Orig. App C - restatement'!CQ3-'Revised App C - restatement'!CQ3</f>
        <v>-931.03858600000001</v>
      </c>
      <c r="CT3" s="26">
        <f>'Orig. App C - restatement'!CR3-'Revised App C - restatement'!CR3</f>
        <v>-957.881756</v>
      </c>
      <c r="CU3" s="26">
        <f>'Orig. App C - restatement'!CS3-'Revised App C - restatement'!CS3</f>
        <v>-870.51683200000002</v>
      </c>
      <c r="CV3" s="26">
        <f>'Orig. App C - restatement'!CT3-'Revised App C - restatement'!CT3</f>
        <v>-928.44642799999997</v>
      </c>
      <c r="CW3" s="26">
        <f>'Orig. App C - restatement'!CU3-'Revised App C - restatement'!CU3</f>
        <v>-730.84463199999993</v>
      </c>
      <c r="CX3" s="26">
        <f>'Orig. App C - restatement'!CV3-'Revised App C - restatement'!CV3</f>
        <v>-681.18858999999998</v>
      </c>
      <c r="CY3" s="26">
        <f>'Orig. App C - restatement'!CW3-'Revised App C - restatement'!CW3</f>
        <v>0</v>
      </c>
      <c r="CZ3" s="26">
        <f>'Orig. App C - restatement'!CX3-'Revised App C - restatement'!CX3</f>
        <v>0</v>
      </c>
    </row>
    <row r="4" spans="4:104" x14ac:dyDescent="0.2">
      <c r="D4" s="15" t="s">
        <v>18</v>
      </c>
      <c r="E4" s="26">
        <f>'Orig. App C - restatement'!C4-'Revised App C - restatement'!C4</f>
        <v>0</v>
      </c>
      <c r="F4" s="26">
        <f>'Orig. App C - restatement'!D4-'Revised App C - restatement'!D4</f>
        <v>0</v>
      </c>
      <c r="G4" s="26">
        <f>'Orig. App C - restatement'!E4-'Revised App C - restatement'!E4</f>
        <v>0</v>
      </c>
      <c r="H4" s="26">
        <f>'Orig. App C - restatement'!F4-'Revised App C - restatement'!F4</f>
        <v>0</v>
      </c>
      <c r="I4" s="26">
        <f>'Orig. App C - restatement'!G4-'Revised App C - restatement'!G4</f>
        <v>0</v>
      </c>
      <c r="J4" s="26">
        <f>'Orig. App C - restatement'!H4-'Revised App C - restatement'!H4</f>
        <v>0</v>
      </c>
      <c r="K4" s="26">
        <f>'Orig. App C - restatement'!I4-'Revised App C - restatement'!I4</f>
        <v>0</v>
      </c>
      <c r="L4" s="26">
        <f>'Orig. App C - restatement'!J4-'Revised App C - restatement'!J4</f>
        <v>0</v>
      </c>
      <c r="M4" s="26">
        <f>'Orig. App C - restatement'!K4-'Revised App C - restatement'!K4</f>
        <v>0</v>
      </c>
      <c r="N4" s="26">
        <f>'Orig. App C - restatement'!L4-'Revised App C - restatement'!L4</f>
        <v>0</v>
      </c>
      <c r="O4" s="26">
        <f>'Orig. App C - restatement'!M4-'Revised App C - restatement'!M4</f>
        <v>0</v>
      </c>
      <c r="P4" s="26">
        <f>'Orig. App C - restatement'!N4-'Revised App C - restatement'!N4</f>
        <v>0</v>
      </c>
      <c r="Q4" s="26">
        <f>'Orig. App C - restatement'!O4-'Revised App C - restatement'!O4</f>
        <v>0</v>
      </c>
      <c r="R4" s="26">
        <f>'Orig. App C - restatement'!P4-'Revised App C - restatement'!P4</f>
        <v>0</v>
      </c>
      <c r="S4" s="26">
        <f>'Orig. App C - restatement'!Q4-'Revised App C - restatement'!Q4</f>
        <v>0</v>
      </c>
      <c r="T4" s="26">
        <f>'Orig. App C - restatement'!R4-'Revised App C - restatement'!R4</f>
        <v>0</v>
      </c>
      <c r="U4" s="26">
        <f>'Orig. App C - restatement'!S4-'Revised App C - restatement'!S4</f>
        <v>0</v>
      </c>
      <c r="V4" s="26">
        <f>'Orig. App C - restatement'!T4-'Revised App C - restatement'!T4</f>
        <v>0</v>
      </c>
      <c r="W4" s="26">
        <f>'Orig. App C - restatement'!U4-'Revised App C - restatement'!U4</f>
        <v>0</v>
      </c>
      <c r="X4" s="26">
        <f>'Orig. App C - restatement'!V4-'Revised App C - restatement'!V4</f>
        <v>0</v>
      </c>
      <c r="Y4" s="26">
        <f>'Orig. App C - restatement'!W4-'Revised App C - restatement'!W4</f>
        <v>0</v>
      </c>
      <c r="Z4" s="26">
        <f>'Orig. App C - restatement'!X4-'Revised App C - restatement'!X4</f>
        <v>0</v>
      </c>
      <c r="AA4" s="26">
        <f>'Orig. App C - restatement'!Y4-'Revised App C - restatement'!Y4</f>
        <v>0</v>
      </c>
      <c r="AB4" s="26">
        <f>'Orig. App C - restatement'!Z4-'Revised App C - restatement'!Z4</f>
        <v>0</v>
      </c>
      <c r="AC4" s="26">
        <f>'Orig. App C - restatement'!AA4-'Revised App C - restatement'!AA4</f>
        <v>0</v>
      </c>
      <c r="AD4" s="26">
        <f>'Orig. App C - restatement'!AB4-'Revised App C - restatement'!AB4</f>
        <v>0</v>
      </c>
      <c r="AE4" s="26">
        <f>'Orig. App C - restatement'!AC4-'Revised App C - restatement'!AC4</f>
        <v>0</v>
      </c>
      <c r="AF4" s="26">
        <f>'Orig. App C - restatement'!AD4-'Revised App C - restatement'!AD4</f>
        <v>0</v>
      </c>
      <c r="AG4" s="26">
        <f>'Orig. App C - restatement'!AE4-'Revised App C - restatement'!AE4</f>
        <v>0</v>
      </c>
      <c r="AH4" s="26">
        <f>'Orig. App C - restatement'!AF4-'Revised App C - restatement'!AF4</f>
        <v>0</v>
      </c>
      <c r="AI4" s="26">
        <f>'Orig. App C - restatement'!AG4-'Revised App C - restatement'!AG4</f>
        <v>0</v>
      </c>
      <c r="AJ4" s="26">
        <f>'Orig. App C - restatement'!AH4-'Revised App C - restatement'!AH4</f>
        <v>0</v>
      </c>
      <c r="AK4" s="26">
        <f>'Orig. App C - restatement'!AI4-'Revised App C - restatement'!AI4</f>
        <v>0</v>
      </c>
      <c r="AL4" s="26">
        <f>'Orig. App C - restatement'!AJ4-'Revised App C - restatement'!AJ4</f>
        <v>0</v>
      </c>
      <c r="AM4" s="26">
        <f>'Orig. App C - restatement'!AK4-'Revised App C - restatement'!AK4</f>
        <v>0</v>
      </c>
      <c r="AN4" s="26">
        <f>'Orig. App C - restatement'!AL4-'Revised App C - restatement'!AL4</f>
        <v>0</v>
      </c>
      <c r="AO4" s="26">
        <f>'Orig. App C - restatement'!AM4-'Revised App C - restatement'!AM4</f>
        <v>0</v>
      </c>
      <c r="AP4" s="26">
        <f>'Orig. App C - restatement'!AN4-'Revised App C - restatement'!AN4</f>
        <v>0</v>
      </c>
      <c r="AQ4" s="26">
        <f>'Orig. App C - restatement'!AO4-'Revised App C - restatement'!AO4</f>
        <v>0</v>
      </c>
      <c r="AR4" s="26">
        <f>'Orig. App C - restatement'!AP4-'Revised App C - restatement'!AP4</f>
        <v>0</v>
      </c>
      <c r="AS4" s="26">
        <f>'Orig. App C - restatement'!AQ4-'Revised App C - restatement'!AQ4</f>
        <v>0</v>
      </c>
      <c r="AT4" s="26">
        <f>'Orig. App C - restatement'!AR4-'Revised App C - restatement'!AR4</f>
        <v>0</v>
      </c>
      <c r="AU4" s="26">
        <f>'Orig. App C - restatement'!AS4-'Revised App C - restatement'!AS4</f>
        <v>0</v>
      </c>
      <c r="AV4" s="26">
        <f>'Orig. App C - restatement'!AT4-'Revised App C - restatement'!AT4</f>
        <v>0</v>
      </c>
      <c r="AW4" s="26">
        <f>'Orig. App C - restatement'!AU4-'Revised App C - restatement'!AU4</f>
        <v>0</v>
      </c>
      <c r="AX4" s="26">
        <f>'Orig. App C - restatement'!AV4-'Revised App C - restatement'!AV4</f>
        <v>0</v>
      </c>
      <c r="AY4" s="26">
        <f>'Orig. App C - restatement'!AW4-'Revised App C - restatement'!AW4</f>
        <v>0</v>
      </c>
      <c r="AZ4" s="26">
        <f>'Orig. App C - restatement'!AX4-'Revised App C - restatement'!AX4</f>
        <v>0</v>
      </c>
      <c r="BA4" s="26">
        <f>'Orig. App C - restatement'!AY4-'Revised App C - restatement'!AY4</f>
        <v>0</v>
      </c>
      <c r="BB4" s="26">
        <f>'Orig. App C - restatement'!AZ4-'Revised App C - restatement'!AZ4</f>
        <v>0</v>
      </c>
      <c r="BC4" s="26">
        <f>'Orig. App C - restatement'!BA4-'Revised App C - restatement'!BA4</f>
        <v>0</v>
      </c>
      <c r="BD4" s="26">
        <f>'Orig. App C - restatement'!BB4-'Revised App C - restatement'!BB4</f>
        <v>0</v>
      </c>
      <c r="BE4" s="26">
        <f>'Orig. App C - restatement'!BC4-'Revised App C - restatement'!BC4</f>
        <v>0</v>
      </c>
      <c r="BF4" s="26">
        <f>'Orig. App C - restatement'!BD4-'Revised App C - restatement'!BD4</f>
        <v>0</v>
      </c>
      <c r="BG4" s="26">
        <f>'Orig. App C - restatement'!BE4-'Revised App C - restatement'!BE4</f>
        <v>0</v>
      </c>
      <c r="BH4" s="26">
        <f>'Orig. App C - restatement'!BF4-'Revised App C - restatement'!BF4</f>
        <v>0</v>
      </c>
      <c r="BI4" s="26">
        <f>'Orig. App C - restatement'!BG4-'Revised App C - restatement'!BG4</f>
        <v>0</v>
      </c>
      <c r="BJ4" s="26">
        <f>'Orig. App C - restatement'!BH4-'Revised App C - restatement'!BH4</f>
        <v>0</v>
      </c>
      <c r="BK4" s="26">
        <f>'Orig. App C - restatement'!BI4-'Revised App C - restatement'!BI4</f>
        <v>0</v>
      </c>
      <c r="BL4" s="26">
        <f>'Orig. App C - restatement'!BJ4-'Revised App C - restatement'!BJ4</f>
        <v>0</v>
      </c>
      <c r="BM4" s="26">
        <f>'Orig. App C - restatement'!BK4-'Revised App C - restatement'!BK4</f>
        <v>0</v>
      </c>
      <c r="BN4" s="26">
        <f>'Orig. App C - restatement'!BL4-'Revised App C - restatement'!BL4</f>
        <v>0</v>
      </c>
      <c r="BO4" s="26">
        <f>'Orig. App C - restatement'!BM4-'Revised App C - restatement'!BM4</f>
        <v>0</v>
      </c>
      <c r="BP4" s="26">
        <f>'Orig. App C - restatement'!BN4-'Revised App C - restatement'!BN4</f>
        <v>0</v>
      </c>
      <c r="BQ4" s="26">
        <f>'Orig. App C - restatement'!BO4-'Revised App C - restatement'!BO4</f>
        <v>0</v>
      </c>
      <c r="BR4" s="26">
        <f>'Orig. App C - restatement'!BP4-'Revised App C - restatement'!BP4</f>
        <v>0</v>
      </c>
      <c r="BS4" s="26">
        <f>'Orig. App C - restatement'!BQ4-'Revised App C - restatement'!BQ4</f>
        <v>0</v>
      </c>
      <c r="BT4" s="26">
        <f>'Orig. App C - restatement'!BR4-'Revised App C - restatement'!BR4</f>
        <v>0</v>
      </c>
      <c r="BU4" s="26">
        <f>'Orig. App C - restatement'!BS4-'Revised App C - restatement'!BS4</f>
        <v>0</v>
      </c>
      <c r="BV4" s="26">
        <f>'Orig. App C - restatement'!BT4-'Revised App C - restatement'!BT4</f>
        <v>0</v>
      </c>
      <c r="BW4" s="26">
        <f>'Orig. App C - restatement'!BU4-'Revised App C - restatement'!BU4</f>
        <v>0</v>
      </c>
      <c r="BX4" s="26">
        <f>'Orig. App C - restatement'!BV4-'Revised App C - restatement'!BV4</f>
        <v>0</v>
      </c>
      <c r="BY4" s="26">
        <f>'Orig. App C - restatement'!BW4-'Revised App C - restatement'!BW4</f>
        <v>0</v>
      </c>
      <c r="BZ4" s="26">
        <f>'Orig. App C - restatement'!BX4-'Revised App C - restatement'!BX4</f>
        <v>0</v>
      </c>
      <c r="CA4" s="26">
        <f>'Orig. App C - restatement'!BY4-'Revised App C - restatement'!BY4</f>
        <v>0</v>
      </c>
      <c r="CB4" s="26">
        <f>'Orig. App C - restatement'!BZ4-'Revised App C - restatement'!BZ4</f>
        <v>0</v>
      </c>
      <c r="CC4" s="26">
        <f>'Orig. App C - restatement'!CA4-'Revised App C - restatement'!CA4</f>
        <v>0</v>
      </c>
      <c r="CD4" s="26">
        <f>'Orig. App C - restatement'!CB4-'Revised App C - restatement'!CB4</f>
        <v>0</v>
      </c>
      <c r="CE4" s="26">
        <f>'Orig. App C - restatement'!CC4-'Revised App C - restatement'!CC4</f>
        <v>0</v>
      </c>
      <c r="CF4" s="26">
        <f>'Orig. App C - restatement'!CD4-'Revised App C - restatement'!CD4</f>
        <v>0</v>
      </c>
      <c r="CG4" s="26">
        <f>'Orig. App C - restatement'!CE4-'Revised App C - restatement'!CE4</f>
        <v>0</v>
      </c>
      <c r="CH4" s="26">
        <f>'Orig. App C - restatement'!CF4-'Revised App C - restatement'!CF4</f>
        <v>0</v>
      </c>
      <c r="CI4" s="26">
        <f>'Orig. App C - restatement'!CG4-'Revised App C - restatement'!CG4</f>
        <v>0</v>
      </c>
      <c r="CJ4" s="26">
        <f>'Orig. App C - restatement'!CH4-'Revised App C - restatement'!CH4</f>
        <v>0</v>
      </c>
      <c r="CK4" s="26">
        <f>'Orig. App C - restatement'!CI4-'Revised App C - restatement'!CI4</f>
        <v>0</v>
      </c>
      <c r="CL4" s="26">
        <f>'Orig. App C - restatement'!CJ4-'Revised App C - restatement'!CJ4</f>
        <v>0</v>
      </c>
      <c r="CM4" s="26">
        <f>'Orig. App C - restatement'!CK4-'Revised App C - restatement'!CK4</f>
        <v>0</v>
      </c>
      <c r="CN4" s="26">
        <f>'Orig. App C - restatement'!CL4-'Revised App C - restatement'!CL4</f>
        <v>-635.43121399999995</v>
      </c>
      <c r="CO4" s="26">
        <f>'Orig. App C - restatement'!CM4-'Revised App C - restatement'!CM4</f>
        <v>-626.85865200000001</v>
      </c>
      <c r="CP4" s="26">
        <f>'Orig. App C - restatement'!CN4-'Revised App C - restatement'!CN4</f>
        <v>-647.33580400000005</v>
      </c>
      <c r="CQ4" s="26">
        <f>'Orig. App C - restatement'!CO4-'Revised App C - restatement'!CO4</f>
        <v>-763.90225299999997</v>
      </c>
      <c r="CR4" s="26">
        <f>'Orig. App C - restatement'!CP4-'Revised App C - restatement'!CP4</f>
        <v>-858.7622090000001</v>
      </c>
      <c r="CS4" s="26">
        <f>'Orig. App C - restatement'!CQ4-'Revised App C - restatement'!CQ4</f>
        <v>-933.49442099999999</v>
      </c>
      <c r="CT4" s="26">
        <f>'Orig. App C - restatement'!CR4-'Revised App C - restatement'!CR4</f>
        <v>-943.65734299999997</v>
      </c>
      <c r="CU4" s="26">
        <f>'Orig. App C - restatement'!CS4-'Revised App C - restatement'!CS4</f>
        <v>-864.48678099999995</v>
      </c>
      <c r="CV4" s="26">
        <f>'Orig. App C - restatement'!CT4-'Revised App C - restatement'!CT4</f>
        <v>-923.1860519999999</v>
      </c>
      <c r="CW4" s="26">
        <f>'Orig. App C - restatement'!CU4-'Revised App C - restatement'!CU4</f>
        <v>-729.961276</v>
      </c>
      <c r="CX4" s="26">
        <f>'Orig. App C - restatement'!CV4-'Revised App C - restatement'!CV4</f>
        <v>-685.02016500000002</v>
      </c>
      <c r="CY4" s="26">
        <f>'Orig. App C - restatement'!CW4-'Revised App C - restatement'!CW4</f>
        <v>0</v>
      </c>
      <c r="CZ4" s="26">
        <f>'Orig. App C - restatement'!CX4-'Revised App C - restatement'!CX4</f>
        <v>0</v>
      </c>
    </row>
    <row r="5" spans="4:104" x14ac:dyDescent="0.2">
      <c r="D5" s="15" t="s">
        <v>19</v>
      </c>
      <c r="E5" s="26">
        <f>'Orig. App C - restatement'!C5-'Revised App C - restatement'!C5</f>
        <v>0</v>
      </c>
      <c r="F5" s="26">
        <f>'Orig. App C - restatement'!D5-'Revised App C - restatement'!D5</f>
        <v>0</v>
      </c>
      <c r="G5" s="26">
        <f>'Orig. App C - restatement'!E5-'Revised App C - restatement'!E5</f>
        <v>0</v>
      </c>
      <c r="H5" s="26">
        <f>'Orig. App C - restatement'!F5-'Revised App C - restatement'!F5</f>
        <v>0</v>
      </c>
      <c r="I5" s="26">
        <f>'Orig. App C - restatement'!G5-'Revised App C - restatement'!G5</f>
        <v>0</v>
      </c>
      <c r="J5" s="26">
        <f>'Orig. App C - restatement'!H5-'Revised App C - restatement'!H5</f>
        <v>0</v>
      </c>
      <c r="K5" s="26">
        <f>'Orig. App C - restatement'!I5-'Revised App C - restatement'!I5</f>
        <v>0</v>
      </c>
      <c r="L5" s="26">
        <f>'Orig. App C - restatement'!J5-'Revised App C - restatement'!J5</f>
        <v>0</v>
      </c>
      <c r="M5" s="26">
        <f>'Orig. App C - restatement'!K5-'Revised App C - restatement'!K5</f>
        <v>0</v>
      </c>
      <c r="N5" s="26">
        <f>'Orig. App C - restatement'!L5-'Revised App C - restatement'!L5</f>
        <v>0</v>
      </c>
      <c r="O5" s="26">
        <f>'Orig. App C - restatement'!M5-'Revised App C - restatement'!M5</f>
        <v>0</v>
      </c>
      <c r="P5" s="26">
        <f>'Orig. App C - restatement'!N5-'Revised App C - restatement'!N5</f>
        <v>0</v>
      </c>
      <c r="Q5" s="26">
        <f>'Orig. App C - restatement'!O5-'Revised App C - restatement'!O5</f>
        <v>0</v>
      </c>
      <c r="R5" s="26">
        <f>'Orig. App C - restatement'!P5-'Revised App C - restatement'!P5</f>
        <v>0</v>
      </c>
      <c r="S5" s="26">
        <f>'Orig. App C - restatement'!Q5-'Revised App C - restatement'!Q5</f>
        <v>0</v>
      </c>
      <c r="T5" s="26">
        <f>'Orig. App C - restatement'!R5-'Revised App C - restatement'!R5</f>
        <v>0</v>
      </c>
      <c r="U5" s="26">
        <f>'Orig. App C - restatement'!S5-'Revised App C - restatement'!S5</f>
        <v>0</v>
      </c>
      <c r="V5" s="26">
        <f>'Orig. App C - restatement'!T5-'Revised App C - restatement'!T5</f>
        <v>0</v>
      </c>
      <c r="W5" s="26">
        <f>'Orig. App C - restatement'!U5-'Revised App C - restatement'!U5</f>
        <v>0</v>
      </c>
      <c r="X5" s="26">
        <f>'Orig. App C - restatement'!V5-'Revised App C - restatement'!V5</f>
        <v>0</v>
      </c>
      <c r="Y5" s="26">
        <f>'Orig. App C - restatement'!W5-'Revised App C - restatement'!W5</f>
        <v>0</v>
      </c>
      <c r="Z5" s="26">
        <f>'Orig. App C - restatement'!X5-'Revised App C - restatement'!X5</f>
        <v>0</v>
      </c>
      <c r="AA5" s="26">
        <f>'Orig. App C - restatement'!Y5-'Revised App C - restatement'!Y5</f>
        <v>0</v>
      </c>
      <c r="AB5" s="26">
        <f>'Orig. App C - restatement'!Z5-'Revised App C - restatement'!Z5</f>
        <v>0</v>
      </c>
      <c r="AC5" s="26">
        <f>'Orig. App C - restatement'!AA5-'Revised App C - restatement'!AA5</f>
        <v>0</v>
      </c>
      <c r="AD5" s="26">
        <f>'Orig. App C - restatement'!AB5-'Revised App C - restatement'!AB5</f>
        <v>0</v>
      </c>
      <c r="AE5" s="26">
        <f>'Orig. App C - restatement'!AC5-'Revised App C - restatement'!AC5</f>
        <v>0</v>
      </c>
      <c r="AF5" s="26">
        <f>'Orig. App C - restatement'!AD5-'Revised App C - restatement'!AD5</f>
        <v>0</v>
      </c>
      <c r="AG5" s="26">
        <f>'Orig. App C - restatement'!AE5-'Revised App C - restatement'!AE5</f>
        <v>0</v>
      </c>
      <c r="AH5" s="26">
        <f>'Orig. App C - restatement'!AF5-'Revised App C - restatement'!AF5</f>
        <v>0</v>
      </c>
      <c r="AI5" s="26">
        <f>'Orig. App C - restatement'!AG5-'Revised App C - restatement'!AG5</f>
        <v>0</v>
      </c>
      <c r="AJ5" s="26">
        <f>'Orig. App C - restatement'!AH5-'Revised App C - restatement'!AH5</f>
        <v>0</v>
      </c>
      <c r="AK5" s="26">
        <f>'Orig. App C - restatement'!AI5-'Revised App C - restatement'!AI5</f>
        <v>0</v>
      </c>
      <c r="AL5" s="26">
        <f>'Orig. App C - restatement'!AJ5-'Revised App C - restatement'!AJ5</f>
        <v>0</v>
      </c>
      <c r="AM5" s="26">
        <f>'Orig. App C - restatement'!AK5-'Revised App C - restatement'!AK5</f>
        <v>0</v>
      </c>
      <c r="AN5" s="26">
        <f>'Orig. App C - restatement'!AL5-'Revised App C - restatement'!AL5</f>
        <v>0</v>
      </c>
      <c r="AO5" s="26">
        <f>'Orig. App C - restatement'!AM5-'Revised App C - restatement'!AM5</f>
        <v>0</v>
      </c>
      <c r="AP5" s="26">
        <f>'Orig. App C - restatement'!AN5-'Revised App C - restatement'!AN5</f>
        <v>0</v>
      </c>
      <c r="AQ5" s="26">
        <f>'Orig. App C - restatement'!AO5-'Revised App C - restatement'!AO5</f>
        <v>0</v>
      </c>
      <c r="AR5" s="26">
        <f>'Orig. App C - restatement'!AP5-'Revised App C - restatement'!AP5</f>
        <v>0</v>
      </c>
      <c r="AS5" s="26">
        <f>'Orig. App C - restatement'!AQ5-'Revised App C - restatement'!AQ5</f>
        <v>0</v>
      </c>
      <c r="AT5" s="26">
        <f>'Orig. App C - restatement'!AR5-'Revised App C - restatement'!AR5</f>
        <v>0</v>
      </c>
      <c r="AU5" s="26">
        <f>'Orig. App C - restatement'!AS5-'Revised App C - restatement'!AS5</f>
        <v>0</v>
      </c>
      <c r="AV5" s="26">
        <f>'Orig. App C - restatement'!AT5-'Revised App C - restatement'!AT5</f>
        <v>0</v>
      </c>
      <c r="AW5" s="26">
        <f>'Orig. App C - restatement'!AU5-'Revised App C - restatement'!AU5</f>
        <v>0</v>
      </c>
      <c r="AX5" s="26">
        <f>'Orig. App C - restatement'!AV5-'Revised App C - restatement'!AV5</f>
        <v>0</v>
      </c>
      <c r="AY5" s="26">
        <f>'Orig. App C - restatement'!AW5-'Revised App C - restatement'!AW5</f>
        <v>0</v>
      </c>
      <c r="AZ5" s="26">
        <f>'Orig. App C - restatement'!AX5-'Revised App C - restatement'!AX5</f>
        <v>0</v>
      </c>
      <c r="BA5" s="26">
        <f>'Orig. App C - restatement'!AY5-'Revised App C - restatement'!AY5</f>
        <v>0</v>
      </c>
      <c r="BB5" s="26">
        <f>'Orig. App C - restatement'!AZ5-'Revised App C - restatement'!AZ5</f>
        <v>0</v>
      </c>
      <c r="BC5" s="26">
        <f>'Orig. App C - restatement'!BA5-'Revised App C - restatement'!BA5</f>
        <v>0</v>
      </c>
      <c r="BD5" s="26">
        <f>'Orig. App C - restatement'!BB5-'Revised App C - restatement'!BB5</f>
        <v>0</v>
      </c>
      <c r="BE5" s="26">
        <f>'Orig. App C - restatement'!BC5-'Revised App C - restatement'!BC5</f>
        <v>0</v>
      </c>
      <c r="BF5" s="26">
        <f>'Orig. App C - restatement'!BD5-'Revised App C - restatement'!BD5</f>
        <v>0</v>
      </c>
      <c r="BG5" s="26">
        <f>'Orig. App C - restatement'!BE5-'Revised App C - restatement'!BE5</f>
        <v>0</v>
      </c>
      <c r="BH5" s="26">
        <f>'Orig. App C - restatement'!BF5-'Revised App C - restatement'!BF5</f>
        <v>0</v>
      </c>
      <c r="BI5" s="26">
        <f>'Orig. App C - restatement'!BG5-'Revised App C - restatement'!BG5</f>
        <v>0</v>
      </c>
      <c r="BJ5" s="26">
        <f>'Orig. App C - restatement'!BH5-'Revised App C - restatement'!BH5</f>
        <v>0</v>
      </c>
      <c r="BK5" s="26">
        <f>'Orig. App C - restatement'!BI5-'Revised App C - restatement'!BI5</f>
        <v>0</v>
      </c>
      <c r="BL5" s="26">
        <f>'Orig. App C - restatement'!BJ5-'Revised App C - restatement'!BJ5</f>
        <v>0</v>
      </c>
      <c r="BM5" s="26">
        <f>'Orig. App C - restatement'!BK5-'Revised App C - restatement'!BK5</f>
        <v>0</v>
      </c>
      <c r="BN5" s="26">
        <f>'Orig. App C - restatement'!BL5-'Revised App C - restatement'!BL5</f>
        <v>0</v>
      </c>
      <c r="BO5" s="26">
        <f>'Orig. App C - restatement'!BM5-'Revised App C - restatement'!BM5</f>
        <v>0</v>
      </c>
      <c r="BP5" s="26">
        <f>'Orig. App C - restatement'!BN5-'Revised App C - restatement'!BN5</f>
        <v>0</v>
      </c>
      <c r="BQ5" s="26">
        <f>'Orig. App C - restatement'!BO5-'Revised App C - restatement'!BO5</f>
        <v>0</v>
      </c>
      <c r="BR5" s="26">
        <f>'Orig. App C - restatement'!BP5-'Revised App C - restatement'!BP5</f>
        <v>0</v>
      </c>
      <c r="BS5" s="26">
        <f>'Orig. App C - restatement'!BQ5-'Revised App C - restatement'!BQ5</f>
        <v>0</v>
      </c>
      <c r="BT5" s="26">
        <f>'Orig. App C - restatement'!BR5-'Revised App C - restatement'!BR5</f>
        <v>0</v>
      </c>
      <c r="BU5" s="26">
        <f>'Orig. App C - restatement'!BS5-'Revised App C - restatement'!BS5</f>
        <v>0</v>
      </c>
      <c r="BV5" s="26">
        <f>'Orig. App C - restatement'!BT5-'Revised App C - restatement'!BT5</f>
        <v>0</v>
      </c>
      <c r="BW5" s="26">
        <f>'Orig. App C - restatement'!BU5-'Revised App C - restatement'!BU5</f>
        <v>0</v>
      </c>
      <c r="BX5" s="26">
        <f>'Orig. App C - restatement'!BV5-'Revised App C - restatement'!BV5</f>
        <v>0</v>
      </c>
      <c r="BY5" s="26">
        <f>'Orig. App C - restatement'!BW5-'Revised App C - restatement'!BW5</f>
        <v>0</v>
      </c>
      <c r="BZ5" s="26">
        <f>'Orig. App C - restatement'!BX5-'Revised App C - restatement'!BX5</f>
        <v>0</v>
      </c>
      <c r="CA5" s="26">
        <f>'Orig. App C - restatement'!BY5-'Revised App C - restatement'!BY5</f>
        <v>0</v>
      </c>
      <c r="CB5" s="26">
        <f>'Orig. App C - restatement'!BZ5-'Revised App C - restatement'!BZ5</f>
        <v>0</v>
      </c>
      <c r="CC5" s="26">
        <f>'Orig. App C - restatement'!CA5-'Revised App C - restatement'!CA5</f>
        <v>0</v>
      </c>
      <c r="CD5" s="26">
        <f>'Orig. App C - restatement'!CB5-'Revised App C - restatement'!CB5</f>
        <v>0</v>
      </c>
      <c r="CE5" s="26">
        <f>'Orig. App C - restatement'!CC5-'Revised App C - restatement'!CC5</f>
        <v>0</v>
      </c>
      <c r="CF5" s="26">
        <f>'Orig. App C - restatement'!CD5-'Revised App C - restatement'!CD5</f>
        <v>0</v>
      </c>
      <c r="CG5" s="26">
        <f>'Orig. App C - restatement'!CE5-'Revised App C - restatement'!CE5</f>
        <v>0</v>
      </c>
      <c r="CH5" s="26">
        <f>'Orig. App C - restatement'!CF5-'Revised App C - restatement'!CF5</f>
        <v>0</v>
      </c>
      <c r="CI5" s="26">
        <f>'Orig. App C - restatement'!CG5-'Revised App C - restatement'!CG5</f>
        <v>0</v>
      </c>
      <c r="CJ5" s="26">
        <f>'Orig. App C - restatement'!CH5-'Revised App C - restatement'!CH5</f>
        <v>0</v>
      </c>
      <c r="CK5" s="26">
        <f>'Orig. App C - restatement'!CI5-'Revised App C - restatement'!CI5</f>
        <v>0</v>
      </c>
      <c r="CL5" s="26">
        <f>'Orig. App C - restatement'!CJ5-'Revised App C - restatement'!CJ5</f>
        <v>0</v>
      </c>
      <c r="CM5" s="26">
        <f>'Orig. App C - restatement'!CK5-'Revised App C - restatement'!CK5</f>
        <v>0</v>
      </c>
      <c r="CN5" s="26">
        <f>'Orig. App C - restatement'!CL5-'Revised App C - restatement'!CL5</f>
        <v>-631.27109799999994</v>
      </c>
      <c r="CO5" s="26">
        <f>'Orig. App C - restatement'!CM5-'Revised App C - restatement'!CM5</f>
        <v>-628.66511300000002</v>
      </c>
      <c r="CP5" s="26">
        <f>'Orig. App C - restatement'!CN5-'Revised App C - restatement'!CN5</f>
        <v>-650.42044600000008</v>
      </c>
      <c r="CQ5" s="26">
        <f>'Orig. App C - restatement'!CO5-'Revised App C - restatement'!CO5</f>
        <v>-764.00190499999997</v>
      </c>
      <c r="CR5" s="26">
        <f>'Orig. App C - restatement'!CP5-'Revised App C - restatement'!CP5</f>
        <v>-857.86146600000006</v>
      </c>
      <c r="CS5" s="26">
        <f>'Orig. App C - restatement'!CQ5-'Revised App C - restatement'!CQ5</f>
        <v>-930.24978499999997</v>
      </c>
      <c r="CT5" s="26">
        <f>'Orig. App C - restatement'!CR5-'Revised App C - restatement'!CR5</f>
        <v>-947.63728500000002</v>
      </c>
      <c r="CU5" s="26">
        <f>'Orig. App C - restatement'!CS5-'Revised App C - restatement'!CS5</f>
        <v>-860.63640699999985</v>
      </c>
      <c r="CV5" s="26">
        <f>'Orig. App C - restatement'!CT5-'Revised App C - restatement'!CT5</f>
        <v>-908.47598199999982</v>
      </c>
      <c r="CW5" s="26">
        <f>'Orig. App C - restatement'!CU5-'Revised App C - restatement'!CU5</f>
        <v>-725.72725100000014</v>
      </c>
      <c r="CX5" s="26">
        <f>'Orig. App C - restatement'!CV5-'Revised App C - restatement'!CV5</f>
        <v>-681.9765440000001</v>
      </c>
      <c r="CY5" s="26">
        <f>'Orig. App C - restatement'!CW5-'Revised App C - restatement'!CW5</f>
        <v>0</v>
      </c>
      <c r="CZ5" s="26">
        <f>'Orig. App C - restatement'!CX5-'Revised App C - restatement'!CX5</f>
        <v>0</v>
      </c>
    </row>
    <row r="6" spans="4:104" x14ac:dyDescent="0.2">
      <c r="D6" s="15" t="s">
        <v>20</v>
      </c>
      <c r="E6" s="26">
        <f>'Orig. App C - restatement'!C6-'Revised App C - restatement'!C6</f>
        <v>0</v>
      </c>
      <c r="F6" s="26">
        <f>'Orig. App C - restatement'!D6-'Revised App C - restatement'!D6</f>
        <v>0</v>
      </c>
      <c r="G6" s="26">
        <f>'Orig. App C - restatement'!E6-'Revised App C - restatement'!E6</f>
        <v>0</v>
      </c>
      <c r="H6" s="26">
        <f>'Orig. App C - restatement'!F6-'Revised App C - restatement'!F6</f>
        <v>0</v>
      </c>
      <c r="I6" s="26">
        <f>'Orig. App C - restatement'!G6-'Revised App C - restatement'!G6</f>
        <v>0</v>
      </c>
      <c r="J6" s="26">
        <f>'Orig. App C - restatement'!H6-'Revised App C - restatement'!H6</f>
        <v>0</v>
      </c>
      <c r="K6" s="26">
        <f>'Orig. App C - restatement'!I6-'Revised App C - restatement'!I6</f>
        <v>0</v>
      </c>
      <c r="L6" s="26">
        <f>'Orig. App C - restatement'!J6-'Revised App C - restatement'!J6</f>
        <v>0</v>
      </c>
      <c r="M6" s="26">
        <f>'Orig. App C - restatement'!K6-'Revised App C - restatement'!K6</f>
        <v>0</v>
      </c>
      <c r="N6" s="26">
        <f>'Orig. App C - restatement'!L6-'Revised App C - restatement'!L6</f>
        <v>0</v>
      </c>
      <c r="O6" s="26">
        <f>'Orig. App C - restatement'!M6-'Revised App C - restatement'!M6</f>
        <v>0</v>
      </c>
      <c r="P6" s="26">
        <f>'Orig. App C - restatement'!N6-'Revised App C - restatement'!N6</f>
        <v>0</v>
      </c>
      <c r="Q6" s="26">
        <f>'Orig. App C - restatement'!O6-'Revised App C - restatement'!O6</f>
        <v>0</v>
      </c>
      <c r="R6" s="26">
        <f>'Orig. App C - restatement'!P6-'Revised App C - restatement'!P6</f>
        <v>0</v>
      </c>
      <c r="S6" s="26">
        <f>'Orig. App C - restatement'!Q6-'Revised App C - restatement'!Q6</f>
        <v>0</v>
      </c>
      <c r="T6" s="26">
        <f>'Orig. App C - restatement'!R6-'Revised App C - restatement'!R6</f>
        <v>0</v>
      </c>
      <c r="U6" s="26">
        <f>'Orig. App C - restatement'!S6-'Revised App C - restatement'!S6</f>
        <v>0</v>
      </c>
      <c r="V6" s="26">
        <f>'Orig. App C - restatement'!T6-'Revised App C - restatement'!T6</f>
        <v>0</v>
      </c>
      <c r="W6" s="26">
        <f>'Orig. App C - restatement'!U6-'Revised App C - restatement'!U6</f>
        <v>0</v>
      </c>
      <c r="X6" s="26">
        <f>'Orig. App C - restatement'!V6-'Revised App C - restatement'!V6</f>
        <v>0</v>
      </c>
      <c r="Y6" s="26">
        <f>'Orig. App C - restatement'!W6-'Revised App C - restatement'!W6</f>
        <v>0</v>
      </c>
      <c r="Z6" s="26">
        <f>'Orig. App C - restatement'!X6-'Revised App C - restatement'!X6</f>
        <v>0</v>
      </c>
      <c r="AA6" s="26">
        <f>'Orig. App C - restatement'!Y6-'Revised App C - restatement'!Y6</f>
        <v>0</v>
      </c>
      <c r="AB6" s="26">
        <f>'Orig. App C - restatement'!Z6-'Revised App C - restatement'!Z6</f>
        <v>0</v>
      </c>
      <c r="AC6" s="26">
        <f>'Orig. App C - restatement'!AA6-'Revised App C - restatement'!AA6</f>
        <v>0</v>
      </c>
      <c r="AD6" s="26">
        <f>'Orig. App C - restatement'!AB6-'Revised App C - restatement'!AB6</f>
        <v>0</v>
      </c>
      <c r="AE6" s="26">
        <f>'Orig. App C - restatement'!AC6-'Revised App C - restatement'!AC6</f>
        <v>0</v>
      </c>
      <c r="AF6" s="26">
        <f>'Orig. App C - restatement'!AD6-'Revised App C - restatement'!AD6</f>
        <v>0</v>
      </c>
      <c r="AG6" s="26">
        <f>'Orig. App C - restatement'!AE6-'Revised App C - restatement'!AE6</f>
        <v>0</v>
      </c>
      <c r="AH6" s="26">
        <f>'Orig. App C - restatement'!AF6-'Revised App C - restatement'!AF6</f>
        <v>0</v>
      </c>
      <c r="AI6" s="26">
        <f>'Orig. App C - restatement'!AG6-'Revised App C - restatement'!AG6</f>
        <v>0</v>
      </c>
      <c r="AJ6" s="26">
        <f>'Orig. App C - restatement'!AH6-'Revised App C - restatement'!AH6</f>
        <v>0</v>
      </c>
      <c r="AK6" s="26">
        <f>'Orig. App C - restatement'!AI6-'Revised App C - restatement'!AI6</f>
        <v>0</v>
      </c>
      <c r="AL6" s="26">
        <f>'Orig. App C - restatement'!AJ6-'Revised App C - restatement'!AJ6</f>
        <v>0</v>
      </c>
      <c r="AM6" s="26">
        <f>'Orig. App C - restatement'!AK6-'Revised App C - restatement'!AK6</f>
        <v>0</v>
      </c>
      <c r="AN6" s="26">
        <f>'Orig. App C - restatement'!AL6-'Revised App C - restatement'!AL6</f>
        <v>0</v>
      </c>
      <c r="AO6" s="26">
        <f>'Orig. App C - restatement'!AM6-'Revised App C - restatement'!AM6</f>
        <v>0</v>
      </c>
      <c r="AP6" s="26">
        <f>'Orig. App C - restatement'!AN6-'Revised App C - restatement'!AN6</f>
        <v>0</v>
      </c>
      <c r="AQ6" s="26">
        <f>'Orig. App C - restatement'!AO6-'Revised App C - restatement'!AO6</f>
        <v>0</v>
      </c>
      <c r="AR6" s="26">
        <f>'Orig. App C - restatement'!AP6-'Revised App C - restatement'!AP6</f>
        <v>0</v>
      </c>
      <c r="AS6" s="26">
        <f>'Orig. App C - restatement'!AQ6-'Revised App C - restatement'!AQ6</f>
        <v>0</v>
      </c>
      <c r="AT6" s="26">
        <f>'Orig. App C - restatement'!AR6-'Revised App C - restatement'!AR6</f>
        <v>0</v>
      </c>
      <c r="AU6" s="26">
        <f>'Orig. App C - restatement'!AS6-'Revised App C - restatement'!AS6</f>
        <v>0</v>
      </c>
      <c r="AV6" s="26">
        <f>'Orig. App C - restatement'!AT6-'Revised App C - restatement'!AT6</f>
        <v>0</v>
      </c>
      <c r="AW6" s="26">
        <f>'Orig. App C - restatement'!AU6-'Revised App C - restatement'!AU6</f>
        <v>0</v>
      </c>
      <c r="AX6" s="26">
        <f>'Orig. App C - restatement'!AV6-'Revised App C - restatement'!AV6</f>
        <v>0</v>
      </c>
      <c r="AY6" s="26">
        <f>'Orig. App C - restatement'!AW6-'Revised App C - restatement'!AW6</f>
        <v>0</v>
      </c>
      <c r="AZ6" s="26">
        <f>'Orig. App C - restatement'!AX6-'Revised App C - restatement'!AX6</f>
        <v>0</v>
      </c>
      <c r="BA6" s="26">
        <f>'Orig. App C - restatement'!AY6-'Revised App C - restatement'!AY6</f>
        <v>0</v>
      </c>
      <c r="BB6" s="26">
        <f>'Orig. App C - restatement'!AZ6-'Revised App C - restatement'!AZ6</f>
        <v>0</v>
      </c>
      <c r="BC6" s="26">
        <f>'Orig. App C - restatement'!BA6-'Revised App C - restatement'!BA6</f>
        <v>0</v>
      </c>
      <c r="BD6" s="26">
        <f>'Orig. App C - restatement'!BB6-'Revised App C - restatement'!BB6</f>
        <v>0</v>
      </c>
      <c r="BE6" s="26">
        <f>'Orig. App C - restatement'!BC6-'Revised App C - restatement'!BC6</f>
        <v>0</v>
      </c>
      <c r="BF6" s="26">
        <f>'Orig. App C - restatement'!BD6-'Revised App C - restatement'!BD6</f>
        <v>0</v>
      </c>
      <c r="BG6" s="26">
        <f>'Orig. App C - restatement'!BE6-'Revised App C - restatement'!BE6</f>
        <v>0</v>
      </c>
      <c r="BH6" s="26">
        <f>'Orig. App C - restatement'!BF6-'Revised App C - restatement'!BF6</f>
        <v>0</v>
      </c>
      <c r="BI6" s="26">
        <f>'Orig. App C - restatement'!BG6-'Revised App C - restatement'!BG6</f>
        <v>0</v>
      </c>
      <c r="BJ6" s="26">
        <f>'Orig. App C - restatement'!BH6-'Revised App C - restatement'!BH6</f>
        <v>0</v>
      </c>
      <c r="BK6" s="26">
        <f>'Orig. App C - restatement'!BI6-'Revised App C - restatement'!BI6</f>
        <v>0</v>
      </c>
      <c r="BL6" s="26">
        <f>'Orig. App C - restatement'!BJ6-'Revised App C - restatement'!BJ6</f>
        <v>0</v>
      </c>
      <c r="BM6" s="26">
        <f>'Orig. App C - restatement'!BK6-'Revised App C - restatement'!BK6</f>
        <v>0</v>
      </c>
      <c r="BN6" s="26">
        <f>'Orig. App C - restatement'!BL6-'Revised App C - restatement'!BL6</f>
        <v>0</v>
      </c>
      <c r="BO6" s="26">
        <f>'Orig. App C - restatement'!BM6-'Revised App C - restatement'!BM6</f>
        <v>0</v>
      </c>
      <c r="BP6" s="26">
        <f>'Orig. App C - restatement'!BN6-'Revised App C - restatement'!BN6</f>
        <v>0</v>
      </c>
      <c r="BQ6" s="26">
        <f>'Orig. App C - restatement'!BO6-'Revised App C - restatement'!BO6</f>
        <v>0</v>
      </c>
      <c r="BR6" s="26">
        <f>'Orig. App C - restatement'!BP6-'Revised App C - restatement'!BP6</f>
        <v>0</v>
      </c>
      <c r="BS6" s="26">
        <f>'Orig. App C - restatement'!BQ6-'Revised App C - restatement'!BQ6</f>
        <v>0</v>
      </c>
      <c r="BT6" s="26">
        <f>'Orig. App C - restatement'!BR6-'Revised App C - restatement'!BR6</f>
        <v>0</v>
      </c>
      <c r="BU6" s="26">
        <f>'Orig. App C - restatement'!BS6-'Revised App C - restatement'!BS6</f>
        <v>0</v>
      </c>
      <c r="BV6" s="26">
        <f>'Orig. App C - restatement'!BT6-'Revised App C - restatement'!BT6</f>
        <v>0</v>
      </c>
      <c r="BW6" s="26">
        <f>'Orig. App C - restatement'!BU6-'Revised App C - restatement'!BU6</f>
        <v>0</v>
      </c>
      <c r="BX6" s="26">
        <f>'Orig. App C - restatement'!BV6-'Revised App C - restatement'!BV6</f>
        <v>0</v>
      </c>
      <c r="BY6" s="26">
        <f>'Orig. App C - restatement'!BW6-'Revised App C - restatement'!BW6</f>
        <v>0</v>
      </c>
      <c r="BZ6" s="26">
        <f>'Orig. App C - restatement'!BX6-'Revised App C - restatement'!BX6</f>
        <v>0</v>
      </c>
      <c r="CA6" s="26">
        <f>'Orig. App C - restatement'!BY6-'Revised App C - restatement'!BY6</f>
        <v>0</v>
      </c>
      <c r="CB6" s="26">
        <f>'Orig. App C - restatement'!BZ6-'Revised App C - restatement'!BZ6</f>
        <v>0</v>
      </c>
      <c r="CC6" s="26">
        <f>'Orig. App C - restatement'!CA6-'Revised App C - restatement'!CA6</f>
        <v>0</v>
      </c>
      <c r="CD6" s="26">
        <f>'Orig. App C - restatement'!CB6-'Revised App C - restatement'!CB6</f>
        <v>0</v>
      </c>
      <c r="CE6" s="26">
        <f>'Orig. App C - restatement'!CC6-'Revised App C - restatement'!CC6</f>
        <v>0</v>
      </c>
      <c r="CF6" s="26">
        <f>'Orig. App C - restatement'!CD6-'Revised App C - restatement'!CD6</f>
        <v>0</v>
      </c>
      <c r="CG6" s="26">
        <f>'Orig. App C - restatement'!CE6-'Revised App C - restatement'!CE6</f>
        <v>0</v>
      </c>
      <c r="CH6" s="26">
        <f>'Orig. App C - restatement'!CF6-'Revised App C - restatement'!CF6</f>
        <v>0</v>
      </c>
      <c r="CI6" s="26">
        <f>'Orig. App C - restatement'!CG6-'Revised App C - restatement'!CG6</f>
        <v>0</v>
      </c>
      <c r="CJ6" s="26">
        <f>'Orig. App C - restatement'!CH6-'Revised App C - restatement'!CH6</f>
        <v>0</v>
      </c>
      <c r="CK6" s="26">
        <f>'Orig. App C - restatement'!CI6-'Revised App C - restatement'!CI6</f>
        <v>0</v>
      </c>
      <c r="CL6" s="26">
        <f>'Orig. App C - restatement'!CJ6-'Revised App C - restatement'!CJ6</f>
        <v>0</v>
      </c>
      <c r="CM6" s="26">
        <f>'Orig. App C - restatement'!CK6-'Revised App C - restatement'!CK6</f>
        <v>0</v>
      </c>
      <c r="CN6" s="26">
        <f>'Orig. App C - restatement'!CL6-'Revised App C - restatement'!CL6</f>
        <v>-628.58899900000017</v>
      </c>
      <c r="CO6" s="26">
        <f>'Orig. App C - restatement'!CM6-'Revised App C - restatement'!CM6</f>
        <v>-627.56379500000003</v>
      </c>
      <c r="CP6" s="26">
        <f>'Orig. App C - restatement'!CN6-'Revised App C - restatement'!CN6</f>
        <v>-649.39928600000019</v>
      </c>
      <c r="CQ6" s="26">
        <f>'Orig. App C - restatement'!CO6-'Revised App C - restatement'!CO6</f>
        <v>-763.1992110000001</v>
      </c>
      <c r="CR6" s="26">
        <f>'Orig. App C - restatement'!CP6-'Revised App C - restatement'!CP6</f>
        <v>-856.77977900000019</v>
      </c>
      <c r="CS6" s="26">
        <f>'Orig. App C - restatement'!CQ6-'Revised App C - restatement'!CQ6</f>
        <v>-928.77988100000005</v>
      </c>
      <c r="CT6" s="26">
        <f>'Orig. App C - restatement'!CR6-'Revised App C - restatement'!CR6</f>
        <v>-947.74039100000005</v>
      </c>
      <c r="CU6" s="26">
        <f>'Orig. App C - restatement'!CS6-'Revised App C - restatement'!CS6</f>
        <v>-858.7570179999999</v>
      </c>
      <c r="CV6" s="26">
        <f>'Orig. App C - restatement'!CT6-'Revised App C - restatement'!CT6</f>
        <v>-906.69514799999979</v>
      </c>
      <c r="CW6" s="26">
        <f>'Orig. App C - restatement'!CU6-'Revised App C - restatement'!CU6</f>
        <v>-715.27466100000015</v>
      </c>
      <c r="CX6" s="26">
        <f>'Orig. App C - restatement'!CV6-'Revised App C - restatement'!CV6</f>
        <v>-679.55048500000009</v>
      </c>
      <c r="CY6" s="26">
        <f>'Orig. App C - restatement'!CW6-'Revised App C - restatement'!CW6</f>
        <v>0</v>
      </c>
      <c r="CZ6" s="26">
        <f>'Orig. App C - restatement'!CX6-'Revised App C - restatement'!CX6</f>
        <v>0</v>
      </c>
    </row>
    <row r="7" spans="4:104" x14ac:dyDescent="0.2">
      <c r="D7" s="15" t="s">
        <v>21</v>
      </c>
      <c r="E7" s="26">
        <f>'Orig. App C - restatement'!C7-'Revised App C - restatement'!C7</f>
        <v>0</v>
      </c>
      <c r="F7" s="26">
        <f>'Orig. App C - restatement'!D7-'Revised App C - restatement'!D7</f>
        <v>0</v>
      </c>
      <c r="G7" s="26">
        <f>'Orig. App C - restatement'!E7-'Revised App C - restatement'!E7</f>
        <v>0</v>
      </c>
      <c r="H7" s="26">
        <f>'Orig. App C - restatement'!F7-'Revised App C - restatement'!F7</f>
        <v>0</v>
      </c>
      <c r="I7" s="26">
        <f>'Orig. App C - restatement'!G7-'Revised App C - restatement'!G7</f>
        <v>0</v>
      </c>
      <c r="J7" s="26">
        <f>'Orig. App C - restatement'!H7-'Revised App C - restatement'!H7</f>
        <v>0</v>
      </c>
      <c r="K7" s="26">
        <f>'Orig. App C - restatement'!I7-'Revised App C - restatement'!I7</f>
        <v>0</v>
      </c>
      <c r="L7" s="26">
        <f>'Orig. App C - restatement'!J7-'Revised App C - restatement'!J7</f>
        <v>0</v>
      </c>
      <c r="M7" s="26">
        <f>'Orig. App C - restatement'!K7-'Revised App C - restatement'!K7</f>
        <v>0</v>
      </c>
      <c r="N7" s="26">
        <f>'Orig. App C - restatement'!L7-'Revised App C - restatement'!L7</f>
        <v>0</v>
      </c>
      <c r="O7" s="26">
        <f>'Orig. App C - restatement'!M7-'Revised App C - restatement'!M7</f>
        <v>0</v>
      </c>
      <c r="P7" s="26">
        <f>'Orig. App C - restatement'!N7-'Revised App C - restatement'!N7</f>
        <v>0</v>
      </c>
      <c r="Q7" s="26">
        <f>'Orig. App C - restatement'!O7-'Revised App C - restatement'!O7</f>
        <v>0</v>
      </c>
      <c r="R7" s="26">
        <f>'Orig. App C - restatement'!P7-'Revised App C - restatement'!P7</f>
        <v>0</v>
      </c>
      <c r="S7" s="26">
        <f>'Orig. App C - restatement'!Q7-'Revised App C - restatement'!Q7</f>
        <v>0</v>
      </c>
      <c r="T7" s="26">
        <f>'Orig. App C - restatement'!R7-'Revised App C - restatement'!R7</f>
        <v>0</v>
      </c>
      <c r="U7" s="26">
        <f>'Orig. App C - restatement'!S7-'Revised App C - restatement'!S7</f>
        <v>0</v>
      </c>
      <c r="V7" s="26">
        <f>'Orig. App C - restatement'!T7-'Revised App C - restatement'!T7</f>
        <v>0</v>
      </c>
      <c r="W7" s="26">
        <f>'Orig. App C - restatement'!U7-'Revised App C - restatement'!U7</f>
        <v>0</v>
      </c>
      <c r="X7" s="26">
        <f>'Orig. App C - restatement'!V7-'Revised App C - restatement'!V7</f>
        <v>0</v>
      </c>
      <c r="Y7" s="26">
        <f>'Orig. App C - restatement'!W7-'Revised App C - restatement'!W7</f>
        <v>0</v>
      </c>
      <c r="Z7" s="26">
        <f>'Orig. App C - restatement'!X7-'Revised App C - restatement'!X7</f>
        <v>0</v>
      </c>
      <c r="AA7" s="26">
        <f>'Orig. App C - restatement'!Y7-'Revised App C - restatement'!Y7</f>
        <v>0</v>
      </c>
      <c r="AB7" s="26">
        <f>'Orig. App C - restatement'!Z7-'Revised App C - restatement'!Z7</f>
        <v>0</v>
      </c>
      <c r="AC7" s="26">
        <f>'Orig. App C - restatement'!AA7-'Revised App C - restatement'!AA7</f>
        <v>0</v>
      </c>
      <c r="AD7" s="26">
        <f>'Orig. App C - restatement'!AB7-'Revised App C - restatement'!AB7</f>
        <v>0</v>
      </c>
      <c r="AE7" s="26">
        <f>'Orig. App C - restatement'!AC7-'Revised App C - restatement'!AC7</f>
        <v>0</v>
      </c>
      <c r="AF7" s="26">
        <f>'Orig. App C - restatement'!AD7-'Revised App C - restatement'!AD7</f>
        <v>0</v>
      </c>
      <c r="AG7" s="26">
        <f>'Orig. App C - restatement'!AE7-'Revised App C - restatement'!AE7</f>
        <v>0</v>
      </c>
      <c r="AH7" s="26">
        <f>'Orig. App C - restatement'!AF7-'Revised App C - restatement'!AF7</f>
        <v>0</v>
      </c>
      <c r="AI7" s="26">
        <f>'Orig. App C - restatement'!AG7-'Revised App C - restatement'!AG7</f>
        <v>0</v>
      </c>
      <c r="AJ7" s="26">
        <f>'Orig. App C - restatement'!AH7-'Revised App C - restatement'!AH7</f>
        <v>0</v>
      </c>
      <c r="AK7" s="26">
        <f>'Orig. App C - restatement'!AI7-'Revised App C - restatement'!AI7</f>
        <v>0</v>
      </c>
      <c r="AL7" s="26">
        <f>'Orig. App C - restatement'!AJ7-'Revised App C - restatement'!AJ7</f>
        <v>0</v>
      </c>
      <c r="AM7" s="26">
        <f>'Orig. App C - restatement'!AK7-'Revised App C - restatement'!AK7</f>
        <v>0</v>
      </c>
      <c r="AN7" s="26">
        <f>'Orig. App C - restatement'!AL7-'Revised App C - restatement'!AL7</f>
        <v>0</v>
      </c>
      <c r="AO7" s="26">
        <f>'Orig. App C - restatement'!AM7-'Revised App C - restatement'!AM7</f>
        <v>0</v>
      </c>
      <c r="AP7" s="26">
        <f>'Orig. App C - restatement'!AN7-'Revised App C - restatement'!AN7</f>
        <v>0</v>
      </c>
      <c r="AQ7" s="26">
        <f>'Orig. App C - restatement'!AO7-'Revised App C - restatement'!AO7</f>
        <v>0</v>
      </c>
      <c r="AR7" s="26">
        <f>'Orig. App C - restatement'!AP7-'Revised App C - restatement'!AP7</f>
        <v>0</v>
      </c>
      <c r="AS7" s="26">
        <f>'Orig. App C - restatement'!AQ7-'Revised App C - restatement'!AQ7</f>
        <v>0</v>
      </c>
      <c r="AT7" s="26">
        <f>'Orig. App C - restatement'!AR7-'Revised App C - restatement'!AR7</f>
        <v>0</v>
      </c>
      <c r="AU7" s="26">
        <f>'Orig. App C - restatement'!AS7-'Revised App C - restatement'!AS7</f>
        <v>0</v>
      </c>
      <c r="AV7" s="26">
        <f>'Orig. App C - restatement'!AT7-'Revised App C - restatement'!AT7</f>
        <v>0</v>
      </c>
      <c r="AW7" s="26">
        <f>'Orig. App C - restatement'!AU7-'Revised App C - restatement'!AU7</f>
        <v>0</v>
      </c>
      <c r="AX7" s="26">
        <f>'Orig. App C - restatement'!AV7-'Revised App C - restatement'!AV7</f>
        <v>0</v>
      </c>
      <c r="AY7" s="26">
        <f>'Orig. App C - restatement'!AW7-'Revised App C - restatement'!AW7</f>
        <v>0</v>
      </c>
      <c r="AZ7" s="26">
        <f>'Orig. App C - restatement'!AX7-'Revised App C - restatement'!AX7</f>
        <v>0</v>
      </c>
      <c r="BA7" s="26">
        <f>'Orig. App C - restatement'!AY7-'Revised App C - restatement'!AY7</f>
        <v>0</v>
      </c>
      <c r="BB7" s="26">
        <f>'Orig. App C - restatement'!AZ7-'Revised App C - restatement'!AZ7</f>
        <v>0</v>
      </c>
      <c r="BC7" s="26">
        <f>'Orig. App C - restatement'!BA7-'Revised App C - restatement'!BA7</f>
        <v>0</v>
      </c>
      <c r="BD7" s="26">
        <f>'Orig. App C - restatement'!BB7-'Revised App C - restatement'!BB7</f>
        <v>0</v>
      </c>
      <c r="BE7" s="26">
        <f>'Orig. App C - restatement'!BC7-'Revised App C - restatement'!BC7</f>
        <v>0</v>
      </c>
      <c r="BF7" s="26">
        <f>'Orig. App C - restatement'!BD7-'Revised App C - restatement'!BD7</f>
        <v>0</v>
      </c>
      <c r="BG7" s="26">
        <f>'Orig. App C - restatement'!BE7-'Revised App C - restatement'!BE7</f>
        <v>0</v>
      </c>
      <c r="BH7" s="26">
        <f>'Orig. App C - restatement'!BF7-'Revised App C - restatement'!BF7</f>
        <v>0</v>
      </c>
      <c r="BI7" s="26">
        <f>'Orig. App C - restatement'!BG7-'Revised App C - restatement'!BG7</f>
        <v>0</v>
      </c>
      <c r="BJ7" s="26">
        <f>'Orig. App C - restatement'!BH7-'Revised App C - restatement'!BH7</f>
        <v>0</v>
      </c>
      <c r="BK7" s="26">
        <f>'Orig. App C - restatement'!BI7-'Revised App C - restatement'!BI7</f>
        <v>0</v>
      </c>
      <c r="BL7" s="26">
        <f>'Orig. App C - restatement'!BJ7-'Revised App C - restatement'!BJ7</f>
        <v>0</v>
      </c>
      <c r="BM7" s="26">
        <f>'Orig. App C - restatement'!BK7-'Revised App C - restatement'!BK7</f>
        <v>0</v>
      </c>
      <c r="BN7" s="26">
        <f>'Orig. App C - restatement'!BL7-'Revised App C - restatement'!BL7</f>
        <v>0</v>
      </c>
      <c r="BO7" s="26">
        <f>'Orig. App C - restatement'!BM7-'Revised App C - restatement'!BM7</f>
        <v>0</v>
      </c>
      <c r="BP7" s="26">
        <f>'Orig. App C - restatement'!BN7-'Revised App C - restatement'!BN7</f>
        <v>0</v>
      </c>
      <c r="BQ7" s="26">
        <f>'Orig. App C - restatement'!BO7-'Revised App C - restatement'!BO7</f>
        <v>0</v>
      </c>
      <c r="BR7" s="26">
        <f>'Orig. App C - restatement'!BP7-'Revised App C - restatement'!BP7</f>
        <v>0</v>
      </c>
      <c r="BS7" s="26">
        <f>'Orig. App C - restatement'!BQ7-'Revised App C - restatement'!BQ7</f>
        <v>0</v>
      </c>
      <c r="BT7" s="26">
        <f>'Orig. App C - restatement'!BR7-'Revised App C - restatement'!BR7</f>
        <v>0</v>
      </c>
      <c r="BU7" s="26">
        <f>'Orig. App C - restatement'!BS7-'Revised App C - restatement'!BS7</f>
        <v>0</v>
      </c>
      <c r="BV7" s="26">
        <f>'Orig. App C - restatement'!BT7-'Revised App C - restatement'!BT7</f>
        <v>0</v>
      </c>
      <c r="BW7" s="26">
        <f>'Orig. App C - restatement'!BU7-'Revised App C - restatement'!BU7</f>
        <v>0</v>
      </c>
      <c r="BX7" s="26">
        <f>'Orig. App C - restatement'!BV7-'Revised App C - restatement'!BV7</f>
        <v>0</v>
      </c>
      <c r="BY7" s="26">
        <f>'Orig. App C - restatement'!BW7-'Revised App C - restatement'!BW7</f>
        <v>0</v>
      </c>
      <c r="BZ7" s="26">
        <f>'Orig. App C - restatement'!BX7-'Revised App C - restatement'!BX7</f>
        <v>0</v>
      </c>
      <c r="CA7" s="26">
        <f>'Orig. App C - restatement'!BY7-'Revised App C - restatement'!BY7</f>
        <v>0</v>
      </c>
      <c r="CB7" s="26">
        <f>'Orig. App C - restatement'!BZ7-'Revised App C - restatement'!BZ7</f>
        <v>0</v>
      </c>
      <c r="CC7" s="26">
        <f>'Orig. App C - restatement'!CA7-'Revised App C - restatement'!CA7</f>
        <v>0</v>
      </c>
      <c r="CD7" s="26">
        <f>'Orig. App C - restatement'!CB7-'Revised App C - restatement'!CB7</f>
        <v>0</v>
      </c>
      <c r="CE7" s="26">
        <f>'Orig. App C - restatement'!CC7-'Revised App C - restatement'!CC7</f>
        <v>0</v>
      </c>
      <c r="CF7" s="26">
        <f>'Orig. App C - restatement'!CD7-'Revised App C - restatement'!CD7</f>
        <v>0</v>
      </c>
      <c r="CG7" s="26">
        <f>'Orig. App C - restatement'!CE7-'Revised App C - restatement'!CE7</f>
        <v>0</v>
      </c>
      <c r="CH7" s="26">
        <f>'Orig. App C - restatement'!CF7-'Revised App C - restatement'!CF7</f>
        <v>0</v>
      </c>
      <c r="CI7" s="26">
        <f>'Orig. App C - restatement'!CG7-'Revised App C - restatement'!CG7</f>
        <v>0</v>
      </c>
      <c r="CJ7" s="26">
        <f>'Orig. App C - restatement'!CH7-'Revised App C - restatement'!CH7</f>
        <v>0</v>
      </c>
      <c r="CK7" s="26">
        <f>'Orig. App C - restatement'!CI7-'Revised App C - restatement'!CI7</f>
        <v>0</v>
      </c>
      <c r="CL7" s="26">
        <f>'Orig. App C - restatement'!CJ7-'Revised App C - restatement'!CJ7</f>
        <v>0</v>
      </c>
      <c r="CM7" s="26">
        <f>'Orig. App C - restatement'!CK7-'Revised App C - restatement'!CK7</f>
        <v>0</v>
      </c>
      <c r="CN7" s="26">
        <f>'Orig. App C - restatement'!CL7-'Revised App C - restatement'!CL7</f>
        <v>-625.79231799999991</v>
      </c>
      <c r="CO7" s="26">
        <f>'Orig. App C - restatement'!CM7-'Revised App C - restatement'!CM7</f>
        <v>-625.04092100000014</v>
      </c>
      <c r="CP7" s="26">
        <f>'Orig. App C - restatement'!CN7-'Revised App C - restatement'!CN7</f>
        <v>-647.30903800000033</v>
      </c>
      <c r="CQ7" s="26">
        <f>'Orig. App C - restatement'!CO7-'Revised App C - restatement'!CO7</f>
        <v>-761.80923000000018</v>
      </c>
      <c r="CR7" s="26">
        <f>'Orig. App C - restatement'!CP7-'Revised App C - restatement'!CP7</f>
        <v>-855.28295400000013</v>
      </c>
      <c r="CS7" s="26">
        <f>'Orig. App C - restatement'!CQ7-'Revised App C - restatement'!CQ7</f>
        <v>-927.38320300000044</v>
      </c>
      <c r="CT7" s="26">
        <f>'Orig. App C - restatement'!CR7-'Revised App C - restatement'!CR7</f>
        <v>-943.95032200000003</v>
      </c>
      <c r="CU7" s="26">
        <f>'Orig. App C - restatement'!CS7-'Revised App C - restatement'!CS7</f>
        <v>-854.96764799999994</v>
      </c>
      <c r="CV7" s="26">
        <f>'Orig. App C - restatement'!CT7-'Revised App C - restatement'!CT7</f>
        <v>-904.06885699999987</v>
      </c>
      <c r="CW7" s="26">
        <f>'Orig. App C - restatement'!CU7-'Revised App C - restatement'!CU7</f>
        <v>-713.3620890000002</v>
      </c>
      <c r="CX7" s="26">
        <f>'Orig. App C - restatement'!CV7-'Revised App C - restatement'!CV7</f>
        <v>-677.93252800000005</v>
      </c>
      <c r="CY7" s="26">
        <f>'Orig. App C - restatement'!CW7-'Revised App C - restatement'!CW7</f>
        <v>0</v>
      </c>
      <c r="CZ7" s="26">
        <f>'Orig. App C - restatement'!CX7-'Revised App C - restatement'!CX7</f>
        <v>0</v>
      </c>
    </row>
    <row r="8" spans="4:104" x14ac:dyDescent="0.2">
      <c r="D8" s="15" t="s">
        <v>22</v>
      </c>
      <c r="E8" s="26">
        <f>'Orig. App C - restatement'!C8-'Revised App C - restatement'!C8</f>
        <v>0</v>
      </c>
      <c r="F8" s="26">
        <f>'Orig. App C - restatement'!D8-'Revised App C - restatement'!D8</f>
        <v>0</v>
      </c>
      <c r="G8" s="26">
        <f>'Orig. App C - restatement'!E8-'Revised App C - restatement'!E8</f>
        <v>0</v>
      </c>
      <c r="H8" s="26">
        <f>'Orig. App C - restatement'!F8-'Revised App C - restatement'!F8</f>
        <v>0</v>
      </c>
      <c r="I8" s="26">
        <f>'Orig. App C - restatement'!G8-'Revised App C - restatement'!G8</f>
        <v>0</v>
      </c>
      <c r="J8" s="26">
        <f>'Orig. App C - restatement'!H8-'Revised App C - restatement'!H8</f>
        <v>0</v>
      </c>
      <c r="K8" s="26">
        <f>'Orig. App C - restatement'!I8-'Revised App C - restatement'!I8</f>
        <v>0</v>
      </c>
      <c r="L8" s="26">
        <f>'Orig. App C - restatement'!J8-'Revised App C - restatement'!J8</f>
        <v>0</v>
      </c>
      <c r="M8" s="26">
        <f>'Orig. App C - restatement'!K8-'Revised App C - restatement'!K8</f>
        <v>0</v>
      </c>
      <c r="N8" s="26">
        <f>'Orig. App C - restatement'!L8-'Revised App C - restatement'!L8</f>
        <v>0</v>
      </c>
      <c r="O8" s="26">
        <f>'Orig. App C - restatement'!M8-'Revised App C - restatement'!M8</f>
        <v>0</v>
      </c>
      <c r="P8" s="26">
        <f>'Orig. App C - restatement'!N8-'Revised App C - restatement'!N8</f>
        <v>0</v>
      </c>
      <c r="Q8" s="26">
        <f>'Orig. App C - restatement'!O8-'Revised App C - restatement'!O8</f>
        <v>0</v>
      </c>
      <c r="R8" s="26">
        <f>'Orig. App C - restatement'!P8-'Revised App C - restatement'!P8</f>
        <v>0</v>
      </c>
      <c r="S8" s="26">
        <f>'Orig. App C - restatement'!Q8-'Revised App C - restatement'!Q8</f>
        <v>0</v>
      </c>
      <c r="T8" s="26">
        <f>'Orig. App C - restatement'!R8-'Revised App C - restatement'!R8</f>
        <v>0</v>
      </c>
      <c r="U8" s="26">
        <f>'Orig. App C - restatement'!S8-'Revised App C - restatement'!S8</f>
        <v>0</v>
      </c>
      <c r="V8" s="26">
        <f>'Orig. App C - restatement'!T8-'Revised App C - restatement'!T8</f>
        <v>0</v>
      </c>
      <c r="W8" s="26">
        <f>'Orig. App C - restatement'!U8-'Revised App C - restatement'!U8</f>
        <v>0</v>
      </c>
      <c r="X8" s="26">
        <f>'Orig. App C - restatement'!V8-'Revised App C - restatement'!V8</f>
        <v>0</v>
      </c>
      <c r="Y8" s="26">
        <f>'Orig. App C - restatement'!W8-'Revised App C - restatement'!W8</f>
        <v>0</v>
      </c>
      <c r="Z8" s="26">
        <f>'Orig. App C - restatement'!X8-'Revised App C - restatement'!X8</f>
        <v>0</v>
      </c>
      <c r="AA8" s="26">
        <f>'Orig. App C - restatement'!Y8-'Revised App C - restatement'!Y8</f>
        <v>0</v>
      </c>
      <c r="AB8" s="26">
        <f>'Orig. App C - restatement'!Z8-'Revised App C - restatement'!Z8</f>
        <v>0</v>
      </c>
      <c r="AC8" s="26">
        <f>'Orig. App C - restatement'!AA8-'Revised App C - restatement'!AA8</f>
        <v>0</v>
      </c>
      <c r="AD8" s="26">
        <f>'Orig. App C - restatement'!AB8-'Revised App C - restatement'!AB8</f>
        <v>0</v>
      </c>
      <c r="AE8" s="26">
        <f>'Orig. App C - restatement'!AC8-'Revised App C - restatement'!AC8</f>
        <v>0</v>
      </c>
      <c r="AF8" s="26">
        <f>'Orig. App C - restatement'!AD8-'Revised App C - restatement'!AD8</f>
        <v>0</v>
      </c>
      <c r="AG8" s="26">
        <f>'Orig. App C - restatement'!AE8-'Revised App C - restatement'!AE8</f>
        <v>0</v>
      </c>
      <c r="AH8" s="26">
        <f>'Orig. App C - restatement'!AF8-'Revised App C - restatement'!AF8</f>
        <v>0</v>
      </c>
      <c r="AI8" s="26">
        <f>'Orig. App C - restatement'!AG8-'Revised App C - restatement'!AG8</f>
        <v>0</v>
      </c>
      <c r="AJ8" s="26">
        <f>'Orig. App C - restatement'!AH8-'Revised App C - restatement'!AH8</f>
        <v>0</v>
      </c>
      <c r="AK8" s="26">
        <f>'Orig. App C - restatement'!AI8-'Revised App C - restatement'!AI8</f>
        <v>0</v>
      </c>
      <c r="AL8" s="26">
        <f>'Orig. App C - restatement'!AJ8-'Revised App C - restatement'!AJ8</f>
        <v>0</v>
      </c>
      <c r="AM8" s="26">
        <f>'Orig. App C - restatement'!AK8-'Revised App C - restatement'!AK8</f>
        <v>0</v>
      </c>
      <c r="AN8" s="26">
        <f>'Orig. App C - restatement'!AL8-'Revised App C - restatement'!AL8</f>
        <v>0</v>
      </c>
      <c r="AO8" s="26">
        <f>'Orig. App C - restatement'!AM8-'Revised App C - restatement'!AM8</f>
        <v>0</v>
      </c>
      <c r="AP8" s="26">
        <f>'Orig. App C - restatement'!AN8-'Revised App C - restatement'!AN8</f>
        <v>0</v>
      </c>
      <c r="AQ8" s="26">
        <f>'Orig. App C - restatement'!AO8-'Revised App C - restatement'!AO8</f>
        <v>0</v>
      </c>
      <c r="AR8" s="26">
        <f>'Orig. App C - restatement'!AP8-'Revised App C - restatement'!AP8</f>
        <v>0</v>
      </c>
      <c r="AS8" s="26">
        <f>'Orig. App C - restatement'!AQ8-'Revised App C - restatement'!AQ8</f>
        <v>0</v>
      </c>
      <c r="AT8" s="26">
        <f>'Orig. App C - restatement'!AR8-'Revised App C - restatement'!AR8</f>
        <v>0</v>
      </c>
      <c r="AU8" s="26">
        <f>'Orig. App C - restatement'!AS8-'Revised App C - restatement'!AS8</f>
        <v>0</v>
      </c>
      <c r="AV8" s="26">
        <f>'Orig. App C - restatement'!AT8-'Revised App C - restatement'!AT8</f>
        <v>0</v>
      </c>
      <c r="AW8" s="26">
        <f>'Orig. App C - restatement'!AU8-'Revised App C - restatement'!AU8</f>
        <v>0</v>
      </c>
      <c r="AX8" s="26">
        <f>'Orig. App C - restatement'!AV8-'Revised App C - restatement'!AV8</f>
        <v>0</v>
      </c>
      <c r="AY8" s="26">
        <f>'Orig. App C - restatement'!AW8-'Revised App C - restatement'!AW8</f>
        <v>0</v>
      </c>
      <c r="AZ8" s="26">
        <f>'Orig. App C - restatement'!AX8-'Revised App C - restatement'!AX8</f>
        <v>0</v>
      </c>
      <c r="BA8" s="26">
        <f>'Orig. App C - restatement'!AY8-'Revised App C - restatement'!AY8</f>
        <v>0</v>
      </c>
      <c r="BB8" s="26">
        <f>'Orig. App C - restatement'!AZ8-'Revised App C - restatement'!AZ8</f>
        <v>0</v>
      </c>
      <c r="BC8" s="26">
        <f>'Orig. App C - restatement'!BA8-'Revised App C - restatement'!BA8</f>
        <v>0</v>
      </c>
      <c r="BD8" s="26">
        <f>'Orig. App C - restatement'!BB8-'Revised App C - restatement'!BB8</f>
        <v>0</v>
      </c>
      <c r="BE8" s="26">
        <f>'Orig. App C - restatement'!BC8-'Revised App C - restatement'!BC8</f>
        <v>0</v>
      </c>
      <c r="BF8" s="26">
        <f>'Orig. App C - restatement'!BD8-'Revised App C - restatement'!BD8</f>
        <v>0</v>
      </c>
      <c r="BG8" s="26">
        <f>'Orig. App C - restatement'!BE8-'Revised App C - restatement'!BE8</f>
        <v>0</v>
      </c>
      <c r="BH8" s="26">
        <f>'Orig. App C - restatement'!BF8-'Revised App C - restatement'!BF8</f>
        <v>0</v>
      </c>
      <c r="BI8" s="26">
        <f>'Orig. App C - restatement'!BG8-'Revised App C - restatement'!BG8</f>
        <v>0</v>
      </c>
      <c r="BJ8" s="26">
        <f>'Orig. App C - restatement'!BH8-'Revised App C - restatement'!BH8</f>
        <v>0</v>
      </c>
      <c r="BK8" s="26">
        <f>'Orig. App C - restatement'!BI8-'Revised App C - restatement'!BI8</f>
        <v>0</v>
      </c>
      <c r="BL8" s="26">
        <f>'Orig. App C - restatement'!BJ8-'Revised App C - restatement'!BJ8</f>
        <v>0</v>
      </c>
      <c r="BM8" s="26">
        <f>'Orig. App C - restatement'!BK8-'Revised App C - restatement'!BK8</f>
        <v>0</v>
      </c>
      <c r="BN8" s="26">
        <f>'Orig. App C - restatement'!BL8-'Revised App C - restatement'!BL8</f>
        <v>0</v>
      </c>
      <c r="BO8" s="26">
        <f>'Orig. App C - restatement'!BM8-'Revised App C - restatement'!BM8</f>
        <v>0</v>
      </c>
      <c r="BP8" s="26">
        <f>'Orig. App C - restatement'!BN8-'Revised App C - restatement'!BN8</f>
        <v>0</v>
      </c>
      <c r="BQ8" s="26">
        <f>'Orig. App C - restatement'!BO8-'Revised App C - restatement'!BO8</f>
        <v>0</v>
      </c>
      <c r="BR8" s="26">
        <f>'Orig. App C - restatement'!BP8-'Revised App C - restatement'!BP8</f>
        <v>0</v>
      </c>
      <c r="BS8" s="26">
        <f>'Orig. App C - restatement'!BQ8-'Revised App C - restatement'!BQ8</f>
        <v>0</v>
      </c>
      <c r="BT8" s="26">
        <f>'Orig. App C - restatement'!BR8-'Revised App C - restatement'!BR8</f>
        <v>0</v>
      </c>
      <c r="BU8" s="26">
        <f>'Orig. App C - restatement'!BS8-'Revised App C - restatement'!BS8</f>
        <v>0</v>
      </c>
      <c r="BV8" s="26">
        <f>'Orig. App C - restatement'!BT8-'Revised App C - restatement'!BT8</f>
        <v>0</v>
      </c>
      <c r="BW8" s="26">
        <f>'Orig. App C - restatement'!BU8-'Revised App C - restatement'!BU8</f>
        <v>0</v>
      </c>
      <c r="BX8" s="26">
        <f>'Orig. App C - restatement'!BV8-'Revised App C - restatement'!BV8</f>
        <v>0</v>
      </c>
      <c r="BY8" s="26">
        <f>'Orig. App C - restatement'!BW8-'Revised App C - restatement'!BW8</f>
        <v>0</v>
      </c>
      <c r="BZ8" s="26">
        <f>'Orig. App C - restatement'!BX8-'Revised App C - restatement'!BX8</f>
        <v>0</v>
      </c>
      <c r="CA8" s="26">
        <f>'Orig. App C - restatement'!BY8-'Revised App C - restatement'!BY8</f>
        <v>0</v>
      </c>
      <c r="CB8" s="26">
        <f>'Orig. App C - restatement'!BZ8-'Revised App C - restatement'!BZ8</f>
        <v>0</v>
      </c>
      <c r="CC8" s="26">
        <f>'Orig. App C - restatement'!CA8-'Revised App C - restatement'!CA8</f>
        <v>0</v>
      </c>
      <c r="CD8" s="26">
        <f>'Orig. App C - restatement'!CB8-'Revised App C - restatement'!CB8</f>
        <v>0</v>
      </c>
      <c r="CE8" s="26">
        <f>'Orig. App C - restatement'!CC8-'Revised App C - restatement'!CC8</f>
        <v>0</v>
      </c>
      <c r="CF8" s="26">
        <f>'Orig. App C - restatement'!CD8-'Revised App C - restatement'!CD8</f>
        <v>0</v>
      </c>
      <c r="CG8" s="26">
        <f>'Orig. App C - restatement'!CE8-'Revised App C - restatement'!CE8</f>
        <v>0</v>
      </c>
      <c r="CH8" s="26">
        <f>'Orig. App C - restatement'!CF8-'Revised App C - restatement'!CF8</f>
        <v>0</v>
      </c>
      <c r="CI8" s="26">
        <f>'Orig. App C - restatement'!CG8-'Revised App C - restatement'!CG8</f>
        <v>0</v>
      </c>
      <c r="CJ8" s="26">
        <f>'Orig. App C - restatement'!CH8-'Revised App C - restatement'!CH8</f>
        <v>0</v>
      </c>
      <c r="CK8" s="26">
        <f>'Orig. App C - restatement'!CI8-'Revised App C - restatement'!CI8</f>
        <v>0</v>
      </c>
      <c r="CL8" s="26">
        <f>'Orig. App C - restatement'!CJ8-'Revised App C - restatement'!CJ8</f>
        <v>0</v>
      </c>
      <c r="CM8" s="26">
        <f>'Orig. App C - restatement'!CK8-'Revised App C - restatement'!CK8</f>
        <v>0</v>
      </c>
      <c r="CN8" s="26">
        <f>'Orig. App C - restatement'!CL8-'Revised App C - restatement'!CL8</f>
        <v>-623.30274799999995</v>
      </c>
      <c r="CO8" s="26">
        <f>'Orig. App C - restatement'!CM8-'Revised App C - restatement'!CM8</f>
        <v>-624.73425900000041</v>
      </c>
      <c r="CP8" s="26">
        <f>'Orig. App C - restatement'!CN8-'Revised App C - restatement'!CN8</f>
        <v>-646.87087200000008</v>
      </c>
      <c r="CQ8" s="26">
        <f>'Orig. App C - restatement'!CO8-'Revised App C - restatement'!CO8</f>
        <v>-761.82405100000028</v>
      </c>
      <c r="CR8" s="26">
        <f>'Orig. App C - restatement'!CP8-'Revised App C - restatement'!CP8</f>
        <v>-855.54506900000013</v>
      </c>
      <c r="CS8" s="26">
        <f>'Orig. App C - restatement'!CQ8-'Revised App C - restatement'!CQ8</f>
        <v>-927.85051500000031</v>
      </c>
      <c r="CT8" s="26">
        <f>'Orig. App C - restatement'!CR8-'Revised App C - restatement'!CR8</f>
        <v>-944.65239499999996</v>
      </c>
      <c r="CU8" s="26">
        <f>'Orig. App C - restatement'!CS8-'Revised App C - restatement'!CS8</f>
        <v>-855.46724599999993</v>
      </c>
      <c r="CV8" s="26">
        <f>'Orig. App C - restatement'!CT8-'Revised App C - restatement'!CT8</f>
        <v>-904.47204199999976</v>
      </c>
      <c r="CW8" s="26">
        <f>'Orig. App C - restatement'!CU8-'Revised App C - restatement'!CU8</f>
        <v>-713.9543910000001</v>
      </c>
      <c r="CX8" s="26">
        <f>'Orig. App C - restatement'!CV8-'Revised App C - restatement'!CV8</f>
        <v>-678.16189800000006</v>
      </c>
      <c r="CY8" s="26">
        <f>'Orig. App C - restatement'!CW8-'Revised App C - restatement'!CW8</f>
        <v>0</v>
      </c>
      <c r="CZ8" s="26">
        <f>'Orig. App C - restatement'!CX8-'Revised App C - restatement'!CX8</f>
        <v>0</v>
      </c>
    </row>
    <row r="9" spans="4:104" x14ac:dyDescent="0.2">
      <c r="D9" s="15" t="s">
        <v>23</v>
      </c>
      <c r="E9" s="26">
        <f>'Orig. App C - restatement'!C9-'Revised App C - restatement'!C9</f>
        <v>0</v>
      </c>
      <c r="F9" s="26">
        <f>'Orig. App C - restatement'!D9-'Revised App C - restatement'!D9</f>
        <v>0</v>
      </c>
      <c r="G9" s="26">
        <f>'Orig. App C - restatement'!E9-'Revised App C - restatement'!E9</f>
        <v>0</v>
      </c>
      <c r="H9" s="26">
        <f>'Orig. App C - restatement'!F9-'Revised App C - restatement'!F9</f>
        <v>0</v>
      </c>
      <c r="I9" s="26">
        <f>'Orig. App C - restatement'!G9-'Revised App C - restatement'!G9</f>
        <v>0</v>
      </c>
      <c r="J9" s="26">
        <f>'Orig. App C - restatement'!H9-'Revised App C - restatement'!H9</f>
        <v>0</v>
      </c>
      <c r="K9" s="26">
        <f>'Orig. App C - restatement'!I9-'Revised App C - restatement'!I9</f>
        <v>0</v>
      </c>
      <c r="L9" s="26">
        <f>'Orig. App C - restatement'!J9-'Revised App C - restatement'!J9</f>
        <v>0</v>
      </c>
      <c r="M9" s="26">
        <f>'Orig. App C - restatement'!K9-'Revised App C - restatement'!K9</f>
        <v>0</v>
      </c>
      <c r="N9" s="26">
        <f>'Orig. App C - restatement'!L9-'Revised App C - restatement'!L9</f>
        <v>0</v>
      </c>
      <c r="O9" s="26">
        <f>'Orig. App C - restatement'!M9-'Revised App C - restatement'!M9</f>
        <v>0</v>
      </c>
      <c r="P9" s="26">
        <f>'Orig. App C - restatement'!N9-'Revised App C - restatement'!N9</f>
        <v>0</v>
      </c>
      <c r="Q9" s="26">
        <f>'Orig. App C - restatement'!O9-'Revised App C - restatement'!O9</f>
        <v>0</v>
      </c>
      <c r="R9" s="26">
        <f>'Orig. App C - restatement'!P9-'Revised App C - restatement'!P9</f>
        <v>0</v>
      </c>
      <c r="S9" s="26">
        <f>'Orig. App C - restatement'!Q9-'Revised App C - restatement'!Q9</f>
        <v>0</v>
      </c>
      <c r="T9" s="26">
        <f>'Orig. App C - restatement'!R9-'Revised App C - restatement'!R9</f>
        <v>0</v>
      </c>
      <c r="U9" s="26">
        <f>'Orig. App C - restatement'!S9-'Revised App C - restatement'!S9</f>
        <v>0</v>
      </c>
      <c r="V9" s="26">
        <f>'Orig. App C - restatement'!T9-'Revised App C - restatement'!T9</f>
        <v>0</v>
      </c>
      <c r="W9" s="26">
        <f>'Orig. App C - restatement'!U9-'Revised App C - restatement'!U9</f>
        <v>0</v>
      </c>
      <c r="X9" s="26">
        <f>'Orig. App C - restatement'!V9-'Revised App C - restatement'!V9</f>
        <v>0</v>
      </c>
      <c r="Y9" s="26">
        <f>'Orig. App C - restatement'!W9-'Revised App C - restatement'!W9</f>
        <v>0</v>
      </c>
      <c r="Z9" s="26">
        <f>'Orig. App C - restatement'!X9-'Revised App C - restatement'!X9</f>
        <v>0</v>
      </c>
      <c r="AA9" s="26">
        <f>'Orig. App C - restatement'!Y9-'Revised App C - restatement'!Y9</f>
        <v>0</v>
      </c>
      <c r="AB9" s="26">
        <f>'Orig. App C - restatement'!Z9-'Revised App C - restatement'!Z9</f>
        <v>0</v>
      </c>
      <c r="AC9" s="26">
        <f>'Orig. App C - restatement'!AA9-'Revised App C - restatement'!AA9</f>
        <v>0</v>
      </c>
      <c r="AD9" s="26">
        <f>'Orig. App C - restatement'!AB9-'Revised App C - restatement'!AB9</f>
        <v>0</v>
      </c>
      <c r="AE9" s="26">
        <f>'Orig. App C - restatement'!AC9-'Revised App C - restatement'!AC9</f>
        <v>0</v>
      </c>
      <c r="AF9" s="26">
        <f>'Orig. App C - restatement'!AD9-'Revised App C - restatement'!AD9</f>
        <v>0</v>
      </c>
      <c r="AG9" s="26">
        <f>'Orig. App C - restatement'!AE9-'Revised App C - restatement'!AE9</f>
        <v>0</v>
      </c>
      <c r="AH9" s="26">
        <f>'Orig. App C - restatement'!AF9-'Revised App C - restatement'!AF9</f>
        <v>0</v>
      </c>
      <c r="AI9" s="26">
        <f>'Orig. App C - restatement'!AG9-'Revised App C - restatement'!AG9</f>
        <v>0</v>
      </c>
      <c r="AJ9" s="26">
        <f>'Orig. App C - restatement'!AH9-'Revised App C - restatement'!AH9</f>
        <v>0</v>
      </c>
      <c r="AK9" s="26">
        <f>'Orig. App C - restatement'!AI9-'Revised App C - restatement'!AI9</f>
        <v>0</v>
      </c>
      <c r="AL9" s="26">
        <f>'Orig. App C - restatement'!AJ9-'Revised App C - restatement'!AJ9</f>
        <v>0</v>
      </c>
      <c r="AM9" s="26">
        <f>'Orig. App C - restatement'!AK9-'Revised App C - restatement'!AK9</f>
        <v>0</v>
      </c>
      <c r="AN9" s="26">
        <f>'Orig. App C - restatement'!AL9-'Revised App C - restatement'!AL9</f>
        <v>0</v>
      </c>
      <c r="AO9" s="26">
        <f>'Orig. App C - restatement'!AM9-'Revised App C - restatement'!AM9</f>
        <v>0</v>
      </c>
      <c r="AP9" s="26">
        <f>'Orig. App C - restatement'!AN9-'Revised App C - restatement'!AN9</f>
        <v>0</v>
      </c>
      <c r="AQ9" s="26">
        <f>'Orig. App C - restatement'!AO9-'Revised App C - restatement'!AO9</f>
        <v>0</v>
      </c>
      <c r="AR9" s="26">
        <f>'Orig. App C - restatement'!AP9-'Revised App C - restatement'!AP9</f>
        <v>0</v>
      </c>
      <c r="AS9" s="26">
        <f>'Orig. App C - restatement'!AQ9-'Revised App C - restatement'!AQ9</f>
        <v>0</v>
      </c>
      <c r="AT9" s="26">
        <f>'Orig. App C - restatement'!AR9-'Revised App C - restatement'!AR9</f>
        <v>0</v>
      </c>
      <c r="AU9" s="26">
        <f>'Orig. App C - restatement'!AS9-'Revised App C - restatement'!AS9</f>
        <v>0</v>
      </c>
      <c r="AV9" s="26">
        <f>'Orig. App C - restatement'!AT9-'Revised App C - restatement'!AT9</f>
        <v>0</v>
      </c>
      <c r="AW9" s="26">
        <f>'Orig. App C - restatement'!AU9-'Revised App C - restatement'!AU9</f>
        <v>0</v>
      </c>
      <c r="AX9" s="26">
        <f>'Orig. App C - restatement'!AV9-'Revised App C - restatement'!AV9</f>
        <v>0</v>
      </c>
      <c r="AY9" s="26">
        <f>'Orig. App C - restatement'!AW9-'Revised App C - restatement'!AW9</f>
        <v>0</v>
      </c>
      <c r="AZ9" s="26">
        <f>'Orig. App C - restatement'!AX9-'Revised App C - restatement'!AX9</f>
        <v>0</v>
      </c>
      <c r="BA9" s="26">
        <f>'Orig. App C - restatement'!AY9-'Revised App C - restatement'!AY9</f>
        <v>0</v>
      </c>
      <c r="BB9" s="26">
        <f>'Orig. App C - restatement'!AZ9-'Revised App C - restatement'!AZ9</f>
        <v>0</v>
      </c>
      <c r="BC9" s="26">
        <f>'Orig. App C - restatement'!BA9-'Revised App C - restatement'!BA9</f>
        <v>0</v>
      </c>
      <c r="BD9" s="26">
        <f>'Orig. App C - restatement'!BB9-'Revised App C - restatement'!BB9</f>
        <v>0</v>
      </c>
      <c r="BE9" s="26">
        <f>'Orig. App C - restatement'!BC9-'Revised App C - restatement'!BC9</f>
        <v>0</v>
      </c>
      <c r="BF9" s="26">
        <f>'Orig. App C - restatement'!BD9-'Revised App C - restatement'!BD9</f>
        <v>0</v>
      </c>
      <c r="BG9" s="26">
        <f>'Orig. App C - restatement'!BE9-'Revised App C - restatement'!BE9</f>
        <v>0</v>
      </c>
      <c r="BH9" s="26">
        <f>'Orig. App C - restatement'!BF9-'Revised App C - restatement'!BF9</f>
        <v>0</v>
      </c>
      <c r="BI9" s="26">
        <f>'Orig. App C - restatement'!BG9-'Revised App C - restatement'!BG9</f>
        <v>0</v>
      </c>
      <c r="BJ9" s="26">
        <f>'Orig. App C - restatement'!BH9-'Revised App C - restatement'!BH9</f>
        <v>0</v>
      </c>
      <c r="BK9" s="26">
        <f>'Orig. App C - restatement'!BI9-'Revised App C - restatement'!BI9</f>
        <v>0</v>
      </c>
      <c r="BL9" s="26">
        <f>'Orig. App C - restatement'!BJ9-'Revised App C - restatement'!BJ9</f>
        <v>0</v>
      </c>
      <c r="BM9" s="26">
        <f>'Orig. App C - restatement'!BK9-'Revised App C - restatement'!BK9</f>
        <v>0</v>
      </c>
      <c r="BN9" s="26">
        <f>'Orig. App C - restatement'!BL9-'Revised App C - restatement'!BL9</f>
        <v>0</v>
      </c>
      <c r="BO9" s="26">
        <f>'Orig. App C - restatement'!BM9-'Revised App C - restatement'!BM9</f>
        <v>0</v>
      </c>
      <c r="BP9" s="26">
        <f>'Orig. App C - restatement'!BN9-'Revised App C - restatement'!BN9</f>
        <v>0</v>
      </c>
      <c r="BQ9" s="26">
        <f>'Orig. App C - restatement'!BO9-'Revised App C - restatement'!BO9</f>
        <v>0</v>
      </c>
      <c r="BR9" s="26">
        <f>'Orig. App C - restatement'!BP9-'Revised App C - restatement'!BP9</f>
        <v>0</v>
      </c>
      <c r="BS9" s="26">
        <f>'Orig. App C - restatement'!BQ9-'Revised App C - restatement'!BQ9</f>
        <v>0</v>
      </c>
      <c r="BT9" s="26">
        <f>'Orig. App C - restatement'!BR9-'Revised App C - restatement'!BR9</f>
        <v>0</v>
      </c>
      <c r="BU9" s="26">
        <f>'Orig. App C - restatement'!BS9-'Revised App C - restatement'!BS9</f>
        <v>0</v>
      </c>
      <c r="BV9" s="26">
        <f>'Orig. App C - restatement'!BT9-'Revised App C - restatement'!BT9</f>
        <v>0</v>
      </c>
      <c r="BW9" s="26">
        <f>'Orig. App C - restatement'!BU9-'Revised App C - restatement'!BU9</f>
        <v>0</v>
      </c>
      <c r="BX9" s="26">
        <f>'Orig. App C - restatement'!BV9-'Revised App C - restatement'!BV9</f>
        <v>0</v>
      </c>
      <c r="BY9" s="26">
        <f>'Orig. App C - restatement'!BW9-'Revised App C - restatement'!BW9</f>
        <v>0</v>
      </c>
      <c r="BZ9" s="26">
        <f>'Orig. App C - restatement'!BX9-'Revised App C - restatement'!BX9</f>
        <v>0</v>
      </c>
      <c r="CA9" s="26">
        <f>'Orig. App C - restatement'!BY9-'Revised App C - restatement'!BY9</f>
        <v>0</v>
      </c>
      <c r="CB9" s="26">
        <f>'Orig. App C - restatement'!BZ9-'Revised App C - restatement'!BZ9</f>
        <v>0</v>
      </c>
      <c r="CC9" s="26">
        <f>'Orig. App C - restatement'!CA9-'Revised App C - restatement'!CA9</f>
        <v>0</v>
      </c>
      <c r="CD9" s="26">
        <f>'Orig. App C - restatement'!CB9-'Revised App C - restatement'!CB9</f>
        <v>0</v>
      </c>
      <c r="CE9" s="26">
        <f>'Orig. App C - restatement'!CC9-'Revised App C - restatement'!CC9</f>
        <v>0</v>
      </c>
      <c r="CF9" s="26">
        <f>'Orig. App C - restatement'!CD9-'Revised App C - restatement'!CD9</f>
        <v>0</v>
      </c>
      <c r="CG9" s="26">
        <f>'Orig. App C - restatement'!CE9-'Revised App C - restatement'!CE9</f>
        <v>0</v>
      </c>
      <c r="CH9" s="26">
        <f>'Orig. App C - restatement'!CF9-'Revised App C - restatement'!CF9</f>
        <v>0</v>
      </c>
      <c r="CI9" s="26">
        <f>'Orig. App C - restatement'!CG9-'Revised App C - restatement'!CG9</f>
        <v>0</v>
      </c>
      <c r="CJ9" s="26">
        <f>'Orig. App C - restatement'!CH9-'Revised App C - restatement'!CH9</f>
        <v>0</v>
      </c>
      <c r="CK9" s="26">
        <f>'Orig. App C - restatement'!CI9-'Revised App C - restatement'!CI9</f>
        <v>0</v>
      </c>
      <c r="CL9" s="26">
        <f>'Orig. App C - restatement'!CJ9-'Revised App C - restatement'!CJ9</f>
        <v>0</v>
      </c>
      <c r="CM9" s="26">
        <f>'Orig. App C - restatement'!CK9-'Revised App C - restatement'!CK9</f>
        <v>0</v>
      </c>
      <c r="CN9" s="26">
        <f>'Orig. App C - restatement'!CL9-'Revised App C - restatement'!CL9</f>
        <v>-623.30274799999995</v>
      </c>
      <c r="CO9" s="26">
        <f>'Orig. App C - restatement'!CM9-'Revised App C - restatement'!CM9</f>
        <v>-624.73425900000041</v>
      </c>
      <c r="CP9" s="26">
        <f>'Orig. App C - restatement'!CN9-'Revised App C - restatement'!CN9</f>
        <v>-646.87087200000008</v>
      </c>
      <c r="CQ9" s="26">
        <f>'Orig. App C - restatement'!CO9-'Revised App C - restatement'!CO9</f>
        <v>-761.82405100000028</v>
      </c>
      <c r="CR9" s="26">
        <f>'Orig. App C - restatement'!CP9-'Revised App C - restatement'!CP9</f>
        <v>-855.54506900000013</v>
      </c>
      <c r="CS9" s="26">
        <f>'Orig. App C - restatement'!CQ9-'Revised App C - restatement'!CQ9</f>
        <v>-927.85051500000031</v>
      </c>
      <c r="CT9" s="26">
        <f>'Orig. App C - restatement'!CR9-'Revised App C - restatement'!CR9</f>
        <v>-944.65239499999996</v>
      </c>
      <c r="CU9" s="26">
        <f>'Orig. App C - restatement'!CS9-'Revised App C - restatement'!CS9</f>
        <v>-855.46724599999993</v>
      </c>
      <c r="CV9" s="26">
        <f>'Orig. App C - restatement'!CT9-'Revised App C - restatement'!CT9</f>
        <v>-904.47204199999976</v>
      </c>
      <c r="CW9" s="26">
        <f>'Orig. App C - restatement'!CU9-'Revised App C - restatement'!CU9</f>
        <v>-713.9543910000001</v>
      </c>
      <c r="CX9" s="26">
        <f>'Orig. App C - restatement'!CV9-'Revised App C - restatement'!CV9</f>
        <v>-678.16189800000006</v>
      </c>
      <c r="CY9" s="26">
        <f>'Orig. App C - restatement'!CW9-'Revised App C - restatement'!CW9</f>
        <v>0</v>
      </c>
      <c r="CZ9" s="26">
        <f>'Orig. App C - restatement'!CX9-'Revised App C - restatement'!CX9</f>
        <v>0</v>
      </c>
    </row>
    <row r="10" spans="4:104" x14ac:dyDescent="0.2">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x14ac:dyDescent="0.2">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x14ac:dyDescent="0.2">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si="0"/>
        <v>0</v>
      </c>
      <c r="BQ12" s="22">
        <f t="shared" si="0"/>
        <v>0</v>
      </c>
      <c r="BR12" s="22">
        <f t="shared" ref="BR12:CZ12" si="1">SUM(BR9,BR14)</f>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-1063.1231419999999</v>
      </c>
      <c r="CO12" s="22">
        <f t="shared" si="1"/>
        <v>-1064.0480270000005</v>
      </c>
      <c r="CP12" s="22">
        <f t="shared" si="1"/>
        <v>-1069.8304010000002</v>
      </c>
      <c r="CQ12" s="22">
        <f t="shared" si="1"/>
        <v>-1217.8126350000002</v>
      </c>
      <c r="CR12" s="22">
        <f t="shared" si="1"/>
        <v>-1303.2531390000001</v>
      </c>
      <c r="CS12" s="22">
        <f t="shared" si="1"/>
        <v>-1353.3359230000003</v>
      </c>
      <c r="CT12" s="22">
        <f t="shared" si="1"/>
        <v>-1400.2302569999999</v>
      </c>
      <c r="CU12" s="22">
        <f t="shared" si="1"/>
        <v>-1270.3028599999998</v>
      </c>
      <c r="CV12" s="22">
        <f t="shared" si="1"/>
        <v>-1357.7878789999997</v>
      </c>
      <c r="CW12" s="22">
        <f t="shared" si="1"/>
        <v>-1142.2103730000001</v>
      </c>
      <c r="CX12" s="22">
        <f t="shared" si="1"/>
        <v>-1105.1260400000001</v>
      </c>
      <c r="CY12" s="22">
        <f t="shared" si="1"/>
        <v>0</v>
      </c>
      <c r="CZ12" s="22">
        <f t="shared" si="1"/>
        <v>0</v>
      </c>
    </row>
    <row r="13" spans="4:104" x14ac:dyDescent="0.2">
      <c r="D13" s="21" t="s">
        <v>121</v>
      </c>
      <c r="E13" s="26">
        <f>'Revised App C - restatement'!C13-'Orig. App C - restatement'!C13</f>
        <v>0</v>
      </c>
      <c r="F13" s="26">
        <f>'Revised App C - restatement'!D13-'Orig. App C - restatement'!D13</f>
        <v>0</v>
      </c>
      <c r="G13" s="26">
        <f>'Revised App C - restatement'!E13-'Orig. App C - restatement'!E13</f>
        <v>0</v>
      </c>
      <c r="H13" s="26">
        <f>'Revised App C - restatement'!F13-'Orig. App C - restatement'!F13</f>
        <v>0</v>
      </c>
      <c r="I13" s="26">
        <f>'Revised App C - restatement'!G13-'Orig. App C - restatement'!G13</f>
        <v>0</v>
      </c>
      <c r="J13" s="26">
        <f>'Revised App C - restatement'!H13-'Orig. App C - restatement'!H13</f>
        <v>0</v>
      </c>
      <c r="K13" s="26">
        <f>'Revised App C - restatement'!I13-'Orig. App C - restatement'!I13</f>
        <v>0</v>
      </c>
      <c r="L13" s="26">
        <f>'Revised App C - restatement'!J13-'Orig. App C - restatement'!J13</f>
        <v>0</v>
      </c>
      <c r="M13" s="26">
        <f>'Revised App C - restatement'!K13-'Orig. App C - restatement'!K13</f>
        <v>0</v>
      </c>
      <c r="N13" s="26">
        <f>'Revised App C - restatement'!L13-'Orig. App C - restatement'!L13</f>
        <v>0</v>
      </c>
      <c r="O13" s="26">
        <f>'Revised App C - restatement'!M13-'Orig. App C - restatement'!M13</f>
        <v>0</v>
      </c>
      <c r="P13" s="26">
        <f>'Revised App C - restatement'!N13-'Orig. App C - restatement'!N13</f>
        <v>0</v>
      </c>
      <c r="Q13" s="26">
        <f>'Revised App C - restatement'!O13-'Orig. App C - restatement'!O13</f>
        <v>0</v>
      </c>
      <c r="R13" s="26">
        <f>'Revised App C - restatement'!P13-'Orig. App C - restatement'!P13</f>
        <v>0</v>
      </c>
      <c r="S13" s="26">
        <f>'Revised App C - restatement'!Q13-'Orig. App C - restatement'!Q13</f>
        <v>0</v>
      </c>
      <c r="T13" s="26">
        <f>'Revised App C - restatement'!R13-'Orig. App C - restatement'!R13</f>
        <v>0</v>
      </c>
      <c r="U13" s="26">
        <f>'Revised App C - restatement'!S13-'Orig. App C - restatement'!S13</f>
        <v>0</v>
      </c>
      <c r="V13" s="26">
        <f>'Revised App C - restatement'!T13-'Orig. App C - restatement'!T13</f>
        <v>0</v>
      </c>
      <c r="W13" s="26">
        <f>'Revised App C - restatement'!U13-'Orig. App C - restatement'!U13</f>
        <v>0</v>
      </c>
      <c r="X13" s="26">
        <f>'Revised App C - restatement'!V13-'Orig. App C - restatement'!V13</f>
        <v>0</v>
      </c>
      <c r="Y13" s="26">
        <f>'Revised App C - restatement'!W13-'Orig. App C - restatement'!W13</f>
        <v>0</v>
      </c>
      <c r="Z13" s="26">
        <f>'Revised App C - restatement'!X13-'Orig. App C - restatement'!X13</f>
        <v>0</v>
      </c>
      <c r="AA13" s="26">
        <f>'Revised App C - restatement'!Y13-'Orig. App C - restatement'!Y13</f>
        <v>0</v>
      </c>
      <c r="AB13" s="26">
        <f>'Revised App C - restatement'!Z13-'Orig. App C - restatement'!Z13</f>
        <v>0</v>
      </c>
      <c r="AC13" s="26">
        <f>'Revised App C - restatement'!AA13-'Orig. App C - restatement'!AA13</f>
        <v>0</v>
      </c>
      <c r="AD13" s="26">
        <f>'Revised App C - restatement'!AB13-'Orig. App C - restatement'!AB13</f>
        <v>0</v>
      </c>
      <c r="AE13" s="26">
        <f>'Revised App C - restatement'!AC13-'Orig. App C - restatement'!AC13</f>
        <v>0</v>
      </c>
      <c r="AF13" s="26">
        <f>'Revised App C - restatement'!AD13-'Orig. App C - restatement'!AD13</f>
        <v>0</v>
      </c>
      <c r="AG13" s="26">
        <f>'Revised App C - restatement'!AE13-'Orig. App C - restatement'!AE13</f>
        <v>0</v>
      </c>
      <c r="AH13" s="26">
        <f>'Revised App C - restatement'!AF13-'Orig. App C - restatement'!AF13</f>
        <v>0</v>
      </c>
      <c r="AI13" s="26">
        <f>'Revised App C - restatement'!AG13-'Orig. App C - restatement'!AG13</f>
        <v>0</v>
      </c>
      <c r="AJ13" s="26">
        <f>'Revised App C - restatement'!AH13-'Orig. App C - restatement'!AH13</f>
        <v>0</v>
      </c>
      <c r="AK13" s="26">
        <f>'Revised App C - restatement'!AI13-'Orig. App C - restatement'!AI13</f>
        <v>0</v>
      </c>
      <c r="AL13" s="26">
        <f>'Revised App C - restatement'!AJ13-'Orig. App C - restatement'!AJ13</f>
        <v>0</v>
      </c>
      <c r="AM13" s="26">
        <f>'Revised App C - restatement'!AK13-'Orig. App C - restatement'!AK13</f>
        <v>0</v>
      </c>
      <c r="AN13" s="26">
        <f>'Revised App C - restatement'!AL13-'Orig. App C - restatement'!AL13</f>
        <v>0</v>
      </c>
      <c r="AO13" s="26">
        <f>'Revised App C - restatement'!AM13-'Orig. App C - restatement'!AM13</f>
        <v>0</v>
      </c>
      <c r="AP13" s="26">
        <f>'Revised App C - restatement'!AN13-'Orig. App C - restatement'!AN13</f>
        <v>0</v>
      </c>
      <c r="AQ13" s="26">
        <f>'Revised App C - restatement'!AO13-'Orig. App C - restatement'!AO13</f>
        <v>0</v>
      </c>
      <c r="AR13" s="26">
        <f>'Revised App C - restatement'!AP13-'Orig. App C - restatement'!AP13</f>
        <v>0</v>
      </c>
      <c r="AS13" s="26">
        <f>'Revised App C - restatement'!AQ13-'Orig. App C - restatement'!AQ13</f>
        <v>0</v>
      </c>
      <c r="AT13" s="26">
        <f>'Revised App C - restatement'!AR13-'Orig. App C - restatement'!AR13</f>
        <v>0</v>
      </c>
      <c r="AU13" s="26">
        <f>'Revised App C - restatement'!AS13-'Orig. App C - restatement'!AS13</f>
        <v>0</v>
      </c>
      <c r="AV13" s="26">
        <f>'Revised App C - restatement'!AT13-'Orig. App C - restatement'!AT13</f>
        <v>0</v>
      </c>
      <c r="AW13" s="26">
        <f>'Revised App C - restatement'!AU13-'Orig. App C - restatement'!AU13</f>
        <v>0</v>
      </c>
      <c r="AX13" s="26">
        <f>'Revised App C - restatement'!AV13-'Orig. App C - restatement'!AV13</f>
        <v>0</v>
      </c>
      <c r="AY13" s="26">
        <f>'Revised App C - restatement'!AW13-'Orig. App C - restatement'!AW13</f>
        <v>0</v>
      </c>
      <c r="AZ13" s="26">
        <f>'Revised App C - restatement'!AX13-'Orig. App C - restatement'!AX13</f>
        <v>0</v>
      </c>
      <c r="BA13" s="26">
        <f>'Revised App C - restatement'!AY13-'Orig. App C - restatement'!AY13</f>
        <v>0</v>
      </c>
      <c r="BB13" s="26">
        <f>'Revised App C - restatement'!AZ13-'Orig. App C - restatement'!AZ13</f>
        <v>0</v>
      </c>
      <c r="BC13" s="26">
        <f>'Revised App C - restatement'!BA13-'Orig. App C - restatement'!BA13</f>
        <v>0</v>
      </c>
      <c r="BD13" s="26">
        <f>'Revised App C - restatement'!BB13-'Orig. App C - restatement'!BB13</f>
        <v>0</v>
      </c>
      <c r="BE13" s="26">
        <f>'Revised App C - restatement'!BC13-'Orig. App C - restatement'!BC13</f>
        <v>0</v>
      </c>
      <c r="BF13" s="26">
        <f>'Revised App C - restatement'!BD13-'Orig. App C - restatement'!BD13</f>
        <v>0</v>
      </c>
      <c r="BG13" s="26">
        <f>'Revised App C - restatement'!BE13-'Orig. App C - restatement'!BE13</f>
        <v>0</v>
      </c>
      <c r="BH13" s="26">
        <f>'Revised App C - restatement'!BF13-'Orig. App C - restatement'!BF13</f>
        <v>0</v>
      </c>
      <c r="BI13" s="26">
        <f>'Revised App C - restatement'!BG13-'Orig. App C - restatement'!BG13</f>
        <v>0</v>
      </c>
      <c r="BJ13" s="26">
        <f>'Revised App C - restatement'!BH13-'Orig. App C - restatement'!BH13</f>
        <v>0</v>
      </c>
      <c r="BK13" s="26">
        <f>'Revised App C - restatement'!BI13-'Orig. App C - restatement'!BI13</f>
        <v>0</v>
      </c>
      <c r="BL13" s="26">
        <f>'Revised App C - restatement'!BJ13-'Orig. App C - restatement'!BJ13</f>
        <v>0</v>
      </c>
      <c r="BM13" s="26">
        <f>'Revised App C - restatement'!BK13-'Orig. App C - restatement'!BK13</f>
        <v>0</v>
      </c>
      <c r="BN13" s="26">
        <f>'Revised App C - restatement'!BL13-'Orig. App C - restatement'!BL13</f>
        <v>0</v>
      </c>
      <c r="BO13" s="26">
        <f>'Revised App C - restatement'!BM13-'Orig. App C - restatement'!BM13</f>
        <v>0</v>
      </c>
      <c r="BP13" s="26">
        <f>'Revised App C - restatement'!BN13-'Orig. App C - restatement'!BN13</f>
        <v>0</v>
      </c>
      <c r="BQ13" s="26">
        <f>'Revised App C - restatement'!BO13-'Orig. App C - restatement'!BO13</f>
        <v>0</v>
      </c>
      <c r="BR13" s="26">
        <f>'Revised App C - restatement'!BP13-'Orig. App C - restatement'!BP13</f>
        <v>0</v>
      </c>
      <c r="BS13" s="26">
        <f>'Revised App C - restatement'!BQ13-'Orig. App C - restatement'!BQ13</f>
        <v>0</v>
      </c>
      <c r="BT13" s="26">
        <f>'Revised App C - restatement'!BR13-'Orig. App C - restatement'!BR13</f>
        <v>0</v>
      </c>
      <c r="BU13" s="26">
        <f>'Revised App C - restatement'!BS13-'Orig. App C - restatement'!BS13</f>
        <v>0</v>
      </c>
      <c r="BV13" s="26">
        <f>'Revised App C - restatement'!BT13-'Orig. App C - restatement'!BT13</f>
        <v>0</v>
      </c>
      <c r="BW13" s="26">
        <f>'Revised App C - restatement'!BU13-'Orig. App C - restatement'!BU13</f>
        <v>0</v>
      </c>
      <c r="BX13" s="26">
        <f>'Revised App C - restatement'!BV13-'Orig. App C - restatement'!BV13</f>
        <v>0</v>
      </c>
      <c r="BY13" s="26">
        <f>'Revised App C - restatement'!BW13-'Orig. App C - restatement'!BW13</f>
        <v>0</v>
      </c>
      <c r="BZ13" s="26">
        <f>'Revised App C - restatement'!BX13-'Orig. App C - restatement'!BX13</f>
        <v>0</v>
      </c>
      <c r="CA13" s="26">
        <f>'Revised App C - restatement'!BY13-'Orig. App C - restatement'!BY13</f>
        <v>0</v>
      </c>
      <c r="CB13" s="26">
        <f>'Revised App C - restatement'!BZ13-'Orig. App C - restatement'!BZ13</f>
        <v>0</v>
      </c>
      <c r="CC13" s="26">
        <f>'Revised App C - restatement'!CA13-'Orig. App C - restatement'!CA13</f>
        <v>0</v>
      </c>
      <c r="CD13" s="26">
        <f>'Revised App C - restatement'!CB13-'Orig. App C - restatement'!CB13</f>
        <v>0</v>
      </c>
      <c r="CE13" s="26">
        <f>'Revised App C - restatement'!CC13-'Orig. App C - restatement'!CC13</f>
        <v>0</v>
      </c>
      <c r="CF13" s="26">
        <f>'Revised App C - restatement'!CD13-'Orig. App C - restatement'!CD13</f>
        <v>0</v>
      </c>
      <c r="CG13" s="26">
        <f>'Revised App C - restatement'!CE13-'Orig. App C - restatement'!CE13</f>
        <v>0</v>
      </c>
      <c r="CH13" s="26">
        <f>'Revised App C - restatement'!CF13-'Orig. App C - restatement'!CF13</f>
        <v>0</v>
      </c>
      <c r="CI13" s="26">
        <f>'Revised App C - restatement'!CG13-'Orig. App C - restatement'!CG13</f>
        <v>0</v>
      </c>
      <c r="CJ13" s="26">
        <f>'Revised App C - restatement'!CH13-'Orig. App C - restatement'!CH13</f>
        <v>0</v>
      </c>
      <c r="CK13" s="26">
        <f>'Revised App C - restatement'!CI13-'Orig. App C - restatement'!CI13</f>
        <v>0</v>
      </c>
      <c r="CL13" s="26">
        <f>'Revised App C - restatement'!CJ13-'Orig. App C - restatement'!CJ13</f>
        <v>0</v>
      </c>
      <c r="CM13" s="26">
        <f>'Revised App C - restatement'!CK13-'Orig. App C - restatement'!CK13</f>
        <v>0</v>
      </c>
      <c r="CN13" s="26">
        <f>'Revised App C - restatement'!CL13-'Orig. App C - restatement'!CL13</f>
        <v>1125.8906856000001</v>
      </c>
      <c r="CO13" s="26">
        <f>'Revised App C - restatement'!CM13-'Orig. App C - restatement'!CM13</f>
        <v>1126.5258329999999</v>
      </c>
      <c r="CP13" s="26">
        <f>'Revised App C - restatement'!CN13-'Orig. App C - restatement'!CN13</f>
        <v>1108.621752</v>
      </c>
      <c r="CQ13" s="26">
        <f>'Revised App C - restatement'!CO13-'Orig. App C - restatement'!CO13</f>
        <v>1282.9343296000002</v>
      </c>
      <c r="CR13" s="26">
        <f>'Revised App C - restatement'!CP13-'Orig. App C - restatement'!CP13</f>
        <v>1369.5566641999999</v>
      </c>
      <c r="CS13" s="26">
        <f>'Revised App C - restatement'!CQ13-'Orig. App C - restatement'!CQ13</f>
        <v>1450.8708786</v>
      </c>
      <c r="CT13" s="26">
        <f>'Revised App C - restatement'!CR13-'Orig. App C - restatement'!CR13</f>
        <v>1498.0236517000001</v>
      </c>
      <c r="CU13" s="26">
        <f>'Revised App C - restatement'!CS13-'Orig. App C - restatement'!CS13</f>
        <v>1357.5835983000002</v>
      </c>
      <c r="CV13" s="26">
        <f>'Revised App C - restatement'!CT13-'Orig. App C - restatement'!CT13</f>
        <v>1475.3330394</v>
      </c>
      <c r="CW13" s="26">
        <f>'Revised App C - restatement'!CU13-'Orig. App C - restatement'!CU13</f>
        <v>1274.7287604999999</v>
      </c>
      <c r="CX13" s="26">
        <f>'Revised App C - restatement'!CV13-'Orig. App C - restatement'!CV13</f>
        <v>1159.0040772</v>
      </c>
      <c r="CY13" s="26">
        <f>'Revised App C - restatement'!CW13-'Orig. App C - restatement'!CW13</f>
        <v>0</v>
      </c>
      <c r="CZ13" s="26">
        <f>'Revised App C - restatement'!CX13-'Orig. App C - restatement'!CX13</f>
        <v>0</v>
      </c>
    </row>
    <row r="14" spans="4:104" x14ac:dyDescent="0.2">
      <c r="D14" s="21" t="s">
        <v>25</v>
      </c>
      <c r="E14" s="26">
        <f>'Orig. App C - restatement'!C14-'Revised App C - restatement'!C14</f>
        <v>0</v>
      </c>
      <c r="F14" s="26">
        <f>'Orig. App C - restatement'!D14-'Revised App C - restatement'!D14</f>
        <v>0</v>
      </c>
      <c r="G14" s="26">
        <f>'Orig. App C - restatement'!E14-'Revised App C - restatement'!E14</f>
        <v>0</v>
      </c>
      <c r="H14" s="26">
        <f>'Orig. App C - restatement'!F14-'Revised App C - restatement'!F14</f>
        <v>0</v>
      </c>
      <c r="I14" s="26">
        <f>'Orig. App C - restatement'!G14-'Revised App C - restatement'!G14</f>
        <v>0</v>
      </c>
      <c r="J14" s="26">
        <f>'Orig. App C - restatement'!H14-'Revised App C - restatement'!H14</f>
        <v>0</v>
      </c>
      <c r="K14" s="26">
        <f>'Orig. App C - restatement'!I14-'Revised App C - restatement'!I14</f>
        <v>0</v>
      </c>
      <c r="L14" s="26">
        <f>'Orig. App C - restatement'!J14-'Revised App C - restatement'!J14</f>
        <v>0</v>
      </c>
      <c r="M14" s="26">
        <f>'Orig. App C - restatement'!K14-'Revised App C - restatement'!K14</f>
        <v>0</v>
      </c>
      <c r="N14" s="26">
        <f>'Orig. App C - restatement'!L14-'Revised App C - restatement'!L14</f>
        <v>0</v>
      </c>
      <c r="O14" s="26">
        <f>'Orig. App C - restatement'!M14-'Revised App C - restatement'!M14</f>
        <v>0</v>
      </c>
      <c r="P14" s="26">
        <f>'Orig. App C - restatement'!N14-'Revised App C - restatement'!N14</f>
        <v>0</v>
      </c>
      <c r="Q14" s="26">
        <f>'Orig. App C - restatement'!O14-'Revised App C - restatement'!O14</f>
        <v>0</v>
      </c>
      <c r="R14" s="26">
        <f>'Orig. App C - restatement'!P14-'Revised App C - restatement'!P14</f>
        <v>0</v>
      </c>
      <c r="S14" s="26">
        <f>'Orig. App C - restatement'!Q14-'Revised App C - restatement'!Q14</f>
        <v>0</v>
      </c>
      <c r="T14" s="26">
        <f>'Orig. App C - restatement'!R14-'Revised App C - restatement'!R14</f>
        <v>0</v>
      </c>
      <c r="U14" s="26">
        <f>'Orig. App C - restatement'!S14-'Revised App C - restatement'!S14</f>
        <v>0</v>
      </c>
      <c r="V14" s="26">
        <f>'Orig. App C - restatement'!T14-'Revised App C - restatement'!T14</f>
        <v>0</v>
      </c>
      <c r="W14" s="26">
        <f>'Orig. App C - restatement'!U14-'Revised App C - restatement'!U14</f>
        <v>0</v>
      </c>
      <c r="X14" s="26">
        <f>'Orig. App C - restatement'!V14-'Revised App C - restatement'!V14</f>
        <v>0</v>
      </c>
      <c r="Y14" s="26">
        <f>'Orig. App C - restatement'!W14-'Revised App C - restatement'!W14</f>
        <v>0</v>
      </c>
      <c r="Z14" s="26">
        <f>'Orig. App C - restatement'!X14-'Revised App C - restatement'!X14</f>
        <v>0</v>
      </c>
      <c r="AA14" s="26">
        <f>'Orig. App C - restatement'!Y14-'Revised App C - restatement'!Y14</f>
        <v>0</v>
      </c>
      <c r="AB14" s="26">
        <f>'Orig. App C - restatement'!Z14-'Revised App C - restatement'!Z14</f>
        <v>0</v>
      </c>
      <c r="AC14" s="26">
        <f>'Orig. App C - restatement'!AA14-'Revised App C - restatement'!AA14</f>
        <v>0</v>
      </c>
      <c r="AD14" s="26">
        <f>'Orig. App C - restatement'!AB14-'Revised App C - restatement'!AB14</f>
        <v>0</v>
      </c>
      <c r="AE14" s="26">
        <f>'Orig. App C - restatement'!AC14-'Revised App C - restatement'!AC14</f>
        <v>0</v>
      </c>
      <c r="AF14" s="26">
        <f>'Orig. App C - restatement'!AD14-'Revised App C - restatement'!AD14</f>
        <v>0</v>
      </c>
      <c r="AG14" s="26">
        <f>'Orig. App C - restatement'!AE14-'Revised App C - restatement'!AE14</f>
        <v>0</v>
      </c>
      <c r="AH14" s="26">
        <f>'Orig. App C - restatement'!AF14-'Revised App C - restatement'!AF14</f>
        <v>0</v>
      </c>
      <c r="AI14" s="26">
        <f>'Orig. App C - restatement'!AG14-'Revised App C - restatement'!AG14</f>
        <v>0</v>
      </c>
      <c r="AJ14" s="26">
        <f>'Orig. App C - restatement'!AH14-'Revised App C - restatement'!AH14</f>
        <v>0</v>
      </c>
      <c r="AK14" s="26">
        <f>'Orig. App C - restatement'!AI14-'Revised App C - restatement'!AI14</f>
        <v>0</v>
      </c>
      <c r="AL14" s="26">
        <f>'Orig. App C - restatement'!AJ14-'Revised App C - restatement'!AJ14</f>
        <v>0</v>
      </c>
      <c r="AM14" s="26">
        <f>'Orig. App C - restatement'!AK14-'Revised App C - restatement'!AK14</f>
        <v>0</v>
      </c>
      <c r="AN14" s="26">
        <f>'Orig. App C - restatement'!AL14-'Revised App C - restatement'!AL14</f>
        <v>0</v>
      </c>
      <c r="AO14" s="26">
        <f>'Orig. App C - restatement'!AM14-'Revised App C - restatement'!AM14</f>
        <v>0</v>
      </c>
      <c r="AP14" s="26">
        <f>'Orig. App C - restatement'!AN14-'Revised App C - restatement'!AN14</f>
        <v>0</v>
      </c>
      <c r="AQ14" s="26">
        <f>'Orig. App C - restatement'!AO14-'Revised App C - restatement'!AO14</f>
        <v>0</v>
      </c>
      <c r="AR14" s="26">
        <f>'Orig. App C - restatement'!AP14-'Revised App C - restatement'!AP14</f>
        <v>0</v>
      </c>
      <c r="AS14" s="26">
        <f>'Orig. App C - restatement'!AQ14-'Revised App C - restatement'!AQ14</f>
        <v>0</v>
      </c>
      <c r="AT14" s="26">
        <f>'Orig. App C - restatement'!AR14-'Revised App C - restatement'!AR14</f>
        <v>0</v>
      </c>
      <c r="AU14" s="26">
        <f>'Orig. App C - restatement'!AS14-'Revised App C - restatement'!AS14</f>
        <v>0</v>
      </c>
      <c r="AV14" s="26">
        <f>'Orig. App C - restatement'!AT14-'Revised App C - restatement'!AT14</f>
        <v>0</v>
      </c>
      <c r="AW14" s="26">
        <f>'Orig. App C - restatement'!AU14-'Revised App C - restatement'!AU14</f>
        <v>0</v>
      </c>
      <c r="AX14" s="26">
        <f>'Orig. App C - restatement'!AV14-'Revised App C - restatement'!AV14</f>
        <v>0</v>
      </c>
      <c r="AY14" s="26">
        <f>'Orig. App C - restatement'!AW14-'Revised App C - restatement'!AW14</f>
        <v>0</v>
      </c>
      <c r="AZ14" s="26">
        <f>'Orig. App C - restatement'!AX14-'Revised App C - restatement'!AX14</f>
        <v>0</v>
      </c>
      <c r="BA14" s="26">
        <f>'Orig. App C - restatement'!AY14-'Revised App C - restatement'!AY14</f>
        <v>0</v>
      </c>
      <c r="BB14" s="26">
        <f>'Orig. App C - restatement'!AZ14-'Revised App C - restatement'!AZ14</f>
        <v>0</v>
      </c>
      <c r="BC14" s="26">
        <f>'Orig. App C - restatement'!BA14-'Revised App C - restatement'!BA14</f>
        <v>0</v>
      </c>
      <c r="BD14" s="26">
        <f>'Orig. App C - restatement'!BB14-'Revised App C - restatement'!BB14</f>
        <v>0</v>
      </c>
      <c r="BE14" s="26">
        <f>'Orig. App C - restatement'!BC14-'Revised App C - restatement'!BC14</f>
        <v>0</v>
      </c>
      <c r="BF14" s="26">
        <f>'Orig. App C - restatement'!BD14-'Revised App C - restatement'!BD14</f>
        <v>0</v>
      </c>
      <c r="BG14" s="26">
        <f>'Orig. App C - restatement'!BE14-'Revised App C - restatement'!BE14</f>
        <v>0</v>
      </c>
      <c r="BH14" s="26">
        <f>'Orig. App C - restatement'!BF14-'Revised App C - restatement'!BF14</f>
        <v>0</v>
      </c>
      <c r="BI14" s="26">
        <f>'Orig. App C - restatement'!BG14-'Revised App C - restatement'!BG14</f>
        <v>0</v>
      </c>
      <c r="BJ14" s="26">
        <f>'Orig. App C - restatement'!BH14-'Revised App C - restatement'!BH14</f>
        <v>0</v>
      </c>
      <c r="BK14" s="26">
        <f>'Orig. App C - restatement'!BI14-'Revised App C - restatement'!BI14</f>
        <v>0</v>
      </c>
      <c r="BL14" s="26">
        <f>'Orig. App C - restatement'!BJ14-'Revised App C - restatement'!BJ14</f>
        <v>0</v>
      </c>
      <c r="BM14" s="26">
        <f>'Orig. App C - restatement'!BK14-'Revised App C - restatement'!BK14</f>
        <v>0</v>
      </c>
      <c r="BN14" s="26">
        <f>'Orig. App C - restatement'!BL14-'Revised App C - restatement'!BL14</f>
        <v>0</v>
      </c>
      <c r="BO14" s="26">
        <f>'Orig. App C - restatement'!BM14-'Revised App C - restatement'!BM14</f>
        <v>0</v>
      </c>
      <c r="BP14" s="26">
        <f>'Orig. App C - restatement'!BN14-'Revised App C - restatement'!BN14</f>
        <v>0</v>
      </c>
      <c r="BQ14" s="26">
        <f>'Orig. App C - restatement'!BO14-'Revised App C - restatement'!BO14</f>
        <v>0</v>
      </c>
      <c r="BR14" s="26">
        <f>'Orig. App C - restatement'!BP14-'Revised App C - restatement'!BP14</f>
        <v>0</v>
      </c>
      <c r="BS14" s="26">
        <f>'Orig. App C - restatement'!BQ14-'Revised App C - restatement'!BQ14</f>
        <v>0</v>
      </c>
      <c r="BT14" s="26">
        <f>'Orig. App C - restatement'!BR14-'Revised App C - restatement'!BR14</f>
        <v>0</v>
      </c>
      <c r="BU14" s="26">
        <f>'Orig. App C - restatement'!BS14-'Revised App C - restatement'!BS14</f>
        <v>0</v>
      </c>
      <c r="BV14" s="26">
        <f>'Orig. App C - restatement'!BT14-'Revised App C - restatement'!BT14</f>
        <v>0</v>
      </c>
      <c r="BW14" s="26">
        <f>'Orig. App C - restatement'!BU14-'Revised App C - restatement'!BU14</f>
        <v>0</v>
      </c>
      <c r="BX14" s="26">
        <f>'Orig. App C - restatement'!BV14-'Revised App C - restatement'!BV14</f>
        <v>0</v>
      </c>
      <c r="BY14" s="26">
        <f>'Orig. App C - restatement'!BW14-'Revised App C - restatement'!BW14</f>
        <v>0</v>
      </c>
      <c r="BZ14" s="26">
        <f>'Orig. App C - restatement'!BX14-'Revised App C - restatement'!BX14</f>
        <v>0</v>
      </c>
      <c r="CA14" s="26">
        <f>'Orig. App C - restatement'!BY14-'Revised App C - restatement'!BY14</f>
        <v>0</v>
      </c>
      <c r="CB14" s="26">
        <f>'Orig. App C - restatement'!BZ14-'Revised App C - restatement'!BZ14</f>
        <v>0</v>
      </c>
      <c r="CC14" s="26">
        <f>'Orig. App C - restatement'!CA14-'Revised App C - restatement'!CA14</f>
        <v>0</v>
      </c>
      <c r="CD14" s="26">
        <f>'Orig. App C - restatement'!CB14-'Revised App C - restatement'!CB14</f>
        <v>0</v>
      </c>
      <c r="CE14" s="26">
        <f>'Orig. App C - restatement'!CC14-'Revised App C - restatement'!CC14</f>
        <v>0</v>
      </c>
      <c r="CF14" s="26">
        <f>'Orig. App C - restatement'!CD14-'Revised App C - restatement'!CD14</f>
        <v>0</v>
      </c>
      <c r="CG14" s="26">
        <f>'Orig. App C - restatement'!CE14-'Revised App C - restatement'!CE14</f>
        <v>0</v>
      </c>
      <c r="CH14" s="26">
        <f>'Orig. App C - restatement'!CF14-'Revised App C - restatement'!CF14</f>
        <v>0</v>
      </c>
      <c r="CI14" s="26">
        <f>'Orig. App C - restatement'!CG14-'Revised App C - restatement'!CG14</f>
        <v>0</v>
      </c>
      <c r="CJ14" s="26">
        <f>'Orig. App C - restatement'!CH14-'Revised App C - restatement'!CH14</f>
        <v>0</v>
      </c>
      <c r="CK14" s="26">
        <f>'Orig. App C - restatement'!CI14-'Revised App C - restatement'!CI14</f>
        <v>0</v>
      </c>
      <c r="CL14" s="26">
        <f>'Orig. App C - restatement'!CJ14-'Revised App C - restatement'!CJ14</f>
        <v>0</v>
      </c>
      <c r="CM14" s="26">
        <f>'Orig. App C - restatement'!CK14-'Revised App C - restatement'!CK14</f>
        <v>0</v>
      </c>
      <c r="CN14" s="26">
        <f>'Orig. App C - restatement'!CL14-'Revised App C - restatement'!CL14</f>
        <v>-439.82039400000008</v>
      </c>
      <c r="CO14" s="26">
        <f>'Orig. App C - restatement'!CM14-'Revised App C - restatement'!CM14</f>
        <v>-439.31376800000004</v>
      </c>
      <c r="CP14" s="26">
        <f>'Orig. App C - restatement'!CN14-'Revised App C - restatement'!CN14</f>
        <v>-422.95952900000015</v>
      </c>
      <c r="CQ14" s="26">
        <f>'Orig. App C - restatement'!CO14-'Revised App C - restatement'!CO14</f>
        <v>-455.98858400000006</v>
      </c>
      <c r="CR14" s="26">
        <f>'Orig. App C - restatement'!CP14-'Revised App C - restatement'!CP14</f>
        <v>-447.70806999999996</v>
      </c>
      <c r="CS14" s="26">
        <f>'Orig. App C - restatement'!CQ14-'Revised App C - restatement'!CQ14</f>
        <v>-425.48540800000006</v>
      </c>
      <c r="CT14" s="26">
        <f>'Orig. App C - restatement'!CR14-'Revised App C - restatement'!CR14</f>
        <v>-455.57786200000004</v>
      </c>
      <c r="CU14" s="26">
        <f>'Orig. App C - restatement'!CS14-'Revised App C - restatement'!CS14</f>
        <v>-414.83561399999985</v>
      </c>
      <c r="CV14" s="26">
        <f>'Orig. App C - restatement'!CT14-'Revised App C - restatement'!CT14</f>
        <v>-453.31583700000004</v>
      </c>
      <c r="CW14" s="26">
        <f>'Orig. App C - restatement'!CU14-'Revised App C - restatement'!CU14</f>
        <v>-428.25598200000002</v>
      </c>
      <c r="CX14" s="26">
        <f>'Orig. App C - restatement'!CV14-'Revised App C - restatement'!CV14</f>
        <v>-426.96414200000009</v>
      </c>
      <c r="CY14" s="26">
        <f>'Orig. App C - restatement'!CW14-'Revised App C - restatement'!CW14</f>
        <v>0</v>
      </c>
      <c r="CZ14" s="26">
        <f>'Orig. App C - restatement'!CX14-'Revised App C - restatement'!CX14</f>
        <v>0</v>
      </c>
    </row>
    <row r="16" spans="4:104" x14ac:dyDescent="0.2">
      <c r="D16" s="11"/>
    </row>
    <row r="17" spans="1:90" ht="41.25" customHeight="1" x14ac:dyDescent="0.2">
      <c r="D17" s="151" t="s">
        <v>122</v>
      </c>
      <c r="E17" s="158" t="s">
        <v>110</v>
      </c>
      <c r="F17" s="158"/>
      <c r="G17" s="152" t="s">
        <v>29</v>
      </c>
      <c r="H17" s="153"/>
      <c r="I17" s="153"/>
      <c r="J17" s="153"/>
      <c r="K17" s="153"/>
      <c r="L17" s="153"/>
      <c r="M17" s="153"/>
      <c r="N17" s="153"/>
      <c r="O17" s="153"/>
      <c r="P17" s="153"/>
      <c r="Q17" s="154"/>
    </row>
    <row r="18" spans="1:90" ht="25.5" customHeight="1" x14ac:dyDescent="0.2">
      <c r="A18" s="25" t="s">
        <v>30</v>
      </c>
      <c r="B18" s="25" t="s">
        <v>31</v>
      </c>
      <c r="D18" s="151"/>
      <c r="E18" s="29" t="s">
        <v>32</v>
      </c>
      <c r="F18" s="29" t="s">
        <v>33</v>
      </c>
      <c r="G18" s="155"/>
      <c r="H18" s="156"/>
      <c r="I18" s="156"/>
      <c r="J18" s="156"/>
      <c r="K18" s="156"/>
      <c r="L18" s="156"/>
      <c r="M18" s="156"/>
      <c r="N18" s="156"/>
      <c r="O18" s="156"/>
      <c r="P18" s="156"/>
      <c r="Q18" s="157"/>
      <c r="CL18" s="27"/>
    </row>
    <row r="19" spans="1:90" ht="12.75" customHeight="1" x14ac:dyDescent="0.2">
      <c r="A19" s="25">
        <v>1</v>
      </c>
      <c r="B19" s="25">
        <v>12</v>
      </c>
      <c r="D19" s="28" t="s">
        <v>9</v>
      </c>
      <c r="E19" s="28">
        <f t="shared" ref="E19:E27" ca="1" si="2">SUM(OFFSET(Entry_Anchor,0,A19,1,B19))</f>
        <v>0</v>
      </c>
      <c r="F19" s="28">
        <f t="shared" ref="F19:F27" ca="1" si="3">SUM(OFFSET(NHH_Exit_Anchor,0,A19,1,B19),OFFSET(HH_Exit_Anchor,0,A19,1,B19))</f>
        <v>0</v>
      </c>
      <c r="G19" s="150" t="s">
        <v>133</v>
      </c>
      <c r="H19" s="150"/>
      <c r="I19" s="150"/>
      <c r="J19" s="150"/>
      <c r="K19" s="150"/>
      <c r="L19" s="150"/>
      <c r="M19" s="150"/>
      <c r="N19" s="150"/>
      <c r="O19" s="150"/>
      <c r="P19" s="150"/>
      <c r="Q19" s="150"/>
    </row>
    <row r="20" spans="1:90" ht="12.75" customHeight="1" x14ac:dyDescent="0.2">
      <c r="A20" s="25">
        <f>A19+12</f>
        <v>13</v>
      </c>
      <c r="B20" s="25">
        <v>12</v>
      </c>
      <c r="D20" s="28" t="s">
        <v>10</v>
      </c>
      <c r="E20" s="28">
        <f t="shared" ca="1" si="2"/>
        <v>0</v>
      </c>
      <c r="F20" s="28">
        <f t="shared" ca="1" si="3"/>
        <v>0</v>
      </c>
      <c r="G20" s="150" t="s">
        <v>133</v>
      </c>
      <c r="H20" s="150"/>
      <c r="I20" s="150"/>
      <c r="J20" s="150"/>
      <c r="K20" s="150"/>
      <c r="L20" s="150"/>
      <c r="M20" s="150"/>
      <c r="N20" s="150"/>
      <c r="O20" s="150"/>
      <c r="P20" s="150"/>
      <c r="Q20" s="150"/>
    </row>
    <row r="21" spans="1:90" ht="12.75" customHeight="1" x14ac:dyDescent="0.2">
      <c r="A21" s="25">
        <f t="shared" ref="A21:A27" si="4">A20+12</f>
        <v>25</v>
      </c>
      <c r="B21" s="25">
        <v>12</v>
      </c>
      <c r="D21" s="28" t="s">
        <v>11</v>
      </c>
      <c r="E21" s="28">
        <f t="shared" ca="1" si="2"/>
        <v>0</v>
      </c>
      <c r="F21" s="28">
        <f t="shared" ca="1" si="3"/>
        <v>0</v>
      </c>
      <c r="G21" s="150" t="s">
        <v>133</v>
      </c>
      <c r="H21" s="150"/>
      <c r="I21" s="150"/>
      <c r="J21" s="150"/>
      <c r="K21" s="150"/>
      <c r="L21" s="150"/>
      <c r="M21" s="150"/>
      <c r="N21" s="150"/>
      <c r="O21" s="150"/>
      <c r="P21" s="150"/>
      <c r="Q21" s="150"/>
    </row>
    <row r="22" spans="1:90" ht="12.75" customHeight="1" x14ac:dyDescent="0.2">
      <c r="A22" s="25">
        <f t="shared" si="4"/>
        <v>37</v>
      </c>
      <c r="B22" s="25">
        <v>12</v>
      </c>
      <c r="D22" s="28" t="s">
        <v>12</v>
      </c>
      <c r="E22" s="28">
        <f t="shared" ca="1" si="2"/>
        <v>0</v>
      </c>
      <c r="F22" s="28">
        <f t="shared" ca="1" si="3"/>
        <v>0</v>
      </c>
      <c r="G22" s="150" t="s">
        <v>133</v>
      </c>
      <c r="H22" s="150"/>
      <c r="I22" s="150"/>
      <c r="J22" s="150"/>
      <c r="K22" s="150"/>
      <c r="L22" s="150"/>
      <c r="M22" s="150"/>
      <c r="N22" s="150"/>
      <c r="O22" s="150"/>
      <c r="P22" s="150"/>
      <c r="Q22" s="150"/>
    </row>
    <row r="23" spans="1:90" ht="12.75" customHeight="1" x14ac:dyDescent="0.2">
      <c r="A23" s="25">
        <f t="shared" si="4"/>
        <v>49</v>
      </c>
      <c r="B23" s="25">
        <v>12</v>
      </c>
      <c r="D23" s="28" t="s">
        <v>13</v>
      </c>
      <c r="E23" s="28">
        <f t="shared" ca="1" si="2"/>
        <v>0</v>
      </c>
      <c r="F23" s="28">
        <f t="shared" ca="1" si="3"/>
        <v>0</v>
      </c>
      <c r="G23" s="150" t="s">
        <v>133</v>
      </c>
      <c r="H23" s="150"/>
      <c r="I23" s="150"/>
      <c r="J23" s="150"/>
      <c r="K23" s="150"/>
      <c r="L23" s="150"/>
      <c r="M23" s="150"/>
      <c r="N23" s="150"/>
      <c r="O23" s="150"/>
      <c r="P23" s="150"/>
      <c r="Q23" s="150"/>
    </row>
    <row r="24" spans="1:90" x14ac:dyDescent="0.2">
      <c r="A24" s="25">
        <f t="shared" si="4"/>
        <v>61</v>
      </c>
      <c r="B24" s="25">
        <v>12</v>
      </c>
      <c r="D24" s="28" t="s">
        <v>51</v>
      </c>
      <c r="E24" s="28">
        <f t="shared" ca="1" si="2"/>
        <v>0</v>
      </c>
      <c r="F24" s="28">
        <f t="shared" ca="1" si="3"/>
        <v>0</v>
      </c>
      <c r="G24" s="150" t="s">
        <v>133</v>
      </c>
      <c r="H24" s="150"/>
      <c r="I24" s="150"/>
      <c r="J24" s="150"/>
      <c r="K24" s="150"/>
      <c r="L24" s="150"/>
      <c r="M24" s="150"/>
      <c r="N24" s="150"/>
      <c r="O24" s="150"/>
      <c r="P24" s="150"/>
      <c r="Q24" s="150"/>
    </row>
    <row r="25" spans="1:90" x14ac:dyDescent="0.2">
      <c r="A25" s="25">
        <f t="shared" si="4"/>
        <v>73</v>
      </c>
      <c r="B25" s="25">
        <v>12</v>
      </c>
      <c r="D25" s="28" t="s">
        <v>52</v>
      </c>
      <c r="E25" s="28">
        <f t="shared" ca="1" si="2"/>
        <v>0</v>
      </c>
      <c r="F25" s="28">
        <f t="shared" ca="1" si="3"/>
        <v>0</v>
      </c>
      <c r="G25" s="150" t="s">
        <v>133</v>
      </c>
      <c r="H25" s="150"/>
      <c r="I25" s="150"/>
      <c r="J25" s="150"/>
      <c r="K25" s="150"/>
      <c r="L25" s="150"/>
      <c r="M25" s="150"/>
      <c r="N25" s="150"/>
      <c r="O25" s="150"/>
      <c r="P25" s="150"/>
      <c r="Q25" s="150"/>
    </row>
    <row r="26" spans="1:90" x14ac:dyDescent="0.2">
      <c r="A26" s="25">
        <f t="shared" si="4"/>
        <v>85</v>
      </c>
      <c r="B26" s="25">
        <v>12</v>
      </c>
      <c r="D26" s="28" t="s">
        <v>53</v>
      </c>
      <c r="E26" s="28">
        <f t="shared" ca="1" si="2"/>
        <v>11795.3404324</v>
      </c>
      <c r="F26" s="28">
        <f t="shared" ca="1" si="3"/>
        <v>-11099.724263000004</v>
      </c>
      <c r="G26" s="150" t="s">
        <v>135</v>
      </c>
      <c r="H26" s="150"/>
      <c r="I26" s="150"/>
      <c r="J26" s="150"/>
      <c r="K26" s="150"/>
      <c r="L26" s="150"/>
      <c r="M26" s="150"/>
      <c r="N26" s="150"/>
      <c r="O26" s="150"/>
      <c r="P26" s="150"/>
      <c r="Q26" s="150"/>
    </row>
    <row r="27" spans="1:90" x14ac:dyDescent="0.2">
      <c r="A27" s="25">
        <f t="shared" si="4"/>
        <v>97</v>
      </c>
      <c r="B27" s="25">
        <v>4</v>
      </c>
      <c r="D27" s="28" t="s">
        <v>28</v>
      </c>
      <c r="E27" s="28">
        <f t="shared" ca="1" si="2"/>
        <v>2433.7328376999999</v>
      </c>
      <c r="F27" s="28">
        <f t="shared" ca="1" si="3"/>
        <v>-2247.3364130000004</v>
      </c>
      <c r="G27" s="150" t="s">
        <v>134</v>
      </c>
      <c r="H27" s="150"/>
      <c r="I27" s="150"/>
      <c r="J27" s="150"/>
      <c r="K27" s="150"/>
      <c r="L27" s="150"/>
      <c r="M27" s="150"/>
      <c r="N27" s="150"/>
      <c r="O27" s="150"/>
      <c r="P27" s="150"/>
      <c r="Q27" s="150"/>
    </row>
    <row r="29" spans="1:90" x14ac:dyDescent="0.2">
      <c r="D29" s="124" t="s">
        <v>109</v>
      </c>
    </row>
    <row r="30" spans="1:90" x14ac:dyDescent="0.2">
      <c r="D30" s="124"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0866141732283472" right="0.70866141732283472" top="0.74803149606299213" bottom="0.74803149606299213" header="0.31496062992125984" footer="0.31496062992125984"/>
  <pageSetup paperSize="9" scale="83" orientation="landscape" r:id="rId1"/>
  <headerFooter>
    <oddFooter>&amp;L&amp;Z&amp;F&amp;A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2013-09-26T17:23:15+00:00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8ADFE1-5995-4134-93C9-CA6E4609BEAA}"/>
</file>

<file path=customXml/itemProps2.xml><?xml version="1.0" encoding="utf-8"?>
<ds:datastoreItem xmlns:ds="http://schemas.openxmlformats.org/officeDocument/2006/customXml" ds:itemID="{41A8BBD6-9823-477B-9D5B-7937936FD5CD}"/>
</file>

<file path=customXml/itemProps3.xml><?xml version="1.0" encoding="utf-8"?>
<ds:datastoreItem xmlns:ds="http://schemas.openxmlformats.org/officeDocument/2006/customXml" ds:itemID="{D1C19654-1347-4FAA-9B2E-D9C9951581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SF mapping</vt:lpstr>
      <vt:lpstr>'App C delta'!Entry_Anchor</vt:lpstr>
      <vt:lpstr>Entry_Anchor</vt:lpstr>
      <vt:lpstr>'App C delta'!HH_Exit_Anchor</vt:lpstr>
      <vt:lpstr>HH_Exit_Anchor</vt:lpstr>
      <vt:lpstr>'App C delta'!NHH_Exit_Anchor</vt:lpstr>
      <vt:lpstr>NHH_Exit_Anchor</vt:lpstr>
      <vt:lpstr>'App C delta'!Print_Area</vt:lpstr>
      <vt:lpstr>'Fully-reconciled delta'!Print_Area</vt:lpstr>
      <vt:lpstr>'Statistical analysis'!Print_Area</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Wornell, Dave I.</cp:lastModifiedBy>
  <cp:lastPrinted>2013-09-05T08:52:04Z</cp:lastPrinted>
  <dcterms:created xsi:type="dcterms:W3CDTF">2013-06-13T19:10:54Z</dcterms:created>
  <dcterms:modified xsi:type="dcterms:W3CDTF">2013-09-23T14:59:56Z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11" name="Publication Date:">
    <vt:lpwstr>2013-07-12T00:00:00+00:00</vt:lpwstr>
  </property>
  <property fmtid="{D5CDD505-2E9C-101B-9397-08002B2CF9AE}" pid="12" name="Work Area">
    <vt:lpwstr>Electricity Distribution</vt:lpwstr>
  </property>
</Properties>
</file>