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80" windowWidth="19320" windowHeight="11700" tabRatio="838" activeTab="1"/>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sheetId="7" r:id="rId10"/>
    <sheet name="SF mapping" sheetId="8" r:id="rId11"/>
  </sheets>
  <definedNames>
    <definedName name="Entry_Anchor" localSheetId="8">'App C delta'!$D$13</definedName>
    <definedName name="Entry_Anchor">'Fully-reconciled delta'!$D$13</definedName>
    <definedName name="HH_Exit_Anchor" localSheetId="8">'App C delta'!$D$14</definedName>
    <definedName name="HH_Exit_Anchor">'Fully-reconciled delta'!$D$14</definedName>
    <definedName name="NHH_Exit_Anchor" localSheetId="8">'App C delta'!$D$9</definedName>
    <definedName name="NHH_Exit_Anchor">'Fully-reconciled delta'!$D$9</definedName>
    <definedName name="_xlnm.Print_Area" localSheetId="8">'App C delta'!$D$1:$Q$32</definedName>
    <definedName name="_xlnm.Print_Area" localSheetId="4">'Fully-reconciled delta'!$C$1:$Q$27</definedName>
    <definedName name="_xlnm.Print_Area" localSheetId="9">'Statistical analysis'!$A$1:$O$80</definedName>
  </definedNames>
  <calcPr calcId="145621" iterate="1" iterateCount="1"/>
</workbook>
</file>

<file path=xl/calcChain.xml><?xml version="1.0" encoding="utf-8"?>
<calcChain xmlns="http://schemas.openxmlformats.org/spreadsheetml/2006/main">
  <c r="E39" i="11" l="1"/>
  <c r="E32" i="11"/>
  <c r="E25" i="11"/>
  <c r="E18" i="11"/>
  <c r="E11" i="11"/>
  <c r="AZ9" i="4" l="1"/>
  <c r="BA9" i="4"/>
  <c r="BB9" i="4"/>
  <c r="BC9" i="4"/>
  <c r="BD9" i="4"/>
  <c r="BE9" i="4"/>
  <c r="BF9" i="4"/>
  <c r="BG9" i="4"/>
  <c r="BH9" i="4"/>
  <c r="BI9" i="4"/>
  <c r="BJ9" i="4"/>
  <c r="AY9" i="4"/>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 r="AM9" i="4"/>
  <c r="AN9" i="4"/>
  <c r="AO9" i="4"/>
  <c r="AP9" i="4"/>
  <c r="AQ9" i="4"/>
  <c r="AR9" i="4"/>
  <c r="AS9" i="4"/>
  <c r="AT9" i="4"/>
  <c r="AU9" i="4"/>
  <c r="AV9" i="4"/>
  <c r="AW9" i="4"/>
  <c r="AX9" i="4"/>
  <c r="C9" i="4"/>
  <c r="D9" i="9" l="1"/>
  <c r="E9" i="9"/>
  <c r="F9" i="9"/>
  <c r="G9" i="9"/>
  <c r="H9" i="9"/>
  <c r="I9" i="9"/>
  <c r="J9" i="9"/>
  <c r="K9" i="9"/>
  <c r="L9" i="9"/>
  <c r="M9" i="9"/>
  <c r="N9" i="9"/>
  <c r="O9" i="9"/>
  <c r="P9" i="9"/>
  <c r="Q9" i="9"/>
  <c r="R9" i="9"/>
  <c r="S9" i="9"/>
  <c r="T9" i="9"/>
  <c r="U9" i="9"/>
  <c r="V9" i="9"/>
  <c r="W9" i="9"/>
  <c r="X9" i="9"/>
  <c r="Y9" i="9"/>
  <c r="Z9" i="9"/>
  <c r="AA9" i="9"/>
  <c r="AB9" i="9"/>
  <c r="AC9" i="9"/>
  <c r="AD9" i="9"/>
  <c r="AE9" i="9"/>
  <c r="AF9" i="9"/>
  <c r="AG9" i="9"/>
  <c r="AH9" i="9"/>
  <c r="AI9" i="9"/>
  <c r="AJ9" i="9"/>
  <c r="AK9" i="9"/>
  <c r="AL9" i="9"/>
  <c r="AM9" i="9"/>
  <c r="AN9" i="9"/>
  <c r="AO9" i="9"/>
  <c r="AP9" i="9"/>
  <c r="AQ9" i="9"/>
  <c r="AR9" i="9"/>
  <c r="AS9" i="9"/>
  <c r="AT9" i="9"/>
  <c r="AU9" i="9"/>
  <c r="AV9" i="9"/>
  <c r="AW9" i="9"/>
  <c r="AX9" i="9"/>
  <c r="AY9" i="9"/>
  <c r="AZ9" i="9"/>
  <c r="BA9" i="9"/>
  <c r="BB9" i="9"/>
  <c r="BC9" i="9"/>
  <c r="BD9" i="9"/>
  <c r="BE9" i="9"/>
  <c r="BF9" i="9"/>
  <c r="BG9" i="9"/>
  <c r="BH9" i="9"/>
  <c r="BI9" i="9"/>
  <c r="BJ9" i="9"/>
  <c r="BK9" i="9"/>
  <c r="BL9" i="9"/>
  <c r="BM9" i="9"/>
  <c r="BN9" i="9"/>
  <c r="BO9" i="9"/>
  <c r="BP9" i="9"/>
  <c r="BQ9" i="9"/>
  <c r="BR9" i="9"/>
  <c r="BS9" i="9"/>
  <c r="BT9" i="9"/>
  <c r="BU9" i="9"/>
  <c r="BV9" i="9"/>
  <c r="BW9" i="9"/>
  <c r="BX9" i="9"/>
  <c r="BY9" i="9"/>
  <c r="BZ9" i="9"/>
  <c r="CA9" i="9"/>
  <c r="CB9" i="9"/>
  <c r="CC9" i="9"/>
  <c r="CD9" i="9"/>
  <c r="CE9" i="9"/>
  <c r="CF9" i="9"/>
  <c r="CG9" i="9"/>
  <c r="CH9" i="9"/>
  <c r="CI9" i="9"/>
  <c r="CJ9" i="9"/>
  <c r="CK9" i="9"/>
  <c r="C9" i="9"/>
  <c r="D9" i="3" l="1"/>
  <c r="E9" i="3"/>
  <c r="F9" i="3"/>
  <c r="G9" i="3"/>
  <c r="H9" i="3"/>
  <c r="I9" i="3"/>
  <c r="J9" i="3"/>
  <c r="K9" i="3"/>
  <c r="L9" i="3"/>
  <c r="M9" i="3"/>
  <c r="N9" i="3"/>
  <c r="O9" i="3"/>
  <c r="P9" i="3"/>
  <c r="Q9" i="3"/>
  <c r="R9" i="3"/>
  <c r="S9" i="3"/>
  <c r="T9" i="3"/>
  <c r="U9" i="3"/>
  <c r="V9" i="3"/>
  <c r="W9" i="3"/>
  <c r="X9" i="3"/>
  <c r="Y9" i="3"/>
  <c r="Z9" i="3"/>
  <c r="AA9" i="3"/>
  <c r="AB9" i="3"/>
  <c r="AC9" i="3"/>
  <c r="AD9" i="3"/>
  <c r="AE9" i="3"/>
  <c r="AF9" i="3"/>
  <c r="AG9" i="3"/>
  <c r="AH9" i="3"/>
  <c r="AI9" i="3"/>
  <c r="AJ9" i="3"/>
  <c r="AK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M9" i="3"/>
  <c r="CN9" i="3"/>
  <c r="CO9" i="3"/>
  <c r="CP9" i="3"/>
  <c r="CQ9" i="3"/>
  <c r="CR9" i="3"/>
  <c r="CS9" i="3"/>
  <c r="CT9" i="3"/>
  <c r="CU9" i="3"/>
  <c r="CV9" i="3"/>
  <c r="C9" i="3"/>
  <c r="F38" i="11" l="1"/>
  <c r="F37" i="11"/>
  <c r="F36" i="11"/>
  <c r="F35" i="11"/>
  <c r="F34" i="11"/>
  <c r="F31" i="11"/>
  <c r="F30" i="11"/>
  <c r="F29" i="11"/>
  <c r="F28" i="11"/>
  <c r="F27" i="11"/>
  <c r="F24" i="11"/>
  <c r="F23" i="11"/>
  <c r="F22" i="11"/>
  <c r="F21" i="11"/>
  <c r="F20" i="11"/>
  <c r="F17" i="11"/>
  <c r="F16" i="11"/>
  <c r="F15" i="11"/>
  <c r="F14" i="11"/>
  <c r="F13" i="11"/>
  <c r="F7" i="11"/>
  <c r="F8" i="11"/>
  <c r="F9" i="11"/>
  <c r="F10" i="11"/>
  <c r="F6" i="11"/>
  <c r="C6" i="1" l="1"/>
  <c r="D6" i="1" s="1"/>
  <c r="AZ9" i="2"/>
  <c r="BA9" i="2"/>
  <c r="BB9" i="2"/>
  <c r="BC9" i="2"/>
  <c r="BD9" i="2"/>
  <c r="BE9" i="2"/>
  <c r="BF9" i="2"/>
  <c r="BG9" i="2"/>
  <c r="BH9" i="2"/>
  <c r="BI9" i="2"/>
  <c r="BJ9" i="2"/>
  <c r="AY9" i="2"/>
  <c r="D9" i="2"/>
  <c r="E9" i="2"/>
  <c r="F9" i="2"/>
  <c r="G9" i="2"/>
  <c r="H9" i="2"/>
  <c r="I9" i="2"/>
  <c r="J9" i="2"/>
  <c r="K9" i="2"/>
  <c r="L9" i="2"/>
  <c r="M9" i="2"/>
  <c r="N9" i="2"/>
  <c r="O9" i="2"/>
  <c r="P9" i="2"/>
  <c r="Q9" i="2"/>
  <c r="R9" i="2"/>
  <c r="S9" i="2"/>
  <c r="T9" i="2"/>
  <c r="U9" i="2"/>
  <c r="V9" i="2"/>
  <c r="W9" i="2"/>
  <c r="X9" i="2"/>
  <c r="Y9" i="2"/>
  <c r="Z9" i="2"/>
  <c r="AA9" i="2"/>
  <c r="AB9" i="2"/>
  <c r="AC9" i="2"/>
  <c r="AD9" i="2"/>
  <c r="AE9" i="2"/>
  <c r="AF9" i="2"/>
  <c r="AG9" i="2"/>
  <c r="AH9" i="2"/>
  <c r="AI9" i="2"/>
  <c r="AJ9" i="2"/>
  <c r="AK9" i="2"/>
  <c r="AL9" i="2"/>
  <c r="AM9" i="2"/>
  <c r="AN9" i="2"/>
  <c r="AO9" i="2"/>
  <c r="AP9" i="2"/>
  <c r="AQ9" i="2"/>
  <c r="AR9" i="2"/>
  <c r="AS9" i="2"/>
  <c r="AT9" i="2"/>
  <c r="AU9" i="2"/>
  <c r="AV9" i="2"/>
  <c r="AW9" i="2"/>
  <c r="AX9" i="2"/>
  <c r="C9" i="2"/>
  <c r="CJ15" i="8" l="1"/>
  <c r="D16" i="8" l="1"/>
  <c r="E16" i="8"/>
  <c r="F16" i="8"/>
  <c r="G16" i="8"/>
  <c r="H16" i="8"/>
  <c r="I16" i="8"/>
  <c r="D17" i="8"/>
  <c r="E17" i="8"/>
  <c r="E35" i="8" s="1"/>
  <c r="F17" i="8"/>
  <c r="G17" i="8"/>
  <c r="H17" i="8"/>
  <c r="H21" i="8" s="1"/>
  <c r="I17" i="8"/>
  <c r="D18" i="8"/>
  <c r="E18" i="8"/>
  <c r="F18" i="8"/>
  <c r="G18" i="8"/>
  <c r="H18" i="8"/>
  <c r="I18" i="8"/>
  <c r="D19" i="8"/>
  <c r="E19" i="8"/>
  <c r="F19" i="8"/>
  <c r="G19" i="8"/>
  <c r="H19" i="8"/>
  <c r="I19" i="8"/>
  <c r="D20" i="8"/>
  <c r="E20" i="8"/>
  <c r="F20" i="8"/>
  <c r="F21" i="8" s="1"/>
  <c r="G20" i="8"/>
  <c r="H20" i="8"/>
  <c r="I20" i="8"/>
  <c r="D21" i="8"/>
  <c r="G21" i="8"/>
  <c r="D25" i="8"/>
  <c r="E25" i="8"/>
  <c r="F25" i="8"/>
  <c r="G25" i="8"/>
  <c r="H25" i="8"/>
  <c r="I25" i="8"/>
  <c r="D26" i="8"/>
  <c r="E26" i="8"/>
  <c r="F26" i="8"/>
  <c r="G26" i="8"/>
  <c r="H26" i="8"/>
  <c r="I26" i="8"/>
  <c r="D33" i="8"/>
  <c r="E33" i="8"/>
  <c r="D34" i="8"/>
  <c r="D35" i="8" s="1"/>
  <c r="E34" i="8"/>
  <c r="F34" i="8"/>
  <c r="G34" i="8"/>
  <c r="H34" i="8"/>
  <c r="H35" i="8" s="1"/>
  <c r="I34" i="8"/>
  <c r="F35" i="8"/>
  <c r="I35" i="8"/>
  <c r="G35" i="8" l="1"/>
  <c r="I21" i="8"/>
  <c r="E21" i="8"/>
  <c r="D2" i="7"/>
  <c r="E2" i="7"/>
  <c r="F2" i="7"/>
  <c r="G2" i="7"/>
  <c r="H2" i="7"/>
  <c r="C53" i="11" l="1"/>
  <c r="C52" i="11"/>
  <c r="C51" i="11"/>
  <c r="C50" i="11"/>
  <c r="F39" i="11"/>
  <c r="D39" i="11"/>
  <c r="D53" i="11" s="1"/>
  <c r="F32" i="11"/>
  <c r="D32" i="11"/>
  <c r="D52" i="11" s="1"/>
  <c r="F25" i="11"/>
  <c r="D25" i="11"/>
  <c r="D51" i="11" s="1"/>
  <c r="F18" i="11"/>
  <c r="D18" i="11"/>
  <c r="E3" i="10"/>
  <c r="G13" i="5"/>
  <c r="C49" i="11"/>
  <c r="G11" i="11"/>
  <c r="F11" i="11"/>
  <c r="D11" i="11"/>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BE13" i="10"/>
  <c r="BF13" i="10"/>
  <c r="BG13" i="10"/>
  <c r="BH13" i="10"/>
  <c r="BI13" i="10"/>
  <c r="BJ13" i="10"/>
  <c r="BK13" i="10"/>
  <c r="BL13" i="10"/>
  <c r="BM13" i="10"/>
  <c r="BN13" i="10"/>
  <c r="BO13" i="10"/>
  <c r="BP13" i="10"/>
  <c r="BQ13" i="10"/>
  <c r="BR13" i="10"/>
  <c r="BS13" i="10"/>
  <c r="BT13" i="10"/>
  <c r="BU13" i="10"/>
  <c r="BV13" i="10"/>
  <c r="BW13" i="10"/>
  <c r="BX13" i="10"/>
  <c r="BY13" i="10"/>
  <c r="BZ13" i="10"/>
  <c r="CA13" i="10"/>
  <c r="CB13" i="10"/>
  <c r="CC13" i="10"/>
  <c r="CD13" i="10"/>
  <c r="CE13" i="10"/>
  <c r="CF13" i="10"/>
  <c r="CG13" i="10"/>
  <c r="CH13" i="10"/>
  <c r="CI13" i="10"/>
  <c r="CJ13" i="10"/>
  <c r="CK13" i="10"/>
  <c r="CL13" i="10"/>
  <c r="CM13" i="10"/>
  <c r="CN13" i="10"/>
  <c r="CO13" i="10"/>
  <c r="CP13" i="10"/>
  <c r="CQ13" i="10"/>
  <c r="CR13" i="10"/>
  <c r="CS13" i="10"/>
  <c r="CT13" i="10"/>
  <c r="CU13" i="10"/>
  <c r="CV13" i="10"/>
  <c r="CW13" i="10"/>
  <c r="CX13" i="10"/>
  <c r="CY13" i="10"/>
  <c r="CZ13" i="10"/>
  <c r="E13" i="10"/>
  <c r="D50" i="11" l="1"/>
  <c r="D49" i="11"/>
  <c r="CZ14" i="10" l="1"/>
  <c r="CY14" i="10"/>
  <c r="CX14" i="10"/>
  <c r="CW14" i="10"/>
  <c r="CV14" i="10"/>
  <c r="CU14" i="10"/>
  <c r="CT14" i="10"/>
  <c r="CS14" i="10"/>
  <c r="CR14" i="10"/>
  <c r="CQ14" i="10"/>
  <c r="CP14" i="10"/>
  <c r="CO14" i="10"/>
  <c r="CN14" i="10"/>
  <c r="CM14" i="10"/>
  <c r="CL14" i="10"/>
  <c r="CK14" i="10"/>
  <c r="CJ14" i="10"/>
  <c r="CI14" i="10"/>
  <c r="CH14" i="10"/>
  <c r="CG14" i="10"/>
  <c r="CF14" i="10"/>
  <c r="CE14" i="10"/>
  <c r="CD14" i="10"/>
  <c r="CC14" i="10"/>
  <c r="CB14" i="10"/>
  <c r="CA14" i="10"/>
  <c r="BZ14" i="10"/>
  <c r="BY14" i="10"/>
  <c r="BX14" i="10"/>
  <c r="BW14" i="10"/>
  <c r="BV14" i="10"/>
  <c r="BU14" i="10"/>
  <c r="BT14" i="10"/>
  <c r="BS14" i="10"/>
  <c r="BR14" i="10"/>
  <c r="BQ14" i="10"/>
  <c r="BP14" i="10"/>
  <c r="BO14" i="10"/>
  <c r="BN14" i="10"/>
  <c r="BM14" i="10"/>
  <c r="BL14" i="10"/>
  <c r="BK14" i="10"/>
  <c r="BJ14" i="10"/>
  <c r="BI14" i="10"/>
  <c r="BH14" i="10"/>
  <c r="BG14" i="10"/>
  <c r="BF14" i="10"/>
  <c r="BE14" i="10"/>
  <c r="BD14" i="10"/>
  <c r="BC14" i="10"/>
  <c r="BB14" i="10"/>
  <c r="BA14" i="10"/>
  <c r="AZ14" i="10"/>
  <c r="AY14" i="10"/>
  <c r="AX14" i="10"/>
  <c r="AW14" i="10"/>
  <c r="AV14" i="10"/>
  <c r="AU14" i="10"/>
  <c r="AT14" i="10"/>
  <c r="AS14" i="10"/>
  <c r="AR14" i="10"/>
  <c r="AQ14" i="10"/>
  <c r="AP14" i="10"/>
  <c r="AO14" i="10"/>
  <c r="AN14" i="10"/>
  <c r="AM14" i="10"/>
  <c r="AL14" i="10"/>
  <c r="AK14" i="10"/>
  <c r="AJ14" i="10"/>
  <c r="AI14" i="10"/>
  <c r="AH14" i="10"/>
  <c r="AG14" i="10"/>
  <c r="AF14" i="10"/>
  <c r="AE14" i="10"/>
  <c r="AD14" i="10"/>
  <c r="AC14" i="10"/>
  <c r="AB14" i="10"/>
  <c r="AA14" i="10"/>
  <c r="Z14" i="10"/>
  <c r="Y14" i="10"/>
  <c r="X14" i="10"/>
  <c r="W14" i="10"/>
  <c r="V14" i="10"/>
  <c r="U14" i="10"/>
  <c r="T14" i="10"/>
  <c r="S14" i="10"/>
  <c r="R14" i="10"/>
  <c r="Q14" i="10"/>
  <c r="P14" i="10"/>
  <c r="O14" i="10"/>
  <c r="N14" i="10"/>
  <c r="M14" i="10"/>
  <c r="L14" i="10"/>
  <c r="K14" i="10"/>
  <c r="J14" i="10"/>
  <c r="I14" i="10"/>
  <c r="H14" i="10"/>
  <c r="G14" i="10"/>
  <c r="F14" i="10"/>
  <c r="E14" i="10"/>
  <c r="F3" i="10"/>
  <c r="G3" i="10"/>
  <c r="H3" i="10"/>
  <c r="I3" i="10"/>
  <c r="J3" i="10"/>
  <c r="K3" i="10"/>
  <c r="L3" i="10"/>
  <c r="M3" i="10"/>
  <c r="N3" i="10"/>
  <c r="O3" i="10"/>
  <c r="P3" i="10"/>
  <c r="Q3" i="10"/>
  <c r="R3" i="10"/>
  <c r="S3" i="10"/>
  <c r="T3" i="10"/>
  <c r="U3" i="10"/>
  <c r="V3" i="10"/>
  <c r="W3" i="10"/>
  <c r="X3" i="10"/>
  <c r="Y3" i="10"/>
  <c r="Z3" i="10"/>
  <c r="AA3" i="10"/>
  <c r="AB3" i="10"/>
  <c r="AC3" i="10"/>
  <c r="AD3" i="10"/>
  <c r="AE3" i="10"/>
  <c r="AF3" i="10"/>
  <c r="AG3" i="10"/>
  <c r="AH3" i="10"/>
  <c r="AI3" i="10"/>
  <c r="AJ3" i="10"/>
  <c r="AK3" i="10"/>
  <c r="AL3" i="10"/>
  <c r="AM3" i="10"/>
  <c r="AN3" i="10"/>
  <c r="AO3" i="10"/>
  <c r="AP3" i="10"/>
  <c r="AQ3" i="10"/>
  <c r="AR3" i="10"/>
  <c r="AS3" i="10"/>
  <c r="AT3" i="10"/>
  <c r="AU3" i="10"/>
  <c r="AV3" i="10"/>
  <c r="AW3" i="10"/>
  <c r="AX3" i="10"/>
  <c r="AY3" i="10"/>
  <c r="AZ3" i="10"/>
  <c r="BA3" i="10"/>
  <c r="BB3" i="10"/>
  <c r="BC3" i="10"/>
  <c r="BD3" i="10"/>
  <c r="BE3" i="10"/>
  <c r="BF3" i="10"/>
  <c r="BG3" i="10"/>
  <c r="BH3" i="10"/>
  <c r="BI3" i="10"/>
  <c r="BJ3" i="10"/>
  <c r="BK3" i="10"/>
  <c r="BL3" i="10"/>
  <c r="BM3" i="10"/>
  <c r="BN3" i="10"/>
  <c r="BO3" i="10"/>
  <c r="BP3" i="10"/>
  <c r="BQ3" i="10"/>
  <c r="BR3" i="10"/>
  <c r="BS3" i="10"/>
  <c r="BT3" i="10"/>
  <c r="BU3" i="10"/>
  <c r="BV3" i="10"/>
  <c r="BW3" i="10"/>
  <c r="BX3" i="10"/>
  <c r="BY3" i="10"/>
  <c r="BZ3" i="10"/>
  <c r="CA3" i="10"/>
  <c r="CB3" i="10"/>
  <c r="CC3" i="10"/>
  <c r="CD3" i="10"/>
  <c r="CE3" i="10"/>
  <c r="CF3" i="10"/>
  <c r="CG3" i="10"/>
  <c r="CH3" i="10"/>
  <c r="CI3" i="10"/>
  <c r="CJ3" i="10"/>
  <c r="CK3" i="10"/>
  <c r="CL3" i="10"/>
  <c r="CM3" i="10"/>
  <c r="CN3" i="10"/>
  <c r="CO3" i="10"/>
  <c r="CP3" i="10"/>
  <c r="CQ3" i="10"/>
  <c r="CR3" i="10"/>
  <c r="CS3" i="10"/>
  <c r="CT3" i="10"/>
  <c r="CU3" i="10"/>
  <c r="CV3" i="10"/>
  <c r="CW3" i="10"/>
  <c r="CX3" i="10"/>
  <c r="CY3" i="10"/>
  <c r="CZ3" i="10"/>
  <c r="F4" i="10"/>
  <c r="G4" i="10"/>
  <c r="H4" i="10"/>
  <c r="I4" i="10"/>
  <c r="J4" i="10"/>
  <c r="K4" i="10"/>
  <c r="L4" i="10"/>
  <c r="M4" i="10"/>
  <c r="N4" i="10"/>
  <c r="O4" i="10"/>
  <c r="P4" i="10"/>
  <c r="Q4" i="10"/>
  <c r="R4" i="10"/>
  <c r="S4" i="10"/>
  <c r="T4" i="10"/>
  <c r="U4" i="10"/>
  <c r="V4" i="10"/>
  <c r="W4" i="10"/>
  <c r="X4" i="10"/>
  <c r="Y4" i="10"/>
  <c r="Z4" i="10"/>
  <c r="AA4" i="10"/>
  <c r="AB4" i="10"/>
  <c r="AC4" i="10"/>
  <c r="AD4" i="10"/>
  <c r="AE4" i="10"/>
  <c r="AF4" i="10"/>
  <c r="AG4" i="10"/>
  <c r="AH4" i="10"/>
  <c r="AI4" i="10"/>
  <c r="AJ4" i="10"/>
  <c r="AK4" i="10"/>
  <c r="AL4" i="10"/>
  <c r="AM4" i="10"/>
  <c r="AN4" i="10"/>
  <c r="AO4" i="10"/>
  <c r="AP4" i="10"/>
  <c r="AQ4" i="10"/>
  <c r="AR4" i="10"/>
  <c r="AS4" i="10"/>
  <c r="AT4" i="10"/>
  <c r="AU4" i="10"/>
  <c r="AV4" i="10"/>
  <c r="AW4" i="10"/>
  <c r="AX4" i="10"/>
  <c r="AY4" i="10"/>
  <c r="AZ4" i="10"/>
  <c r="BA4" i="10"/>
  <c r="BB4" i="10"/>
  <c r="BC4" i="10"/>
  <c r="BD4" i="10"/>
  <c r="BE4" i="10"/>
  <c r="BF4" i="10"/>
  <c r="BG4" i="10"/>
  <c r="BH4" i="10"/>
  <c r="BI4" i="10"/>
  <c r="BJ4" i="10"/>
  <c r="BK4" i="10"/>
  <c r="BL4" i="10"/>
  <c r="BM4" i="10"/>
  <c r="BN4" i="10"/>
  <c r="BO4" i="10"/>
  <c r="BP4" i="10"/>
  <c r="BQ4" i="10"/>
  <c r="BR4" i="10"/>
  <c r="BS4" i="10"/>
  <c r="BT4" i="10"/>
  <c r="BU4" i="10"/>
  <c r="BV4" i="10"/>
  <c r="BW4" i="10"/>
  <c r="BX4" i="10"/>
  <c r="BY4" i="10"/>
  <c r="BZ4" i="10"/>
  <c r="CA4" i="10"/>
  <c r="CB4" i="10"/>
  <c r="CC4" i="10"/>
  <c r="CD4" i="10"/>
  <c r="CE4" i="10"/>
  <c r="CF4" i="10"/>
  <c r="CG4" i="10"/>
  <c r="CH4" i="10"/>
  <c r="CI4" i="10"/>
  <c r="CJ4" i="10"/>
  <c r="CK4" i="10"/>
  <c r="CL4" i="10"/>
  <c r="CM4" i="10"/>
  <c r="CN4" i="10"/>
  <c r="CO4" i="10"/>
  <c r="CP4" i="10"/>
  <c r="CQ4" i="10"/>
  <c r="CR4" i="10"/>
  <c r="CS4" i="10"/>
  <c r="CT4" i="10"/>
  <c r="CU4" i="10"/>
  <c r="CV4" i="10"/>
  <c r="CW4" i="10"/>
  <c r="CX4" i="10"/>
  <c r="CY4" i="10"/>
  <c r="CZ4" i="10"/>
  <c r="F5" i="10"/>
  <c r="G5" i="10"/>
  <c r="H5" i="10"/>
  <c r="I5" i="10"/>
  <c r="J5" i="10"/>
  <c r="K5" i="10"/>
  <c r="L5" i="10"/>
  <c r="M5" i="10"/>
  <c r="N5" i="10"/>
  <c r="O5" i="10"/>
  <c r="P5" i="10"/>
  <c r="Q5" i="10"/>
  <c r="R5" i="10"/>
  <c r="S5" i="10"/>
  <c r="T5" i="10"/>
  <c r="U5" i="10"/>
  <c r="V5" i="10"/>
  <c r="W5" i="10"/>
  <c r="X5" i="10"/>
  <c r="Y5" i="10"/>
  <c r="Z5" i="10"/>
  <c r="AA5" i="10"/>
  <c r="AB5" i="10"/>
  <c r="AC5" i="10"/>
  <c r="AD5" i="10"/>
  <c r="AE5" i="10"/>
  <c r="AF5" i="10"/>
  <c r="AG5" i="10"/>
  <c r="AH5" i="10"/>
  <c r="AI5" i="10"/>
  <c r="AJ5" i="10"/>
  <c r="AK5" i="10"/>
  <c r="AL5" i="10"/>
  <c r="AM5" i="10"/>
  <c r="AN5" i="10"/>
  <c r="AO5" i="10"/>
  <c r="AP5" i="10"/>
  <c r="AQ5" i="10"/>
  <c r="AR5" i="10"/>
  <c r="AS5" i="10"/>
  <c r="AT5" i="10"/>
  <c r="AU5" i="10"/>
  <c r="AV5" i="10"/>
  <c r="AW5" i="10"/>
  <c r="AX5" i="10"/>
  <c r="AY5" i="10"/>
  <c r="AZ5" i="10"/>
  <c r="BA5" i="10"/>
  <c r="BB5" i="10"/>
  <c r="BC5" i="10"/>
  <c r="BD5" i="10"/>
  <c r="BE5" i="10"/>
  <c r="BF5" i="10"/>
  <c r="BG5" i="10"/>
  <c r="BH5" i="10"/>
  <c r="BI5" i="10"/>
  <c r="BJ5" i="10"/>
  <c r="BK5" i="10"/>
  <c r="BL5" i="10"/>
  <c r="BM5" i="10"/>
  <c r="BN5" i="10"/>
  <c r="BO5" i="10"/>
  <c r="BP5" i="10"/>
  <c r="BQ5" i="10"/>
  <c r="BR5" i="10"/>
  <c r="BS5" i="10"/>
  <c r="BT5" i="10"/>
  <c r="BU5" i="10"/>
  <c r="BV5" i="10"/>
  <c r="BW5" i="10"/>
  <c r="BX5" i="10"/>
  <c r="BY5" i="10"/>
  <c r="BZ5" i="10"/>
  <c r="CA5" i="10"/>
  <c r="CB5" i="10"/>
  <c r="CC5" i="10"/>
  <c r="CD5" i="10"/>
  <c r="CE5" i="10"/>
  <c r="CF5" i="10"/>
  <c r="CG5" i="10"/>
  <c r="CH5" i="10"/>
  <c r="CI5" i="10"/>
  <c r="CJ5" i="10"/>
  <c r="CK5" i="10"/>
  <c r="CL5" i="10"/>
  <c r="CM5" i="10"/>
  <c r="CN5" i="10"/>
  <c r="CO5" i="10"/>
  <c r="CP5" i="10"/>
  <c r="CQ5" i="10"/>
  <c r="CR5" i="10"/>
  <c r="CS5" i="10"/>
  <c r="CT5" i="10"/>
  <c r="CU5" i="10"/>
  <c r="CV5" i="10"/>
  <c r="CW5" i="10"/>
  <c r="CX5" i="10"/>
  <c r="CY5" i="10"/>
  <c r="CZ5" i="10"/>
  <c r="F6" i="10"/>
  <c r="G6" i="10"/>
  <c r="H6" i="10"/>
  <c r="I6" i="10"/>
  <c r="J6" i="10"/>
  <c r="K6" i="10"/>
  <c r="L6" i="10"/>
  <c r="M6" i="10"/>
  <c r="N6" i="10"/>
  <c r="O6" i="10"/>
  <c r="P6" i="10"/>
  <c r="Q6" i="10"/>
  <c r="R6" i="10"/>
  <c r="S6" i="10"/>
  <c r="T6" i="10"/>
  <c r="U6" i="10"/>
  <c r="V6" i="10"/>
  <c r="W6" i="10"/>
  <c r="X6" i="10"/>
  <c r="Y6" i="10"/>
  <c r="Z6" i="10"/>
  <c r="AA6" i="10"/>
  <c r="AB6" i="10"/>
  <c r="AC6" i="10"/>
  <c r="AD6" i="10"/>
  <c r="AE6" i="10"/>
  <c r="AF6" i="10"/>
  <c r="AG6" i="10"/>
  <c r="AH6" i="10"/>
  <c r="AI6" i="10"/>
  <c r="AJ6" i="10"/>
  <c r="AK6" i="10"/>
  <c r="AL6" i="10"/>
  <c r="AM6" i="10"/>
  <c r="AN6" i="10"/>
  <c r="AO6" i="10"/>
  <c r="AP6" i="10"/>
  <c r="AQ6" i="10"/>
  <c r="AR6" i="10"/>
  <c r="AS6" i="10"/>
  <c r="AT6" i="10"/>
  <c r="AU6" i="10"/>
  <c r="AV6" i="10"/>
  <c r="AW6" i="10"/>
  <c r="AX6" i="10"/>
  <c r="AY6" i="10"/>
  <c r="AZ6" i="10"/>
  <c r="BA6" i="10"/>
  <c r="BB6" i="10"/>
  <c r="BC6" i="10"/>
  <c r="BD6" i="10"/>
  <c r="BE6" i="10"/>
  <c r="BF6" i="10"/>
  <c r="BG6" i="10"/>
  <c r="BH6" i="10"/>
  <c r="BI6" i="10"/>
  <c r="BJ6" i="10"/>
  <c r="BK6" i="10"/>
  <c r="BL6" i="10"/>
  <c r="BM6" i="10"/>
  <c r="BN6" i="10"/>
  <c r="BO6" i="10"/>
  <c r="BP6" i="10"/>
  <c r="BQ6" i="10"/>
  <c r="BR6" i="10"/>
  <c r="BS6" i="10"/>
  <c r="BT6" i="10"/>
  <c r="BU6" i="10"/>
  <c r="BV6" i="10"/>
  <c r="BW6" i="10"/>
  <c r="BX6" i="10"/>
  <c r="BY6" i="10"/>
  <c r="BZ6" i="10"/>
  <c r="CA6" i="10"/>
  <c r="CB6" i="10"/>
  <c r="CC6" i="10"/>
  <c r="CD6" i="10"/>
  <c r="CE6" i="10"/>
  <c r="CF6" i="10"/>
  <c r="CG6" i="10"/>
  <c r="CH6" i="10"/>
  <c r="CI6" i="10"/>
  <c r="CJ6" i="10"/>
  <c r="CK6" i="10"/>
  <c r="CL6" i="10"/>
  <c r="CM6" i="10"/>
  <c r="CN6" i="10"/>
  <c r="CO6" i="10"/>
  <c r="CP6" i="10"/>
  <c r="CQ6" i="10"/>
  <c r="CR6" i="10"/>
  <c r="CS6" i="10"/>
  <c r="CT6" i="10"/>
  <c r="CU6" i="10"/>
  <c r="CV6" i="10"/>
  <c r="CW6" i="10"/>
  <c r="CX6" i="10"/>
  <c r="CY6" i="10"/>
  <c r="CZ6" i="10"/>
  <c r="F7" i="10"/>
  <c r="G7" i="10"/>
  <c r="H7" i="10"/>
  <c r="I7" i="10"/>
  <c r="J7" i="10"/>
  <c r="K7" i="10"/>
  <c r="L7" i="10"/>
  <c r="M7" i="10"/>
  <c r="N7" i="10"/>
  <c r="O7" i="10"/>
  <c r="P7" i="10"/>
  <c r="Q7" i="10"/>
  <c r="R7" i="10"/>
  <c r="S7" i="10"/>
  <c r="T7" i="10"/>
  <c r="U7" i="10"/>
  <c r="V7" i="10"/>
  <c r="W7" i="10"/>
  <c r="X7" i="10"/>
  <c r="Y7" i="10"/>
  <c r="Z7" i="10"/>
  <c r="AA7" i="10"/>
  <c r="AB7" i="10"/>
  <c r="AC7" i="10"/>
  <c r="AD7" i="10"/>
  <c r="AE7" i="10"/>
  <c r="AF7" i="10"/>
  <c r="AG7" i="10"/>
  <c r="AH7" i="10"/>
  <c r="AI7" i="10"/>
  <c r="AJ7" i="10"/>
  <c r="AK7" i="10"/>
  <c r="AL7" i="10"/>
  <c r="AM7" i="10"/>
  <c r="AN7" i="10"/>
  <c r="AO7" i="10"/>
  <c r="AP7" i="10"/>
  <c r="AQ7" i="10"/>
  <c r="AR7" i="10"/>
  <c r="AS7" i="10"/>
  <c r="AT7" i="10"/>
  <c r="AU7" i="10"/>
  <c r="AV7" i="10"/>
  <c r="AW7" i="10"/>
  <c r="AX7" i="10"/>
  <c r="AY7" i="10"/>
  <c r="AZ7" i="10"/>
  <c r="BA7" i="10"/>
  <c r="BB7" i="10"/>
  <c r="BC7" i="10"/>
  <c r="BD7" i="10"/>
  <c r="BE7" i="10"/>
  <c r="BF7" i="10"/>
  <c r="BG7" i="10"/>
  <c r="BH7" i="10"/>
  <c r="BI7" i="10"/>
  <c r="BJ7" i="10"/>
  <c r="BK7" i="10"/>
  <c r="BL7" i="10"/>
  <c r="BM7" i="10"/>
  <c r="BN7" i="10"/>
  <c r="BO7" i="10"/>
  <c r="BP7" i="10"/>
  <c r="BQ7" i="10"/>
  <c r="BR7" i="10"/>
  <c r="BS7" i="10"/>
  <c r="BT7" i="10"/>
  <c r="BU7" i="10"/>
  <c r="BV7" i="10"/>
  <c r="BW7" i="10"/>
  <c r="BX7" i="10"/>
  <c r="BY7" i="10"/>
  <c r="BZ7" i="10"/>
  <c r="CA7" i="10"/>
  <c r="CB7" i="10"/>
  <c r="CC7" i="10"/>
  <c r="CD7" i="10"/>
  <c r="CE7" i="10"/>
  <c r="CF7" i="10"/>
  <c r="CG7" i="10"/>
  <c r="CH7" i="10"/>
  <c r="CI7" i="10"/>
  <c r="CJ7" i="10"/>
  <c r="CK7" i="10"/>
  <c r="CL7" i="10"/>
  <c r="CM7" i="10"/>
  <c r="CN7" i="10"/>
  <c r="CO7" i="10"/>
  <c r="CP7" i="10"/>
  <c r="CQ7" i="10"/>
  <c r="CR7" i="10"/>
  <c r="CS7" i="10"/>
  <c r="CT7" i="10"/>
  <c r="CU7" i="10"/>
  <c r="CV7" i="10"/>
  <c r="CW7" i="10"/>
  <c r="CX7" i="10"/>
  <c r="CY7" i="10"/>
  <c r="CZ7" i="10"/>
  <c r="F8" i="10"/>
  <c r="G8" i="10"/>
  <c r="H8" i="10"/>
  <c r="I8" i="10"/>
  <c r="J8" i="10"/>
  <c r="K8" i="10"/>
  <c r="L8" i="10"/>
  <c r="M8" i="10"/>
  <c r="N8" i="10"/>
  <c r="O8" i="10"/>
  <c r="P8" i="10"/>
  <c r="Q8" i="10"/>
  <c r="R8" i="10"/>
  <c r="S8" i="10"/>
  <c r="T8" i="10"/>
  <c r="U8" i="10"/>
  <c r="V8" i="10"/>
  <c r="W8" i="10"/>
  <c r="X8" i="10"/>
  <c r="Y8" i="10"/>
  <c r="Z8" i="10"/>
  <c r="AA8" i="10"/>
  <c r="AB8" i="10"/>
  <c r="AC8" i="10"/>
  <c r="AD8" i="10"/>
  <c r="AE8" i="10"/>
  <c r="AF8" i="10"/>
  <c r="AG8" i="10"/>
  <c r="AH8" i="10"/>
  <c r="AI8" i="10"/>
  <c r="AJ8" i="10"/>
  <c r="AK8" i="10"/>
  <c r="AL8" i="10"/>
  <c r="AM8" i="10"/>
  <c r="AN8" i="10"/>
  <c r="AO8" i="10"/>
  <c r="AP8" i="10"/>
  <c r="AQ8" i="10"/>
  <c r="AR8" i="10"/>
  <c r="AS8" i="10"/>
  <c r="AT8" i="10"/>
  <c r="AU8" i="10"/>
  <c r="AV8" i="10"/>
  <c r="AW8" i="10"/>
  <c r="AX8" i="10"/>
  <c r="AY8" i="10"/>
  <c r="AZ8" i="10"/>
  <c r="BA8" i="10"/>
  <c r="BB8" i="10"/>
  <c r="BC8" i="10"/>
  <c r="BD8" i="10"/>
  <c r="BE8" i="10"/>
  <c r="BF8" i="10"/>
  <c r="BG8" i="10"/>
  <c r="BH8" i="10"/>
  <c r="BI8" i="10"/>
  <c r="BJ8" i="10"/>
  <c r="BK8" i="10"/>
  <c r="BL8" i="10"/>
  <c r="BM8" i="10"/>
  <c r="BN8" i="10"/>
  <c r="BO8" i="10"/>
  <c r="BP8" i="10"/>
  <c r="BQ8" i="10"/>
  <c r="BR8" i="10"/>
  <c r="BS8" i="10"/>
  <c r="BT8" i="10"/>
  <c r="BU8" i="10"/>
  <c r="BV8" i="10"/>
  <c r="BW8" i="10"/>
  <c r="BX8" i="10"/>
  <c r="BY8" i="10"/>
  <c r="BZ8" i="10"/>
  <c r="CA8" i="10"/>
  <c r="CB8" i="10"/>
  <c r="CC8" i="10"/>
  <c r="CD8" i="10"/>
  <c r="CE8" i="10"/>
  <c r="CF8" i="10"/>
  <c r="CG8" i="10"/>
  <c r="CH8" i="10"/>
  <c r="CI8" i="10"/>
  <c r="CJ8" i="10"/>
  <c r="CK8" i="10"/>
  <c r="CL8" i="10"/>
  <c r="CM8" i="10"/>
  <c r="CN8" i="10"/>
  <c r="CO8" i="10"/>
  <c r="CP8" i="10"/>
  <c r="CQ8" i="10"/>
  <c r="CR8" i="10"/>
  <c r="CS8" i="10"/>
  <c r="CT8" i="10"/>
  <c r="CU8" i="10"/>
  <c r="CV8" i="10"/>
  <c r="CW8" i="10"/>
  <c r="CX8" i="10"/>
  <c r="CY8" i="10"/>
  <c r="CZ8" i="10"/>
  <c r="F9" i="10"/>
  <c r="G9" i="10"/>
  <c r="H9" i="10"/>
  <c r="I9" i="10"/>
  <c r="J9" i="10"/>
  <c r="K9" i="10"/>
  <c r="L9" i="10"/>
  <c r="M9" i="10"/>
  <c r="N9" i="10"/>
  <c r="O9" i="10"/>
  <c r="P9" i="10"/>
  <c r="Q9" i="10"/>
  <c r="R9" i="10"/>
  <c r="S9" i="10"/>
  <c r="T9" i="10"/>
  <c r="U9" i="10"/>
  <c r="V9" i="10"/>
  <c r="W9" i="10"/>
  <c r="X9" i="10"/>
  <c r="Y9" i="10"/>
  <c r="Z9" i="10"/>
  <c r="AA9" i="10"/>
  <c r="AB9" i="10"/>
  <c r="AC9" i="10"/>
  <c r="AD9" i="10"/>
  <c r="AE9" i="10"/>
  <c r="AF9" i="10"/>
  <c r="AG9" i="10"/>
  <c r="AH9" i="10"/>
  <c r="AI9" i="10"/>
  <c r="AJ9" i="10"/>
  <c r="AK9" i="10"/>
  <c r="AL9" i="10"/>
  <c r="AM9" i="10"/>
  <c r="AN9" i="10"/>
  <c r="AO9" i="10"/>
  <c r="AP9" i="10"/>
  <c r="AQ9" i="10"/>
  <c r="AR9" i="10"/>
  <c r="AS9" i="10"/>
  <c r="AT9" i="10"/>
  <c r="AU9" i="10"/>
  <c r="AV9" i="10"/>
  <c r="AW9" i="10"/>
  <c r="AX9" i="10"/>
  <c r="AY9" i="10"/>
  <c r="AZ9" i="10"/>
  <c r="BA9" i="10"/>
  <c r="BB9" i="10"/>
  <c r="BC9" i="10"/>
  <c r="BD9" i="10"/>
  <c r="BE9" i="10"/>
  <c r="BF9" i="10"/>
  <c r="BG9" i="10"/>
  <c r="BH9" i="10"/>
  <c r="BI9" i="10"/>
  <c r="BJ9" i="10"/>
  <c r="BK9" i="10"/>
  <c r="BL9" i="10"/>
  <c r="BM9" i="10"/>
  <c r="BN9" i="10"/>
  <c r="BO9" i="10"/>
  <c r="BP9" i="10"/>
  <c r="BQ9" i="10"/>
  <c r="BR9" i="10"/>
  <c r="BS9" i="10"/>
  <c r="BT9" i="10"/>
  <c r="BU9" i="10"/>
  <c r="BV9" i="10"/>
  <c r="BW9" i="10"/>
  <c r="BX9" i="10"/>
  <c r="BY9" i="10"/>
  <c r="BZ9" i="10"/>
  <c r="CA9" i="10"/>
  <c r="CB9" i="10"/>
  <c r="CC9" i="10"/>
  <c r="CD9" i="10"/>
  <c r="CE9" i="10"/>
  <c r="CF9" i="10"/>
  <c r="CG9" i="10"/>
  <c r="CH9" i="10"/>
  <c r="CI9" i="10"/>
  <c r="CJ9" i="10"/>
  <c r="CK9" i="10"/>
  <c r="CL9" i="10"/>
  <c r="CM9" i="10"/>
  <c r="CN9" i="10"/>
  <c r="CO9" i="10"/>
  <c r="CP9" i="10"/>
  <c r="CQ9" i="10"/>
  <c r="CR9" i="10"/>
  <c r="CS9" i="10"/>
  <c r="CT9" i="10"/>
  <c r="CU9" i="10"/>
  <c r="CV9" i="10"/>
  <c r="CW9" i="10"/>
  <c r="CX9" i="10"/>
  <c r="CY9" i="10"/>
  <c r="CZ9" i="10"/>
  <c r="E4" i="10"/>
  <c r="E5" i="10"/>
  <c r="E6" i="10"/>
  <c r="E7" i="10"/>
  <c r="E8" i="10"/>
  <c r="E9" i="10"/>
  <c r="A20" i="10" l="1"/>
  <c r="A21" i="10" s="1"/>
  <c r="A22" i="10" s="1"/>
  <c r="CZ12" i="10"/>
  <c r="CY12" i="10"/>
  <c r="CX12" i="10"/>
  <c r="CW12" i="10"/>
  <c r="CV12" i="10"/>
  <c r="CU12" i="10"/>
  <c r="CT12" i="10"/>
  <c r="CS12" i="10"/>
  <c r="CR12" i="10"/>
  <c r="CQ12" i="10"/>
  <c r="CP12" i="10"/>
  <c r="CO12" i="10"/>
  <c r="CN12" i="10"/>
  <c r="CM12" i="10"/>
  <c r="CL12" i="10"/>
  <c r="CK12" i="10"/>
  <c r="CJ12" i="10"/>
  <c r="CI12" i="10"/>
  <c r="CH12" i="10"/>
  <c r="CG12" i="10"/>
  <c r="CF12" i="10"/>
  <c r="CE12" i="10"/>
  <c r="CD12" i="10"/>
  <c r="CC12" i="10"/>
  <c r="CB12" i="10"/>
  <c r="CA12" i="10"/>
  <c r="BZ12" i="10"/>
  <c r="BY12" i="10"/>
  <c r="BX12" i="10"/>
  <c r="BW12" i="10"/>
  <c r="BV12" i="10"/>
  <c r="BU12" i="10"/>
  <c r="BT12" i="10"/>
  <c r="BS12" i="10"/>
  <c r="BR12" i="10"/>
  <c r="BQ12" i="10"/>
  <c r="BP12" i="10"/>
  <c r="BO12" i="10"/>
  <c r="BN12" i="10"/>
  <c r="BM12" i="10"/>
  <c r="BL12" i="10"/>
  <c r="BK12" i="10"/>
  <c r="BJ12" i="10"/>
  <c r="BI12" i="10"/>
  <c r="BH12" i="10"/>
  <c r="BG12" i="10"/>
  <c r="BF12" i="10"/>
  <c r="BE12" i="10"/>
  <c r="BD12" i="10"/>
  <c r="BC12" i="10"/>
  <c r="BB12" i="10"/>
  <c r="BA12" i="10"/>
  <c r="AZ12" i="10"/>
  <c r="AY12" i="10"/>
  <c r="AX12" i="10"/>
  <c r="AW12" i="10"/>
  <c r="AV12" i="10"/>
  <c r="AU12"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O12" i="10"/>
  <c r="N12" i="10"/>
  <c r="M12" i="10"/>
  <c r="L12" i="10"/>
  <c r="K12" i="10"/>
  <c r="J12" i="10"/>
  <c r="I12" i="10"/>
  <c r="H12" i="10"/>
  <c r="G12" i="10"/>
  <c r="F19" i="10"/>
  <c r="E12" i="10"/>
  <c r="CX12" i="9"/>
  <c r="CW12" i="9"/>
  <c r="CV12" i="9"/>
  <c r="CU12" i="9"/>
  <c r="CT12" i="9"/>
  <c r="CS12" i="9"/>
  <c r="CR12" i="9"/>
  <c r="CQ12" i="9"/>
  <c r="CP12" i="9"/>
  <c r="CO12" i="9"/>
  <c r="CN12" i="9"/>
  <c r="CM12" i="9"/>
  <c r="CL12" i="9"/>
  <c r="CK12" i="9"/>
  <c r="CJ12" i="9"/>
  <c r="CI12" i="9"/>
  <c r="CH12" i="9"/>
  <c r="CG12" i="9"/>
  <c r="CF12" i="9"/>
  <c r="CE12" i="9"/>
  <c r="CD12" i="9"/>
  <c r="CC12" i="9"/>
  <c r="CB12" i="9"/>
  <c r="CA12" i="9"/>
  <c r="BZ12" i="9"/>
  <c r="BY12" i="9"/>
  <c r="BX12" i="9"/>
  <c r="BW12" i="9"/>
  <c r="BV12" i="9"/>
  <c r="BU12" i="9"/>
  <c r="BT12" i="9"/>
  <c r="BS12" i="9"/>
  <c r="BR12" i="9"/>
  <c r="BQ12" i="9"/>
  <c r="BP12" i="9"/>
  <c r="BO12" i="9"/>
  <c r="BN12" i="9"/>
  <c r="BM12" i="9"/>
  <c r="BL12" i="9"/>
  <c r="BK12" i="9"/>
  <c r="BJ12" i="9"/>
  <c r="BI12" i="9"/>
  <c r="BH12" i="9"/>
  <c r="BG12" i="9"/>
  <c r="BF12" i="9"/>
  <c r="BE12" i="9"/>
  <c r="BD12" i="9"/>
  <c r="BC12" i="9"/>
  <c r="BB12" i="9"/>
  <c r="BA12" i="9"/>
  <c r="AZ12" i="9"/>
  <c r="AY12" i="9"/>
  <c r="AX12" i="9"/>
  <c r="AW12" i="9"/>
  <c r="AV12" i="9"/>
  <c r="AU12"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E12" i="9"/>
  <c r="D12" i="9"/>
  <c r="C12" i="9"/>
  <c r="AM34" i="8"/>
  <c r="AL34" i="8"/>
  <c r="AK34" i="8"/>
  <c r="AJ34" i="8"/>
  <c r="AI34" i="8"/>
  <c r="AH34" i="8"/>
  <c r="AG34" i="8"/>
  <c r="AF34" i="8"/>
  <c r="AE34" i="8"/>
  <c r="AD34" i="8"/>
  <c r="AC34" i="8"/>
  <c r="AB34" i="8"/>
  <c r="AA34" i="8"/>
  <c r="Z34" i="8"/>
  <c r="Y34" i="8"/>
  <c r="X34" i="8"/>
  <c r="W34" i="8"/>
  <c r="V34" i="8"/>
  <c r="U34" i="8"/>
  <c r="T34" i="8"/>
  <c r="S34" i="8"/>
  <c r="R34" i="8"/>
  <c r="Q34" i="8"/>
  <c r="P34" i="8"/>
  <c r="O34" i="8"/>
  <c r="N34" i="8"/>
  <c r="M34" i="8"/>
  <c r="L34" i="8"/>
  <c r="K34" i="8"/>
  <c r="J34" i="8"/>
  <c r="CN32" i="8"/>
  <c r="CM32" i="8"/>
  <c r="CL32" i="8"/>
  <c r="CK32" i="8"/>
  <c r="CJ32" i="8"/>
  <c r="CI32" i="8"/>
  <c r="CH32" i="8"/>
  <c r="CG32" i="8"/>
  <c r="CF32" i="8"/>
  <c r="CE32" i="8"/>
  <c r="CD32" i="8"/>
  <c r="CC32" i="8"/>
  <c r="CB32" i="8"/>
  <c r="CA32" i="8"/>
  <c r="BZ32" i="8"/>
  <c r="CN31" i="8"/>
  <c r="CM31" i="8"/>
  <c r="CL31" i="8"/>
  <c r="CK31" i="8"/>
  <c r="CJ31" i="8"/>
  <c r="CI31" i="8"/>
  <c r="CH31" i="8"/>
  <c r="CG31" i="8"/>
  <c r="CF31" i="8"/>
  <c r="CE31" i="8"/>
  <c r="CD31" i="8"/>
  <c r="CC31" i="8"/>
  <c r="CB31" i="8"/>
  <c r="CA31" i="8"/>
  <c r="BZ31" i="8"/>
  <c r="BY31" i="8"/>
  <c r="BX31" i="8"/>
  <c r="BW31" i="8"/>
  <c r="BV31" i="8"/>
  <c r="BU31" i="8"/>
  <c r="BT31" i="8"/>
  <c r="BS31" i="8"/>
  <c r="CN30" i="8"/>
  <c r="CM30" i="8"/>
  <c r="CL30" i="8"/>
  <c r="CK30" i="8"/>
  <c r="CJ30" i="8"/>
  <c r="CI30" i="8"/>
  <c r="CH30" i="8"/>
  <c r="CG30" i="8"/>
  <c r="CF30" i="8"/>
  <c r="CE30" i="8"/>
  <c r="CD30" i="8"/>
  <c r="CC30" i="8"/>
  <c r="CB30" i="8"/>
  <c r="CA30" i="8"/>
  <c r="BZ30" i="8"/>
  <c r="BY30" i="8"/>
  <c r="BX30" i="8"/>
  <c r="BW30" i="8"/>
  <c r="BV30" i="8"/>
  <c r="BU30" i="8"/>
  <c r="BT30" i="8"/>
  <c r="BS30" i="8"/>
  <c r="BR30" i="8"/>
  <c r="BQ30" i="8"/>
  <c r="BP30" i="8"/>
  <c r="CN29" i="8"/>
  <c r="CN33" i="8" s="1"/>
  <c r="CN34" i="8" s="1"/>
  <c r="CM29" i="8"/>
  <c r="CL29" i="8"/>
  <c r="CL33" i="8" s="1"/>
  <c r="CL34" i="8" s="1"/>
  <c r="CK29" i="8"/>
  <c r="CJ29" i="8"/>
  <c r="CJ33" i="8" s="1"/>
  <c r="CJ34" i="8" s="1"/>
  <c r="CI29" i="8"/>
  <c r="CH29" i="8"/>
  <c r="CH33" i="8" s="1"/>
  <c r="CH34" i="8" s="1"/>
  <c r="CG29" i="8"/>
  <c r="CF29" i="8"/>
  <c r="CF33" i="8" s="1"/>
  <c r="CF34" i="8" s="1"/>
  <c r="CE29" i="8"/>
  <c r="CD29" i="8"/>
  <c r="CD33" i="8" s="1"/>
  <c r="CD34" i="8" s="1"/>
  <c r="CC29" i="8"/>
  <c r="CB29" i="8"/>
  <c r="CB33" i="8" s="1"/>
  <c r="CB34" i="8" s="1"/>
  <c r="CA29" i="8"/>
  <c r="BZ29" i="8"/>
  <c r="BZ33" i="8" s="1"/>
  <c r="BZ34" i="8" s="1"/>
  <c r="BY29" i="8"/>
  <c r="BX29" i="8"/>
  <c r="BW29" i="8"/>
  <c r="BV29" i="8"/>
  <c r="BU29" i="8"/>
  <c r="BT29" i="8"/>
  <c r="BS29" i="8"/>
  <c r="BR29" i="8"/>
  <c r="BQ29" i="8"/>
  <c r="BP29" i="8"/>
  <c r="BO29" i="8"/>
  <c r="BN29" i="8"/>
  <c r="BK26" i="8"/>
  <c r="BJ26" i="8"/>
  <c r="BI26" i="8"/>
  <c r="BH26" i="8"/>
  <c r="BG26" i="8"/>
  <c r="BF26" i="8"/>
  <c r="BE26" i="8"/>
  <c r="BD26" i="8"/>
  <c r="BC26" i="8"/>
  <c r="BB26" i="8"/>
  <c r="BA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R26" i="8"/>
  <c r="Q26" i="8"/>
  <c r="P26" i="8"/>
  <c r="O26" i="8"/>
  <c r="N26" i="8"/>
  <c r="M26" i="8"/>
  <c r="L26" i="8"/>
  <c r="K26" i="8"/>
  <c r="J26" i="8"/>
  <c r="CN25" i="8"/>
  <c r="CM25" i="8"/>
  <c r="CL25" i="8"/>
  <c r="CK25" i="8"/>
  <c r="CJ25" i="8"/>
  <c r="CI25" i="8"/>
  <c r="CH25" i="8"/>
  <c r="CG25" i="8"/>
  <c r="CF25" i="8"/>
  <c r="CE25" i="8"/>
  <c r="CD25" i="8"/>
  <c r="CC25" i="8"/>
  <c r="CB25" i="8"/>
  <c r="CA25" i="8"/>
  <c r="BZ25" i="8"/>
  <c r="BY25" i="8"/>
  <c r="BX25" i="8"/>
  <c r="BW25" i="8"/>
  <c r="BV25" i="8"/>
  <c r="BU25" i="8"/>
  <c r="BT25" i="8"/>
  <c r="BS25" i="8"/>
  <c r="BR25" i="8"/>
  <c r="BQ25" i="8"/>
  <c r="BP25" i="8"/>
  <c r="BO25" i="8"/>
  <c r="BN25" i="8"/>
  <c r="BM25" i="8"/>
  <c r="BL25" i="8"/>
  <c r="BK25" i="8"/>
  <c r="BJ25" i="8"/>
  <c r="BI25" i="8"/>
  <c r="BH25" i="8"/>
  <c r="BG25" i="8"/>
  <c r="BF25" i="8"/>
  <c r="BE25" i="8"/>
  <c r="BD25" i="8"/>
  <c r="BC25" i="8"/>
  <c r="BB25" i="8"/>
  <c r="BA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T25" i="8"/>
  <c r="S25" i="8"/>
  <c r="R25" i="8"/>
  <c r="Q25" i="8"/>
  <c r="P25" i="8"/>
  <c r="O25" i="8"/>
  <c r="N25" i="8"/>
  <c r="M25" i="8"/>
  <c r="L25" i="8"/>
  <c r="K25" i="8"/>
  <c r="J25" i="8"/>
  <c r="CU20" i="8"/>
  <c r="CT20" i="8"/>
  <c r="CS20" i="8"/>
  <c r="CR20" i="8"/>
  <c r="CQ20" i="8"/>
  <c r="CP20" i="8"/>
  <c r="CO20" i="8"/>
  <c r="CN20" i="8"/>
  <c r="CM20" i="8"/>
  <c r="CL20" i="8"/>
  <c r="CK20" i="8"/>
  <c r="CJ20" i="8"/>
  <c r="CI20" i="8"/>
  <c r="CH20" i="8"/>
  <c r="CG20" i="8"/>
  <c r="CF20" i="8"/>
  <c r="CE20" i="8"/>
  <c r="CD20" i="8"/>
  <c r="CC20" i="8"/>
  <c r="CB20" i="8"/>
  <c r="CA20" i="8"/>
  <c r="BZ20" i="8"/>
  <c r="BY20" i="8"/>
  <c r="BX20" i="8"/>
  <c r="BW20" i="8"/>
  <c r="BV20" i="8"/>
  <c r="BU20" i="8"/>
  <c r="BT20" i="8"/>
  <c r="BS20" i="8"/>
  <c r="BR20" i="8"/>
  <c r="BQ20" i="8"/>
  <c r="BP20" i="8"/>
  <c r="BO20" i="8"/>
  <c r="BN20" i="8"/>
  <c r="BM20" i="8"/>
  <c r="BL20" i="8"/>
  <c r="BK20" i="8"/>
  <c r="BJ20" i="8"/>
  <c r="BI20" i="8"/>
  <c r="BH20" i="8"/>
  <c r="BG20" i="8"/>
  <c r="BF20" i="8"/>
  <c r="BE20" i="8"/>
  <c r="BD20" i="8"/>
  <c r="BC20" i="8"/>
  <c r="BB20" i="8"/>
  <c r="BA20" i="8"/>
  <c r="AZ20"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R20" i="8"/>
  <c r="Q20" i="8"/>
  <c r="P20" i="8"/>
  <c r="O20" i="8"/>
  <c r="N20" i="8"/>
  <c r="M20" i="8"/>
  <c r="L20" i="8"/>
  <c r="K20" i="8"/>
  <c r="J20" i="8"/>
  <c r="CU19" i="8"/>
  <c r="CT19" i="8"/>
  <c r="CS19" i="8"/>
  <c r="CR19" i="8"/>
  <c r="CQ19" i="8"/>
  <c r="CP19" i="8"/>
  <c r="CO19" i="8"/>
  <c r="CN19" i="8"/>
  <c r="CM19" i="8"/>
  <c r="CL19" i="8"/>
  <c r="CK19" i="8"/>
  <c r="CJ19" i="8"/>
  <c r="CI19" i="8"/>
  <c r="CH19" i="8"/>
  <c r="CG19" i="8"/>
  <c r="CF19" i="8"/>
  <c r="CE19" i="8"/>
  <c r="CD19" i="8"/>
  <c r="CC19" i="8"/>
  <c r="CB19" i="8"/>
  <c r="CA19" i="8"/>
  <c r="BZ19" i="8"/>
  <c r="BY19" i="8"/>
  <c r="BX19" i="8"/>
  <c r="BW19" i="8"/>
  <c r="BV19" i="8"/>
  <c r="BU19" i="8"/>
  <c r="BT19" i="8"/>
  <c r="BS19" i="8"/>
  <c r="BR19" i="8"/>
  <c r="BQ19" i="8"/>
  <c r="BP19" i="8"/>
  <c r="BO19" i="8"/>
  <c r="BN19" i="8"/>
  <c r="BM19" i="8"/>
  <c r="BL19" i="8"/>
  <c r="BK19" i="8"/>
  <c r="BJ19" i="8"/>
  <c r="BI19" i="8"/>
  <c r="BH19" i="8"/>
  <c r="BG19" i="8"/>
  <c r="BF19" i="8"/>
  <c r="BE19" i="8"/>
  <c r="BD19" i="8"/>
  <c r="BC19" i="8"/>
  <c r="BB19" i="8"/>
  <c r="BA19" i="8"/>
  <c r="AZ19"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T19" i="8"/>
  <c r="S19" i="8"/>
  <c r="R19" i="8"/>
  <c r="Q19" i="8"/>
  <c r="P19" i="8"/>
  <c r="O19" i="8"/>
  <c r="N19" i="8"/>
  <c r="M19" i="8"/>
  <c r="L19" i="8"/>
  <c r="K19" i="8"/>
  <c r="J19" i="8"/>
  <c r="CU18" i="8"/>
  <c r="CT18" i="8"/>
  <c r="CS18" i="8"/>
  <c r="CR18" i="8"/>
  <c r="CQ18" i="8"/>
  <c r="CP18" i="8"/>
  <c r="CO18" i="8"/>
  <c r="CN18" i="8"/>
  <c r="CM18" i="8"/>
  <c r="CL18" i="8"/>
  <c r="CK18" i="8"/>
  <c r="CJ18" i="8"/>
  <c r="CI18" i="8"/>
  <c r="CH18" i="8"/>
  <c r="CG18" i="8"/>
  <c r="CF18" i="8"/>
  <c r="CE18" i="8"/>
  <c r="CD18" i="8"/>
  <c r="CC18" i="8"/>
  <c r="CB18" i="8"/>
  <c r="CA18" i="8"/>
  <c r="BZ18" i="8"/>
  <c r="BY18" i="8"/>
  <c r="BX18" i="8"/>
  <c r="BW18" i="8"/>
  <c r="BV18" i="8"/>
  <c r="BU18" i="8"/>
  <c r="BT18" i="8"/>
  <c r="BS18" i="8"/>
  <c r="BR18" i="8"/>
  <c r="BQ18" i="8"/>
  <c r="BP18" i="8"/>
  <c r="BO18" i="8"/>
  <c r="BN18" i="8"/>
  <c r="BM18" i="8"/>
  <c r="BL18" i="8"/>
  <c r="BK18" i="8"/>
  <c r="BJ18" i="8"/>
  <c r="BI18" i="8"/>
  <c r="BH18" i="8"/>
  <c r="BG18" i="8"/>
  <c r="BF18" i="8"/>
  <c r="BE18" i="8"/>
  <c r="BD18" i="8"/>
  <c r="BC18" i="8"/>
  <c r="BB18" i="8"/>
  <c r="BA18" i="8"/>
  <c r="AZ18" i="8"/>
  <c r="AY18" i="8"/>
  <c r="AX18" i="8"/>
  <c r="AW18" i="8"/>
  <c r="AV18" i="8"/>
  <c r="AU18" i="8"/>
  <c r="AT18" i="8"/>
  <c r="AS18" i="8"/>
  <c r="AR18" i="8"/>
  <c r="AQ18" i="8"/>
  <c r="AP18" i="8"/>
  <c r="AO18" i="8"/>
  <c r="AN18" i="8"/>
  <c r="AM18" i="8"/>
  <c r="AL18" i="8"/>
  <c r="AK18" i="8"/>
  <c r="AJ18" i="8"/>
  <c r="AI18" i="8"/>
  <c r="AH18" i="8"/>
  <c r="AG18" i="8"/>
  <c r="AF18" i="8"/>
  <c r="AE18" i="8"/>
  <c r="AD18" i="8"/>
  <c r="AC18" i="8"/>
  <c r="AB18" i="8"/>
  <c r="AA18" i="8"/>
  <c r="Z18" i="8"/>
  <c r="Y18" i="8"/>
  <c r="X18" i="8"/>
  <c r="W18" i="8"/>
  <c r="V18" i="8"/>
  <c r="U18" i="8"/>
  <c r="T18" i="8"/>
  <c r="S18" i="8"/>
  <c r="R18" i="8"/>
  <c r="Q18" i="8"/>
  <c r="P18" i="8"/>
  <c r="O18" i="8"/>
  <c r="N18" i="8"/>
  <c r="M18" i="8"/>
  <c r="L18" i="8"/>
  <c r="K18" i="8"/>
  <c r="J18" i="8"/>
  <c r="CU17" i="8"/>
  <c r="CT17" i="8"/>
  <c r="CS17" i="8"/>
  <c r="CR17" i="8"/>
  <c r="CQ17" i="8"/>
  <c r="CP17" i="8"/>
  <c r="CO17" i="8"/>
  <c r="CN17" i="8"/>
  <c r="CM17" i="8"/>
  <c r="CL17" i="8"/>
  <c r="CK17" i="8"/>
  <c r="CJ17" i="8"/>
  <c r="CI17" i="8"/>
  <c r="CH17" i="8"/>
  <c r="CG17" i="8"/>
  <c r="CF17" i="8"/>
  <c r="CE17" i="8"/>
  <c r="CD17" i="8"/>
  <c r="CC17" i="8"/>
  <c r="CB17" i="8"/>
  <c r="CA17" i="8"/>
  <c r="BZ17" i="8"/>
  <c r="BY17" i="8"/>
  <c r="BX17" i="8"/>
  <c r="BW17" i="8"/>
  <c r="BV17" i="8"/>
  <c r="BU17" i="8"/>
  <c r="BT17" i="8"/>
  <c r="BS17" i="8"/>
  <c r="BR17" i="8"/>
  <c r="BQ17" i="8"/>
  <c r="BP17" i="8"/>
  <c r="BO17" i="8"/>
  <c r="BN17" i="8"/>
  <c r="BM17" i="8"/>
  <c r="BL17" i="8"/>
  <c r="BK17" i="8"/>
  <c r="BJ17" i="8"/>
  <c r="BI17" i="8"/>
  <c r="BH17" i="8"/>
  <c r="BG17" i="8"/>
  <c r="BF17" i="8"/>
  <c r="BE17" i="8"/>
  <c r="BD17" i="8"/>
  <c r="BC17" i="8"/>
  <c r="BB17" i="8"/>
  <c r="BA17" i="8"/>
  <c r="AZ17" i="8"/>
  <c r="AY17" i="8"/>
  <c r="AX17" i="8"/>
  <c r="AW17" i="8"/>
  <c r="AV17" i="8"/>
  <c r="AU17" i="8"/>
  <c r="AT17" i="8"/>
  <c r="AS17" i="8"/>
  <c r="AR17" i="8"/>
  <c r="AQ17" i="8"/>
  <c r="AP17" i="8"/>
  <c r="AO17" i="8"/>
  <c r="AN17" i="8"/>
  <c r="AM17" i="8"/>
  <c r="AL17" i="8"/>
  <c r="AK17" i="8"/>
  <c r="AJ17" i="8"/>
  <c r="AI17" i="8"/>
  <c r="AH17" i="8"/>
  <c r="AG17" i="8"/>
  <c r="AF17" i="8"/>
  <c r="AE17" i="8"/>
  <c r="AD17" i="8"/>
  <c r="AC17" i="8"/>
  <c r="AB17" i="8"/>
  <c r="AA17" i="8"/>
  <c r="Z17" i="8"/>
  <c r="Y17" i="8"/>
  <c r="X17" i="8"/>
  <c r="W17" i="8"/>
  <c r="V17" i="8"/>
  <c r="U17" i="8"/>
  <c r="T17" i="8"/>
  <c r="S17" i="8"/>
  <c r="R17" i="8"/>
  <c r="Q17" i="8"/>
  <c r="P17" i="8"/>
  <c r="O17" i="8"/>
  <c r="N17" i="8"/>
  <c r="M17" i="8"/>
  <c r="L17" i="8"/>
  <c r="K17" i="8"/>
  <c r="J17" i="8"/>
  <c r="CU16" i="8"/>
  <c r="CU21" i="8" s="1"/>
  <c r="CT16" i="8"/>
  <c r="CT21" i="8" s="1"/>
  <c r="CS16" i="8"/>
  <c r="CS21" i="8" s="1"/>
  <c r="CR16" i="8"/>
  <c r="CR21" i="8" s="1"/>
  <c r="CQ16" i="8"/>
  <c r="CQ21" i="8" s="1"/>
  <c r="CP16" i="8"/>
  <c r="CP21" i="8" s="1"/>
  <c r="CO16" i="8"/>
  <c r="CO21" i="8" s="1"/>
  <c r="CN16" i="8"/>
  <c r="CM16" i="8"/>
  <c r="CM21" i="8" s="1"/>
  <c r="CL16" i="8"/>
  <c r="CL21" i="8" s="1"/>
  <c r="CK16" i="8"/>
  <c r="CJ16" i="8"/>
  <c r="CI16" i="8"/>
  <c r="CI21" i="8" s="1"/>
  <c r="CH16" i="8"/>
  <c r="CH21" i="8" s="1"/>
  <c r="CG16" i="8"/>
  <c r="CF16" i="8"/>
  <c r="CE16" i="8"/>
  <c r="CE21" i="8" s="1"/>
  <c r="CD16" i="8"/>
  <c r="CD21" i="8" s="1"/>
  <c r="CC16" i="8"/>
  <c r="CB16" i="8"/>
  <c r="CA16" i="8"/>
  <c r="CA21" i="8" s="1"/>
  <c r="BZ16" i="8"/>
  <c r="BZ21" i="8" s="1"/>
  <c r="BY16" i="8"/>
  <c r="BX16" i="8"/>
  <c r="BW16" i="8"/>
  <c r="BW21" i="8" s="1"/>
  <c r="BV16" i="8"/>
  <c r="BV21" i="8" s="1"/>
  <c r="BU16" i="8"/>
  <c r="BT16" i="8"/>
  <c r="BS16" i="8"/>
  <c r="BS21" i="8" s="1"/>
  <c r="BR16" i="8"/>
  <c r="BR21" i="8" s="1"/>
  <c r="BQ16" i="8"/>
  <c r="BP16" i="8"/>
  <c r="BO16" i="8"/>
  <c r="BO21" i="8" s="1"/>
  <c r="BN16" i="8"/>
  <c r="BN21" i="8" s="1"/>
  <c r="BM16" i="8"/>
  <c r="BL16" i="8"/>
  <c r="BK16" i="8"/>
  <c r="BK21" i="8" s="1"/>
  <c r="BJ16" i="8"/>
  <c r="BJ21" i="8" s="1"/>
  <c r="BI16" i="8"/>
  <c r="BH16" i="8"/>
  <c r="BG16" i="8"/>
  <c r="BG21" i="8" s="1"/>
  <c r="BF16" i="8"/>
  <c r="BF21" i="8" s="1"/>
  <c r="BE16" i="8"/>
  <c r="BD16" i="8"/>
  <c r="BC16" i="8"/>
  <c r="BC21" i="8" s="1"/>
  <c r="BB16" i="8"/>
  <c r="BB21" i="8" s="1"/>
  <c r="BA16" i="8"/>
  <c r="AZ16" i="8"/>
  <c r="AY16" i="8"/>
  <c r="AY21" i="8" s="1"/>
  <c r="AX16" i="8"/>
  <c r="AX21" i="8" s="1"/>
  <c r="AW16" i="8"/>
  <c r="AV16" i="8"/>
  <c r="AU16" i="8"/>
  <c r="AU21" i="8" s="1"/>
  <c r="AT16" i="8"/>
  <c r="AT21" i="8" s="1"/>
  <c r="AS16" i="8"/>
  <c r="AR16" i="8"/>
  <c r="AQ16" i="8"/>
  <c r="AQ21" i="8" s="1"/>
  <c r="AP16" i="8"/>
  <c r="AP21" i="8" s="1"/>
  <c r="AO16" i="8"/>
  <c r="AN16" i="8"/>
  <c r="AM16" i="8"/>
  <c r="AM21" i="8" s="1"/>
  <c r="AL16" i="8"/>
  <c r="AL21" i="8" s="1"/>
  <c r="AK16" i="8"/>
  <c r="AJ16" i="8"/>
  <c r="AI16" i="8"/>
  <c r="AI21" i="8" s="1"/>
  <c r="AH16" i="8"/>
  <c r="AH21" i="8" s="1"/>
  <c r="AG16" i="8"/>
  <c r="AF16" i="8"/>
  <c r="AE16" i="8"/>
  <c r="AE21" i="8" s="1"/>
  <c r="AD16" i="8"/>
  <c r="AD21" i="8" s="1"/>
  <c r="AC16" i="8"/>
  <c r="AB16" i="8"/>
  <c r="AA16" i="8"/>
  <c r="AA21" i="8" s="1"/>
  <c r="Z16" i="8"/>
  <c r="Z21" i="8" s="1"/>
  <c r="Y16" i="8"/>
  <c r="X16" i="8"/>
  <c r="W16" i="8"/>
  <c r="W21" i="8" s="1"/>
  <c r="V16" i="8"/>
  <c r="V21" i="8" s="1"/>
  <c r="U16" i="8"/>
  <c r="T16" i="8"/>
  <c r="S16" i="8"/>
  <c r="S21" i="8" s="1"/>
  <c r="R16" i="8"/>
  <c r="R21" i="8" s="1"/>
  <c r="Q16" i="8"/>
  <c r="P16" i="8"/>
  <c r="O16" i="8"/>
  <c r="O21" i="8" s="1"/>
  <c r="N16" i="8"/>
  <c r="N21" i="8" s="1"/>
  <c r="M16" i="8"/>
  <c r="L16" i="8"/>
  <c r="K16" i="8"/>
  <c r="K21" i="8" s="1"/>
  <c r="J16" i="8"/>
  <c r="J21" i="8" s="1"/>
  <c r="CT15" i="8"/>
  <c r="CU15" i="8" s="1"/>
  <c r="CH15" i="8"/>
  <c r="CI15" i="8" s="1"/>
  <c r="CK15" i="8" s="1"/>
  <c r="CL15" i="8" s="1"/>
  <c r="CM15" i="8" s="1"/>
  <c r="CN15" i="8" s="1"/>
  <c r="CO15" i="8" s="1"/>
  <c r="CP15" i="8" s="1"/>
  <c r="CQ15" i="8" s="1"/>
  <c r="CR15" i="8" s="1"/>
  <c r="BV15" i="8"/>
  <c r="BW15" i="8" s="1"/>
  <c r="BX15" i="8" s="1"/>
  <c r="BY15" i="8" s="1"/>
  <c r="BZ15" i="8" s="1"/>
  <c r="CA15" i="8" s="1"/>
  <c r="CB15" i="8" s="1"/>
  <c r="CC15" i="8" s="1"/>
  <c r="CD15" i="8" s="1"/>
  <c r="CE15" i="8" s="1"/>
  <c r="CF15" i="8" s="1"/>
  <c r="BL15" i="8"/>
  <c r="BM15" i="8" s="1"/>
  <c r="BN15" i="8" s="1"/>
  <c r="BO15" i="8" s="1"/>
  <c r="BP15" i="8" s="1"/>
  <c r="BQ15" i="8" s="1"/>
  <c r="BR15" i="8" s="1"/>
  <c r="BS15" i="8" s="1"/>
  <c r="BT15" i="8" s="1"/>
  <c r="M21" i="8" l="1"/>
  <c r="Q21" i="8"/>
  <c r="U21" i="8"/>
  <c r="Y21" i="8"/>
  <c r="AC21" i="8"/>
  <c r="AG21" i="8"/>
  <c r="AK21" i="8"/>
  <c r="AO21" i="8"/>
  <c r="AS21" i="8"/>
  <c r="AW21" i="8"/>
  <c r="BA21" i="8"/>
  <c r="BE21" i="8"/>
  <c r="BI21" i="8"/>
  <c r="BM21" i="8"/>
  <c r="BQ21" i="8"/>
  <c r="BU21" i="8"/>
  <c r="BY21" i="8"/>
  <c r="CC21" i="8"/>
  <c r="CG21" i="8"/>
  <c r="CK21" i="8"/>
  <c r="Q35" i="8"/>
  <c r="D3" i="7" s="1"/>
  <c r="R35" i="8"/>
  <c r="E3" i="7" s="1"/>
  <c r="I28" i="8"/>
  <c r="F28" i="8"/>
  <c r="H29" i="8" s="1"/>
  <c r="E28" i="8"/>
  <c r="H28" i="8"/>
  <c r="D28" i="8"/>
  <c r="G28" i="8"/>
  <c r="I29" i="8" s="1"/>
  <c r="L21" i="8"/>
  <c r="P21" i="8"/>
  <c r="T21" i="8"/>
  <c r="X21" i="8"/>
  <c r="AB21" i="8"/>
  <c r="AF21" i="8"/>
  <c r="AJ21" i="8"/>
  <c r="AN21" i="8"/>
  <c r="AR21" i="8"/>
  <c r="AV21" i="8"/>
  <c r="AZ21" i="8"/>
  <c r="BD21" i="8"/>
  <c r="BH21" i="8"/>
  <c r="BL21" i="8"/>
  <c r="BP21" i="8"/>
  <c r="BT21" i="8"/>
  <c r="BX21" i="8"/>
  <c r="CB21" i="8"/>
  <c r="CF21" i="8"/>
  <c r="CJ21" i="8"/>
  <c r="CN21" i="8"/>
  <c r="AL28" i="8"/>
  <c r="AN29" i="8" s="1"/>
  <c r="O28" i="8"/>
  <c r="Q29" i="8" s="1"/>
  <c r="CA33" i="8"/>
  <c r="CA34" i="8" s="1"/>
  <c r="CC33" i="8"/>
  <c r="CC34" i="8" s="1"/>
  <c r="CC35" i="8" s="1"/>
  <c r="H8" i="7" s="1"/>
  <c r="H9" i="7" s="1"/>
  <c r="CE33" i="8"/>
  <c r="CE34" i="8" s="1"/>
  <c r="CG33" i="8"/>
  <c r="CG34" i="8" s="1"/>
  <c r="CI33" i="8"/>
  <c r="CI34" i="8" s="1"/>
  <c r="CK33" i="8"/>
  <c r="CK34" i="8" s="1"/>
  <c r="CK35" i="8" s="1"/>
  <c r="D9" i="7" s="1"/>
  <c r="CM33" i="8"/>
  <c r="CM34" i="8" s="1"/>
  <c r="E19" i="10"/>
  <c r="E20" i="10"/>
  <c r="F20" i="10"/>
  <c r="F22" i="10"/>
  <c r="A23" i="10"/>
  <c r="E22" i="10"/>
  <c r="F12" i="10"/>
  <c r="F21" i="10"/>
  <c r="E21" i="10"/>
  <c r="Z28" i="8"/>
  <c r="X28" i="8"/>
  <c r="V28" i="8"/>
  <c r="T28" i="8"/>
  <c r="AA28" i="8"/>
  <c r="Y28" i="8"/>
  <c r="AJ28" i="8"/>
  <c r="AH28" i="8"/>
  <c r="AF28" i="8"/>
  <c r="AD28" i="8"/>
  <c r="AB28" i="8"/>
  <c r="AM28" i="8"/>
  <c r="AK28" i="8"/>
  <c r="AI28" i="8"/>
  <c r="AG28" i="8"/>
  <c r="AE28" i="8"/>
  <c r="AC28" i="8"/>
  <c r="AX28" i="8"/>
  <c r="AV28" i="8"/>
  <c r="AT28" i="8"/>
  <c r="AR28" i="8"/>
  <c r="AP28" i="8"/>
  <c r="AN28" i="8"/>
  <c r="AY28" i="8"/>
  <c r="AW28" i="8"/>
  <c r="AU28" i="8"/>
  <c r="AS28" i="8"/>
  <c r="AQ28" i="8"/>
  <c r="AO28" i="8"/>
  <c r="BJ28" i="8"/>
  <c r="BH28" i="8"/>
  <c r="BF28" i="8"/>
  <c r="BD28" i="8"/>
  <c r="BB28" i="8"/>
  <c r="AZ28" i="8"/>
  <c r="BK28" i="8"/>
  <c r="BI28" i="8"/>
  <c r="BG28" i="8"/>
  <c r="BE28" i="8"/>
  <c r="BC28" i="8"/>
  <c r="BA28" i="8"/>
  <c r="J28" i="8"/>
  <c r="L28" i="8"/>
  <c r="N28" i="8"/>
  <c r="P28" i="8"/>
  <c r="R28" i="8"/>
  <c r="U28" i="8"/>
  <c r="BZ35" i="8"/>
  <c r="E8" i="7" s="1"/>
  <c r="CB35" i="8"/>
  <c r="G8" i="7" s="1"/>
  <c r="CD35" i="8"/>
  <c r="I8" i="7" s="1"/>
  <c r="I9" i="7" s="1"/>
  <c r="CF35" i="8"/>
  <c r="K8" i="7" s="1"/>
  <c r="K9" i="7" s="1"/>
  <c r="CH35" i="8"/>
  <c r="M8" i="7" s="1"/>
  <c r="M9" i="7" s="1"/>
  <c r="CJ35" i="8"/>
  <c r="C9" i="7" s="1"/>
  <c r="CL35" i="8"/>
  <c r="E9" i="7" s="1"/>
  <c r="CN35" i="8"/>
  <c r="G9" i="7" s="1"/>
  <c r="K35" i="8"/>
  <c r="J2" i="7" s="1"/>
  <c r="M35" i="8"/>
  <c r="L2" i="7" s="1"/>
  <c r="O35" i="8"/>
  <c r="N2" i="7" s="1"/>
  <c r="S35" i="8"/>
  <c r="F3" i="7" s="1"/>
  <c r="U35" i="8"/>
  <c r="H3" i="7" s="1"/>
  <c r="W35" i="8"/>
  <c r="J3" i="7" s="1"/>
  <c r="Y35" i="8"/>
  <c r="L3" i="7" s="1"/>
  <c r="AA35" i="8"/>
  <c r="N3" i="7" s="1"/>
  <c r="AC35" i="8"/>
  <c r="D4" i="7" s="1"/>
  <c r="AE35" i="8"/>
  <c r="F4" i="7" s="1"/>
  <c r="AG35" i="8"/>
  <c r="H4" i="7" s="1"/>
  <c r="AI35" i="8"/>
  <c r="J4" i="7" s="1"/>
  <c r="AK35" i="8"/>
  <c r="L4" i="7" s="1"/>
  <c r="AM35" i="8"/>
  <c r="N4" i="7" s="1"/>
  <c r="K28" i="8"/>
  <c r="M28" i="8"/>
  <c r="Q28" i="8"/>
  <c r="S28" i="8"/>
  <c r="W28" i="8"/>
  <c r="CA35" i="8"/>
  <c r="F8" i="7" s="1"/>
  <c r="CE35" i="8"/>
  <c r="J8" i="7" s="1"/>
  <c r="J9" i="7" s="1"/>
  <c r="CG35" i="8"/>
  <c r="L8" i="7" s="1"/>
  <c r="L9" i="7" s="1"/>
  <c r="CI35" i="8"/>
  <c r="N8" i="7" s="1"/>
  <c r="N9" i="7" s="1"/>
  <c r="CM35" i="8"/>
  <c r="F9" i="7" s="1"/>
  <c r="C2" i="7"/>
  <c r="J35" i="8"/>
  <c r="I2" i="7" s="1"/>
  <c r="L35" i="8"/>
  <c r="K2" i="7" s="1"/>
  <c r="N35" i="8"/>
  <c r="M2" i="7" s="1"/>
  <c r="P35" i="8"/>
  <c r="C3" i="7" s="1"/>
  <c r="T35" i="8"/>
  <c r="G3" i="7" s="1"/>
  <c r="V35" i="8"/>
  <c r="I3" i="7" s="1"/>
  <c r="X35" i="8"/>
  <c r="K3" i="7" s="1"/>
  <c r="Z35" i="8"/>
  <c r="M3" i="7" s="1"/>
  <c r="AB35" i="8"/>
  <c r="C4" i="7" s="1"/>
  <c r="AD35" i="8"/>
  <c r="E4" i="7" s="1"/>
  <c r="AF35" i="8"/>
  <c r="G4" i="7" s="1"/>
  <c r="AH35" i="8"/>
  <c r="I4" i="7" s="1"/>
  <c r="AJ35" i="8"/>
  <c r="K4" i="7" s="1"/>
  <c r="AL35" i="8"/>
  <c r="M4" i="7" s="1"/>
  <c r="V31" i="8" l="1"/>
  <c r="H30" i="8"/>
  <c r="H33" i="8" s="1"/>
  <c r="F29" i="8"/>
  <c r="F33" i="8" s="1"/>
  <c r="O9" i="7"/>
  <c r="C21" i="7"/>
  <c r="G29" i="8"/>
  <c r="G33" i="8" s="1"/>
  <c r="I30" i="8"/>
  <c r="I33" i="8" s="1"/>
  <c r="AC32" i="8"/>
  <c r="S30" i="8"/>
  <c r="O4" i="7"/>
  <c r="C16" i="7"/>
  <c r="C15" i="7"/>
  <c r="O3" i="7"/>
  <c r="M58" i="7"/>
  <c r="K58" i="7"/>
  <c r="I58" i="7"/>
  <c r="G58" i="7"/>
  <c r="E58" i="7"/>
  <c r="C58" i="7"/>
  <c r="O2" i="7"/>
  <c r="N58" i="7"/>
  <c r="J58" i="7"/>
  <c r="H58" i="7"/>
  <c r="F58" i="7"/>
  <c r="C14" i="7"/>
  <c r="L58" i="7"/>
  <c r="D58" i="7"/>
  <c r="A24" i="10"/>
  <c r="E23" i="10"/>
  <c r="F23" i="10"/>
  <c r="AA30" i="8"/>
  <c r="AK32" i="8"/>
  <c r="AD31" i="8"/>
  <c r="Y29" i="8"/>
  <c r="U30" i="8"/>
  <c r="AE32" i="8"/>
  <c r="X31" i="8"/>
  <c r="S29" i="8"/>
  <c r="O30" i="8"/>
  <c r="Y32" i="8"/>
  <c r="R31" i="8"/>
  <c r="M29" i="8"/>
  <c r="K30" i="8"/>
  <c r="U32" i="8"/>
  <c r="N31" i="8"/>
  <c r="AF32" i="8"/>
  <c r="Y31" i="8"/>
  <c r="T29" i="8"/>
  <c r="V30" i="8"/>
  <c r="AB32" i="8"/>
  <c r="U31" i="8"/>
  <c r="P29" i="8"/>
  <c r="R30" i="8"/>
  <c r="X32" i="8"/>
  <c r="Q31" i="8"/>
  <c r="L29" i="8"/>
  <c r="N30" i="8"/>
  <c r="T32" i="8"/>
  <c r="M31" i="8"/>
  <c r="J30" i="8"/>
  <c r="BE30" i="8"/>
  <c r="BO32" i="8"/>
  <c r="BH31" i="8"/>
  <c r="BC29" i="8"/>
  <c r="BI30" i="8"/>
  <c r="BS32" i="8"/>
  <c r="BS33" i="8" s="1"/>
  <c r="BS34" i="8" s="1"/>
  <c r="BS35" i="8" s="1"/>
  <c r="J7" i="7" s="1"/>
  <c r="BL31" i="8"/>
  <c r="BG29" i="8"/>
  <c r="BM30" i="8"/>
  <c r="BW32" i="8"/>
  <c r="BW33" i="8" s="1"/>
  <c r="BW34" i="8" s="1"/>
  <c r="BW35" i="8" s="1"/>
  <c r="N7" i="7" s="1"/>
  <c r="BP31" i="8"/>
  <c r="BK29" i="8"/>
  <c r="BN32" i="8"/>
  <c r="BG31" i="8"/>
  <c r="BB29" i="8"/>
  <c r="BD30" i="8"/>
  <c r="BR32" i="8"/>
  <c r="BK31" i="8"/>
  <c r="BF29" i="8"/>
  <c r="BH30" i="8"/>
  <c r="BV32" i="8"/>
  <c r="BV33" i="8" s="1"/>
  <c r="BV34" i="8" s="1"/>
  <c r="BV35" i="8" s="1"/>
  <c r="M7" i="7" s="1"/>
  <c r="BO31" i="8"/>
  <c r="BJ29" i="8"/>
  <c r="BL30" i="8"/>
  <c r="AS30" i="8"/>
  <c r="BC32" i="8"/>
  <c r="AV31" i="8"/>
  <c r="AQ29" i="8"/>
  <c r="AW30" i="8"/>
  <c r="BG32" i="8"/>
  <c r="AZ31" i="8"/>
  <c r="AU29" i="8"/>
  <c r="BA30" i="8"/>
  <c r="BK32" i="8"/>
  <c r="BD31" i="8"/>
  <c r="AY29" i="8"/>
  <c r="BB32" i="8"/>
  <c r="AU31" i="8"/>
  <c r="AP29" i="8"/>
  <c r="AR30" i="8"/>
  <c r="BF32" i="8"/>
  <c r="AY31" i="8"/>
  <c r="AT29" i="8"/>
  <c r="AV30" i="8"/>
  <c r="BJ32" i="8"/>
  <c r="BC31" i="8"/>
  <c r="AX29" i="8"/>
  <c r="AZ30" i="8"/>
  <c r="AG30" i="8"/>
  <c r="AQ32" i="8"/>
  <c r="AJ31" i="8"/>
  <c r="AE29" i="8"/>
  <c r="AK30" i="8"/>
  <c r="AU32" i="8"/>
  <c r="AN31" i="8"/>
  <c r="AI29" i="8"/>
  <c r="AO30" i="8"/>
  <c r="AY32" i="8"/>
  <c r="AR31" i="8"/>
  <c r="AM29" i="8"/>
  <c r="AP32" i="8"/>
  <c r="AI31" i="8"/>
  <c r="AD29" i="8"/>
  <c r="AF30" i="8"/>
  <c r="AT32" i="8"/>
  <c r="AM31" i="8"/>
  <c r="AH29" i="8"/>
  <c r="AJ30" i="8"/>
  <c r="AX32" i="8"/>
  <c r="AQ31" i="8"/>
  <c r="AL29" i="8"/>
  <c r="AN30" i="8"/>
  <c r="AC30" i="8"/>
  <c r="AM32" i="8"/>
  <c r="AF31" i="8"/>
  <c r="AA29" i="8"/>
  <c r="AH32" i="8"/>
  <c r="AA31" i="8"/>
  <c r="V29" i="8"/>
  <c r="X30" i="8"/>
  <c r="AL32" i="8"/>
  <c r="AE31" i="8"/>
  <c r="Z29" i="8"/>
  <c r="AB30" i="8"/>
  <c r="W30" i="8"/>
  <c r="AG32" i="8"/>
  <c r="Z31" i="8"/>
  <c r="U29" i="8"/>
  <c r="U33" i="8" s="1"/>
  <c r="Q30" i="8"/>
  <c r="Q33" i="8" s="1"/>
  <c r="AA32" i="8"/>
  <c r="T31" i="8"/>
  <c r="O29" i="8"/>
  <c r="M30" i="8"/>
  <c r="W32" i="8"/>
  <c r="P31" i="8"/>
  <c r="K29" i="8"/>
  <c r="S32" i="8"/>
  <c r="L31" i="8"/>
  <c r="Y30" i="8"/>
  <c r="AI32" i="8"/>
  <c r="AB31" i="8"/>
  <c r="W29" i="8"/>
  <c r="AD32" i="8"/>
  <c r="W31" i="8"/>
  <c r="R29" i="8"/>
  <c r="T30" i="8"/>
  <c r="Z32" i="8"/>
  <c r="S31" i="8"/>
  <c r="N29" i="8"/>
  <c r="N33" i="8" s="1"/>
  <c r="P30" i="8"/>
  <c r="V32" i="8"/>
  <c r="O31" i="8"/>
  <c r="J29" i="8"/>
  <c r="L30" i="8"/>
  <c r="R32" i="8"/>
  <c r="K31" i="8"/>
  <c r="BG30" i="8"/>
  <c r="BQ32" i="8"/>
  <c r="BJ31" i="8"/>
  <c r="BE29" i="8"/>
  <c r="BK30" i="8"/>
  <c r="BU32" i="8"/>
  <c r="BU33" i="8" s="1"/>
  <c r="BU34" i="8" s="1"/>
  <c r="BU35" i="8" s="1"/>
  <c r="L7" i="7" s="1"/>
  <c r="BN31" i="8"/>
  <c r="BI29" i="8"/>
  <c r="BO30" i="8"/>
  <c r="BY32" i="8"/>
  <c r="BY33" i="8" s="1"/>
  <c r="BY34" i="8" s="1"/>
  <c r="BY35" i="8" s="1"/>
  <c r="D8" i="7" s="1"/>
  <c r="BR31" i="8"/>
  <c r="BM29" i="8"/>
  <c r="BP32" i="8"/>
  <c r="BI31" i="8"/>
  <c r="BD29" i="8"/>
  <c r="BF30" i="8"/>
  <c r="BT32" i="8"/>
  <c r="BT33" i="8" s="1"/>
  <c r="BT34" i="8" s="1"/>
  <c r="BT35" i="8" s="1"/>
  <c r="K7" i="7" s="1"/>
  <c r="BM31" i="8"/>
  <c r="BH29" i="8"/>
  <c r="BJ30" i="8"/>
  <c r="BX32" i="8"/>
  <c r="BX33" i="8" s="1"/>
  <c r="BX34" i="8" s="1"/>
  <c r="BX35" i="8" s="1"/>
  <c r="C8" i="7" s="1"/>
  <c r="BQ31" i="8"/>
  <c r="BL29" i="8"/>
  <c r="BN30" i="8"/>
  <c r="AU30" i="8"/>
  <c r="BE32" i="8"/>
  <c r="AX31" i="8"/>
  <c r="AS29" i="8"/>
  <c r="AY30" i="8"/>
  <c r="BI32" i="8"/>
  <c r="BB31" i="8"/>
  <c r="AW29" i="8"/>
  <c r="BC30" i="8"/>
  <c r="BM32" i="8"/>
  <c r="BF31" i="8"/>
  <c r="BA29" i="8"/>
  <c r="BD32" i="8"/>
  <c r="AW31" i="8"/>
  <c r="AR29" i="8"/>
  <c r="AT30" i="8"/>
  <c r="BH32" i="8"/>
  <c r="BA31" i="8"/>
  <c r="AV29" i="8"/>
  <c r="AX30" i="8"/>
  <c r="BL32" i="8"/>
  <c r="BE31" i="8"/>
  <c r="AZ29" i="8"/>
  <c r="BB30" i="8"/>
  <c r="AI30" i="8"/>
  <c r="AS32" i="8"/>
  <c r="AL31" i="8"/>
  <c r="AG29" i="8"/>
  <c r="AM30" i="8"/>
  <c r="AW32" i="8"/>
  <c r="AP31" i="8"/>
  <c r="AK29" i="8"/>
  <c r="AQ30" i="8"/>
  <c r="BA32" i="8"/>
  <c r="AT31" i="8"/>
  <c r="AO29" i="8"/>
  <c r="AR32" i="8"/>
  <c r="AK31" i="8"/>
  <c r="AF29" i="8"/>
  <c r="AH30" i="8"/>
  <c r="AV32" i="8"/>
  <c r="AO31" i="8"/>
  <c r="AJ29" i="8"/>
  <c r="AL30" i="8"/>
  <c r="AZ32" i="8"/>
  <c r="AS31" i="8"/>
  <c r="AP30" i="8"/>
  <c r="AE30" i="8"/>
  <c r="AO32" i="8"/>
  <c r="AH31" i="8"/>
  <c r="AC29" i="8"/>
  <c r="AJ32" i="8"/>
  <c r="AC31" i="8"/>
  <c r="X29" i="8"/>
  <c r="Z30" i="8"/>
  <c r="AN32" i="8"/>
  <c r="AG31" i="8"/>
  <c r="AB29" i="8"/>
  <c r="AD30" i="8"/>
  <c r="J33" i="8" l="1"/>
  <c r="AB33" i="8"/>
  <c r="X33" i="8"/>
  <c r="BQ33" i="8"/>
  <c r="BQ34" i="8" s="1"/>
  <c r="BQ35" i="8" s="1"/>
  <c r="H7" i="7" s="1"/>
  <c r="AF33" i="8"/>
  <c r="BR33" i="8"/>
  <c r="BR34" i="8" s="1"/>
  <c r="BR35" i="8" s="1"/>
  <c r="I7" i="7" s="1"/>
  <c r="BO33" i="8"/>
  <c r="BO34" i="8" s="1"/>
  <c r="BO35" i="8" s="1"/>
  <c r="F7" i="7" s="1"/>
  <c r="BN33" i="8"/>
  <c r="BN34" i="8" s="1"/>
  <c r="BN35" i="8" s="1"/>
  <c r="E7" i="7" s="1"/>
  <c r="C20" i="7"/>
  <c r="O8" i="7"/>
  <c r="Z58" i="7"/>
  <c r="O58" i="7"/>
  <c r="S58" i="7"/>
  <c r="W58" i="7"/>
  <c r="P58" i="7"/>
  <c r="T58" i="7"/>
  <c r="X58" i="7"/>
  <c r="Q58" i="7"/>
  <c r="U58" i="7"/>
  <c r="Y58" i="7"/>
  <c r="R58" i="7"/>
  <c r="V58" i="7"/>
  <c r="F24" i="10"/>
  <c r="A25" i="10"/>
  <c r="E24" i="10"/>
  <c r="AN33" i="8"/>
  <c r="AJ33" i="8"/>
  <c r="AZ33" i="8"/>
  <c r="AZ34" i="8" s="1"/>
  <c r="AZ35" i="8" s="1"/>
  <c r="C6" i="7" s="1"/>
  <c r="AV33" i="8"/>
  <c r="AV34" i="8" s="1"/>
  <c r="AV35" i="8" s="1"/>
  <c r="K5" i="7" s="1"/>
  <c r="AR33" i="8"/>
  <c r="AR34" i="8" s="1"/>
  <c r="AR35" i="8" s="1"/>
  <c r="G5" i="7" s="1"/>
  <c r="BL33" i="8"/>
  <c r="BL34" i="8" s="1"/>
  <c r="BL35" i="8" s="1"/>
  <c r="C7" i="7" s="1"/>
  <c r="BH33" i="8"/>
  <c r="BH34" i="8" s="1"/>
  <c r="BH35" i="8" s="1"/>
  <c r="K6" i="7" s="1"/>
  <c r="BD33" i="8"/>
  <c r="BD34" i="8" s="1"/>
  <c r="BD35" i="8" s="1"/>
  <c r="G6" i="7" s="1"/>
  <c r="R33" i="8"/>
  <c r="Z33" i="8"/>
  <c r="V33" i="8"/>
  <c r="AL33" i="8"/>
  <c r="AH33" i="8"/>
  <c r="AD33" i="8"/>
  <c r="AX33" i="8"/>
  <c r="AX34" i="8" s="1"/>
  <c r="AX35" i="8" s="1"/>
  <c r="M5" i="7" s="1"/>
  <c r="AT33" i="8"/>
  <c r="AT34" i="8" s="1"/>
  <c r="AT35" i="8" s="1"/>
  <c r="I5" i="7" s="1"/>
  <c r="AP33" i="8"/>
  <c r="AP34" i="8" s="1"/>
  <c r="AP35" i="8" s="1"/>
  <c r="E5" i="7" s="1"/>
  <c r="BJ33" i="8"/>
  <c r="BJ34" i="8" s="1"/>
  <c r="BJ35" i="8" s="1"/>
  <c r="M6" i="7" s="1"/>
  <c r="BF33" i="8"/>
  <c r="BF34" i="8" s="1"/>
  <c r="BF35" i="8" s="1"/>
  <c r="I6" i="7" s="1"/>
  <c r="BB33" i="8"/>
  <c r="BB34" i="8" s="1"/>
  <c r="BB35" i="8" s="1"/>
  <c r="E6" i="7" s="1"/>
  <c r="BP33" i="8"/>
  <c r="BP34" i="8" s="1"/>
  <c r="BP35" i="8" s="1"/>
  <c r="G7" i="7" s="1"/>
  <c r="L33" i="8"/>
  <c r="P33" i="8"/>
  <c r="T33" i="8"/>
  <c r="AC33" i="8"/>
  <c r="AO33" i="8"/>
  <c r="AO34" i="8" s="1"/>
  <c r="AO35" i="8" s="1"/>
  <c r="D5" i="7" s="1"/>
  <c r="AK33" i="8"/>
  <c r="AG33" i="8"/>
  <c r="BA33" i="8"/>
  <c r="BA34" i="8" s="1"/>
  <c r="BA35" i="8" s="1"/>
  <c r="D6" i="7" s="1"/>
  <c r="AW33" i="8"/>
  <c r="AW34" i="8" s="1"/>
  <c r="AW35" i="8" s="1"/>
  <c r="L5" i="7" s="1"/>
  <c r="AS33" i="8"/>
  <c r="AS34" i="8" s="1"/>
  <c r="AS35" i="8" s="1"/>
  <c r="H5" i="7" s="1"/>
  <c r="BM33" i="8"/>
  <c r="BM34" i="8" s="1"/>
  <c r="BM35" i="8" s="1"/>
  <c r="D7" i="7" s="1"/>
  <c r="BI33" i="8"/>
  <c r="BI34" i="8" s="1"/>
  <c r="BI35" i="8" s="1"/>
  <c r="L6" i="7" s="1"/>
  <c r="BE33" i="8"/>
  <c r="BE34" i="8" s="1"/>
  <c r="BE35" i="8" s="1"/>
  <c r="H6" i="7" s="1"/>
  <c r="W33" i="8"/>
  <c r="K33" i="8"/>
  <c r="O33" i="8"/>
  <c r="AA33" i="8"/>
  <c r="AM33" i="8"/>
  <c r="AI33" i="8"/>
  <c r="AE33" i="8"/>
  <c r="AY33" i="8"/>
  <c r="AY34" i="8" s="1"/>
  <c r="AY35" i="8" s="1"/>
  <c r="N5" i="7" s="1"/>
  <c r="AU33" i="8"/>
  <c r="AU34" i="8" s="1"/>
  <c r="AU35" i="8" s="1"/>
  <c r="J5" i="7" s="1"/>
  <c r="AQ33" i="8"/>
  <c r="AQ34" i="8" s="1"/>
  <c r="AQ35" i="8" s="1"/>
  <c r="F5" i="7" s="1"/>
  <c r="BK33" i="8"/>
  <c r="BK34" i="8" s="1"/>
  <c r="BK35" i="8" s="1"/>
  <c r="N6" i="7" s="1"/>
  <c r="BG33" i="8"/>
  <c r="BG34" i="8" s="1"/>
  <c r="BG35" i="8" s="1"/>
  <c r="J6" i="7" s="1"/>
  <c r="BC33" i="8"/>
  <c r="BC34" i="8" s="1"/>
  <c r="BC35" i="8" s="1"/>
  <c r="F6" i="7" s="1"/>
  <c r="M33" i="8"/>
  <c r="S33" i="8"/>
  <c r="Y33" i="8"/>
  <c r="AN34" i="8" l="1"/>
  <c r="AN35" i="8" s="1"/>
  <c r="C5" i="7" s="1"/>
  <c r="C18" i="7"/>
  <c r="O6" i="7"/>
  <c r="O7" i="7"/>
  <c r="C19" i="7"/>
  <c r="AL58" i="7"/>
  <c r="AH58" i="7"/>
  <c r="AD58" i="7"/>
  <c r="AK58" i="7"/>
  <c r="AG58" i="7"/>
  <c r="AC58" i="7"/>
  <c r="AJ58" i="7"/>
  <c r="AF58" i="7"/>
  <c r="AB58" i="7"/>
  <c r="AI58" i="7"/>
  <c r="AE58" i="7"/>
  <c r="AA58" i="7"/>
  <c r="A26" i="10"/>
  <c r="E25" i="10"/>
  <c r="F25" i="10"/>
  <c r="C17" i="7" l="1"/>
  <c r="E22" i="7" s="1"/>
  <c r="AV58" i="7"/>
  <c r="AN58" i="7"/>
  <c r="AQ58" i="7"/>
  <c r="AX58" i="7"/>
  <c r="BD58" i="7" s="1"/>
  <c r="AP58" i="7"/>
  <c r="AS58" i="7"/>
  <c r="O5" i="7"/>
  <c r="AR58" i="7"/>
  <c r="AU58" i="7"/>
  <c r="AM58" i="7"/>
  <c r="AT58" i="7"/>
  <c r="AW58" i="7"/>
  <c r="AO58" i="7"/>
  <c r="BB58" i="7"/>
  <c r="BA58" i="7"/>
  <c r="F26" i="10"/>
  <c r="A27" i="10"/>
  <c r="E26" i="10"/>
  <c r="BH58" i="7" l="1"/>
  <c r="BJ58" i="7"/>
  <c r="BL58" i="7" s="1"/>
  <c r="C22" i="7"/>
  <c r="BC58" i="7"/>
  <c r="BE58" i="7"/>
  <c r="BG58" i="7"/>
  <c r="D22" i="7"/>
  <c r="F22" i="7" s="1"/>
  <c r="G22" i="7" s="1"/>
  <c r="BF58" i="7"/>
  <c r="AZ58" i="7"/>
  <c r="BI58" i="7"/>
  <c r="AY58" i="7"/>
  <c r="BT58" i="7"/>
  <c r="BV58" i="7"/>
  <c r="BR58" i="7"/>
  <c r="BU58" i="7"/>
  <c r="BQ58" i="7"/>
  <c r="BM58" i="7"/>
  <c r="BS58" i="7"/>
  <c r="BK58" i="7"/>
  <c r="E27" i="10"/>
  <c r="F27" i="10"/>
  <c r="BO58" i="7" l="1"/>
  <c r="BP58" i="7"/>
  <c r="BN58" i="7"/>
  <c r="H22" i="7"/>
  <c r="M16" i="7" s="1"/>
  <c r="G20" i="7"/>
  <c r="G21" i="7"/>
  <c r="G18" i="7"/>
  <c r="G17" i="7"/>
  <c r="G16" i="7"/>
  <c r="G15" i="7"/>
  <c r="G14" i="7"/>
  <c r="G19" i="7"/>
  <c r="CH58" i="7"/>
  <c r="CD58" i="7"/>
  <c r="CG58" i="7"/>
  <c r="BY58" i="7"/>
  <c r="CF58" i="7"/>
  <c r="CB58" i="7"/>
  <c r="BX58" i="7"/>
  <c r="CE58" i="7"/>
  <c r="CA58" i="7"/>
  <c r="BW58" i="7"/>
  <c r="BZ58" i="7"/>
  <c r="CC58" i="7"/>
  <c r="A20" i="5"/>
  <c r="A21" i="5" s="1"/>
  <c r="A22" i="5" s="1"/>
  <c r="A23" i="5" s="1"/>
  <c r="CZ14" i="5"/>
  <c r="CY14" i="5"/>
  <c r="CX14" i="5"/>
  <c r="CW14" i="5"/>
  <c r="CV14" i="5"/>
  <c r="CU14" i="5"/>
  <c r="CT14" i="5"/>
  <c r="CS14" i="5"/>
  <c r="CR14" i="5"/>
  <c r="CQ14" i="5"/>
  <c r="CP14" i="5"/>
  <c r="CO14" i="5"/>
  <c r="CN14" i="5"/>
  <c r="CM14" i="5"/>
  <c r="CL14" i="5"/>
  <c r="CK14" i="5"/>
  <c r="CJ14" i="5"/>
  <c r="CI14" i="5"/>
  <c r="CH14" i="5"/>
  <c r="CG14" i="5"/>
  <c r="CF14" i="5"/>
  <c r="CE14" i="5"/>
  <c r="CD14" i="5"/>
  <c r="CC14" i="5"/>
  <c r="CB14" i="5"/>
  <c r="CA14" i="5"/>
  <c r="BZ14" i="5"/>
  <c r="BY14" i="5"/>
  <c r="BX14" i="5"/>
  <c r="BW14" i="5"/>
  <c r="BV14" i="5"/>
  <c r="BU14" i="5"/>
  <c r="BT14" i="5"/>
  <c r="BS14" i="5"/>
  <c r="BR14" i="5"/>
  <c r="BQ14" i="5"/>
  <c r="BP14" i="5"/>
  <c r="BO14" i="5"/>
  <c r="BN14" i="5"/>
  <c r="BM14" i="5"/>
  <c r="BL14" i="5"/>
  <c r="BK14" i="5"/>
  <c r="BJ14" i="5"/>
  <c r="BI14" i="5"/>
  <c r="BH14" i="5"/>
  <c r="BG14" i="5"/>
  <c r="BF14" i="5"/>
  <c r="BE14" i="5"/>
  <c r="BD14" i="5"/>
  <c r="BC14" i="5"/>
  <c r="BB14" i="5"/>
  <c r="BA14" i="5"/>
  <c r="AZ14" i="5"/>
  <c r="AY14" i="5"/>
  <c r="AX14" i="5"/>
  <c r="AW14" i="5"/>
  <c r="AV14" i="5"/>
  <c r="AU14" i="5"/>
  <c r="AT14" i="5"/>
  <c r="AS14" i="5"/>
  <c r="AR14" i="5"/>
  <c r="AQ14" i="5"/>
  <c r="AP14" i="5"/>
  <c r="AO14" i="5"/>
  <c r="AN14" i="5"/>
  <c r="AM14" i="5"/>
  <c r="AL14" i="5"/>
  <c r="AK14" i="5"/>
  <c r="AJ14" i="5"/>
  <c r="AI14" i="5"/>
  <c r="AH14" i="5"/>
  <c r="AG14" i="5"/>
  <c r="AF14" i="5"/>
  <c r="AE14" i="5"/>
  <c r="AD14" i="5"/>
  <c r="AC14" i="5"/>
  <c r="AB14" i="5"/>
  <c r="AA14" i="5"/>
  <c r="Z14" i="5"/>
  <c r="Y14" i="5"/>
  <c r="X14" i="5"/>
  <c r="W14" i="5"/>
  <c r="V14" i="5"/>
  <c r="U14" i="5"/>
  <c r="T14" i="5"/>
  <c r="S14" i="5"/>
  <c r="R14" i="5"/>
  <c r="Q14" i="5"/>
  <c r="P14" i="5"/>
  <c r="O14" i="5"/>
  <c r="N14" i="5"/>
  <c r="M14" i="5"/>
  <c r="L14" i="5"/>
  <c r="K14" i="5"/>
  <c r="J14" i="5"/>
  <c r="I14" i="5"/>
  <c r="H14" i="5"/>
  <c r="G14" i="5"/>
  <c r="F14" i="5"/>
  <c r="E14" i="5"/>
  <c r="CZ9" i="5"/>
  <c r="CZ12" i="5" s="1"/>
  <c r="CY9" i="5"/>
  <c r="CY12" i="5" s="1"/>
  <c r="CX9" i="5"/>
  <c r="CW9" i="5"/>
  <c r="CW12" i="5" s="1"/>
  <c r="CV9" i="5"/>
  <c r="CV12" i="5" s="1"/>
  <c r="CU9" i="5"/>
  <c r="CU12" i="5" s="1"/>
  <c r="CT9" i="5"/>
  <c r="CT12" i="5" s="1"/>
  <c r="CS9" i="5"/>
  <c r="CS12" i="5" s="1"/>
  <c r="CR9" i="5"/>
  <c r="CR12" i="5" s="1"/>
  <c r="CQ9" i="5"/>
  <c r="CQ12" i="5" s="1"/>
  <c r="CP9" i="5"/>
  <c r="CP12" i="5" s="1"/>
  <c r="CO9" i="5"/>
  <c r="CO12" i="5" s="1"/>
  <c r="CN9" i="5"/>
  <c r="CN12" i="5" s="1"/>
  <c r="CM9" i="5"/>
  <c r="CM12" i="5" s="1"/>
  <c r="CL9" i="5"/>
  <c r="CK9" i="5"/>
  <c r="CK12" i="5" s="1"/>
  <c r="CJ9" i="5"/>
  <c r="CI9" i="5"/>
  <c r="CH9" i="5"/>
  <c r="CG9" i="5"/>
  <c r="CG12" i="5" s="1"/>
  <c r="CF9" i="5"/>
  <c r="CF12" i="5" s="1"/>
  <c r="CE9" i="5"/>
  <c r="CE12" i="5" s="1"/>
  <c r="CD9" i="5"/>
  <c r="CD12" i="5" s="1"/>
  <c r="CC9" i="5"/>
  <c r="CC12" i="5" s="1"/>
  <c r="CB9" i="5"/>
  <c r="CB12" i="5" s="1"/>
  <c r="CA9" i="5"/>
  <c r="BZ9" i="5"/>
  <c r="BZ12" i="5" s="1"/>
  <c r="BY9" i="5"/>
  <c r="BY12" i="5" s="1"/>
  <c r="BX9" i="5"/>
  <c r="BX12" i="5" s="1"/>
  <c r="BW9" i="5"/>
  <c r="BW12" i="5" s="1"/>
  <c r="BV9" i="5"/>
  <c r="BV12" i="5" s="1"/>
  <c r="BU9" i="5"/>
  <c r="BU12" i="5" s="1"/>
  <c r="BT9" i="5"/>
  <c r="BS9" i="5"/>
  <c r="BS12" i="5" s="1"/>
  <c r="BR9" i="5"/>
  <c r="BQ9" i="5"/>
  <c r="BQ12" i="5" s="1"/>
  <c r="BP9" i="5"/>
  <c r="BP12" i="5" s="1"/>
  <c r="BO9" i="5"/>
  <c r="BO12" i="5" s="1"/>
  <c r="BN9" i="5"/>
  <c r="BM9" i="5"/>
  <c r="BM12" i="5" s="1"/>
  <c r="BL9" i="5"/>
  <c r="BL12" i="5" s="1"/>
  <c r="BK9" i="5"/>
  <c r="BJ9" i="5"/>
  <c r="BI9" i="5"/>
  <c r="BI12" i="5" s="1"/>
  <c r="BH9" i="5"/>
  <c r="BH12" i="5" s="1"/>
  <c r="BG9" i="5"/>
  <c r="BF9" i="5"/>
  <c r="BF12" i="5" s="1"/>
  <c r="BE9" i="5"/>
  <c r="BE12" i="5" s="1"/>
  <c r="BD9" i="5"/>
  <c r="BC9" i="5"/>
  <c r="BC12" i="5" s="1"/>
  <c r="BB9" i="5"/>
  <c r="BB12" i="5" s="1"/>
  <c r="BA9" i="5"/>
  <c r="BA12" i="5" s="1"/>
  <c r="AZ9" i="5"/>
  <c r="AZ12" i="5" s="1"/>
  <c r="AY9" i="5"/>
  <c r="AX9" i="5"/>
  <c r="AX12" i="5" s="1"/>
  <c r="AW9" i="5"/>
  <c r="AW12" i="5" s="1"/>
  <c r="AV9" i="5"/>
  <c r="AV12" i="5" s="1"/>
  <c r="AU9" i="5"/>
  <c r="AU12" i="5" s="1"/>
  <c r="AT9" i="5"/>
  <c r="AS9" i="5"/>
  <c r="AS12" i="5" s="1"/>
  <c r="AR9" i="5"/>
  <c r="AR12" i="5" s="1"/>
  <c r="AQ9" i="5"/>
  <c r="AQ12" i="5" s="1"/>
  <c r="AP9" i="5"/>
  <c r="AO9" i="5"/>
  <c r="AO12" i="5" s="1"/>
  <c r="AN9" i="5"/>
  <c r="AN12" i="5" s="1"/>
  <c r="AM9" i="5"/>
  <c r="AL9" i="5"/>
  <c r="AK9" i="5"/>
  <c r="AK12" i="5" s="1"/>
  <c r="AJ9" i="5"/>
  <c r="AJ12" i="5" s="1"/>
  <c r="AI9" i="5"/>
  <c r="AH9" i="5"/>
  <c r="AG9" i="5"/>
  <c r="AG12" i="5" s="1"/>
  <c r="AF9" i="5"/>
  <c r="AF12" i="5" s="1"/>
  <c r="AE9" i="5"/>
  <c r="AE12" i="5" s="1"/>
  <c r="AD9" i="5"/>
  <c r="AD12" i="5" s="1"/>
  <c r="AC9" i="5"/>
  <c r="AC12" i="5" s="1"/>
  <c r="AB9" i="5"/>
  <c r="AB12" i="5" s="1"/>
  <c r="AA9" i="5"/>
  <c r="AA12" i="5" s="1"/>
  <c r="Z9" i="5"/>
  <c r="Z12" i="5" s="1"/>
  <c r="Y9" i="5"/>
  <c r="X9" i="5"/>
  <c r="W9" i="5"/>
  <c r="V9" i="5"/>
  <c r="V12" i="5" s="1"/>
  <c r="U9" i="5"/>
  <c r="U12" i="5" s="1"/>
  <c r="T9" i="5"/>
  <c r="T12" i="5" s="1"/>
  <c r="S9" i="5"/>
  <c r="S12" i="5" s="1"/>
  <c r="R9" i="5"/>
  <c r="Q9" i="5"/>
  <c r="Q12" i="5" s="1"/>
  <c r="P9" i="5"/>
  <c r="P12" i="5" s="1"/>
  <c r="O9" i="5"/>
  <c r="N9" i="5"/>
  <c r="M9" i="5"/>
  <c r="M12" i="5" s="1"/>
  <c r="L9" i="5"/>
  <c r="L12" i="5" s="1"/>
  <c r="K9" i="5"/>
  <c r="J9" i="5"/>
  <c r="I9" i="5"/>
  <c r="I12" i="5" s="1"/>
  <c r="H9" i="5"/>
  <c r="G9" i="5"/>
  <c r="G12" i="5" s="1"/>
  <c r="F9" i="5"/>
  <c r="F12" i="5" s="1"/>
  <c r="CZ8" i="5"/>
  <c r="CY8" i="5"/>
  <c r="CX8" i="5"/>
  <c r="CW8" i="5"/>
  <c r="CV8" i="5"/>
  <c r="CU8" i="5"/>
  <c r="CT8" i="5"/>
  <c r="CS8" i="5"/>
  <c r="CR8" i="5"/>
  <c r="CQ8" i="5"/>
  <c r="CP8" i="5"/>
  <c r="CO8" i="5"/>
  <c r="CN8" i="5"/>
  <c r="CM8" i="5"/>
  <c r="CL8" i="5"/>
  <c r="CK8" i="5"/>
  <c r="CJ8" i="5"/>
  <c r="CI8" i="5"/>
  <c r="CH8" i="5"/>
  <c r="CG8" i="5"/>
  <c r="CF8" i="5"/>
  <c r="CE8" i="5"/>
  <c r="CD8" i="5"/>
  <c r="CC8" i="5"/>
  <c r="CB8" i="5"/>
  <c r="CA8" i="5"/>
  <c r="BZ8" i="5"/>
  <c r="BY8" i="5"/>
  <c r="BX8" i="5"/>
  <c r="BW8" i="5"/>
  <c r="BV8" i="5"/>
  <c r="BU8" i="5"/>
  <c r="BT8" i="5"/>
  <c r="BS8" i="5"/>
  <c r="BR8" i="5"/>
  <c r="BQ8" i="5"/>
  <c r="BP8" i="5"/>
  <c r="BO8" i="5"/>
  <c r="BN8" i="5"/>
  <c r="BM8" i="5"/>
  <c r="BL8" i="5"/>
  <c r="BK8" i="5"/>
  <c r="BJ8" i="5"/>
  <c r="BI8" i="5"/>
  <c r="BH8" i="5"/>
  <c r="BG8" i="5"/>
  <c r="BF8" i="5"/>
  <c r="BE8" i="5"/>
  <c r="BD8" i="5"/>
  <c r="BC8" i="5"/>
  <c r="BB8" i="5"/>
  <c r="BA8" i="5"/>
  <c r="AZ8" i="5"/>
  <c r="AY8" i="5"/>
  <c r="AX8" i="5"/>
  <c r="AW8" i="5"/>
  <c r="AV8" i="5"/>
  <c r="AU8" i="5"/>
  <c r="AT8" i="5"/>
  <c r="AS8" i="5"/>
  <c r="AR8" i="5"/>
  <c r="AQ8" i="5"/>
  <c r="AP8" i="5"/>
  <c r="AO8" i="5"/>
  <c r="AN8" i="5"/>
  <c r="AM8" i="5"/>
  <c r="AL8" i="5"/>
  <c r="AK8" i="5"/>
  <c r="AJ8" i="5"/>
  <c r="AI8" i="5"/>
  <c r="AH8" i="5"/>
  <c r="AG8" i="5"/>
  <c r="AF8" i="5"/>
  <c r="AE8" i="5"/>
  <c r="AD8" i="5"/>
  <c r="AC8" i="5"/>
  <c r="AB8" i="5"/>
  <c r="AA8" i="5"/>
  <c r="Z8" i="5"/>
  <c r="Y8" i="5"/>
  <c r="X8" i="5"/>
  <c r="W8" i="5"/>
  <c r="V8" i="5"/>
  <c r="U8" i="5"/>
  <c r="T8" i="5"/>
  <c r="S8" i="5"/>
  <c r="R8" i="5"/>
  <c r="Q8" i="5"/>
  <c r="P8" i="5"/>
  <c r="O8" i="5"/>
  <c r="N8" i="5"/>
  <c r="M8" i="5"/>
  <c r="L8" i="5"/>
  <c r="K8" i="5"/>
  <c r="J8" i="5"/>
  <c r="I8" i="5"/>
  <c r="H8" i="5"/>
  <c r="G8" i="5"/>
  <c r="F8" i="5"/>
  <c r="E8" i="5"/>
  <c r="CZ7" i="5"/>
  <c r="CY7" i="5"/>
  <c r="CX7" i="5"/>
  <c r="CW7" i="5"/>
  <c r="CV7" i="5"/>
  <c r="CU7" i="5"/>
  <c r="CT7" i="5"/>
  <c r="CS7" i="5"/>
  <c r="CR7" i="5"/>
  <c r="CQ7" i="5"/>
  <c r="CP7" i="5"/>
  <c r="CO7" i="5"/>
  <c r="CN7" i="5"/>
  <c r="CM7" i="5"/>
  <c r="CL7" i="5"/>
  <c r="CK7" i="5"/>
  <c r="CJ7" i="5"/>
  <c r="CI7" i="5"/>
  <c r="CH7" i="5"/>
  <c r="CG7" i="5"/>
  <c r="CF7" i="5"/>
  <c r="CE7" i="5"/>
  <c r="CD7" i="5"/>
  <c r="CC7" i="5"/>
  <c r="CB7" i="5"/>
  <c r="CA7" i="5"/>
  <c r="BZ7" i="5"/>
  <c r="BY7" i="5"/>
  <c r="BX7" i="5"/>
  <c r="BW7" i="5"/>
  <c r="BV7" i="5"/>
  <c r="BU7" i="5"/>
  <c r="BT7" i="5"/>
  <c r="BS7" i="5"/>
  <c r="BR7" i="5"/>
  <c r="BQ7" i="5"/>
  <c r="BP7" i="5"/>
  <c r="BO7" i="5"/>
  <c r="BN7" i="5"/>
  <c r="BM7" i="5"/>
  <c r="BL7" i="5"/>
  <c r="BK7" i="5"/>
  <c r="BJ7" i="5"/>
  <c r="BI7" i="5"/>
  <c r="BH7" i="5"/>
  <c r="BG7" i="5"/>
  <c r="BF7" i="5"/>
  <c r="BE7" i="5"/>
  <c r="BD7" i="5"/>
  <c r="BC7" i="5"/>
  <c r="BB7" i="5"/>
  <c r="BA7" i="5"/>
  <c r="AZ7" i="5"/>
  <c r="AY7" i="5"/>
  <c r="AX7" i="5"/>
  <c r="AW7" i="5"/>
  <c r="AV7" i="5"/>
  <c r="AU7" i="5"/>
  <c r="AT7" i="5"/>
  <c r="AS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CZ5" i="5"/>
  <c r="CY5" i="5"/>
  <c r="CX5" i="5"/>
  <c r="CW5" i="5"/>
  <c r="CV5" i="5"/>
  <c r="CU5" i="5"/>
  <c r="CT5" i="5"/>
  <c r="CS5" i="5"/>
  <c r="CR5" i="5"/>
  <c r="CQ5" i="5"/>
  <c r="CP5" i="5"/>
  <c r="CO5" i="5"/>
  <c r="CN5" i="5"/>
  <c r="CM5" i="5"/>
  <c r="CL5" i="5"/>
  <c r="CK5" i="5"/>
  <c r="CJ5" i="5"/>
  <c r="CI5" i="5"/>
  <c r="CH5" i="5"/>
  <c r="CG5" i="5"/>
  <c r="CF5" i="5"/>
  <c r="CE5" i="5"/>
  <c r="CD5" i="5"/>
  <c r="CC5" i="5"/>
  <c r="CB5" i="5"/>
  <c r="CA5" i="5"/>
  <c r="BZ5" i="5"/>
  <c r="BY5" i="5"/>
  <c r="BX5" i="5"/>
  <c r="BW5" i="5"/>
  <c r="BV5" i="5"/>
  <c r="BU5" i="5"/>
  <c r="BT5" i="5"/>
  <c r="BS5" i="5"/>
  <c r="BR5" i="5"/>
  <c r="BQ5" i="5"/>
  <c r="BP5" i="5"/>
  <c r="BO5" i="5"/>
  <c r="BN5" i="5"/>
  <c r="BM5" i="5"/>
  <c r="BL5" i="5"/>
  <c r="BK5" i="5"/>
  <c r="BJ5" i="5"/>
  <c r="BI5" i="5"/>
  <c r="BH5" i="5"/>
  <c r="BG5" i="5"/>
  <c r="BF5" i="5"/>
  <c r="BE5" i="5"/>
  <c r="BD5" i="5"/>
  <c r="BC5" i="5"/>
  <c r="BB5" i="5"/>
  <c r="BA5" i="5"/>
  <c r="AZ5" i="5"/>
  <c r="AY5" i="5"/>
  <c r="AX5" i="5"/>
  <c r="AW5" i="5"/>
  <c r="AV5" i="5"/>
  <c r="AU5" i="5"/>
  <c r="AT5" i="5"/>
  <c r="AS5" i="5"/>
  <c r="AR5" i="5"/>
  <c r="AQ5" i="5"/>
  <c r="AP5" i="5"/>
  <c r="AO5" i="5"/>
  <c r="AN5" i="5"/>
  <c r="AM5" i="5"/>
  <c r="AL5" i="5"/>
  <c r="AK5" i="5"/>
  <c r="AJ5" i="5"/>
  <c r="AI5" i="5"/>
  <c r="AH5" i="5"/>
  <c r="AG5" i="5"/>
  <c r="AF5" i="5"/>
  <c r="AE5" i="5"/>
  <c r="AD5" i="5"/>
  <c r="AC5" i="5"/>
  <c r="AB5" i="5"/>
  <c r="AA5" i="5"/>
  <c r="Z5" i="5"/>
  <c r="Y5" i="5"/>
  <c r="X5" i="5"/>
  <c r="W5" i="5"/>
  <c r="V5" i="5"/>
  <c r="U5" i="5"/>
  <c r="T5" i="5"/>
  <c r="S5" i="5"/>
  <c r="R5" i="5"/>
  <c r="Q5" i="5"/>
  <c r="P5" i="5"/>
  <c r="O5" i="5"/>
  <c r="N5" i="5"/>
  <c r="M5" i="5"/>
  <c r="L5" i="5"/>
  <c r="K5" i="5"/>
  <c r="J5" i="5"/>
  <c r="I5" i="5"/>
  <c r="H5" i="5"/>
  <c r="G5" i="5"/>
  <c r="F5" i="5"/>
  <c r="E5" i="5"/>
  <c r="CZ4" i="5"/>
  <c r="CY4" i="5"/>
  <c r="CX4" i="5"/>
  <c r="CW4" i="5"/>
  <c r="CV4" i="5"/>
  <c r="CU4" i="5"/>
  <c r="CT4" i="5"/>
  <c r="CS4" i="5"/>
  <c r="CR4" i="5"/>
  <c r="CQ4" i="5"/>
  <c r="CP4" i="5"/>
  <c r="CO4" i="5"/>
  <c r="CN4" i="5"/>
  <c r="CM4" i="5"/>
  <c r="CL4" i="5"/>
  <c r="CK4" i="5"/>
  <c r="CJ4" i="5"/>
  <c r="CI4" i="5"/>
  <c r="CH4" i="5"/>
  <c r="CG4" i="5"/>
  <c r="CF4" i="5"/>
  <c r="CE4" i="5"/>
  <c r="CD4" i="5"/>
  <c r="CC4" i="5"/>
  <c r="CB4" i="5"/>
  <c r="CA4" i="5"/>
  <c r="BZ4" i="5"/>
  <c r="BY4" i="5"/>
  <c r="BX4" i="5"/>
  <c r="BW4" i="5"/>
  <c r="BV4" i="5"/>
  <c r="BU4" i="5"/>
  <c r="BT4" i="5"/>
  <c r="BS4" i="5"/>
  <c r="BR4"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E4" i="5"/>
  <c r="CZ3" i="5"/>
  <c r="CY3" i="5"/>
  <c r="CX3" i="5"/>
  <c r="CW3" i="5"/>
  <c r="CV3" i="5"/>
  <c r="CU3" i="5"/>
  <c r="CT3" i="5"/>
  <c r="CS3" i="5"/>
  <c r="CR3" i="5"/>
  <c r="CQ3" i="5"/>
  <c r="CP3" i="5"/>
  <c r="CO3" i="5"/>
  <c r="CN3" i="5"/>
  <c r="CM3" i="5"/>
  <c r="CL3" i="5"/>
  <c r="CK3" i="5"/>
  <c r="CJ3" i="5"/>
  <c r="CI3" i="5"/>
  <c r="CH3" i="5"/>
  <c r="CG3" i="5"/>
  <c r="CF3" i="5"/>
  <c r="CE3" i="5"/>
  <c r="CD3" i="5"/>
  <c r="CC3" i="5"/>
  <c r="CB3" i="5"/>
  <c r="CA3" i="5"/>
  <c r="BZ3" i="5"/>
  <c r="BY3" i="5"/>
  <c r="BX3" i="5"/>
  <c r="BW3" i="5"/>
  <c r="BV3" i="5"/>
  <c r="BU3" i="5"/>
  <c r="BT3" i="5"/>
  <c r="BS3" i="5"/>
  <c r="BR3" i="5"/>
  <c r="BQ3" i="5"/>
  <c r="BP3" i="5"/>
  <c r="BO3" i="5"/>
  <c r="BN3" i="5"/>
  <c r="BM3" i="5"/>
  <c r="BL3" i="5"/>
  <c r="BK3" i="5"/>
  <c r="BJ3" i="5"/>
  <c r="BI3" i="5"/>
  <c r="BH3" i="5"/>
  <c r="BG3" i="5"/>
  <c r="BF3" i="5"/>
  <c r="BE3" i="5"/>
  <c r="BD3" i="5"/>
  <c r="BC3" i="5"/>
  <c r="BB3" i="5"/>
  <c r="BA3" i="5"/>
  <c r="AZ3" i="5"/>
  <c r="AY3" i="5"/>
  <c r="AX3" i="5"/>
  <c r="AW3" i="5"/>
  <c r="AV3" i="5"/>
  <c r="AU3" i="5"/>
  <c r="AT3" i="5"/>
  <c r="AS3" i="5"/>
  <c r="AR3" i="5"/>
  <c r="AQ3" i="5"/>
  <c r="AP3" i="5"/>
  <c r="AO3" i="5"/>
  <c r="AN3" i="5"/>
  <c r="AM3" i="5"/>
  <c r="AL3" i="5"/>
  <c r="AK3" i="5"/>
  <c r="AJ3" i="5"/>
  <c r="AI3" i="5"/>
  <c r="AH3" i="5"/>
  <c r="AG3" i="5"/>
  <c r="AF3" i="5"/>
  <c r="AE3" i="5"/>
  <c r="AD3" i="5"/>
  <c r="AC3" i="5"/>
  <c r="AB3" i="5"/>
  <c r="AA3" i="5"/>
  <c r="Z3" i="5"/>
  <c r="Y3" i="5"/>
  <c r="X3" i="5"/>
  <c r="W3" i="5"/>
  <c r="V3" i="5"/>
  <c r="U3" i="5"/>
  <c r="T3" i="5"/>
  <c r="S3" i="5"/>
  <c r="R3" i="5"/>
  <c r="Q3" i="5"/>
  <c r="P3" i="5"/>
  <c r="O3" i="5"/>
  <c r="N3" i="5"/>
  <c r="M3" i="5"/>
  <c r="L3" i="5"/>
  <c r="K3" i="5"/>
  <c r="J3" i="5"/>
  <c r="I3" i="5"/>
  <c r="H3" i="5"/>
  <c r="G3" i="5"/>
  <c r="F3" i="5"/>
  <c r="E3" i="5"/>
  <c r="BN12" i="5"/>
  <c r="BJ12" i="5"/>
  <c r="AT12" i="5"/>
  <c r="AH12" i="5"/>
  <c r="R12" i="5"/>
  <c r="N12" i="5"/>
  <c r="E9" i="5"/>
  <c r="CL12" i="5"/>
  <c r="CZ13" i="5"/>
  <c r="CY13" i="5"/>
  <c r="CX13" i="5"/>
  <c r="CW13" i="5"/>
  <c r="CV13" i="5"/>
  <c r="CU13" i="5"/>
  <c r="CT13" i="5"/>
  <c r="CS13" i="5"/>
  <c r="CR13" i="5"/>
  <c r="CQ13" i="5"/>
  <c r="CP13" i="5"/>
  <c r="CO13" i="5"/>
  <c r="CN13" i="5"/>
  <c r="CM13" i="5"/>
  <c r="CL13" i="5"/>
  <c r="CK13" i="5"/>
  <c r="CJ13" i="5"/>
  <c r="CI13" i="5"/>
  <c r="CH13" i="5"/>
  <c r="CG13" i="5"/>
  <c r="CF13" i="5"/>
  <c r="CE13" i="5"/>
  <c r="CD13" i="5"/>
  <c r="CC13" i="5"/>
  <c r="CB13" i="5"/>
  <c r="CA13" i="5"/>
  <c r="BZ13" i="5"/>
  <c r="BY13" i="5"/>
  <c r="BX13" i="5"/>
  <c r="BW13" i="5"/>
  <c r="BV13" i="5"/>
  <c r="BU13" i="5"/>
  <c r="BT13" i="5"/>
  <c r="BS13" i="5"/>
  <c r="BR13" i="5"/>
  <c r="BQ13" i="5"/>
  <c r="BP13" i="5"/>
  <c r="BO13" i="5"/>
  <c r="BN13" i="5"/>
  <c r="BM13" i="5"/>
  <c r="BL13" i="5"/>
  <c r="BK13" i="5"/>
  <c r="BJ13" i="5"/>
  <c r="BI13" i="5"/>
  <c r="BH13" i="5"/>
  <c r="BG13" i="5"/>
  <c r="BF13" i="5"/>
  <c r="BE13" i="5"/>
  <c r="BD13" i="5"/>
  <c r="BC13" i="5"/>
  <c r="BB13" i="5"/>
  <c r="BA13" i="5"/>
  <c r="AZ13" i="5"/>
  <c r="AY13" i="5"/>
  <c r="AX13" i="5"/>
  <c r="AW13" i="5"/>
  <c r="AV13" i="5"/>
  <c r="AU13" i="5"/>
  <c r="AT13" i="5"/>
  <c r="AS13" i="5"/>
  <c r="AR13" i="5"/>
  <c r="AQ13" i="5"/>
  <c r="AP13" i="5"/>
  <c r="AO13" i="5"/>
  <c r="AN13" i="5"/>
  <c r="AM13" i="5"/>
  <c r="AL13" i="5"/>
  <c r="AK13" i="5"/>
  <c r="AJ13" i="5"/>
  <c r="AI13" i="5"/>
  <c r="AH13" i="5"/>
  <c r="AG13" i="5"/>
  <c r="AF13" i="5"/>
  <c r="AE13" i="5"/>
  <c r="AD13" i="5"/>
  <c r="AC13" i="5"/>
  <c r="AB13" i="5"/>
  <c r="AA13" i="5"/>
  <c r="Z13" i="5"/>
  <c r="Y13" i="5"/>
  <c r="X13" i="5"/>
  <c r="W13" i="5"/>
  <c r="V13" i="5"/>
  <c r="U13" i="5"/>
  <c r="T13" i="5"/>
  <c r="S13" i="5"/>
  <c r="R13" i="5"/>
  <c r="Q13" i="5"/>
  <c r="P13" i="5"/>
  <c r="O13" i="5"/>
  <c r="N13" i="5"/>
  <c r="M13" i="5"/>
  <c r="L13" i="5"/>
  <c r="K13" i="5"/>
  <c r="J13" i="5"/>
  <c r="I13" i="5"/>
  <c r="H13" i="5"/>
  <c r="F13" i="5"/>
  <c r="E13" i="5"/>
  <c r="CX12" i="5"/>
  <c r="CH12" i="5"/>
  <c r="BR12" i="5"/>
  <c r="AP12" i="5"/>
  <c r="AL12" i="5"/>
  <c r="Y12" i="5"/>
  <c r="J12" i="5"/>
  <c r="BJ12" i="4"/>
  <c r="BI12" i="4"/>
  <c r="BH12" i="4"/>
  <c r="BG12" i="4"/>
  <c r="BF12" i="4"/>
  <c r="BE12" i="4"/>
  <c r="BD12" i="4"/>
  <c r="BC12" i="4"/>
  <c r="BB12" i="4"/>
  <c r="BA12" i="4"/>
  <c r="AZ12" i="4"/>
  <c r="AY12" i="4"/>
  <c r="AX12" i="4"/>
  <c r="AW12" i="4"/>
  <c r="AV12" i="4"/>
  <c r="AU12" i="4"/>
  <c r="AT12" i="4"/>
  <c r="AS12" i="4"/>
  <c r="AR12" i="4"/>
  <c r="AQ12" i="4"/>
  <c r="AP12" i="4"/>
  <c r="AO12" i="4"/>
  <c r="AN12" i="4"/>
  <c r="AM12" i="4"/>
  <c r="AL12" i="4"/>
  <c r="AK12" i="4"/>
  <c r="AJ12" i="4"/>
  <c r="AI12" i="4"/>
  <c r="AH12" i="4"/>
  <c r="AG12" i="4"/>
  <c r="AF12" i="4"/>
  <c r="AE12" i="4"/>
  <c r="AD12" i="4"/>
  <c r="AC12" i="4"/>
  <c r="AB12" i="4"/>
  <c r="AA12" i="4"/>
  <c r="Z12" i="4"/>
  <c r="Y12" i="4"/>
  <c r="X12" i="4"/>
  <c r="W12" i="4"/>
  <c r="V12" i="4"/>
  <c r="U12" i="4"/>
  <c r="T12" i="4"/>
  <c r="S12" i="4"/>
  <c r="R12" i="4"/>
  <c r="Q12" i="4"/>
  <c r="P12" i="4"/>
  <c r="O12" i="4"/>
  <c r="N12" i="4"/>
  <c r="M12" i="4"/>
  <c r="L12" i="4"/>
  <c r="K12" i="4"/>
  <c r="J12" i="4"/>
  <c r="I12" i="4"/>
  <c r="H12" i="4"/>
  <c r="G12" i="4"/>
  <c r="F12" i="4"/>
  <c r="E12" i="4"/>
  <c r="D12" i="4"/>
  <c r="C12" i="4"/>
  <c r="H20" i="7" l="1"/>
  <c r="H14" i="7"/>
  <c r="H18" i="7"/>
  <c r="M17" i="7"/>
  <c r="H15" i="7"/>
  <c r="H19" i="7"/>
  <c r="M14" i="7"/>
  <c r="H21" i="7"/>
  <c r="M15" i="7"/>
  <c r="H17" i="7"/>
  <c r="H16" i="7"/>
  <c r="CT58" i="7"/>
  <c r="CP58" i="7"/>
  <c r="CL58" i="7"/>
  <c r="CS58" i="7"/>
  <c r="CO58" i="7"/>
  <c r="CK58" i="7"/>
  <c r="CR58" i="7"/>
  <c r="CN58" i="7"/>
  <c r="CJ58" i="7"/>
  <c r="CQ58" i="7"/>
  <c r="CM58" i="7"/>
  <c r="CI58" i="7"/>
  <c r="F20" i="5"/>
  <c r="E19" i="5"/>
  <c r="E21" i="5"/>
  <c r="E23" i="5"/>
  <c r="F22" i="5"/>
  <c r="E20" i="5"/>
  <c r="E22" i="5"/>
  <c r="F19" i="5"/>
  <c r="F21" i="5"/>
  <c r="F23" i="5"/>
  <c r="E12" i="5"/>
  <c r="X12" i="5"/>
  <c r="BT12" i="5"/>
  <c r="CJ12" i="5"/>
  <c r="O12" i="5"/>
  <c r="W12" i="5"/>
  <c r="AM12" i="5"/>
  <c r="BG12" i="5"/>
  <c r="BK12" i="5"/>
  <c r="CA12" i="5"/>
  <c r="CI12" i="5"/>
  <c r="H12" i="5"/>
  <c r="BD12" i="5"/>
  <c r="K12" i="5"/>
  <c r="AI12" i="5"/>
  <c r="AY12" i="5"/>
  <c r="CX12" i="3" l="1"/>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AM12" i="3"/>
  <c r="AL12" i="3"/>
  <c r="AK12" i="3"/>
  <c r="AJ12" i="3"/>
  <c r="AI12" i="3"/>
  <c r="AH12" i="3"/>
  <c r="AG12" i="3"/>
  <c r="AF12" i="3"/>
  <c r="AE12" i="3"/>
  <c r="AD12" i="3"/>
  <c r="AC12" i="3"/>
  <c r="AB12" i="3"/>
  <c r="AA12" i="3"/>
  <c r="Z12" i="3"/>
  <c r="Y12" i="3"/>
  <c r="X12" i="3"/>
  <c r="W12" i="3"/>
  <c r="V12" i="3"/>
  <c r="U12" i="3"/>
  <c r="T12" i="3"/>
  <c r="S12" i="3"/>
  <c r="R12" i="3"/>
  <c r="Q12" i="3"/>
  <c r="P12" i="3"/>
  <c r="O12" i="3"/>
  <c r="N12" i="3"/>
  <c r="M12" i="3"/>
  <c r="L12" i="3"/>
  <c r="K12" i="3"/>
  <c r="J12" i="3"/>
  <c r="I12" i="3"/>
  <c r="H12" i="3"/>
  <c r="G12" i="3"/>
  <c r="F12" i="3"/>
  <c r="E12" i="3"/>
  <c r="D12" i="3"/>
  <c r="C12" i="3"/>
  <c r="BJ12" i="2"/>
  <c r="BI12" i="2"/>
  <c r="BH12" i="2"/>
  <c r="BG12" i="2"/>
  <c r="BF12" i="2"/>
  <c r="BE12" i="2"/>
  <c r="BD12" i="2"/>
  <c r="BC12" i="2"/>
  <c r="BB12" i="2"/>
  <c r="BA12" i="2"/>
  <c r="AZ12" i="2"/>
  <c r="AY12" i="2"/>
  <c r="AX12" i="2"/>
  <c r="AW12" i="2"/>
  <c r="AV12" i="2"/>
  <c r="AU12" i="2"/>
  <c r="AT12" i="2"/>
  <c r="AS12" i="2"/>
  <c r="AR12" i="2"/>
  <c r="AQ12" i="2"/>
  <c r="AP12" i="2"/>
  <c r="AO12" i="2"/>
  <c r="AN12" i="2"/>
  <c r="AM12" i="2"/>
  <c r="AL12" i="2"/>
  <c r="AK12" i="2"/>
  <c r="AJ12" i="2"/>
  <c r="AI12" i="2"/>
  <c r="AH12" i="2"/>
  <c r="AG12" i="2"/>
  <c r="AF12" i="2"/>
  <c r="AE12" i="2"/>
  <c r="AD12" i="2"/>
  <c r="AC12" i="2"/>
  <c r="AB12" i="2"/>
  <c r="AA12" i="2"/>
  <c r="Z12" i="2"/>
  <c r="Y12" i="2"/>
  <c r="X12" i="2"/>
  <c r="W12" i="2"/>
  <c r="V12" i="2"/>
  <c r="U12" i="2"/>
  <c r="T12" i="2"/>
  <c r="S12" i="2"/>
  <c r="R12" i="2"/>
  <c r="Q12" i="2"/>
  <c r="P12" i="2"/>
  <c r="O12" i="2"/>
  <c r="C12" i="1" s="1"/>
  <c r="N12" i="2"/>
  <c r="M12" i="2"/>
  <c r="L12" i="2"/>
  <c r="K12" i="2"/>
  <c r="J12" i="2"/>
  <c r="I12" i="2"/>
  <c r="H12" i="2"/>
  <c r="G12" i="2"/>
  <c r="F12" i="2"/>
  <c r="E12" i="2"/>
  <c r="D12" i="2"/>
  <c r="C12" i="2"/>
  <c r="C11" i="1" s="1"/>
  <c r="C13" i="1" l="1"/>
  <c r="C14" i="1"/>
  <c r="C15" i="1"/>
  <c r="C7" i="1"/>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<sst xmlns="http://schemas.openxmlformats.org/spreadsheetml/2006/main" count="297" uniqueCount="140">
  <si>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</si>
  <si>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</si>
  <si>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</si>
  <si>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</si>
  <si>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</si>
  <si>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</si>
  <si>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</si>
  <si>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</si>
  <si>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</si>
  <si>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</si>
  <si>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</si>
  <si>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</si>
  <si>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</si>
  <si>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</si>
  <si>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</si>
  <si>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</si>
  <si>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</si>
  <si>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</si>
  <si>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</si>
  <si>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</si>
  <si>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</si>
  <si>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</si>
  <si>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</si>
  <si>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</si>
  <si>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</si>
  <si>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</si>
  <si>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</si>
  <si>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</si>
  <si>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</si>
  <si>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</si>
  <si>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</si>
  <si>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</si>
  <si>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</si>
  <si>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</si>
  <si>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</si>
  <si>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</si>
  <si>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</si>
  <si>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</si>
  <si>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</si>
  <si>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</si>
  <si>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</si>
  <si>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</si>
  <si>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</si>
  <si>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</si>
  <si>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</si>
  <si>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</si>
  <si>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</si>
  <si>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</si>
  <si>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</si>
  <si>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</si>
  <si>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</si>
  <si>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</si>
  <si>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</si>
  <si>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</si>
  <si>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</si>
  <si>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</si>
  <si>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</si>
  <si>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</si>
  <si>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</si>
  <si>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</si>
  <si>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</si>
  <si>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</si>
  <si>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</si>
  <si>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</si>
  <si>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</si>
  <si>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</si>
  <si>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</si>
  <si>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</si>
  <si>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</si>
  <si>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</si>
  <si>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</si>
  <si>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</si>
  <si>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</si>
  <si>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</si>
  <si>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</si>
  <si>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</si>
  <si>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</si>
  <si>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</si>
  <si>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</si>
  <si>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</si>
  <si>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</si>
  <si>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</si>
  <si>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</si>
  <si>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</si>
  <si>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</si>
  <si>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</si>
  <si>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</si>
  <si>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</si>
  <si>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</si>
  <si>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</si>
  <si>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</si>
  <si>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</si>
  <si>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</si>
  <si>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</si>
  <si>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</si>
  <si>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</si>
  <si>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</si>
  <si>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</si>
  <si>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</si>
  <si>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</si>
  <si>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</si>
  <si>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</si>
  <si>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</si>
  <si>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</si>
  <si>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</si>
  <si>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</si>
  <si>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</si>
  <si>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</si>
  <si>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</si>
  <si>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</si>
  <si>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</si>
  <si>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</si>
  <si>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</si>
  <si>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</si>
  <si>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</si>
  <si>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</si>
  <si>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</si>
  <si>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</si>
  <si>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</si>
  <si>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</si>
  <si>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</si>
  <si>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</si>
  <si>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</si>
  <si>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</si>
  <si>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</si>
  <si>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</si>
  <si>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</si>
  <si>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</si>
  <si>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</si>
  <si>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</si>
  <si>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</si>
  <si>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</si>
  <si>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</si>
  <si>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No Errors were found in the data from the revenue return during the audit.</t>
  </si>
  <si>
    <t xml:space="preserve">The differences correspond to the removal of the CT adjustments. </t>
  </si>
  <si>
    <t>Includes April 13 and May 13.</t>
  </si>
  <si>
    <t>Units entering now include DG adjustment from May 10 to Mar 11. Units exiting correspond to the removal of the CT adjustments.</t>
  </si>
  <si>
    <t>Units entering now include DG adjustment from April 11 to Mar 12. Units exiting correspond to the removal of the CT adjustments.</t>
  </si>
  <si>
    <t>July 13 onwards as data is now available</t>
  </si>
  <si>
    <t xml:space="preserve">The differences correspond to the removal of the CT adjustments and updated HH units.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</si>
</sst>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3" formatCode="_-* #,##0.00_-;\-* #,##0.00_-;_-* &quot;-&quot;??_-;_-@_-"/>
    <numFmt numFmtId="164" formatCode="0.000"/>
    <numFmt numFmtId="165" formatCode="0.0"/>
    <numFmt numFmtId="166" formatCode="#,##0.000"/>
  </numFmts>
  <fonts count="16" x14ac:knownFonts="1">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cellStyleXfs>
  <cellXfs count="170">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0" borderId="3" xfId="0" applyNumberFormat="1" applyFont="1" applyFill="1" applyBorder="1" applyAlignment="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166" fontId="0" fillId="0" borderId="0" xfId="0" applyNumberFormat="1"/>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7">
    <cellStyle name="Comma 2" xfId="1"/>
    <cellStyle name="Comma 3" xfId="2"/>
    <cellStyle name="Normal" xfId="0" builtinId="0"/>
    <cellStyle name="Normal 2" xfId="3"/>
    <cellStyle name="Normal 3" xfId="4"/>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Fixed Confidence intervals</a:t>
            </a:r>
          </a:p>
        </c:rich>
      </c:tx>
      <c:overlay val="0"/>
    </c:title>
    <c:autoTitleDeleted val="0"/>
    <c:plotArea>
      <c:layout/>
      <c:lineChart>
        <c:grouping val="standard"/>
        <c:varyColors val="0"/>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6.5647545540595802</c:v>
                </c:pt>
                <c:pt idx="1">
                  <c:v>-13.981497999999903</c:v>
                </c:pt>
                <c:pt idx="2">
                  <c:v>-25.669884166666645</c:v>
                </c:pt>
                <c:pt idx="3">
                  <c:v>-27.180326088722108</c:v>
                </c:pt>
                <c:pt idx="4">
                  <c:v>-32.752620704331044</c:v>
                </c:pt>
                <c:pt idx="5">
                  <c:v>-22.372190827527401</c:v>
                </c:pt>
                <c:pt idx="6">
                  <c:v>-23.627984153895341</c:v>
                </c:pt>
                <c:pt idx="7">
                  <c:v>-22.846329250000064</c:v>
                </c:pt>
              </c:numCache>
            </c:numRef>
          </c:val>
          <c:smooth val="0"/>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-39.855467101158766</c:v>
                </c:pt>
                <c:pt idx="1">
                  <c:v>-39.855467101158766</c:v>
                </c:pt>
                <c:pt idx="2">
                  <c:v>-39.855467101158766</c:v>
                </c:pt>
                <c:pt idx="3">
                  <c:v>-39.855467101158766</c:v>
                </c:pt>
                <c:pt idx="4">
                  <c:v>-39.855467101158766</c:v>
                </c:pt>
                <c:pt idx="5">
                  <c:v>-39.855467101158766</c:v>
                </c:pt>
                <c:pt idx="6">
                  <c:v>-39.855467101158766</c:v>
                </c:pt>
                <c:pt idx="7">
                  <c:v>-39.855467101158766</c:v>
                </c:pt>
              </c:numCache>
            </c:numRef>
          </c:val>
          <c:smooth val="0"/>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9.7219902504942262</c:v>
                </c:pt>
                <c:pt idx="1">
                  <c:v>9.7219902504942262</c:v>
                </c:pt>
                <c:pt idx="2">
                  <c:v>9.7219902504942262</c:v>
                </c:pt>
                <c:pt idx="3">
                  <c:v>9.7219902504942262</c:v>
                </c:pt>
                <c:pt idx="4">
                  <c:v>9.7219902504942262</c:v>
                </c:pt>
                <c:pt idx="5">
                  <c:v>9.7219902504942262</c:v>
                </c:pt>
                <c:pt idx="6">
                  <c:v>9.7219902504942262</c:v>
                </c:pt>
                <c:pt idx="7">
                  <c:v>9.7219902504942262</c:v>
                </c:pt>
              </c:numCache>
            </c:numRef>
          </c:val>
          <c:smooth val="0"/>
        </c:ser>
        <c:dLbls>
          <c:showLegendKey val="0"/>
          <c:showVal val="0"/>
          <c:showCatName val="0"/>
          <c:showSerName val="0"/>
          <c:showPercent val="0"/>
          <c:showBubbleSize val="0"/>
        </c:dLbls>
        <c:marker val="1"/>
        <c:smooth val="0"/>
        <c:axId val="78948608"/>
        <c:axId val="78950400"/>
      </c:lineChart>
      <c:catAx>
        <c:axId val="78948608"/>
        <c:scaling>
          <c:orientation val="minMax"/>
        </c:scaling>
        <c:delete val="0"/>
        <c:axPos val="b"/>
        <c:numFmt formatCode="General" sourceLinked="1"/>
        <c:majorTickMark val="out"/>
        <c:minorTickMark val="none"/>
        <c:tickLblPos val="low"/>
        <c:txPr>
          <a:bodyPr rot="-5400000" vert="horz"/>
          <a:lstStyle/>
          <a:p>
            <a:pPr>
              <a:defRPr/>
            </a:pPr>
            <a:endParaRPr lang="en-US"/>
          </a:p>
        </c:txPr>
        <c:crossAx val="78950400"/>
        <c:crosses val="autoZero"/>
        <c:auto val="1"/>
        <c:lblAlgn val="ctr"/>
        <c:lblOffset val="100"/>
        <c:noMultiLvlLbl val="0"/>
      </c:catAx>
      <c:valAx>
        <c:axId val="78950400"/>
        <c:scaling>
          <c:orientation val="minMax"/>
        </c:scaling>
        <c:delete val="0"/>
        <c:axPos val="l"/>
        <c:majorGridlines>
          <c:spPr>
            <a:ln>
              <a:solidFill>
                <a:schemeClr val="bg1">
                  <a:lumMod val="95000"/>
                </a:schemeClr>
              </a:solidFill>
            </a:ln>
          </c:spPr>
        </c:majorGridlines>
        <c:title>
          <c:tx>
            <c:rich>
              <a:bodyPr rot="-5400000" vert="horz"/>
              <a:lstStyle/>
              <a:p>
                <a:pPr>
                  <a:defRPr/>
                </a:pPr>
                <a:r>
                  <a:rPr lang="en-US"/>
                  <a:t>SF to RF or DF</a:t>
                </a:r>
              </a:p>
            </c:rich>
          </c:tx>
          <c:overlay val="0"/>
        </c:title>
        <c:numFmt formatCode="#,##0" sourceLinked="1"/>
        <c:majorTickMark val="out"/>
        <c:minorTickMark val="none"/>
        <c:tickLblPos val="nextTo"/>
        <c:crossAx val="78948608"/>
        <c:crosses val="autoZero"/>
        <c:crossBetween val="between"/>
      </c:valAx>
    </c:plotArea>
    <c:legend>
      <c:legendPos val="r"/>
      <c:layout>
        <c:manualLayout>
          <c:xMode val="edge"/>
          <c:yMode val="edge"/>
          <c:x val="0.77926287348074763"/>
          <c:y val="0.27968288791111218"/>
          <c:w val="0.20073256222141292"/>
          <c:h val="0.17822326337350355"/>
        </c:manualLayout>
      </c:layout>
      <c:overlay val="0"/>
    </c:legend>
    <c:plotVisOnly val="1"/>
    <c:dispBlanksAs val="gap"/>
    <c:showDLblsOverMax val="0"/>
  </c:chart>
  <c:txPr>
    <a:bodyPr/>
    <a:lstStyle/>
    <a:p>
      <a:pPr>
        <a:defRPr sz="1200"/>
      </a:pPr>
      <a:endParaRPr lang="en-US"/>
    </a:p>
  </c:txPr>
  <c:printSettings>
    <c:headerFooter/>
    <c:pageMargins b="0.75000000000000377" l="0.70000000000000062" r="0.70000000000000062" t="0.750000000000003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lineChart>
        <c:grouping val="standard"/>
        <c:varyColors val="0"/>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13.867056999999477</c:v>
                </c:pt>
                <c:pt idx="1">
                  <c:v>41.406233027647659</c:v>
                </c:pt>
                <c:pt idx="2">
                  <c:v>67.865567027647558</c:v>
                </c:pt>
                <c:pt idx="3">
                  <c:v>88.273828027647824</c:v>
                </c:pt>
                <c:pt idx="4">
                  <c:v>78.491637676363553</c:v>
                </c:pt>
                <c:pt idx="5">
                  <c:v>98.116529676363598</c:v>
                </c:pt>
                <c:pt idx="6">
                  <c:v>116.0033676763635</c:v>
                </c:pt>
                <c:pt idx="7">
                  <c:v>129.21672264871518</c:v>
                </c:pt>
                <c:pt idx="8">
                  <c:v>133.20419864871496</c:v>
                </c:pt>
                <c:pt idx="9">
                  <c:v>123.22665264871466</c:v>
                </c:pt>
                <c:pt idx="10">
                  <c:v>130.14583564871486</c:v>
                </c:pt>
                <c:pt idx="11">
                  <c:v>78.777054648714966</c:v>
                </c:pt>
                <c:pt idx="12">
                  <c:v>27.137791648715279</c:v>
                </c:pt>
                <c:pt idx="13">
                  <c:v>316.32603964871544</c:v>
                </c:pt>
                <c:pt idx="14">
                  <c:v>286.48371764871536</c:v>
                </c:pt>
                <c:pt idx="15">
                  <c:v>263.50057264871521</c:v>
                </c:pt>
                <c:pt idx="16">
                  <c:v>122.17876664871517</c:v>
                </c:pt>
                <c:pt idx="17">
                  <c:v>122.2610946487149</c:v>
                </c:pt>
                <c:pt idx="18">
                  <c:v>123.97532164871484</c:v>
                </c:pt>
                <c:pt idx="19">
                  <c:v>116.08586764871541</c:v>
                </c:pt>
                <c:pt idx="20">
                  <c:v>89.245963648715929</c:v>
                </c:pt>
                <c:pt idx="21">
                  <c:v>38.437465648716056</c:v>
                </c:pt>
                <c:pt idx="22">
                  <c:v>-28.517416351283714</c:v>
                </c:pt>
                <c:pt idx="23">
                  <c:v>-89.000921351283864</c:v>
                </c:pt>
                <c:pt idx="24">
                  <c:v>-148.22162535128371</c:v>
                </c:pt>
                <c:pt idx="25">
                  <c:v>-197.88420535128341</c:v>
                </c:pt>
                <c:pt idx="26">
                  <c:v>-236.20590735128371</c:v>
                </c:pt>
                <c:pt idx="27">
                  <c:v>-277.995284351284</c:v>
                </c:pt>
                <c:pt idx="28">
                  <c:v>-287.06554235128397</c:v>
                </c:pt>
                <c:pt idx="29">
                  <c:v>-286.21330635128402</c:v>
                </c:pt>
                <c:pt idx="30">
                  <c:v>-260.62684635128403</c:v>
                </c:pt>
                <c:pt idx="31">
                  <c:v>-264.84621135128418</c:v>
                </c:pt>
                <c:pt idx="32">
                  <c:v>-276.58173935128389</c:v>
                </c:pt>
                <c:pt idx="33">
                  <c:v>-298.88174135128384</c:v>
                </c:pt>
                <c:pt idx="34">
                  <c:v>-342.67327235128369</c:v>
                </c:pt>
                <c:pt idx="35">
                  <c:v>-397.03953135128359</c:v>
                </c:pt>
                <c:pt idx="36">
                  <c:v>-459.30060917084825</c:v>
                </c:pt>
                <c:pt idx="37">
                  <c:v>-510.73594088531422</c:v>
                </c:pt>
                <c:pt idx="38">
                  <c:v>-547.39662498769644</c:v>
                </c:pt>
                <c:pt idx="39">
                  <c:v>-561.51246479386316</c:v>
                </c:pt>
                <c:pt idx="40">
                  <c:v>-575.0453418175922</c:v>
                </c:pt>
                <c:pt idx="41">
                  <c:v>-572.98573083966528</c:v>
                </c:pt>
                <c:pt idx="42">
                  <c:v>-568.97468810882071</c:v>
                </c:pt>
                <c:pt idx="43">
                  <c:v>-550.17524551995518</c:v>
                </c:pt>
                <c:pt idx="44">
                  <c:v>-559.78801664754349</c:v>
                </c:pt>
                <c:pt idx="45">
                  <c:v>-590.16365460972554</c:v>
                </c:pt>
                <c:pt idx="46">
                  <c:v>-653.77089573731303</c:v>
                </c:pt>
                <c:pt idx="47">
                  <c:v>-723.20344441594887</c:v>
                </c:pt>
                <c:pt idx="48">
                  <c:v>-798.84036733622986</c:v>
                </c:pt>
                <c:pt idx="49">
                  <c:v>-867.92237846381818</c:v>
                </c:pt>
                <c:pt idx="50">
                  <c:v>-926.34460118684456</c:v>
                </c:pt>
                <c:pt idx="51">
                  <c:v>-969.34384696180655</c:v>
                </c:pt>
                <c:pt idx="52">
                  <c:v>-993.61999789626623</c:v>
                </c:pt>
                <c:pt idx="53">
                  <c:v>-996.4443350620661</c:v>
                </c:pt>
                <c:pt idx="54">
                  <c:v>-994.01437123057781</c:v>
                </c:pt>
                <c:pt idx="55">
                  <c:v>-990.64830639336742</c:v>
                </c:pt>
                <c:pt idx="56">
                  <c:v>-997.78436710420169</c:v>
                </c:pt>
                <c:pt idx="57">
                  <c:v>-1019.6032028566221</c:v>
                </c:pt>
                <c:pt idx="58">
                  <c:v>-1061.7414465674563</c:v>
                </c:pt>
                <c:pt idx="59">
                  <c:v>-1116.2348928679214</c:v>
                </c:pt>
                <c:pt idx="60">
                  <c:v>-1177.0546325626076</c:v>
                </c:pt>
                <c:pt idx="61">
                  <c:v>-1234.6293352734419</c:v>
                </c:pt>
                <c:pt idx="62">
                  <c:v>-1281.9493725463226</c:v>
                </c:pt>
                <c:pt idx="63">
                  <c:v>-1319.3167562430617</c:v>
                </c:pt>
                <c:pt idx="64">
                  <c:v>-1338.5905053396027</c:v>
                </c:pt>
                <c:pt idx="65">
                  <c:v>-1335.9493923729221</c:v>
                </c:pt>
                <c:pt idx="66">
                  <c:v>-1323.4258783482214</c:v>
                </c:pt>
                <c:pt idx="67">
                  <c:v>-1310.1727417109721</c:v>
                </c:pt>
                <c:pt idx="68">
                  <c:v>-1305.048697952481</c:v>
                </c:pt>
                <c:pt idx="69">
                  <c:v>-1318.2238653152317</c:v>
                </c:pt>
                <c:pt idx="70">
                  <c:v>-1343.174959556741</c:v>
                </c:pt>
                <c:pt idx="71">
                  <c:v>-1384.7011827982506</c:v>
                </c:pt>
                <c:pt idx="72">
                  <c:v>-1438.1409404034848</c:v>
                </c:pt>
                <c:pt idx="73">
                  <c:v>-1473.0245996449939</c:v>
                </c:pt>
                <c:pt idx="74">
                  <c:v>-1508.0245606449937</c:v>
                </c:pt>
                <c:pt idx="75">
                  <c:v>-1538.1691786449937</c:v>
                </c:pt>
                <c:pt idx="76">
                  <c:v>-1554.5512486449936</c:v>
                </c:pt>
                <c:pt idx="77">
                  <c:v>-1555.0801076449939</c:v>
                </c:pt>
                <c:pt idx="78">
                  <c:v>-1553.9745946449937</c:v>
                </c:pt>
                <c:pt idx="79">
                  <c:v>-1557.2808726449939</c:v>
                </c:pt>
                <c:pt idx="80">
                  <c:v>-1571.8874866449942</c:v>
                </c:pt>
                <c:pt idx="81">
                  <c:v>-1595.9130356449944</c:v>
                </c:pt>
                <c:pt idx="82">
                  <c:v>-1626.8337036449946</c:v>
                </c:pt>
                <c:pt idx="83">
                  <c:v>-1668.2369926449946</c:v>
                </c:pt>
                <c:pt idx="84">
                  <c:v>-1718.2215696449946</c:v>
                </c:pt>
                <c:pt idx="85">
                  <c:v>-1759.8866996449945</c:v>
                </c:pt>
                <c:pt idx="86">
                  <c:v>-1795.2823246449946</c:v>
                </c:pt>
                <c:pt idx="87">
                  <c:v>-1819.0624086449948</c:v>
                </c:pt>
                <c:pt idx="88">
                  <c:v>-1828.7071996449945</c:v>
                </c:pt>
                <c:pt idx="89">
                  <c:v>-1829.2360586449945</c:v>
                </c:pt>
                <c:pt idx="90">
                  <c:v>-1828.1305456449943</c:v>
                </c:pt>
                <c:pt idx="91">
                  <c:v>-1831.4368236449945</c:v>
                </c:pt>
                <c:pt idx="92">
                  <c:v>-1846.0434376449948</c:v>
                </c:pt>
                <c:pt idx="93">
                  <c:v>-1870.068986644995</c:v>
                </c:pt>
                <c:pt idx="94">
                  <c:v>-1900.9896546449952</c:v>
                </c:pt>
                <c:pt idx="95">
                  <c:v>-1942.3929436449953</c:v>
                </c:pt>
              </c:numCache>
            </c:numRef>
          </c:val>
          <c:smooth val="0"/>
        </c:ser>
        <c:dLbls>
          <c:showLegendKey val="0"/>
          <c:showVal val="0"/>
          <c:showCatName val="0"/>
          <c:showSerName val="0"/>
          <c:showPercent val="0"/>
          <c:showBubbleSize val="0"/>
        </c:dLbls>
        <c:marker val="1"/>
        <c:smooth val="0"/>
        <c:axId val="78967936"/>
        <c:axId val="78969472"/>
      </c:lineChart>
      <c:dateAx>
        <c:axId val="78967936"/>
        <c:scaling>
          <c:orientation val="minMax"/>
        </c:scaling>
        <c:delete val="0"/>
        <c:axPos val="b"/>
        <c:numFmt formatCode="mmm\-yy" sourceLinked="1"/>
        <c:majorTickMark val="out"/>
        <c:minorTickMark val="none"/>
        <c:tickLblPos val="nextTo"/>
        <c:crossAx val="78969472"/>
        <c:crosses val="autoZero"/>
        <c:auto val="1"/>
        <c:lblOffset val="100"/>
        <c:baseTimeUnit val="months"/>
      </c:dateAx>
      <c:valAx>
        <c:axId val="78969472"/>
        <c:scaling>
          <c:orientation val="minMax"/>
        </c:scaling>
        <c:delete val="0"/>
        <c:axPos val="l"/>
        <c:majorGridlines/>
        <c:numFmt formatCode="#,##0" sourceLinked="1"/>
        <c:majorTickMark val="out"/>
        <c:minorTickMark val="none"/>
        <c:tickLblPos val="nextTo"/>
        <c:crossAx val="78967936"/>
        <c:crosses val="autoZero"/>
        <c:crossBetween val="between"/>
      </c:valAx>
    </c:plotArea>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Annual</a:t>
            </a:r>
            <a:r>
              <a:rPr lang="en-US" baseline="0"/>
              <a:t> Reconciliations</a:t>
            </a:r>
            <a:endParaRPr lang="en-US"/>
          </a:p>
        </c:rich>
      </c:tx>
      <c:overlay val="0"/>
    </c:title>
    <c:autoTitleDeleted val="0"/>
    <c:plotArea>
      <c:layout/>
      <c:barChart>
        <c:barDir val="col"/>
        <c:grouping val="clustered"/>
        <c:varyColors val="0"/>
        <c:ser>
          <c:idx val="0"/>
          <c:order val="0"/>
          <c:tx>
            <c:strRef>
              <c:f>'Statistical analysis'!$O$1</c:f>
              <c:strCache>
                <c:ptCount val="1"/>
                <c:pt idx="0">
                  <c:v>Total</c:v>
                </c:pt>
              </c:strCache>
            </c:strRef>
          </c:tx>
          <c:invertIfNegative val="0"/>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78.777054648714966</c:v>
                </c:pt>
                <c:pt idx="1">
                  <c:v>-167.77797599999883</c:v>
                </c:pt>
                <c:pt idx="2">
                  <c:v>-308.03860999999972</c:v>
                </c:pt>
                <c:pt idx="3">
                  <c:v>-326.16391306466528</c:v>
                </c:pt>
                <c:pt idx="4">
                  <c:v>-393.03144845197255</c:v>
                </c:pt>
                <c:pt idx="5">
                  <c:v>-268.4662899303288</c:v>
                </c:pt>
                <c:pt idx="6">
                  <c:v>-283.53580984674409</c:v>
                </c:pt>
              </c:numCache>
            </c:numRef>
          </c:val>
        </c:ser>
        <c:dLbls>
          <c:showLegendKey val="0"/>
          <c:showVal val="0"/>
          <c:showCatName val="0"/>
          <c:showSerName val="0"/>
          <c:showPercent val="0"/>
          <c:showBubbleSize val="0"/>
        </c:dLbls>
        <c:gapWidth val="150"/>
        <c:axId val="79005952"/>
        <c:axId val="79007744"/>
      </c:barChart>
      <c:catAx>
        <c:axId val="79005952"/>
        <c:scaling>
          <c:orientation val="minMax"/>
        </c:scaling>
        <c:delete val="0"/>
        <c:axPos val="b"/>
        <c:numFmt formatCode="General" sourceLinked="1"/>
        <c:majorTickMark val="out"/>
        <c:minorTickMark val="none"/>
        <c:tickLblPos val="nextTo"/>
        <c:crossAx val="79007744"/>
        <c:crosses val="autoZero"/>
        <c:auto val="1"/>
        <c:lblAlgn val="ctr"/>
        <c:lblOffset val="100"/>
        <c:noMultiLvlLbl val="0"/>
      </c:catAx>
      <c:valAx>
        <c:axId val="79007744"/>
        <c:scaling>
          <c:orientation val="minMax"/>
        </c:scaling>
        <c:delete val="0"/>
        <c:axPos val="l"/>
        <c:majorGridlines/>
        <c:numFmt formatCode="0" sourceLinked="1"/>
        <c:majorTickMark val="out"/>
        <c:minorTickMark val="none"/>
        <c:tickLblPos val="nextTo"/>
        <c:crossAx val="79005952"/>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defaultRowHeight="12.75" x14ac:dyDescent="0.2"/>
  <sheetData>
    <row r="1" spans="1:2" x14ac:dyDescent="0.2">
      <c r="A1" t="s">
        <v>119</v>
      </c>
    </row>
    <row r="3" spans="1:2" x14ac:dyDescent="0.2">
      <c r="A3" t="s">
        <v>118</v>
      </c>
    </row>
    <row r="4" spans="1:2" x14ac:dyDescent="0.2">
      <c r="B4" t="s">
        <v>14</v>
      </c>
    </row>
    <row r="5" spans="1:2" x14ac:dyDescent="0.2">
      <c r="B5" t="s">
        <v>34</v>
      </c>
    </row>
    <row r="7" spans="1:2" x14ac:dyDescent="0.2">
      <c r="A7" t="s">
        <v>124</v>
      </c>
    </row>
    <row r="8" spans="1:2" x14ac:dyDescent="0.2">
      <c r="B8" t="s">
        <v>35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CU87"/>
  <sheetViews>
    <sheetView topLeftCell="A16" zoomScale="85" zoomScaleNormal="85" workbookViewId="0">
      <selection activeCell="F55" sqref="F55"/>
    </sheetView>
  </sheetViews>
  <sheetFormatPr defaultRowHeight="12.75" x14ac:dyDescent="0.2"/>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x14ac:dyDescent="0.2">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x14ac:dyDescent="0.2">
      <c r="A2" s="35"/>
      <c r="B2" s="31" t="s">
        <v>9</v>
      </c>
      <c r="C2" s="37">
        <f>'SF mapping'!D35</f>
        <v>13.867056999999477</v>
      </c>
      <c r="D2" s="37">
        <f>'SF mapping'!E35</f>
        <v>27.539176027648182</v>
      </c>
      <c r="E2" s="37">
        <f>'SF mapping'!F35</f>
        <v>26.459333999999899</v>
      </c>
      <c r="F2" s="37">
        <f>'SF mapping'!G35</f>
        <v>20.408261000000266</v>
      </c>
      <c r="G2" s="37">
        <f>'SF mapping'!H35</f>
        <v>-9.7821903512842709</v>
      </c>
      <c r="H2" s="37">
        <f>'SF mapping'!I35</f>
        <v>19.624892000000045</v>
      </c>
      <c r="I2" s="37">
        <f>'SF mapping'!J35</f>
        <v>17.886837999999898</v>
      </c>
      <c r="J2" s="37">
        <f>'SF mapping'!K35</f>
        <v>13.213354972351681</v>
      </c>
      <c r="K2" s="37">
        <f>'SF mapping'!L35</f>
        <v>3.9874759999997877</v>
      </c>
      <c r="L2" s="37">
        <f>'SF mapping'!M35</f>
        <v>-9.9775460000003022</v>
      </c>
      <c r="M2" s="37">
        <f>'SF mapping'!N35</f>
        <v>6.9191830000002028</v>
      </c>
      <c r="N2" s="37">
        <f>'SF mapping'!O35</f>
        <v>-51.368780999999899</v>
      </c>
      <c r="O2" s="38">
        <f>SUM(C2:N2)</f>
        <v>78.777054648714966</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x14ac:dyDescent="0.2">
      <c r="A3" s="35"/>
      <c r="B3" s="31" t="s">
        <v>10</v>
      </c>
      <c r="C3" s="37">
        <f>'SF mapping'!P35</f>
        <v>-51.639262999999687</v>
      </c>
      <c r="D3" s="37">
        <f>'SF mapping'!Q35</f>
        <v>289.18824800000016</v>
      </c>
      <c r="E3" s="37">
        <f>'SF mapping'!R35</f>
        <v>-29.842322000000081</v>
      </c>
      <c r="F3" s="37">
        <f>'SF mapping'!S35</f>
        <v>-22.98314500000015</v>
      </c>
      <c r="G3" s="37">
        <f>'SF mapping'!T35</f>
        <v>-141.32180600000004</v>
      </c>
      <c r="H3" s="37">
        <f>'SF mapping'!U35</f>
        <v>8.2327999999733947E-2</v>
      </c>
      <c r="I3" s="37">
        <f>'SF mapping'!V35</f>
        <v>1.7142269999999371</v>
      </c>
      <c r="J3" s="37">
        <f>'SF mapping'!W35</f>
        <v>-7.8894539999994322</v>
      </c>
      <c r="K3" s="37">
        <f>'SF mapping'!X35</f>
        <v>-26.839903999999478</v>
      </c>
      <c r="L3" s="37">
        <f>'SF mapping'!Y35</f>
        <v>-50.808497999999872</v>
      </c>
      <c r="M3" s="37">
        <f>'SF mapping'!Z35</f>
        <v>-66.95488199999977</v>
      </c>
      <c r="N3" s="37">
        <f>'SF mapping'!AA35</f>
        <v>-60.48350500000015</v>
      </c>
      <c r="O3" s="38">
        <f t="shared" ref="O3:O9" si="0">SUM(C3:N3)</f>
        <v>-167.77797599999883</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x14ac:dyDescent="0.2">
      <c r="A4" s="35"/>
      <c r="B4" s="31" t="s">
        <v>11</v>
      </c>
      <c r="C4" s="37">
        <f>'SF mapping'!AB35</f>
        <v>-59.220703999999841</v>
      </c>
      <c r="D4" s="37">
        <f>'SF mapping'!AC35</f>
        <v>-49.662579999999707</v>
      </c>
      <c r="E4" s="37">
        <f>'SF mapping'!AD35</f>
        <v>-38.3217020000003</v>
      </c>
      <c r="F4" s="37">
        <f>'SF mapping'!AE35</f>
        <v>-41.789377000000286</v>
      </c>
      <c r="G4" s="37">
        <f>'SF mapping'!AF35</f>
        <v>-9.0702579999999671</v>
      </c>
      <c r="H4" s="37">
        <f>'SF mapping'!AG35</f>
        <v>0.85223599999994804</v>
      </c>
      <c r="I4" s="37">
        <f>'SF mapping'!AH35</f>
        <v>25.586459999999988</v>
      </c>
      <c r="J4" s="37">
        <f>'SF mapping'!AI35</f>
        <v>-4.2193650000001526</v>
      </c>
      <c r="K4" s="37">
        <f>'SF mapping'!AJ35</f>
        <v>-11.735527999999704</v>
      </c>
      <c r="L4" s="37">
        <f>'SF mapping'!AK35</f>
        <v>-22.300001999999949</v>
      </c>
      <c r="M4" s="37">
        <f>'SF mapping'!AL35</f>
        <v>-43.79153099999985</v>
      </c>
      <c r="N4" s="37">
        <f>'SF mapping'!AM35</f>
        <v>-54.3662589999999</v>
      </c>
      <c r="O4" s="38">
        <f t="shared" si="0"/>
        <v>-308.03860999999972</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x14ac:dyDescent="0.2">
      <c r="A5" s="35"/>
      <c r="B5" s="31" t="s">
        <v>12</v>
      </c>
      <c r="C5" s="37">
        <f>'SF mapping'!AN35</f>
        <v>-62.261077819564662</v>
      </c>
      <c r="D5" s="37">
        <f>'SF mapping'!AO35</f>
        <v>-51.435331714465974</v>
      </c>
      <c r="E5" s="37">
        <f>'SF mapping'!AP35</f>
        <v>-36.66068410238222</v>
      </c>
      <c r="F5" s="37">
        <f>'SF mapping'!AQ35</f>
        <v>-14.115839806166719</v>
      </c>
      <c r="G5" s="37">
        <f>'SF mapping'!AR35</f>
        <v>-13.532877023729043</v>
      </c>
      <c r="H5" s="37">
        <f>'SF mapping'!AS35</f>
        <v>2.0596109779269227</v>
      </c>
      <c r="I5" s="37">
        <f>'SF mapping'!AT35</f>
        <v>4.0110427308445651</v>
      </c>
      <c r="J5" s="37">
        <f>'SF mapping'!AU35</f>
        <v>18.799442588865531</v>
      </c>
      <c r="K5" s="37">
        <f>'SF mapping'!AV35</f>
        <v>-9.612771127588303</v>
      </c>
      <c r="L5" s="37">
        <f>'SF mapping'!AW35</f>
        <v>-30.375637962182054</v>
      </c>
      <c r="M5" s="37">
        <f>'SF mapping'!AX35</f>
        <v>-63.607241127587486</v>
      </c>
      <c r="N5" s="37">
        <f>'SF mapping'!AY35</f>
        <v>-69.43254867863584</v>
      </c>
      <c r="O5" s="38">
        <f t="shared" si="0"/>
        <v>-326.16391306466528</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x14ac:dyDescent="0.2">
      <c r="A6" s="35"/>
      <c r="B6" s="31" t="s">
        <v>13</v>
      </c>
      <c r="C6" s="37">
        <f>'SF mapping'!AZ35</f>
        <v>-75.636922920280995</v>
      </c>
      <c r="D6" s="37">
        <f>'SF mapping'!BA35</f>
        <v>-69.082011127588316</v>
      </c>
      <c r="E6" s="37">
        <f>'SF mapping'!BB35</f>
        <v>-58.42222272302638</v>
      </c>
      <c r="F6" s="37">
        <f>'SF mapping'!BC35</f>
        <v>-42.999245774961992</v>
      </c>
      <c r="G6" s="37">
        <f>'SF mapping'!BD35</f>
        <v>-24.276150934459679</v>
      </c>
      <c r="H6" s="37">
        <f>'SF mapping'!BE35</f>
        <v>-2.824337165799875</v>
      </c>
      <c r="I6" s="37">
        <f>'SF mapping'!BF35</f>
        <v>2.4299638314882941</v>
      </c>
      <c r="J6" s="37">
        <f>'SF mapping'!BG35</f>
        <v>3.3660648372103879</v>
      </c>
      <c r="K6" s="37">
        <f>'SF mapping'!BH35</f>
        <v>-7.136060710834272</v>
      </c>
      <c r="L6" s="37">
        <f>'SF mapping'!BI35</f>
        <v>-21.818835752420455</v>
      </c>
      <c r="M6" s="37">
        <f>'SF mapping'!BJ35</f>
        <v>-42.138243710834104</v>
      </c>
      <c r="N6" s="37">
        <f>'SF mapping'!BK35</f>
        <v>-54.493446300465166</v>
      </c>
      <c r="O6" s="38">
        <f t="shared" si="0"/>
        <v>-393.03144845197255</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x14ac:dyDescent="0.2">
      <c r="A7" s="35"/>
      <c r="B7" s="31" t="s">
        <v>51</v>
      </c>
      <c r="C7" s="37">
        <f>'SF mapping'!BL35</f>
        <v>-60.819739694686177</v>
      </c>
      <c r="D7" s="37">
        <f>'SF mapping'!BM35</f>
        <v>-57.574702710834231</v>
      </c>
      <c r="E7" s="37">
        <f>'SF mapping'!BN35</f>
        <v>-47.320037272880654</v>
      </c>
      <c r="F7" s="37">
        <f>'SF mapping'!BO35</f>
        <v>-37.367383696739012</v>
      </c>
      <c r="G7" s="37">
        <f>'SF mapping'!BP35</f>
        <v>-19.273749096540882</v>
      </c>
      <c r="H7" s="37">
        <f>'SF mapping'!BQ35</f>
        <v>2.6411129666805664</v>
      </c>
      <c r="I7" s="37">
        <f>'SF mapping'!BR35</f>
        <v>12.523514024700717</v>
      </c>
      <c r="J7" s="37">
        <f>'SF mapping'!BS35</f>
        <v>13.253136637249327</v>
      </c>
      <c r="K7" s="37">
        <f>'SF mapping'!BT35</f>
        <v>5.1240437584910978</v>
      </c>
      <c r="L7" s="37">
        <f>'SF mapping'!BU35</f>
        <v>-13.175167362750699</v>
      </c>
      <c r="M7" s="37">
        <f>'SF mapping'!BV35</f>
        <v>-24.951094241509281</v>
      </c>
      <c r="N7" s="37">
        <f>'SF mapping'!BW35</f>
        <v>-41.52622324150957</v>
      </c>
      <c r="O7" s="38">
        <f t="shared" si="0"/>
        <v>-268.4662899303288</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x14ac:dyDescent="0.2">
      <c r="A8" s="35"/>
      <c r="B8" s="31" t="s">
        <v>52</v>
      </c>
      <c r="C8" s="37">
        <f>'SF mapping'!BX35</f>
        <v>-53.439757605234263</v>
      </c>
      <c r="D8" s="37">
        <f>'SF mapping'!BY35</f>
        <v>-34.883659241509122</v>
      </c>
      <c r="E8" s="37">
        <f>'SF mapping'!BZ35</f>
        <v>-34.999960999999757</v>
      </c>
      <c r="F8" s="37">
        <f>'SF mapping'!CA35</f>
        <v>-30.14461800000015</v>
      </c>
      <c r="G8" s="37">
        <f>'SF mapping'!CB35</f>
        <v>-16.382069999999885</v>
      </c>
      <c r="H8" s="37">
        <f>'SF mapping'!CC35</f>
        <v>-0.52885900000012498</v>
      </c>
      <c r="I8" s="37">
        <f>'SF mapping'!CD35</f>
        <v>1.1055130000002009</v>
      </c>
      <c r="J8" s="37">
        <f>'SF mapping'!CE35</f>
        <v>-3.3062780000002476</v>
      </c>
      <c r="K8" s="37">
        <f>'SF mapping'!CF35</f>
        <v>-14.606614000000263</v>
      </c>
      <c r="L8" s="37">
        <f>'SF mapping'!CG35</f>
        <v>-24.025549000000183</v>
      </c>
      <c r="M8" s="37">
        <f>'SF mapping'!CH35</f>
        <v>-30.920668000000205</v>
      </c>
      <c r="N8" s="37">
        <f>'SF mapping'!CI35</f>
        <v>-41.403289000000086</v>
      </c>
      <c r="O8" s="38">
        <f t="shared" si="0"/>
        <v>-283.53580984674409</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x14ac:dyDescent="0.2">
      <c r="A9" s="35"/>
      <c r="B9" s="31" t="s">
        <v>53</v>
      </c>
      <c r="C9" s="37">
        <f>'SF mapping'!CJ35</f>
        <v>-49.984576999999945</v>
      </c>
      <c r="D9" s="37">
        <f>'SF mapping'!CK35</f>
        <v>-41.665129999999863</v>
      </c>
      <c r="E9" s="37">
        <f>'SF mapping'!CL35</f>
        <v>-35.395625000000109</v>
      </c>
      <c r="F9" s="37">
        <f>'SF mapping'!CM35</f>
        <v>-23.780084000000102</v>
      </c>
      <c r="G9" s="37">
        <f>'SF mapping'!CN35</f>
        <v>-9.6447909999998274</v>
      </c>
      <c r="H9" s="37">
        <f t="shared" ref="H9:N9" si="1">H8</f>
        <v>-0.52885900000012498</v>
      </c>
      <c r="I9" s="37">
        <f t="shared" si="1"/>
        <v>1.1055130000002009</v>
      </c>
      <c r="J9" s="37">
        <f t="shared" si="1"/>
        <v>-3.3062780000002476</v>
      </c>
      <c r="K9" s="37">
        <f t="shared" si="1"/>
        <v>-14.606614000000263</v>
      </c>
      <c r="L9" s="37">
        <f t="shared" si="1"/>
        <v>-24.025549000000183</v>
      </c>
      <c r="M9" s="37">
        <f t="shared" si="1"/>
        <v>-30.920668000000205</v>
      </c>
      <c r="N9" s="37">
        <f t="shared" si="1"/>
        <v>-41.403289000000086</v>
      </c>
      <c r="O9" s="38">
        <f t="shared" si="0"/>
        <v>-274.15595100000075</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x14ac:dyDescent="0.2">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x14ac:dyDescent="0.2">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x14ac:dyDescent="0.2">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x14ac:dyDescent="0.2">
      <c r="A13" s="30" t="s">
        <v>125</v>
      </c>
      <c r="B13" s="44"/>
      <c r="C13" s="45" t="s">
        <v>54</v>
      </c>
      <c r="D13" s="45" t="s">
        <v>55</v>
      </c>
      <c r="E13" s="46" t="s">
        <v>56</v>
      </c>
      <c r="F13" s="45" t="s">
        <v>57</v>
      </c>
      <c r="G13" s="45" t="s">
        <v>58</v>
      </c>
      <c r="H13" s="47" t="s">
        <v>59</v>
      </c>
      <c r="I13" s="48"/>
      <c r="J13" s="165" t="s">
        <v>60</v>
      </c>
      <c r="K13" s="166"/>
      <c r="L13" s="166"/>
      <c r="M13" s="166"/>
      <c r="N13" s="166"/>
      <c r="O13" s="167"/>
      <c r="P13" s="35"/>
      <c r="Q13" s="168"/>
      <c r="R13" s="168"/>
      <c r="S13" s="168"/>
      <c r="T13" s="168"/>
      <c r="U13" s="168"/>
      <c r="V13" s="168"/>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x14ac:dyDescent="0.2">
      <c r="A14" s="35"/>
      <c r="B14" s="49" t="s">
        <v>9</v>
      </c>
      <c r="C14" s="50">
        <f>AVERAGE($C2:$N2)</f>
        <v>6.5647545540595802</v>
      </c>
      <c r="D14" s="51"/>
      <c r="E14" s="51"/>
      <c r="F14" s="51"/>
      <c r="G14" s="50">
        <f>$G$22</f>
        <v>-39.855467101158766</v>
      </c>
      <c r="H14" s="52">
        <f>$H$22</f>
        <v>9.7219902504942262</v>
      </c>
      <c r="I14" s="40"/>
      <c r="J14" s="53" t="s">
        <v>61</v>
      </c>
      <c r="K14" s="54"/>
      <c r="L14" s="43"/>
      <c r="M14" s="55" t="str">
        <f>IF(C18&lt;G$22,"abnormally negative",IF(C18&gt;H$22,"abnormally positive","candidate for normal period"))</f>
        <v>candidate for normal period</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x14ac:dyDescent="0.2">
      <c r="A15" s="35"/>
      <c r="B15" s="49" t="s">
        <v>10</v>
      </c>
      <c r="C15" s="50">
        <f>AVERAGE($C3:$N3)</f>
        <v>-13.981497999999903</v>
      </c>
      <c r="D15" s="51"/>
      <c r="E15" s="51"/>
      <c r="F15" s="51"/>
      <c r="G15" s="50">
        <f t="shared" ref="G15:G21" si="2">$G$22</f>
        <v>-39.855467101158766</v>
      </c>
      <c r="H15" s="52">
        <f t="shared" ref="H15:H21" si="3">$H$22</f>
        <v>9.7219902504942262</v>
      </c>
      <c r="I15" s="40"/>
      <c r="J15" s="53" t="s">
        <v>62</v>
      </c>
      <c r="K15" s="54"/>
      <c r="L15" s="43"/>
      <c r="M15" s="55" t="str">
        <f t="shared" ref="M15:M17" si="4">IF(C19&lt;G$22,"abnormally negative",IF(C19&gt;H$22,"abnormally positive","candidate for normal period"))</f>
        <v>candidate for normal period</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x14ac:dyDescent="0.2">
      <c r="A16" s="35"/>
      <c r="B16" s="49" t="s">
        <v>11</v>
      </c>
      <c r="C16" s="50">
        <f>AVERAGE($C4:$N4)</f>
        <v>-25.669884166666645</v>
      </c>
      <c r="D16" s="51"/>
      <c r="E16" s="51"/>
      <c r="F16" s="51"/>
      <c r="G16" s="50">
        <f t="shared" si="2"/>
        <v>-39.855467101158766</v>
      </c>
      <c r="H16" s="52">
        <f t="shared" si="3"/>
        <v>9.7219902504942262</v>
      </c>
      <c r="I16" s="40"/>
      <c r="J16" s="53" t="s">
        <v>63</v>
      </c>
      <c r="K16" s="54"/>
      <c r="L16" s="43"/>
      <c r="M16" s="55" t="str">
        <f>IF(C20&lt;G$22,"abnormally negative",IF(C20&gt;H$22,"abnormally positive","candidate for normal period"))</f>
        <v>candidate for normal period</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x14ac:dyDescent="0.2">
      <c r="A17" s="35"/>
      <c r="B17" s="49" t="s">
        <v>12</v>
      </c>
      <c r="C17" s="50">
        <f>AVERAGE($C5:$N5)</f>
        <v>-27.180326088722108</v>
      </c>
      <c r="D17" s="51"/>
      <c r="E17" s="51"/>
      <c r="F17" s="51"/>
      <c r="G17" s="50">
        <f t="shared" si="2"/>
        <v>-39.855467101158766</v>
      </c>
      <c r="H17" s="52">
        <f t="shared" si="3"/>
        <v>9.7219902504942262</v>
      </c>
      <c r="I17" s="40"/>
      <c r="J17" s="58" t="s">
        <v>64</v>
      </c>
      <c r="K17" s="59"/>
      <c r="L17" s="60"/>
      <c r="M17" s="61" t="str">
        <f t="shared" si="4"/>
        <v>candidate for normal period</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x14ac:dyDescent="0.2">
      <c r="A18" s="35"/>
      <c r="B18" s="49" t="s">
        <v>13</v>
      </c>
      <c r="C18" s="50">
        <f>AVERAGE($C6:$N6)</f>
        <v>-32.752620704331044</v>
      </c>
      <c r="D18" s="51"/>
      <c r="E18" s="51"/>
      <c r="F18" s="51"/>
      <c r="G18" s="50">
        <f t="shared" si="2"/>
        <v>-39.855467101158766</v>
      </c>
      <c r="H18" s="52">
        <f t="shared" si="3"/>
        <v>9.7219902504942262</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x14ac:dyDescent="0.2">
      <c r="A19" s="35"/>
      <c r="B19" s="49" t="s">
        <v>51</v>
      </c>
      <c r="C19" s="50">
        <f t="shared" ref="C19:C20" si="5">AVERAGE($C7:$N7)</f>
        <v>-22.372190827527401</v>
      </c>
      <c r="D19" s="51"/>
      <c r="E19" s="51"/>
      <c r="F19" s="51"/>
      <c r="G19" s="50">
        <f t="shared" si="2"/>
        <v>-39.855467101158766</v>
      </c>
      <c r="H19" s="52">
        <f t="shared" si="3"/>
        <v>9.7219902504942262</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x14ac:dyDescent="0.2">
      <c r="A20" s="35"/>
      <c r="B20" s="49" t="s">
        <v>52</v>
      </c>
      <c r="C20" s="50">
        <f t="shared" si="5"/>
        <v>-23.627984153895341</v>
      </c>
      <c r="D20" s="51"/>
      <c r="E20" s="51"/>
      <c r="F20" s="51"/>
      <c r="G20" s="50">
        <f t="shared" si="2"/>
        <v>-39.855467101158766</v>
      </c>
      <c r="H20" s="52">
        <f t="shared" si="3"/>
        <v>9.7219902504942262</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x14ac:dyDescent="0.2">
      <c r="A21" s="35"/>
      <c r="B21" s="49" t="s">
        <v>53</v>
      </c>
      <c r="C21" s="50">
        <f>AVERAGE(C9:N9)</f>
        <v>-22.846329250000064</v>
      </c>
      <c r="D21" s="51"/>
      <c r="E21" s="51"/>
      <c r="F21" s="51"/>
      <c r="G21" s="50">
        <f t="shared" si="2"/>
        <v>-39.855467101158766</v>
      </c>
      <c r="H21" s="52">
        <f t="shared" si="3"/>
        <v>9.7219902504942262</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x14ac:dyDescent="0.2">
      <c r="A22" s="35"/>
      <c r="B22" s="149" t="s">
        <v>65</v>
      </c>
      <c r="C22" s="64">
        <f>AVERAGE(C14:C17)</f>
        <v>-15.066738425332268</v>
      </c>
      <c r="D22" s="64">
        <f>STDEV(C14:C17)</f>
        <v>15.58059627644657</v>
      </c>
      <c r="E22" s="64">
        <f>COUNT(C14:C17)</f>
        <v>4</v>
      </c>
      <c r="F22" s="50">
        <f>3.182*(D22/SQRT(E22))</f>
        <v>24.788728675826494</v>
      </c>
      <c r="G22" s="50">
        <f t="shared" ref="G22" si="6">C22-F22</f>
        <v>-39.855467101158766</v>
      </c>
      <c r="H22" s="52">
        <f t="shared" ref="H22" si="7">C22+F22</f>
        <v>9.7219902504942262</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x14ac:dyDescent="0.2">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x14ac:dyDescent="0.2">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x14ac:dyDescent="0.2">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x14ac:dyDescent="0.2">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x14ac:dyDescent="0.2">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x14ac:dyDescent="0.2">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x14ac:dyDescent="0.2">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x14ac:dyDescent="0.2">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x14ac:dyDescent="0.2">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x14ac:dyDescent="0.2">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x14ac:dyDescent="0.2">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x14ac:dyDescent="0.2">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x14ac:dyDescent="0.2">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x14ac:dyDescent="0.2">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x14ac:dyDescent="0.2">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x14ac:dyDescent="0.2">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x14ac:dyDescent="0.2">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x14ac:dyDescent="0.2">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x14ac:dyDescent="0.2">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x14ac:dyDescent="0.2">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x14ac:dyDescent="0.2">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x14ac:dyDescent="0.2">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x14ac:dyDescent="0.2">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x14ac:dyDescent="0.2">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x14ac:dyDescent="0.2">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x14ac:dyDescent="0.2">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x14ac:dyDescent="0.2">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x14ac:dyDescent="0.2">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x14ac:dyDescent="0.2">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x14ac:dyDescent="0.2">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x14ac:dyDescent="0.2">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x14ac:dyDescent="0.2">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x14ac:dyDescent="0.2">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x14ac:dyDescent="0.2">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x14ac:dyDescent="0.2">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x14ac:dyDescent="0.2">
      <c r="A58" s="65"/>
      <c r="B58" s="65" t="s">
        <v>66</v>
      </c>
      <c r="C58" s="70">
        <f>SUM($C$2:C$2)</f>
        <v>13.867056999999477</v>
      </c>
      <c r="D58" s="70">
        <f>SUM($C$2:D$2)</f>
        <v>41.406233027647659</v>
      </c>
      <c r="E58" s="70">
        <f>SUM($C$2:E$2)</f>
        <v>67.865567027647558</v>
      </c>
      <c r="F58" s="70">
        <f>SUM($C$2:F$2)</f>
        <v>88.273828027647824</v>
      </c>
      <c r="G58" s="70">
        <f>SUM($C$2:G$2)</f>
        <v>78.491637676363553</v>
      </c>
      <c r="H58" s="70">
        <f>SUM($C$2:H$2)</f>
        <v>98.116529676363598</v>
      </c>
      <c r="I58" s="70">
        <f>SUM($C$2:I$2)</f>
        <v>116.0033676763635</v>
      </c>
      <c r="J58" s="70">
        <f>SUM($C$2:J$2)</f>
        <v>129.21672264871518</v>
      </c>
      <c r="K58" s="70">
        <f>SUM($C$2:K$2)</f>
        <v>133.20419864871496</v>
      </c>
      <c r="L58" s="70">
        <f>SUM($C$2:L$2)</f>
        <v>123.22665264871466</v>
      </c>
      <c r="M58" s="70">
        <f>SUM($C$2:M$2)</f>
        <v>130.14583564871486</v>
      </c>
      <c r="N58" s="70">
        <f>SUM($C$2:N$2)</f>
        <v>78.777054648714966</v>
      </c>
      <c r="O58" s="70">
        <f>SUM($N$58,$C$3:C$3)</f>
        <v>27.137791648715279</v>
      </c>
      <c r="P58" s="70">
        <f>SUM($N$58,$C$3:D$3)</f>
        <v>316.32603964871544</v>
      </c>
      <c r="Q58" s="70">
        <f>SUM($N$58,$C$3:E$3)</f>
        <v>286.48371764871536</v>
      </c>
      <c r="R58" s="70">
        <f>SUM($N$58,$C$3:F$3)</f>
        <v>263.50057264871521</v>
      </c>
      <c r="S58" s="70">
        <f>SUM($N$58,$C$3:G$3)</f>
        <v>122.17876664871517</v>
      </c>
      <c r="T58" s="70">
        <f>SUM($N$58,$C$3:H$3)</f>
        <v>122.2610946487149</v>
      </c>
      <c r="U58" s="70">
        <f>SUM($N$58,$C$3:I$3)</f>
        <v>123.97532164871484</v>
      </c>
      <c r="V58" s="70">
        <f>SUM($N$58,$C$3:J$3)</f>
        <v>116.08586764871541</v>
      </c>
      <c r="W58" s="70">
        <f>SUM($N$58,$C$3:K$3)</f>
        <v>89.245963648715929</v>
      </c>
      <c r="X58" s="70">
        <f>SUM($N$58,$C$3:L$3)</f>
        <v>38.437465648716056</v>
      </c>
      <c r="Y58" s="70">
        <f>SUM($N$58,$C$3:M$3)</f>
        <v>-28.517416351283714</v>
      </c>
      <c r="Z58" s="70">
        <f>SUM($N$58,$C$3:N$3)</f>
        <v>-89.000921351283864</v>
      </c>
      <c r="AA58" s="70">
        <f>SUM($Z$58,$C$4:C$4)</f>
        <v>-148.22162535128371</v>
      </c>
      <c r="AB58" s="70">
        <f>SUM($Z$58,$C$4:D$4)</f>
        <v>-197.88420535128341</v>
      </c>
      <c r="AC58" s="70">
        <f>SUM($Z$58,$C$4:E$4)</f>
        <v>-236.20590735128371</v>
      </c>
      <c r="AD58" s="70">
        <f>SUM($Z$58,$C$4:F$4)</f>
        <v>-277.995284351284</v>
      </c>
      <c r="AE58" s="70">
        <f>SUM($Z$58,$C$4:G$4)</f>
        <v>-287.06554235128397</v>
      </c>
      <c r="AF58" s="70">
        <f>SUM($Z$58,$C$4:H$4)</f>
        <v>-286.21330635128402</v>
      </c>
      <c r="AG58" s="70">
        <f>SUM($Z$58,$C$4:I$4)</f>
        <v>-260.62684635128403</v>
      </c>
      <c r="AH58" s="70">
        <f>SUM($Z$58,$C$4:J$4)</f>
        <v>-264.84621135128418</v>
      </c>
      <c r="AI58" s="70">
        <f>SUM($Z$58,$C$4:K$4)</f>
        <v>-276.58173935128389</v>
      </c>
      <c r="AJ58" s="70">
        <f>SUM($Z$58,$C$4:L$4)</f>
        <v>-298.88174135128384</v>
      </c>
      <c r="AK58" s="70">
        <f>SUM($Z$58,$C$4:M$4)</f>
        <v>-342.67327235128369</v>
      </c>
      <c r="AL58" s="70">
        <f>SUM($Z$58,$C$4:N$4)</f>
        <v>-397.03953135128359</v>
      </c>
      <c r="AM58" s="70">
        <f>SUM($AL$58,$C$5:C$5)</f>
        <v>-459.30060917084825</v>
      </c>
      <c r="AN58" s="70">
        <f>SUM($AL$58,$C$5:D$5)</f>
        <v>-510.73594088531422</v>
      </c>
      <c r="AO58" s="70">
        <f>SUM($AL$58,$C$5:E$5)</f>
        <v>-547.39662498769644</v>
      </c>
      <c r="AP58" s="70">
        <f>SUM($AL$58,$C$5:F$5)</f>
        <v>-561.51246479386316</v>
      </c>
      <c r="AQ58" s="70">
        <f>SUM($AL$58,$C$5:G$5)</f>
        <v>-575.0453418175922</v>
      </c>
      <c r="AR58" s="70">
        <f>SUM($AL$58,$C$5:H$5)</f>
        <v>-572.98573083966528</v>
      </c>
      <c r="AS58" s="70">
        <f>SUM($AL$58,$C$5:I$5)</f>
        <v>-568.97468810882071</v>
      </c>
      <c r="AT58" s="70">
        <f>SUM($AL$58,$C$5:J$5)</f>
        <v>-550.17524551995518</v>
      </c>
      <c r="AU58" s="70">
        <f>SUM($AL$58,$C$5:K$5)</f>
        <v>-559.78801664754349</v>
      </c>
      <c r="AV58" s="70">
        <f>SUM($AL$58,$C$5:L$5)</f>
        <v>-590.16365460972554</v>
      </c>
      <c r="AW58" s="70">
        <f>SUM($AL$58,$C$5:M$5)</f>
        <v>-653.77089573731303</v>
      </c>
      <c r="AX58" s="70">
        <f>SUM($AL$58,$C$5:N$5)</f>
        <v>-723.20344441594887</v>
      </c>
      <c r="AY58" s="70">
        <f>SUM($AX$58,$C$6:C$6)</f>
        <v>-798.84036733622986</v>
      </c>
      <c r="AZ58" s="70">
        <f>SUM($AX$58,$C$6:D$6)</f>
        <v>-867.92237846381818</v>
      </c>
      <c r="BA58" s="70">
        <f>SUM($AX$58,$C$6:E$6)</f>
        <v>-926.34460118684456</v>
      </c>
      <c r="BB58" s="70">
        <f>SUM($AX$58,$C$6:F$6)</f>
        <v>-969.34384696180655</v>
      </c>
      <c r="BC58" s="70">
        <f>SUM($AX$58,$C$6:G$6)</f>
        <v>-993.61999789626623</v>
      </c>
      <c r="BD58" s="70">
        <f>SUM($AX$58,$C$6:H$6)</f>
        <v>-996.4443350620661</v>
      </c>
      <c r="BE58" s="70">
        <f>SUM($AX$58,$C$6:I$6)</f>
        <v>-994.01437123057781</v>
      </c>
      <c r="BF58" s="70">
        <f>SUM($AX$58,$C$6:J$6)</f>
        <v>-990.64830639336742</v>
      </c>
      <c r="BG58" s="70">
        <f>SUM($AX$58,$C$6:K$6)</f>
        <v>-997.78436710420169</v>
      </c>
      <c r="BH58" s="70">
        <f>SUM($AX$58,$C$6:L$6)</f>
        <v>-1019.6032028566221</v>
      </c>
      <c r="BI58" s="70">
        <f>SUM($AX$58,$C$6:M$6)</f>
        <v>-1061.7414465674563</v>
      </c>
      <c r="BJ58" s="70">
        <f>SUM($AX$58,$C$6:N$6)</f>
        <v>-1116.2348928679214</v>
      </c>
      <c r="BK58" s="70">
        <f>SUM($BJ$58,$C$7:C$7)</f>
        <v>-1177.0546325626076</v>
      </c>
      <c r="BL58" s="70">
        <f>SUM($BJ$58,$C$7:D$7)</f>
        <v>-1234.6293352734419</v>
      </c>
      <c r="BM58" s="70">
        <f>SUM($BJ$58,$C$7:E$7)</f>
        <v>-1281.9493725463226</v>
      </c>
      <c r="BN58" s="70">
        <f>SUM($BJ$58,$C$7:F$7)</f>
        <v>-1319.3167562430617</v>
      </c>
      <c r="BO58" s="70">
        <f>SUM($BJ$58,$C$7:G$7)</f>
        <v>-1338.5905053396027</v>
      </c>
      <c r="BP58" s="70">
        <f>SUM($BJ$58,$C$7:H$7)</f>
        <v>-1335.9493923729221</v>
      </c>
      <c r="BQ58" s="70">
        <f>SUM($BJ$58,$C$7:I$7)</f>
        <v>-1323.4258783482214</v>
      </c>
      <c r="BR58" s="70">
        <f>SUM($BJ$58,$C$7:J$7)</f>
        <v>-1310.1727417109721</v>
      </c>
      <c r="BS58" s="70">
        <f>SUM($BJ$58,$C$7:K$7)</f>
        <v>-1305.048697952481</v>
      </c>
      <c r="BT58" s="70">
        <f>SUM($BJ$58,$C$7:L$7)</f>
        <v>-1318.2238653152317</v>
      </c>
      <c r="BU58" s="70">
        <f>SUM($BJ$58,$C$7:M$7)</f>
        <v>-1343.174959556741</v>
      </c>
      <c r="BV58" s="70">
        <f>SUM($BJ$58,$C$7:N$7)</f>
        <v>-1384.7011827982506</v>
      </c>
      <c r="BW58" s="70">
        <f>SUM($BV$58,$C$8:C$8)</f>
        <v>-1438.1409404034848</v>
      </c>
      <c r="BX58" s="70">
        <f>SUM($BV$58,$C$8:D$8)</f>
        <v>-1473.0245996449939</v>
      </c>
      <c r="BY58" s="70">
        <f>SUM($BV$58,$C$8:E$8)</f>
        <v>-1508.0245606449937</v>
      </c>
      <c r="BZ58" s="70">
        <f>SUM($BV$58,$C$8:F$8)</f>
        <v>-1538.1691786449937</v>
      </c>
      <c r="CA58" s="70">
        <f>SUM($BV$58,$C$8:G$8)</f>
        <v>-1554.5512486449936</v>
      </c>
      <c r="CB58" s="70">
        <f>SUM($BV$58,$C$8:H$8)</f>
        <v>-1555.0801076449939</v>
      </c>
      <c r="CC58" s="70">
        <f>SUM($BV$58,$C$8:I$8)</f>
        <v>-1553.9745946449937</v>
      </c>
      <c r="CD58" s="70">
        <f>SUM($BV$58,$C$8:J$8)</f>
        <v>-1557.2808726449939</v>
      </c>
      <c r="CE58" s="70">
        <f>SUM($BV$58,$C$8:K$8)</f>
        <v>-1571.8874866449942</v>
      </c>
      <c r="CF58" s="70">
        <f>SUM($BV$58,$C$8:L$8)</f>
        <v>-1595.9130356449944</v>
      </c>
      <c r="CG58" s="70">
        <f>SUM($BV$58,$C$8:M$8)</f>
        <v>-1626.8337036449946</v>
      </c>
      <c r="CH58" s="70">
        <f>SUM($BV$58,$C$8:N$8)</f>
        <v>-1668.2369926449946</v>
      </c>
      <c r="CI58" s="70">
        <f>SUM($CH$58,$C$9:C$9)</f>
        <v>-1718.2215696449946</v>
      </c>
      <c r="CJ58" s="70">
        <f>SUM($CH$58,$C$9:D$9)</f>
        <v>-1759.8866996449945</v>
      </c>
      <c r="CK58" s="70">
        <f>SUM($CH$58,$C$9:E$9)</f>
        <v>-1795.2823246449946</v>
      </c>
      <c r="CL58" s="70">
        <f>SUM($CH$58,$C$9:F$9)</f>
        <v>-1819.0624086449948</v>
      </c>
      <c r="CM58" s="70">
        <f>SUM($CH$58,$C$9:G$9)</f>
        <v>-1828.7071996449945</v>
      </c>
      <c r="CN58" s="70">
        <f>SUM($CH$58,$C$9:H$9)</f>
        <v>-1829.2360586449945</v>
      </c>
      <c r="CO58" s="70">
        <f>SUM($CH$58,$C$9:I$9)</f>
        <v>-1828.1305456449943</v>
      </c>
      <c r="CP58" s="70">
        <f>SUM($CH$58,$C$9:J$9)</f>
        <v>-1831.4368236449945</v>
      </c>
      <c r="CQ58" s="70">
        <f>SUM($CH$58,$C$9:K$9)</f>
        <v>-1846.0434376449948</v>
      </c>
      <c r="CR58" s="70">
        <f>SUM($CH$58,$C$9:L$9)</f>
        <v>-1870.068986644995</v>
      </c>
      <c r="CS58" s="70">
        <f>SUM($CH$58,$C$9:M$9)</f>
        <v>-1900.9896546449952</v>
      </c>
      <c r="CT58" s="70">
        <f>SUM($CH$58,$C$9:N$9)</f>
        <v>-1942.3929436449953</v>
      </c>
      <c r="CU58" s="65"/>
    </row>
    <row r="59" spans="1:99" s="23" customFormat="1" x14ac:dyDescent="0.2">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x14ac:dyDescent="0.2">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x14ac:dyDescent="0.2">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x14ac:dyDescent="0.2">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x14ac:dyDescent="0.2">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x14ac:dyDescent="0.2">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x14ac:dyDescent="0.2">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x14ac:dyDescent="0.2">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x14ac:dyDescent="0.2">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x14ac:dyDescent="0.2">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x14ac:dyDescent="0.2">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x14ac:dyDescent="0.2">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x14ac:dyDescent="0.2">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x14ac:dyDescent="0.2">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x14ac:dyDescent="0.2">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x14ac:dyDescent="0.2">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x14ac:dyDescent="0.2">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x14ac:dyDescent="0.2">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x14ac:dyDescent="0.2">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x14ac:dyDescent="0.2">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x14ac:dyDescent="0.2">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x14ac:dyDescent="0.2">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x14ac:dyDescent="0.2">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x14ac:dyDescent="0.2">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x14ac:dyDescent="0.2">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x14ac:dyDescent="0.2">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x14ac:dyDescent="0.2">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x14ac:dyDescent="0.2">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x14ac:dyDescent="0.2">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paperSize="8" scale="68" orientation="portrait" r:id="rId1"/>
  <headerFooter>
    <oddFooter>&amp;L&amp;Z&amp;F&amp;A</oddFooter>
  </headerFooter>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35"/>
  <sheetViews>
    <sheetView zoomScale="85" zoomScaleNormal="85" workbookViewId="0">
      <pane xSplit="3" ySplit="3" topLeftCell="D4" activePane="bottomRight" state="frozen"/>
      <selection pane="topRight"/>
      <selection pane="bottomLeft"/>
      <selection pane="bottomRight" activeCell="D11" sqref="D11:CN11"/>
    </sheetView>
  </sheetViews>
  <sheetFormatPr defaultRowHeight="12.75" x14ac:dyDescent="0.2"/>
  <cols>
    <col min="1" max="1" width="74.5" customWidth="1"/>
    <col min="2" max="2" width="9.5" customWidth="1"/>
    <col min="3" max="3" width="41.5" customWidth="1"/>
  </cols>
  <sheetData>
    <row r="1" spans="2:100" x14ac:dyDescent="0.2">
      <c r="B1" s="73"/>
      <c r="C1" s="73"/>
      <c r="D1" s="73"/>
      <c r="E1" s="73"/>
      <c r="F1" s="73"/>
      <c r="G1" s="73"/>
      <c r="H1" s="73"/>
      <c r="I1" s="73"/>
      <c r="J1" s="73"/>
      <c r="K1" s="73"/>
    </row>
    <row r="2" spans="2:100" x14ac:dyDescent="0.2">
      <c r="B2" s="74" t="s">
        <v>68</v>
      </c>
      <c r="C2" s="75"/>
      <c r="D2" s="76"/>
      <c r="E2" s="77"/>
      <c r="F2" s="78"/>
      <c r="G2" s="78"/>
      <c r="H2" s="78"/>
      <c r="I2" s="78"/>
      <c r="J2" s="78"/>
      <c r="K2" s="78"/>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x14ac:dyDescent="0.2">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x14ac:dyDescent="0.2">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35"/>
      <c r="CP4" s="35"/>
      <c r="CQ4" s="35"/>
      <c r="CR4" s="35"/>
      <c r="CS4" s="35"/>
      <c r="CT4" s="35"/>
      <c r="CU4" s="35"/>
      <c r="CV4" s="35"/>
    </row>
    <row r="5" spans="2:100" x14ac:dyDescent="0.2">
      <c r="B5" s="79" t="s">
        <v>69</v>
      </c>
      <c r="C5" s="80" t="s">
        <v>120</v>
      </c>
      <c r="D5" s="72">
        <v>1258.1997250000002</v>
      </c>
      <c r="E5" s="72">
        <v>1166.257535</v>
      </c>
      <c r="F5" s="72">
        <v>1040.104208</v>
      </c>
      <c r="G5" s="72">
        <v>1094.3487679999998</v>
      </c>
      <c r="H5" s="72">
        <v>1066.110727</v>
      </c>
      <c r="I5" s="72">
        <v>1096.9338759999998</v>
      </c>
      <c r="J5" s="72">
        <v>1318.767722</v>
      </c>
      <c r="K5" s="72">
        <v>1621.9841410000001</v>
      </c>
      <c r="L5" s="72">
        <v>1781.3958889999999</v>
      </c>
      <c r="M5" s="72">
        <v>1765.2168629999999</v>
      </c>
      <c r="N5" s="72">
        <v>1586.92326</v>
      </c>
      <c r="O5" s="72">
        <v>1676.7887029999999</v>
      </c>
      <c r="P5" s="72">
        <v>1044.316689</v>
      </c>
      <c r="Q5" s="72">
        <v>1103.2555989999998</v>
      </c>
      <c r="R5" s="72">
        <v>1045.2627340000001</v>
      </c>
      <c r="S5" s="72">
        <v>1065.540722</v>
      </c>
      <c r="T5" s="72">
        <v>1075.302811</v>
      </c>
      <c r="U5" s="72">
        <v>1098.2166420000001</v>
      </c>
      <c r="V5" s="72">
        <v>1331.6679099999999</v>
      </c>
      <c r="W5" s="72">
        <v>1531.3295819999998</v>
      </c>
      <c r="X5" s="72">
        <v>1674.088489</v>
      </c>
      <c r="Y5" s="72">
        <v>1623.4631529999999</v>
      </c>
      <c r="Z5" s="72">
        <v>1442.6843330000002</v>
      </c>
      <c r="AA5" s="72">
        <v>1485.723868</v>
      </c>
      <c r="AB5" s="72">
        <v>1227.1095809999999</v>
      </c>
      <c r="AC5" s="72">
        <v>1120.277345</v>
      </c>
      <c r="AD5" s="72">
        <v>1001.359348</v>
      </c>
      <c r="AE5" s="72">
        <v>1034.576814</v>
      </c>
      <c r="AF5" s="72">
        <v>1020.1047129999999</v>
      </c>
      <c r="AG5" s="72">
        <v>1075.8947599999999</v>
      </c>
      <c r="AH5" s="72">
        <v>1251.803903</v>
      </c>
      <c r="AI5" s="72">
        <v>1532.334284</v>
      </c>
      <c r="AJ5" s="72">
        <v>1706.6303270000001</v>
      </c>
      <c r="AK5" s="72">
        <v>1627.2165619999998</v>
      </c>
      <c r="AL5" s="72">
        <v>1498.3734999999999</v>
      </c>
      <c r="AM5" s="72">
        <v>1541.2472399999999</v>
      </c>
      <c r="AN5" s="72">
        <v>1293.2279680000001</v>
      </c>
      <c r="AO5" s="72">
        <v>1087.90779</v>
      </c>
      <c r="AP5" s="72">
        <v>994.15674799999999</v>
      </c>
      <c r="AQ5" s="72">
        <v>1025.4253429999999</v>
      </c>
      <c r="AR5" s="72">
        <v>1007.968116</v>
      </c>
      <c r="AS5" s="72">
        <v>1079.5331960000001</v>
      </c>
      <c r="AT5" s="72">
        <v>1296.5504060000001</v>
      </c>
      <c r="AU5" s="72">
        <v>1577.429545</v>
      </c>
      <c r="AV5" s="72">
        <v>1727.790626</v>
      </c>
      <c r="AW5" s="72">
        <v>1727.8655249999999</v>
      </c>
      <c r="AX5" s="72">
        <v>1469.821013</v>
      </c>
      <c r="AY5" s="72">
        <v>1431.9980390000001</v>
      </c>
      <c r="AZ5" s="72">
        <v>1163.1318410000001</v>
      </c>
      <c r="BA5" s="72">
        <v>1054.5655660000002</v>
      </c>
      <c r="BB5" s="72">
        <v>967.64457499999992</v>
      </c>
      <c r="BC5" s="72">
        <v>991.55386399999998</v>
      </c>
      <c r="BD5" s="72">
        <v>986.23319200000003</v>
      </c>
      <c r="BE5" s="72">
        <v>1032.04153</v>
      </c>
      <c r="BF5" s="72">
        <v>1229.0759430000001</v>
      </c>
      <c r="BG5" s="72">
        <v>1413.779759</v>
      </c>
      <c r="BH5" s="72">
        <v>1660.7272869999999</v>
      </c>
      <c r="BI5" s="72">
        <v>1714.196882</v>
      </c>
      <c r="BJ5" s="72">
        <v>1491.4620149999998</v>
      </c>
      <c r="BK5" s="72">
        <v>1432.9587549999999</v>
      </c>
      <c r="BL5" s="72">
        <v>1172.0097509999998</v>
      </c>
      <c r="BM5" s="72">
        <v>1084.275854</v>
      </c>
      <c r="BN5" s="72">
        <v>955.21778200000006</v>
      </c>
      <c r="BO5" s="72">
        <v>979.32954799999993</v>
      </c>
      <c r="BP5" s="72">
        <v>986.99956999999995</v>
      </c>
      <c r="BQ5" s="72">
        <v>1037.205561</v>
      </c>
      <c r="BR5" s="72">
        <v>1218.937668</v>
      </c>
      <c r="BS5" s="72">
        <v>1512.8073179999999</v>
      </c>
      <c r="BT5" s="72">
        <v>1790.797945</v>
      </c>
      <c r="BU5" s="72">
        <v>1612.7955260000001</v>
      </c>
      <c r="BV5" s="72">
        <v>1361.8168820000001</v>
      </c>
      <c r="BW5" s="72">
        <v>1417.1707379999998</v>
      </c>
      <c r="BX5" s="72">
        <v>1090.4216220000001</v>
      </c>
      <c r="BY5" s="72">
        <v>1054.8419220000001</v>
      </c>
      <c r="BZ5" s="72">
        <v>976.26008899999999</v>
      </c>
      <c r="CA5" s="72">
        <v>994.36993299999995</v>
      </c>
      <c r="CB5" s="72">
        <v>993.43824800000004</v>
      </c>
      <c r="CC5" s="72">
        <v>1011.429431</v>
      </c>
      <c r="CD5" s="72">
        <v>1181.282688</v>
      </c>
      <c r="CE5" s="72">
        <v>1335.048182</v>
      </c>
      <c r="CF5" s="72">
        <v>1526.104873</v>
      </c>
      <c r="CG5" s="72">
        <v>1533.228333</v>
      </c>
      <c r="CH5" s="72">
        <v>1453.8240840000001</v>
      </c>
      <c r="CI5" s="72">
        <v>1346.2950679999999</v>
      </c>
      <c r="CJ5" s="72">
        <v>1165.522389</v>
      </c>
      <c r="CK5" s="72">
        <v>1071.341484</v>
      </c>
      <c r="CL5" s="72">
        <v>984.73962699999993</v>
      </c>
      <c r="CM5" s="72">
        <v>1000.4879179999999</v>
      </c>
      <c r="CN5" s="72">
        <v>987.85831499999995</v>
      </c>
      <c r="CO5" s="35"/>
      <c r="CP5" s="35"/>
      <c r="CQ5" s="35"/>
      <c r="CR5" s="35"/>
      <c r="CS5" s="35"/>
      <c r="CT5" s="35"/>
      <c r="CU5" s="35"/>
      <c r="CV5" s="35"/>
    </row>
    <row r="6" spans="2:100" x14ac:dyDescent="0.2">
      <c r="B6" s="79" t="s">
        <v>70</v>
      </c>
      <c r="C6" s="80" t="s">
        <v>18</v>
      </c>
      <c r="D6" s="72">
        <v>1261.1067590000002</v>
      </c>
      <c r="E6" s="72">
        <v>1176.4964849999999</v>
      </c>
      <c r="F6" s="72">
        <v>1045.381832</v>
      </c>
      <c r="G6" s="72">
        <v>1102.8338509999999</v>
      </c>
      <c r="H6" s="72">
        <v>1044.8278810000002</v>
      </c>
      <c r="I6" s="72">
        <v>1104.3502149999999</v>
      </c>
      <c r="J6" s="72">
        <v>1326.4117580000002</v>
      </c>
      <c r="K6" s="72">
        <v>1624.291815</v>
      </c>
      <c r="L6" s="72">
        <v>1772.6479969999998</v>
      </c>
      <c r="M6" s="72">
        <v>1750.5606329999998</v>
      </c>
      <c r="N6" s="72">
        <v>1571.5529730000001</v>
      </c>
      <c r="O6" s="72">
        <v>1663.2081129999999</v>
      </c>
      <c r="P6" s="72">
        <v>1033.6779170000002</v>
      </c>
      <c r="Q6" s="72">
        <v>1470.2000149999999</v>
      </c>
      <c r="R6" s="72">
        <v>1052.376444</v>
      </c>
      <c r="S6" s="72">
        <v>1074.1599799999999</v>
      </c>
      <c r="T6" s="72">
        <v>1083.1322680000001</v>
      </c>
      <c r="U6" s="72">
        <v>1102.0602670000001</v>
      </c>
      <c r="V6" s="72">
        <v>1333.5880149999998</v>
      </c>
      <c r="W6" s="72">
        <v>1526.3066980000001</v>
      </c>
      <c r="X6" s="72">
        <v>1658.8514480000001</v>
      </c>
      <c r="Y6" s="72">
        <v>1604.2449779999999</v>
      </c>
      <c r="Z6" s="72">
        <v>1430.2153830000002</v>
      </c>
      <c r="AA6" s="72">
        <v>1481.6866089999999</v>
      </c>
      <c r="AB6" s="72">
        <v>1205.201736</v>
      </c>
      <c r="AC6" s="72">
        <v>1116.0701539999998</v>
      </c>
      <c r="AD6" s="72">
        <v>1001.210915</v>
      </c>
      <c r="AE6" s="72">
        <v>1043.502559</v>
      </c>
      <c r="AF6" s="72">
        <v>1033.4303609999999</v>
      </c>
      <c r="AG6" s="72">
        <v>1084.4175249999998</v>
      </c>
      <c r="AH6" s="72">
        <v>1259.9388299999998</v>
      </c>
      <c r="AI6" s="72">
        <v>1539.7070230000002</v>
      </c>
      <c r="AJ6" s="72">
        <v>1703.5679600000001</v>
      </c>
      <c r="AK6" s="72">
        <v>1617.2373399999997</v>
      </c>
      <c r="AL6" s="72">
        <v>1487.4417040000001</v>
      </c>
      <c r="AM6" s="72">
        <v>1531.417641</v>
      </c>
      <c r="AN6" s="72">
        <v>1284.117716</v>
      </c>
      <c r="AO6" s="72">
        <v>1084.7996499999999</v>
      </c>
      <c r="AP6" s="72">
        <v>998.39965799999993</v>
      </c>
      <c r="AQ6" s="72">
        <v>1032.0123629999998</v>
      </c>
      <c r="AR6" s="72">
        <v>1014.894579</v>
      </c>
      <c r="AS6" s="72">
        <v>1087.9059950000001</v>
      </c>
      <c r="AT6" s="72">
        <v>1302.9994340000001</v>
      </c>
      <c r="AU6" s="72">
        <v>1587.268822</v>
      </c>
      <c r="AV6" s="72">
        <v>1712.2823989999999</v>
      </c>
      <c r="AW6" s="72">
        <v>1703.4949939999999</v>
      </c>
      <c r="AX6" s="72">
        <v>1443.6534500000002</v>
      </c>
      <c r="AY6" s="72">
        <v>1414.612429</v>
      </c>
      <c r="AZ6" s="72">
        <v>1150.7035810000002</v>
      </c>
      <c r="BA6" s="72">
        <v>1048.0702620000002</v>
      </c>
      <c r="BB6" s="72">
        <v>970.29296799999986</v>
      </c>
      <c r="BC6" s="72">
        <v>997.4931160000001</v>
      </c>
      <c r="BD6" s="72">
        <v>994.83703300000002</v>
      </c>
      <c r="BE6" s="72">
        <v>1041.8675279999998</v>
      </c>
      <c r="BF6" s="72">
        <v>1237.4036550000001</v>
      </c>
      <c r="BG6" s="72">
        <v>1416.8166650000001</v>
      </c>
      <c r="BH6" s="72">
        <v>1653.474845</v>
      </c>
      <c r="BI6" s="72">
        <v>1700.903145</v>
      </c>
      <c r="BJ6" s="72">
        <v>1472.1346999999998</v>
      </c>
      <c r="BK6" s="72">
        <v>1416.6265109999999</v>
      </c>
      <c r="BL6" s="72">
        <v>1162.3534089999998</v>
      </c>
      <c r="BM6" s="72">
        <v>1081.6385930000001</v>
      </c>
      <c r="BN6" s="72">
        <v>958.071955</v>
      </c>
      <c r="BO6" s="72">
        <v>984.49596799999995</v>
      </c>
      <c r="BP6" s="72">
        <v>996.14420700000005</v>
      </c>
      <c r="BQ6" s="72">
        <v>1048.267329</v>
      </c>
      <c r="BR6" s="72">
        <v>1228.023181</v>
      </c>
      <c r="BS6" s="72">
        <v>1520.914534</v>
      </c>
      <c r="BT6" s="72">
        <v>1786.1818720000001</v>
      </c>
      <c r="BU6" s="72">
        <v>1598.0452990000001</v>
      </c>
      <c r="BV6" s="72">
        <v>1351.1688349999999</v>
      </c>
      <c r="BW6" s="72">
        <v>1409.2785329999997</v>
      </c>
      <c r="BX6" s="72">
        <v>1081.2318580000001</v>
      </c>
      <c r="BY6" s="72">
        <v>1052.1739750000002</v>
      </c>
      <c r="BZ6" s="72">
        <v>976.244505</v>
      </c>
      <c r="CA6" s="72">
        <v>997.200828</v>
      </c>
      <c r="CB6" s="72">
        <v>998.92635700000005</v>
      </c>
      <c r="CC6" s="72">
        <v>1021.730049</v>
      </c>
      <c r="CD6" s="72">
        <v>1187.8809240000001</v>
      </c>
      <c r="CE6" s="72">
        <v>1335.3890509999999</v>
      </c>
      <c r="CF6" s="72">
        <v>1518.598029</v>
      </c>
      <c r="CG6" s="72">
        <v>1521.0542270000001</v>
      </c>
      <c r="CH6" s="72">
        <v>1441.4164940000001</v>
      </c>
      <c r="CI6" s="72">
        <v>1331.1212419999997</v>
      </c>
      <c r="CJ6" s="72">
        <v>1151.335411</v>
      </c>
      <c r="CK6" s="72">
        <v>1072.8691670000001</v>
      </c>
      <c r="CL6" s="72">
        <v>991.63923399999999</v>
      </c>
      <c r="CM6" s="72">
        <v>1005.456367</v>
      </c>
      <c r="CN6" s="72">
        <v>992.51908900000001</v>
      </c>
      <c r="CO6" s="35"/>
      <c r="CP6" s="35"/>
      <c r="CQ6" s="35"/>
      <c r="CR6" s="35"/>
      <c r="CS6" s="35"/>
      <c r="CT6" s="35"/>
      <c r="CU6" s="35"/>
      <c r="CV6" s="35"/>
    </row>
    <row r="7" spans="2:100" x14ac:dyDescent="0.2">
      <c r="B7" s="79"/>
      <c r="C7" s="80" t="s">
        <v>19</v>
      </c>
      <c r="D7" s="72">
        <v>1259.56791</v>
      </c>
      <c r="E7" s="72">
        <v>1180.3951649999999</v>
      </c>
      <c r="F7" s="72">
        <v>1048.348812</v>
      </c>
      <c r="G7" s="72">
        <v>1108.996322</v>
      </c>
      <c r="H7" s="72">
        <v>1055.805638</v>
      </c>
      <c r="I7" s="72">
        <v>1117.6113229999999</v>
      </c>
      <c r="J7" s="72">
        <v>1337.7065980000002</v>
      </c>
      <c r="K7" s="72">
        <v>1636.571418</v>
      </c>
      <c r="L7" s="72">
        <v>1782.2529689999997</v>
      </c>
      <c r="M7" s="72">
        <v>1752.2592409999997</v>
      </c>
      <c r="N7" s="72">
        <v>1596.9396860000002</v>
      </c>
      <c r="O7" s="72">
        <v>1635.6944549999998</v>
      </c>
      <c r="P7" s="72">
        <v>1001.6617600000003</v>
      </c>
      <c r="Q7" s="72">
        <v>1443.376604</v>
      </c>
      <c r="R7" s="72">
        <v>1034.3988920000002</v>
      </c>
      <c r="S7" s="72">
        <v>1067.1466789999997</v>
      </c>
      <c r="T7" s="72">
        <v>955.46038100000021</v>
      </c>
      <c r="U7" s="72">
        <v>1115.7457320000001</v>
      </c>
      <c r="V7" s="72">
        <v>1344.1249409999998</v>
      </c>
      <c r="W7" s="72">
        <v>1531.874806</v>
      </c>
      <c r="X7" s="72">
        <v>1658.9599060000003</v>
      </c>
      <c r="Y7" s="72">
        <v>1592.9837210000001</v>
      </c>
      <c r="Z7" s="72">
        <v>1405.5107730000002</v>
      </c>
      <c r="AA7" s="72">
        <v>1456.4457150000001</v>
      </c>
      <c r="AB7" s="72">
        <v>1188.6144979999999</v>
      </c>
      <c r="AC7" s="72">
        <v>1102.6334129999998</v>
      </c>
      <c r="AD7" s="72">
        <v>986.37184499999989</v>
      </c>
      <c r="AE7" s="72">
        <v>1019.1746549999999</v>
      </c>
      <c r="AF7" s="72">
        <v>1030.9074930000002</v>
      </c>
      <c r="AG7" s="72">
        <v>1098.1817359999998</v>
      </c>
      <c r="AH7" s="72">
        <v>1277.0772179999999</v>
      </c>
      <c r="AI7" s="72">
        <v>1555.6822340000001</v>
      </c>
      <c r="AJ7" s="72">
        <v>1717.1006440000001</v>
      </c>
      <c r="AK7" s="72">
        <v>1625.4701019999998</v>
      </c>
      <c r="AL7" s="72">
        <v>1484.0939980000001</v>
      </c>
      <c r="AM7" s="72">
        <v>1515.3539120000003</v>
      </c>
      <c r="AN7" s="72">
        <v>1260.110267</v>
      </c>
      <c r="AO7" s="72">
        <v>1064.4724489999999</v>
      </c>
      <c r="AP7" s="72">
        <v>982.31415299999981</v>
      </c>
      <c r="AQ7" s="72">
        <v>1020.7205279999998</v>
      </c>
      <c r="AR7" s="72">
        <v>1012.7299919999999</v>
      </c>
      <c r="AS7" s="72">
        <v>1096.866681</v>
      </c>
      <c r="AT7" s="72">
        <v>1313.4154410000001</v>
      </c>
      <c r="AU7" s="72">
        <v>1601.1742059999999</v>
      </c>
      <c r="AV7" s="72">
        <v>1721.6557639999999</v>
      </c>
      <c r="AW7" s="72">
        <v>1703.4870579999999</v>
      </c>
      <c r="AX7" s="72">
        <v>1416.5786750000004</v>
      </c>
      <c r="AY7" s="72">
        <v>1376.051663</v>
      </c>
      <c r="AZ7" s="72">
        <v>1105.5770070000001</v>
      </c>
      <c r="BA7" s="72">
        <v>1009.714653</v>
      </c>
      <c r="BB7" s="72">
        <v>942.84485299999983</v>
      </c>
      <c r="BC7" s="72">
        <v>979.88974299999995</v>
      </c>
      <c r="BD7" s="72">
        <v>995.09157700000003</v>
      </c>
      <c r="BE7" s="72">
        <v>1050.6769159999999</v>
      </c>
      <c r="BF7" s="72">
        <v>1249.649795</v>
      </c>
      <c r="BG7" s="72">
        <v>1430.8684400000002</v>
      </c>
      <c r="BH7" s="72">
        <v>1665.5089089999999</v>
      </c>
      <c r="BI7" s="72">
        <v>1703.5131370000001</v>
      </c>
      <c r="BJ7" s="72">
        <v>1462.163284</v>
      </c>
      <c r="BK7" s="72">
        <v>1394.942963</v>
      </c>
      <c r="BL7" s="72">
        <v>1131.1572849999998</v>
      </c>
      <c r="BM7" s="72">
        <v>1051.3511590000001</v>
      </c>
      <c r="BN7" s="72">
        <v>939.99198100000012</v>
      </c>
      <c r="BO7" s="72">
        <v>975.56354400000009</v>
      </c>
      <c r="BP7" s="72">
        <v>997.51674000000014</v>
      </c>
      <c r="BQ7" s="72">
        <v>1058.977621</v>
      </c>
      <c r="BR7" s="72">
        <v>1242.616301</v>
      </c>
      <c r="BS7" s="72">
        <v>1536.3449349999999</v>
      </c>
      <c r="BT7" s="72">
        <v>1802.5571140000002</v>
      </c>
      <c r="BU7" s="72">
        <v>1606.8611440000002</v>
      </c>
      <c r="BV7" s="72">
        <v>1347.0544659999998</v>
      </c>
      <c r="BW7" s="72">
        <v>1390.5051849999998</v>
      </c>
      <c r="BX7" s="72">
        <v>1056.5007069999999</v>
      </c>
      <c r="BY7" s="72">
        <v>1036.841396</v>
      </c>
      <c r="BZ7" s="72">
        <v>961.29021900000021</v>
      </c>
      <c r="CA7" s="72">
        <v>984.02965599999993</v>
      </c>
      <c r="CB7" s="72">
        <v>996.4704680000001</v>
      </c>
      <c r="CC7" s="72">
        <v>1024.9214290000002</v>
      </c>
      <c r="CD7" s="72">
        <v>1194.4586139999999</v>
      </c>
      <c r="CE7" s="72">
        <v>1342.2968959999998</v>
      </c>
      <c r="CF7" s="72">
        <v>1521.759429</v>
      </c>
      <c r="CG7" s="72">
        <v>1520.951646</v>
      </c>
      <c r="CH7" s="72">
        <v>1433.8039140000001</v>
      </c>
      <c r="CI7" s="72">
        <v>1316.2014699999997</v>
      </c>
      <c r="CJ7" s="72">
        <v>1129.5053439999999</v>
      </c>
      <c r="CK7" s="72">
        <v>1047.5096120000001</v>
      </c>
      <c r="CL7" s="72">
        <v>970.86211700000013</v>
      </c>
      <c r="CM7" s="72">
        <v>997.72993699999984</v>
      </c>
      <c r="CN7" s="72">
        <v>995.99017100000015</v>
      </c>
      <c r="CO7" s="35"/>
      <c r="CP7" s="35"/>
      <c r="CQ7" s="35"/>
      <c r="CR7" s="35"/>
      <c r="CS7" s="35"/>
      <c r="CT7" s="35"/>
      <c r="CU7" s="35"/>
      <c r="CV7" s="35"/>
    </row>
    <row r="8" spans="2:100" x14ac:dyDescent="0.2">
      <c r="B8" s="79"/>
      <c r="C8" s="80" t="s">
        <v>20</v>
      </c>
      <c r="D8" s="72">
        <v>1263.5727219999999</v>
      </c>
      <c r="E8" s="72">
        <v>1185.4205600276482</v>
      </c>
      <c r="F8" s="72">
        <v>1051.7021779999998</v>
      </c>
      <c r="G8" s="72">
        <v>1104.5972250000002</v>
      </c>
      <c r="H8" s="72">
        <v>1048.9660340000003</v>
      </c>
      <c r="I8" s="72">
        <v>1111.4871519999997</v>
      </c>
      <c r="J8" s="72">
        <v>1335.7356710000001</v>
      </c>
      <c r="K8" s="72">
        <v>1634.89059</v>
      </c>
      <c r="L8" s="72">
        <v>1786.5741679999996</v>
      </c>
      <c r="M8" s="72">
        <v>1754.9442559999995</v>
      </c>
      <c r="N8" s="72">
        <v>1596.0488250000003</v>
      </c>
      <c r="O8" s="72">
        <v>1632.0679789999999</v>
      </c>
      <c r="P8" s="72">
        <v>996.18209300000012</v>
      </c>
      <c r="Q8" s="72">
        <v>1395.467277</v>
      </c>
      <c r="R8" s="72">
        <v>1020.537103</v>
      </c>
      <c r="S8" s="72">
        <v>1052.5563149999996</v>
      </c>
      <c r="T8" s="72">
        <v>943.45417500000019</v>
      </c>
      <c r="U8" s="72">
        <v>1108.2937830000001</v>
      </c>
      <c r="V8" s="72">
        <v>1339.9284139999997</v>
      </c>
      <c r="W8" s="72">
        <v>1532.454612</v>
      </c>
      <c r="X8" s="72">
        <v>1659.1182180000003</v>
      </c>
      <c r="Y8" s="72">
        <v>1587.8213020000001</v>
      </c>
      <c r="Z8" s="72">
        <v>1395.0352520000004</v>
      </c>
      <c r="AA8" s="72">
        <v>1445.7764890000001</v>
      </c>
      <c r="AB8" s="72">
        <v>1180.741667</v>
      </c>
      <c r="AC8" s="72">
        <v>1096.3655979999999</v>
      </c>
      <c r="AD8" s="72">
        <v>975.15243399999986</v>
      </c>
      <c r="AE8" s="72">
        <v>1005.879252</v>
      </c>
      <c r="AF8" s="72">
        <v>1021.5988010000001</v>
      </c>
      <c r="AG8" s="72">
        <v>1089.0969589999997</v>
      </c>
      <c r="AH8" s="72">
        <v>1293.8837269999999</v>
      </c>
      <c r="AI8" s="72">
        <v>1550.7294240000001</v>
      </c>
      <c r="AJ8" s="72">
        <v>1714.9678610000003</v>
      </c>
      <c r="AK8" s="72">
        <v>1625.1981029999997</v>
      </c>
      <c r="AL8" s="72">
        <v>1485.1495830000001</v>
      </c>
      <c r="AM8" s="72">
        <v>1515.5290240000002</v>
      </c>
      <c r="AN8" s="72">
        <v>1258.4591310000001</v>
      </c>
      <c r="AO8" s="72">
        <v>1059.3021570000001</v>
      </c>
      <c r="AP8" s="72">
        <v>972.05810199999985</v>
      </c>
      <c r="AQ8" s="72">
        <v>1009.0544229999998</v>
      </c>
      <c r="AR8" s="72">
        <v>1003.6682529999998</v>
      </c>
      <c r="AS8" s="72">
        <v>1092.1520390000001</v>
      </c>
      <c r="AT8" s="72">
        <v>1310.7222260000003</v>
      </c>
      <c r="AU8" s="72">
        <v>1603.828387</v>
      </c>
      <c r="AV8" s="72">
        <v>1728.9928649999999</v>
      </c>
      <c r="AW8" s="72">
        <v>1708.0391509999999</v>
      </c>
      <c r="AX8" s="72">
        <v>1416.7256060000004</v>
      </c>
      <c r="AY8" s="72">
        <v>1371.6627249999999</v>
      </c>
      <c r="AZ8" s="72">
        <v>1098.468331</v>
      </c>
      <c r="BA8" s="72">
        <v>994.00661500000001</v>
      </c>
      <c r="BB8" s="72">
        <v>919.0471329999998</v>
      </c>
      <c r="BC8" s="72">
        <v>954.12030200000004</v>
      </c>
      <c r="BD8" s="72">
        <v>972.12930200000017</v>
      </c>
      <c r="BE8" s="72">
        <v>1039.0079469999998</v>
      </c>
      <c r="BF8" s="72">
        <v>1245.0710899999999</v>
      </c>
      <c r="BG8" s="72">
        <v>1431.8621560000001</v>
      </c>
      <c r="BH8" s="72">
        <v>1669.177612</v>
      </c>
      <c r="BI8" s="72">
        <v>1708.1190590000001</v>
      </c>
      <c r="BJ8" s="72">
        <v>1464.3757210000001</v>
      </c>
      <c r="BK8" s="72">
        <v>1392.937189</v>
      </c>
      <c r="BL8" s="72">
        <v>1125.3820529999996</v>
      </c>
      <c r="BM8" s="72">
        <v>1039.9700720000001</v>
      </c>
      <c r="BN8" s="72">
        <v>924.08681100000001</v>
      </c>
      <c r="BO8" s="72">
        <v>957.68763800000011</v>
      </c>
      <c r="BP8" s="72">
        <v>984.92564800000014</v>
      </c>
      <c r="BQ8" s="72">
        <v>1052.527431</v>
      </c>
      <c r="BR8" s="72">
        <v>1243.557519</v>
      </c>
      <c r="BS8" s="72">
        <v>1539.5807059999997</v>
      </c>
      <c r="BT8" s="72">
        <v>1808.4629960000002</v>
      </c>
      <c r="BU8" s="72">
        <v>1612.3946140000003</v>
      </c>
      <c r="BV8" s="72">
        <v>1350.3052149999999</v>
      </c>
      <c r="BW8" s="72">
        <v>1388.6830369999998</v>
      </c>
      <c r="BX8" s="72">
        <v>1052.0492409999999</v>
      </c>
      <c r="BY8" s="72">
        <v>1030.7336000000003</v>
      </c>
      <c r="BZ8" s="72">
        <v>950.09435800000017</v>
      </c>
      <c r="CA8" s="72">
        <v>972.65629599999988</v>
      </c>
      <c r="CB8" s="72">
        <v>984.69949700000018</v>
      </c>
      <c r="CC8" s="72">
        <v>1017.768411</v>
      </c>
      <c r="CD8" s="72">
        <v>1190.298902</v>
      </c>
      <c r="CE8" s="72">
        <v>1341.4118199999998</v>
      </c>
      <c r="CF8" s="72">
        <v>1522.6109529999999</v>
      </c>
      <c r="CG8" s="72">
        <v>1521.7396329999999</v>
      </c>
      <c r="CH8" s="72">
        <v>1434.233438</v>
      </c>
      <c r="CI8" s="72">
        <v>1314.3189499999999</v>
      </c>
      <c r="CJ8" s="72">
        <v>1125.1679929999998</v>
      </c>
      <c r="CK8" s="72">
        <v>1037.9532960000001</v>
      </c>
      <c r="CL8" s="72">
        <v>957.96528799999999</v>
      </c>
      <c r="CM8" s="72">
        <v>984.6694829999999</v>
      </c>
      <c r="CN8" s="72">
        <v>986.63814600000001</v>
      </c>
      <c r="CO8" s="35"/>
      <c r="CP8" s="35"/>
      <c r="CQ8" s="35"/>
      <c r="CR8" s="35"/>
      <c r="CS8" s="35"/>
      <c r="CT8" s="35"/>
      <c r="CU8" s="35"/>
      <c r="CV8" s="35"/>
    </row>
    <row r="9" spans="2:100" x14ac:dyDescent="0.2">
      <c r="B9" s="79"/>
      <c r="C9" s="80" t="s">
        <v>21</v>
      </c>
      <c r="D9" s="72">
        <v>1276.2155699999998</v>
      </c>
      <c r="E9" s="72">
        <v>1195.9505230276482</v>
      </c>
      <c r="F9" s="72">
        <v>1062.8768459999999</v>
      </c>
      <c r="G9" s="72">
        <v>1112.1581260000003</v>
      </c>
      <c r="H9" s="72">
        <v>1056.0773066487156</v>
      </c>
      <c r="I9" s="72">
        <v>1116.4744889999997</v>
      </c>
      <c r="J9" s="72">
        <v>1337.3339089999999</v>
      </c>
      <c r="K9" s="72">
        <v>1635.1610129723517</v>
      </c>
      <c r="L9" s="72">
        <v>1785.8745569999996</v>
      </c>
      <c r="M9" s="72">
        <v>1755.3986329999993</v>
      </c>
      <c r="N9" s="72">
        <v>1593.3306890000001</v>
      </c>
      <c r="O9" s="72">
        <v>1627.6900009999999</v>
      </c>
      <c r="P9" s="72">
        <v>994.78692300000023</v>
      </c>
      <c r="Q9" s="72">
        <v>1393.0835939999999</v>
      </c>
      <c r="R9" s="72">
        <v>1018.660714</v>
      </c>
      <c r="S9" s="72">
        <v>1049.6206459999996</v>
      </c>
      <c r="T9" s="72">
        <v>940.80522700000006</v>
      </c>
      <c r="U9" s="72">
        <v>1106.575765</v>
      </c>
      <c r="V9" s="72">
        <v>1338.6285249999999</v>
      </c>
      <c r="W9" s="72">
        <v>1529.7680080000002</v>
      </c>
      <c r="X9" s="72">
        <v>1653.3630880000005</v>
      </c>
      <c r="Y9" s="72">
        <v>1579.932798</v>
      </c>
      <c r="Z9" s="72">
        <v>1385.4803470000004</v>
      </c>
      <c r="AA9" s="72">
        <v>1436.898379</v>
      </c>
      <c r="AB9" s="72">
        <v>1180.741667</v>
      </c>
      <c r="AC9" s="72">
        <v>1080.1132130000001</v>
      </c>
      <c r="AD9" s="72">
        <v>970.9307849999999</v>
      </c>
      <c r="AE9" s="72">
        <v>1004.3633829999998</v>
      </c>
      <c r="AF9" s="72">
        <v>1020.3325769999999</v>
      </c>
      <c r="AG9" s="72">
        <v>1084.0171409999998</v>
      </c>
      <c r="AH9" s="72">
        <v>1282.746807</v>
      </c>
      <c r="AI9" s="72">
        <v>1535.1659999999999</v>
      </c>
      <c r="AJ9" s="72">
        <v>1694.8951170000003</v>
      </c>
      <c r="AK9" s="72">
        <v>1604.9168889999999</v>
      </c>
      <c r="AL9" s="72">
        <v>1467.0713030000002</v>
      </c>
      <c r="AM9" s="72">
        <v>1501.6561220000001</v>
      </c>
      <c r="AN9" s="72">
        <v>1247.549986</v>
      </c>
      <c r="AO9" s="72">
        <v>1054.9327029999999</v>
      </c>
      <c r="AP9" s="72">
        <v>968.35311699999977</v>
      </c>
      <c r="AQ9" s="72">
        <v>1004.6481369999999</v>
      </c>
      <c r="AR9" s="72">
        <v>996.27549799999997</v>
      </c>
      <c r="AS9" s="72">
        <v>1082.6610130000001</v>
      </c>
      <c r="AT9" s="72">
        <v>1300.5471930000003</v>
      </c>
      <c r="AU9" s="72">
        <v>1591.5630449999999</v>
      </c>
      <c r="AV9" s="72">
        <v>1713.6402449999998</v>
      </c>
      <c r="AW9" s="72">
        <v>1690.361911</v>
      </c>
      <c r="AX9" s="72">
        <v>1399.5873280000005</v>
      </c>
      <c r="AY9" s="72">
        <v>1354.12201</v>
      </c>
      <c r="AZ9" s="72">
        <v>1079.3810499999997</v>
      </c>
      <c r="BA9" s="72">
        <v>975.75335899999993</v>
      </c>
      <c r="BB9" s="72">
        <v>901.74722799999972</v>
      </c>
      <c r="BC9" s="72">
        <v>940.11471499999993</v>
      </c>
      <c r="BD9" s="72">
        <v>958.44870800000012</v>
      </c>
      <c r="BE9" s="72">
        <v>1025.6966609999999</v>
      </c>
      <c r="BF9" s="72">
        <v>1228.231323</v>
      </c>
      <c r="BG9" s="72">
        <v>1416.8609489999999</v>
      </c>
      <c r="BH9" s="72">
        <v>1652.7440960000001</v>
      </c>
      <c r="BI9" s="72">
        <v>1691.6172780000002</v>
      </c>
      <c r="BJ9" s="72">
        <v>1449.3523150000001</v>
      </c>
      <c r="BK9" s="72">
        <v>1380.9138660000001</v>
      </c>
      <c r="BL9" s="72">
        <v>1115.2882199999997</v>
      </c>
      <c r="BM9" s="72">
        <v>1030.0057870000001</v>
      </c>
      <c r="BN9" s="72">
        <v>914.488652</v>
      </c>
      <c r="BO9" s="72">
        <v>948.27754200000004</v>
      </c>
      <c r="BP9" s="72">
        <v>975.27543400000013</v>
      </c>
      <c r="BQ9" s="72">
        <v>1044.207846</v>
      </c>
      <c r="BR9" s="72">
        <v>1236.1967</v>
      </c>
      <c r="BS9" s="72">
        <v>1531.600774</v>
      </c>
      <c r="BT9" s="72">
        <v>1800.7902360000003</v>
      </c>
      <c r="BU9" s="72">
        <v>1604.3774670000003</v>
      </c>
      <c r="BV9" s="72">
        <v>1342.4539209999998</v>
      </c>
      <c r="BW9" s="72">
        <v>1381.0410389999997</v>
      </c>
      <c r="BX9" s="72">
        <v>1042.065554</v>
      </c>
      <c r="BY9" s="72">
        <v>1024.5295600000002</v>
      </c>
      <c r="BZ9" s="72">
        <v>944.57373500000028</v>
      </c>
      <c r="CA9" s="72">
        <v>968.37466299999983</v>
      </c>
      <c r="CB9" s="72">
        <v>979.92150200000015</v>
      </c>
      <c r="CC9" s="72">
        <v>1012.6172549999999</v>
      </c>
      <c r="CD9" s="72">
        <v>1184.232297</v>
      </c>
      <c r="CE9" s="72">
        <v>1333.8216429999998</v>
      </c>
      <c r="CF9" s="72">
        <v>1513.5388349999998</v>
      </c>
      <c r="CG9" s="72">
        <v>1511.4841029999998</v>
      </c>
      <c r="CH9" s="72">
        <v>1425.755962</v>
      </c>
      <c r="CI9" s="72">
        <v>1307.9467269999998</v>
      </c>
      <c r="CJ9" s="72">
        <v>1117.9414459999998</v>
      </c>
      <c r="CK9" s="72">
        <v>1032.4546690000002</v>
      </c>
      <c r="CL9" s="72">
        <v>952.26292399999988</v>
      </c>
      <c r="CM9" s="72">
        <v>979.61485299999993</v>
      </c>
      <c r="CN9" s="72">
        <v>980.50014300000009</v>
      </c>
      <c r="CO9" s="35"/>
      <c r="CP9" s="35"/>
      <c r="CQ9" s="35"/>
      <c r="CR9" s="35"/>
      <c r="CS9" s="35"/>
      <c r="CT9" s="35"/>
      <c r="CU9" s="35"/>
      <c r="CV9" s="35"/>
    </row>
    <row r="10" spans="2:100" x14ac:dyDescent="0.2">
      <c r="B10" s="79"/>
      <c r="C10" s="80" t="s">
        <v>22</v>
      </c>
      <c r="D10" s="72">
        <v>1272.0667819999996</v>
      </c>
      <c r="E10" s="72">
        <v>1193.7967110276481</v>
      </c>
      <c r="F10" s="72">
        <v>1066.5635419999999</v>
      </c>
      <c r="G10" s="72">
        <v>1114.7570290000001</v>
      </c>
      <c r="H10" s="72">
        <v>1056.3285366487157</v>
      </c>
      <c r="I10" s="72">
        <v>1116.5587679999999</v>
      </c>
      <c r="J10" s="72">
        <v>1336.6545599999999</v>
      </c>
      <c r="K10" s="72">
        <v>1635.1974959723518</v>
      </c>
      <c r="L10" s="72">
        <v>1785.3833649999997</v>
      </c>
      <c r="M10" s="72">
        <v>1755.2393169999996</v>
      </c>
      <c r="N10" s="72">
        <v>1593.8424430000002</v>
      </c>
      <c r="O10" s="72">
        <v>1625.419922</v>
      </c>
      <c r="P10" s="72">
        <v>992.67742600000031</v>
      </c>
      <c r="Q10" s="72">
        <v>1392.443847</v>
      </c>
      <c r="R10" s="72">
        <v>1015.4204120000001</v>
      </c>
      <c r="S10" s="72">
        <v>1042.5575769999998</v>
      </c>
      <c r="T10" s="72">
        <v>933.98100499999998</v>
      </c>
      <c r="U10" s="72">
        <v>1098.2989699999998</v>
      </c>
      <c r="V10" s="72">
        <v>1333.3821369999998</v>
      </c>
      <c r="W10" s="72">
        <v>1523.4401280000004</v>
      </c>
      <c r="X10" s="72">
        <v>1647.2485850000005</v>
      </c>
      <c r="Y10" s="72">
        <v>1572.654655</v>
      </c>
      <c r="Z10" s="72">
        <v>1375.7294510000004</v>
      </c>
      <c r="AA10" s="72">
        <v>1425.2403629999999</v>
      </c>
      <c r="AB10" s="72">
        <v>1167.8888770000001</v>
      </c>
      <c r="AC10" s="72">
        <v>1070.6147650000003</v>
      </c>
      <c r="AD10" s="72">
        <v>963.03764599999965</v>
      </c>
      <c r="AE10" s="72">
        <v>992.78743699999973</v>
      </c>
      <c r="AF10" s="72">
        <v>1011.034455</v>
      </c>
      <c r="AG10" s="72">
        <v>1076.7469959999999</v>
      </c>
      <c r="AH10" s="72">
        <v>1277.390363</v>
      </c>
      <c r="AI10" s="72">
        <v>1528.1149189999999</v>
      </c>
      <c r="AJ10" s="72">
        <v>1694.8947990000004</v>
      </c>
      <c r="AK10" s="72">
        <v>1604.9165599999999</v>
      </c>
      <c r="AL10" s="72">
        <v>1454.5819690000001</v>
      </c>
      <c r="AM10" s="72">
        <v>1486.880981</v>
      </c>
      <c r="AN10" s="72">
        <v>1230.481599</v>
      </c>
      <c r="AO10" s="72">
        <v>1035.9703469999999</v>
      </c>
      <c r="AP10" s="72">
        <v>951.06494699999985</v>
      </c>
      <c r="AQ10" s="72">
        <v>1004.6481369999999</v>
      </c>
      <c r="AR10" s="72">
        <v>981.03374599999984</v>
      </c>
      <c r="AS10" s="72">
        <v>1067.7621860000004</v>
      </c>
      <c r="AT10" s="72">
        <v>1286.9571170000004</v>
      </c>
      <c r="AU10" s="72">
        <v>1578.6475209999999</v>
      </c>
      <c r="AV10" s="72">
        <v>1700.2576899999997</v>
      </c>
      <c r="AW10" s="72">
        <v>1680.147792</v>
      </c>
      <c r="AX10" s="72">
        <v>1388.2936070000005</v>
      </c>
      <c r="AY10" s="72">
        <v>1344.884697</v>
      </c>
      <c r="AZ10" s="72">
        <v>1070.3191289999997</v>
      </c>
      <c r="BA10" s="72">
        <v>967.56338999999991</v>
      </c>
      <c r="BB10" s="72">
        <v>895.07273999999984</v>
      </c>
      <c r="BC10" s="72">
        <v>933.43865099999994</v>
      </c>
      <c r="BD10" s="72">
        <v>952.89816500000029</v>
      </c>
      <c r="BE10" s="72">
        <v>1020.4043209999999</v>
      </c>
      <c r="BF10" s="72">
        <v>1222.33465</v>
      </c>
      <c r="BG10" s="72">
        <v>1411.411779</v>
      </c>
      <c r="BH10" s="72">
        <v>1647.7168800000002</v>
      </c>
      <c r="BI10" s="72">
        <v>1686.6931950000001</v>
      </c>
      <c r="BJ10" s="72">
        <v>1443.4494250000002</v>
      </c>
      <c r="BK10" s="72">
        <v>1372.6401560000002</v>
      </c>
      <c r="BL10" s="72">
        <v>1105.6807279999996</v>
      </c>
      <c r="BM10" s="72">
        <v>1020.8268050000003</v>
      </c>
      <c r="BN10" s="72">
        <v>905.24394999999993</v>
      </c>
      <c r="BO10" s="72">
        <v>939.11824300000012</v>
      </c>
      <c r="BP10" s="72">
        <v>966.42152600000009</v>
      </c>
      <c r="BQ10" s="72">
        <v>1038.6115160000002</v>
      </c>
      <c r="BR10" s="72">
        <v>1230.1422620000001</v>
      </c>
      <c r="BS10" s="72">
        <v>1525.621701</v>
      </c>
      <c r="BT10" s="72">
        <v>1795.4686100000004</v>
      </c>
      <c r="BU10" s="72">
        <v>1599.1816050000002</v>
      </c>
      <c r="BV10" s="72">
        <v>1336.412409</v>
      </c>
      <c r="BW10" s="72">
        <v>1375.1911359999995</v>
      </c>
      <c r="BX10" s="72">
        <v>1036.5723609999998</v>
      </c>
      <c r="BY10" s="72">
        <v>1019.5048840000002</v>
      </c>
      <c r="BZ10" s="72">
        <v>941.26012800000024</v>
      </c>
      <c r="CA10" s="72">
        <v>964.2253149999998</v>
      </c>
      <c r="CB10" s="72">
        <v>977.05617800000016</v>
      </c>
      <c r="CC10" s="72">
        <v>1010.9005719999999</v>
      </c>
      <c r="CD10" s="72">
        <v>1182.3882010000002</v>
      </c>
      <c r="CE10" s="72">
        <v>1331.7419039999997</v>
      </c>
      <c r="CF10" s="72">
        <v>1511.4982589999997</v>
      </c>
      <c r="CG10" s="72">
        <v>1509.2027839999998</v>
      </c>
      <c r="CH10" s="72">
        <v>1422.9034159999999</v>
      </c>
      <c r="CI10" s="72">
        <v>1304.8917789999998</v>
      </c>
      <c r="CJ10" s="72">
        <v>1115.537812</v>
      </c>
      <c r="CK10" s="72">
        <v>1029.6763540000002</v>
      </c>
      <c r="CL10" s="72">
        <v>949.34400199999982</v>
      </c>
      <c r="CM10" s="72">
        <v>976.70783399999982</v>
      </c>
      <c r="CN10" s="72">
        <v>978.21352400000012</v>
      </c>
      <c r="CO10" s="35"/>
      <c r="CP10" s="35"/>
      <c r="CQ10" s="35"/>
      <c r="CR10" s="35"/>
      <c r="CS10" s="35"/>
      <c r="CT10" s="35"/>
      <c r="CU10" s="35"/>
      <c r="CV10" s="35"/>
    </row>
    <row r="11" spans="2:100" x14ac:dyDescent="0.2">
      <c r="B11" s="81"/>
      <c r="C11" s="31" t="s">
        <v>67</v>
      </c>
      <c r="D11" s="72">
        <v>1235.3479689829296</v>
      </c>
      <c r="E11" s="72">
        <v>1159.3372008565716</v>
      </c>
      <c r="F11" s="72">
        <v>1035.776677800977</v>
      </c>
      <c r="G11" s="72">
        <v>1082.5790368642729</v>
      </c>
      <c r="H11" s="72">
        <v>1025.8371107498201</v>
      </c>
      <c r="I11" s="72">
        <v>1084.3287678106212</v>
      </c>
      <c r="J11" s="72">
        <v>1298.0713900347503</v>
      </c>
      <c r="K11" s="72">
        <v>1587.9967420888265</v>
      </c>
      <c r="L11" s="72">
        <v>1733.8474245361265</v>
      </c>
      <c r="M11" s="72">
        <v>1704.573498826679</v>
      </c>
      <c r="N11" s="72">
        <v>1547.8354224006782</v>
      </c>
      <c r="O11" s="72">
        <v>1578.5014024421653</v>
      </c>
      <c r="P11" s="72">
        <v>1004.0154376704254</v>
      </c>
      <c r="Q11" s="72">
        <v>1408.3478498252821</v>
      </c>
      <c r="R11" s="72">
        <v>1027.0181860402893</v>
      </c>
      <c r="S11" s="72">
        <v>1054.4653021738734</v>
      </c>
      <c r="T11" s="72">
        <v>944.64860683851043</v>
      </c>
      <c r="U11" s="72">
        <v>1110.8433537175317</v>
      </c>
      <c r="V11" s="72">
        <v>1348.6115577911626</v>
      </c>
      <c r="W11" s="72">
        <v>1540.8403241745609</v>
      </c>
      <c r="X11" s="72">
        <v>1666.0628777316067</v>
      </c>
      <c r="Y11" s="72">
        <v>1590.6169621552938</v>
      </c>
      <c r="Z11" s="72">
        <v>1391.4425478854992</v>
      </c>
      <c r="AA11" s="72">
        <v>1441.5189560712347</v>
      </c>
      <c r="AB11" s="72">
        <v>1190.7804849090126</v>
      </c>
      <c r="AC11" s="72">
        <v>1091.5997181960049</v>
      </c>
      <c r="AD11" s="72">
        <v>981.91399684810369</v>
      </c>
      <c r="AE11" s="72">
        <v>1012.2469088661724</v>
      </c>
      <c r="AF11" s="72">
        <v>1030.851583822918</v>
      </c>
      <c r="AG11" s="72">
        <v>1097.8521461003709</v>
      </c>
      <c r="AH11" s="72">
        <v>1302.4282924746437</v>
      </c>
      <c r="AI11" s="72">
        <v>1558.0672614313423</v>
      </c>
      <c r="AJ11" s="72">
        <v>1728.1161678732074</v>
      </c>
      <c r="AK11" s="72">
        <v>1636.3742794301004</v>
      </c>
      <c r="AL11" s="72">
        <v>1483.0930035355805</v>
      </c>
      <c r="AM11" s="72">
        <v>1516.025103437275</v>
      </c>
      <c r="AN11" s="72">
        <v>1249.3128766780287</v>
      </c>
      <c r="AO11" s="72">
        <v>1051.8248264870683</v>
      </c>
      <c r="AP11" s="72">
        <v>965.62003512269234</v>
      </c>
      <c r="AQ11" s="72">
        <v>1020.0232617088425</v>
      </c>
      <c r="AR11" s="72">
        <v>996.0474763129572</v>
      </c>
      <c r="AS11" s="72">
        <v>1084.1032074626582</v>
      </c>
      <c r="AT11" s="72">
        <v>1306.6526954220083</v>
      </c>
      <c r="AU11" s="72">
        <v>1602.807126351142</v>
      </c>
      <c r="AV11" s="72">
        <v>1726.2784161210682</v>
      </c>
      <c r="AW11" s="72">
        <v>1705.8607564498475</v>
      </c>
      <c r="AX11" s="72">
        <v>1409.5400380179819</v>
      </c>
      <c r="AY11" s="72">
        <v>1365.4667985078327</v>
      </c>
      <c r="AZ11" s="72">
        <v>1104.3449243326722</v>
      </c>
      <c r="BA11" s="72">
        <v>998.32254676690354</v>
      </c>
      <c r="BB11" s="72">
        <v>923.52739528355903</v>
      </c>
      <c r="BC11" s="72">
        <v>963.11297114805359</v>
      </c>
      <c r="BD11" s="72">
        <v>983.1911094655095</v>
      </c>
      <c r="BE11" s="72">
        <v>1052.8433082536048</v>
      </c>
      <c r="BF11" s="72">
        <v>1261.1930684866361</v>
      </c>
      <c r="BG11" s="72">
        <v>1456.2810212859399</v>
      </c>
      <c r="BH11" s="72">
        <v>1700.0983387687049</v>
      </c>
      <c r="BI11" s="72">
        <v>1740.3137235760912</v>
      </c>
      <c r="BJ11" s="72">
        <v>1489.3371545353973</v>
      </c>
      <c r="BK11" s="72">
        <v>1416.2768357042114</v>
      </c>
      <c r="BL11" s="72">
        <v>1139.3819438878249</v>
      </c>
      <c r="BM11" s="72">
        <v>1051.941668150065</v>
      </c>
      <c r="BN11" s="72">
        <v>932.8358406945963</v>
      </c>
      <c r="BO11" s="72">
        <v>967.74262420703008</v>
      </c>
      <c r="BP11" s="72">
        <v>995.87811293471214</v>
      </c>
      <c r="BQ11" s="72">
        <v>1070.2684582238294</v>
      </c>
      <c r="BR11" s="72">
        <v>1267.6370730196238</v>
      </c>
      <c r="BS11" s="72">
        <v>1572.1227433050012</v>
      </c>
      <c r="BT11" s="72">
        <v>1850.1946025158288</v>
      </c>
      <c r="BU11" s="72">
        <v>1647.92475765622</v>
      </c>
      <c r="BV11" s="72">
        <v>1377.1463405684244</v>
      </c>
      <c r="BW11" s="72">
        <v>1417.1070455276906</v>
      </c>
      <c r="BX11" s="72">
        <v>1048.6890300982409</v>
      </c>
      <c r="BY11" s="72">
        <v>1031.4220484819389</v>
      </c>
      <c r="BZ11" s="72">
        <v>952.262676336656</v>
      </c>
      <c r="CA11" s="72">
        <v>975.49630727952683</v>
      </c>
      <c r="CB11" s="72">
        <v>988.47715240047228</v>
      </c>
      <c r="CC11" s="72">
        <v>1022.7171592282469</v>
      </c>
      <c r="CD11" s="72">
        <v>1196.2093360371725</v>
      </c>
      <c r="CE11" s="72">
        <v>1347.3088596532089</v>
      </c>
      <c r="CF11" s="72">
        <v>1529.1664169944904</v>
      </c>
      <c r="CG11" s="72">
        <v>1526.8441098001888</v>
      </c>
      <c r="CH11" s="72">
        <v>1439.5359739371961</v>
      </c>
      <c r="CI11" s="72">
        <v>1320.1448790150387</v>
      </c>
      <c r="CJ11" s="72">
        <v>1139.8121514892703</v>
      </c>
      <c r="CK11" s="72">
        <v>1052.0823299446954</v>
      </c>
      <c r="CL11" s="72">
        <v>970.00192891987217</v>
      </c>
      <c r="CM11" s="72">
        <v>997.96120371038103</v>
      </c>
      <c r="CN11" s="72">
        <v>999.4996578442657</v>
      </c>
      <c r="CO11" s="35"/>
      <c r="CP11" s="35"/>
      <c r="CQ11" s="35"/>
      <c r="CR11" s="35"/>
      <c r="CS11" s="35"/>
      <c r="CT11" s="35"/>
      <c r="CU11" s="35"/>
      <c r="CV11" s="35"/>
    </row>
    <row r="12" spans="2:100" x14ac:dyDescent="0.2">
      <c r="B12" s="82"/>
    </row>
    <row r="13" spans="2:100" x14ac:dyDescent="0.2">
      <c r="B13" s="82"/>
    </row>
    <row r="14" spans="2:100" ht="15" thickBot="1" x14ac:dyDescent="0.25">
      <c r="B14" s="79" t="s">
        <v>71</v>
      </c>
      <c r="C14" s="83"/>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5"/>
    </row>
    <row r="15" spans="2:100" ht="14.25" x14ac:dyDescent="0.2">
      <c r="B15" s="82"/>
      <c r="C15" s="86"/>
      <c r="D15" s="87">
        <v>200504</v>
      </c>
      <c r="E15" s="87">
        <v>200505</v>
      </c>
      <c r="F15" s="87">
        <v>200506</v>
      </c>
      <c r="G15" s="87">
        <v>200507</v>
      </c>
      <c r="H15" s="87">
        <v>200508</v>
      </c>
      <c r="I15" s="87">
        <v>200509</v>
      </c>
      <c r="J15" s="87">
        <v>200510</v>
      </c>
      <c r="K15" s="87">
        <v>200511</v>
      </c>
      <c r="L15" s="87">
        <v>200512</v>
      </c>
      <c r="M15" s="87">
        <v>200601</v>
      </c>
      <c r="N15" s="87">
        <v>200602</v>
      </c>
      <c r="O15" s="87">
        <v>200603</v>
      </c>
      <c r="P15" s="87">
        <v>200604</v>
      </c>
      <c r="Q15" s="87">
        <v>200605</v>
      </c>
      <c r="R15" s="87">
        <v>200606</v>
      </c>
      <c r="S15" s="87">
        <v>200607</v>
      </c>
      <c r="T15" s="87">
        <v>200608</v>
      </c>
      <c r="U15" s="87">
        <v>200609</v>
      </c>
      <c r="V15" s="87">
        <v>200610</v>
      </c>
      <c r="W15" s="87">
        <v>200611</v>
      </c>
      <c r="X15" s="87">
        <v>200612</v>
      </c>
      <c r="Y15" s="87">
        <v>200701</v>
      </c>
      <c r="Z15" s="87">
        <v>200702</v>
      </c>
      <c r="AA15" s="87">
        <v>200703</v>
      </c>
      <c r="AB15" s="87">
        <v>200704</v>
      </c>
      <c r="AC15" s="87">
        <v>200705</v>
      </c>
      <c r="AD15" s="87">
        <v>200706</v>
      </c>
      <c r="AE15" s="87">
        <v>200707</v>
      </c>
      <c r="AF15" s="87">
        <v>200708</v>
      </c>
      <c r="AG15" s="87">
        <v>200709</v>
      </c>
      <c r="AH15" s="87">
        <v>200710</v>
      </c>
      <c r="AI15" s="87">
        <v>200711</v>
      </c>
      <c r="AJ15" s="87">
        <v>200712</v>
      </c>
      <c r="AK15" s="87">
        <v>200801</v>
      </c>
      <c r="AL15" s="87">
        <v>200802</v>
      </c>
      <c r="AM15" s="87">
        <v>200803</v>
      </c>
      <c r="AN15" s="87">
        <v>200804</v>
      </c>
      <c r="AO15" s="87">
        <v>200805</v>
      </c>
      <c r="AP15" s="87">
        <v>200806</v>
      </c>
      <c r="AQ15" s="87">
        <v>200807</v>
      </c>
      <c r="AR15" s="87">
        <v>200808</v>
      </c>
      <c r="AS15" s="87">
        <v>200809</v>
      </c>
      <c r="AT15" s="87">
        <v>200810</v>
      </c>
      <c r="AU15" s="87">
        <v>200811</v>
      </c>
      <c r="AV15" s="87">
        <v>200812</v>
      </c>
      <c r="AW15" s="87">
        <v>200901</v>
      </c>
      <c r="AX15" s="87">
        <v>200902</v>
      </c>
      <c r="AY15" s="87">
        <v>200903</v>
      </c>
      <c r="AZ15" s="87">
        <v>200904</v>
      </c>
      <c r="BA15" s="87">
        <v>200905</v>
      </c>
      <c r="BB15" s="87">
        <v>200906</v>
      </c>
      <c r="BC15" s="87">
        <v>200907</v>
      </c>
      <c r="BD15" s="87">
        <v>200908</v>
      </c>
      <c r="BE15" s="87">
        <v>200909</v>
      </c>
      <c r="BF15" s="87">
        <v>200910</v>
      </c>
      <c r="BG15" s="87">
        <v>200911</v>
      </c>
      <c r="BH15" s="87">
        <v>200912</v>
      </c>
      <c r="BI15" s="87">
        <v>201001</v>
      </c>
      <c r="BJ15" s="87">
        <v>201002</v>
      </c>
      <c r="BK15" s="88">
        <v>201003</v>
      </c>
      <c r="BL15" s="89">
        <f>BK15+1</f>
        <v>201004</v>
      </c>
      <c r="BM15" s="90">
        <f t="shared" ref="BM15:BT15" si="0">BL15+1</f>
        <v>201005</v>
      </c>
      <c r="BN15" s="90">
        <f t="shared" si="0"/>
        <v>201006</v>
      </c>
      <c r="BO15" s="90">
        <f t="shared" si="0"/>
        <v>201007</v>
      </c>
      <c r="BP15" s="90">
        <f t="shared" si="0"/>
        <v>201008</v>
      </c>
      <c r="BQ15" s="90">
        <f t="shared" si="0"/>
        <v>201009</v>
      </c>
      <c r="BR15" s="90">
        <f t="shared" si="0"/>
        <v>201010</v>
      </c>
      <c r="BS15" s="90">
        <f t="shared" si="0"/>
        <v>201011</v>
      </c>
      <c r="BT15" s="90">
        <f t="shared" si="0"/>
        <v>201012</v>
      </c>
      <c r="BU15" s="90">
        <v>201101</v>
      </c>
      <c r="BV15" s="90">
        <f>BU15+1</f>
        <v>201102</v>
      </c>
      <c r="BW15" s="90">
        <f t="shared" ref="BW15:CF15" si="1">BV15+1</f>
        <v>201103</v>
      </c>
      <c r="BX15" s="90">
        <f t="shared" si="1"/>
        <v>201104</v>
      </c>
      <c r="BY15" s="90">
        <f t="shared" si="1"/>
        <v>201105</v>
      </c>
      <c r="BZ15" s="90">
        <f t="shared" si="1"/>
        <v>201106</v>
      </c>
      <c r="CA15" s="90">
        <f t="shared" si="1"/>
        <v>201107</v>
      </c>
      <c r="CB15" s="90">
        <f t="shared" si="1"/>
        <v>201108</v>
      </c>
      <c r="CC15" s="90">
        <f t="shared" si="1"/>
        <v>201109</v>
      </c>
      <c r="CD15" s="90">
        <f t="shared" si="1"/>
        <v>201110</v>
      </c>
      <c r="CE15" s="90">
        <f t="shared" si="1"/>
        <v>201111</v>
      </c>
      <c r="CF15" s="90">
        <f t="shared" si="1"/>
        <v>201112</v>
      </c>
      <c r="CG15" s="90">
        <v>201201</v>
      </c>
      <c r="CH15" s="90">
        <f>CG15+1</f>
        <v>201202</v>
      </c>
      <c r="CI15" s="90">
        <f t="shared" ref="CI15:CR15" si="2">CH15+1</f>
        <v>201203</v>
      </c>
      <c r="CJ15" s="90">
        <f t="shared" si="2"/>
        <v>201204</v>
      </c>
      <c r="CK15" s="90">
        <f t="shared" si="2"/>
        <v>201205</v>
      </c>
      <c r="CL15" s="90">
        <f t="shared" si="2"/>
        <v>201206</v>
      </c>
      <c r="CM15" s="90">
        <f t="shared" si="2"/>
        <v>201207</v>
      </c>
      <c r="CN15" s="90">
        <f t="shared" si="2"/>
        <v>201208</v>
      </c>
      <c r="CO15" s="90">
        <f t="shared" si="2"/>
        <v>201209</v>
      </c>
      <c r="CP15" s="90">
        <f>CO15+1</f>
        <v>201210</v>
      </c>
      <c r="CQ15" s="90">
        <f t="shared" si="2"/>
        <v>201211</v>
      </c>
      <c r="CR15" s="90">
        <f t="shared" si="2"/>
        <v>201212</v>
      </c>
      <c r="CS15" s="90">
        <v>201301</v>
      </c>
      <c r="CT15" s="90">
        <f>CS15+1</f>
        <v>201302</v>
      </c>
      <c r="CU15" s="91">
        <f>CT15+1</f>
        <v>201303</v>
      </c>
      <c r="CV15" s="85"/>
    </row>
    <row r="16" spans="2:100" ht="14.25" x14ac:dyDescent="0.2">
      <c r="B16" s="82"/>
      <c r="C16" s="92" t="s">
        <v>72</v>
      </c>
      <c r="D16" s="93">
        <f>IF(D6=0,0,D6-D5)</f>
        <v>2.907034000000067</v>
      </c>
      <c r="E16" s="93">
        <f t="shared" ref="E16:BP20" si="3">IF(E6=0,0,E6-E5)</f>
        <v>10.238949999999932</v>
      </c>
      <c r="F16" s="93">
        <f t="shared" si="3"/>
        <v>5.2776240000000598</v>
      </c>
      <c r="G16" s="93">
        <f t="shared" si="3"/>
        <v>8.4850830000000315</v>
      </c>
      <c r="H16" s="93">
        <f t="shared" si="3"/>
        <v>-21.282845999999836</v>
      </c>
      <c r="I16" s="93">
        <f t="shared" si="3"/>
        <v>7.4163390000001073</v>
      </c>
      <c r="J16" s="93">
        <f t="shared" si="3"/>
        <v>7.6440360000001419</v>
      </c>
      <c r="K16" s="93">
        <f t="shared" si="3"/>
        <v>2.3076739999999063</v>
      </c>
      <c r="L16" s="93">
        <f t="shared" si="3"/>
        <v>-8.7478920000000926</v>
      </c>
      <c r="M16" s="93">
        <f t="shared" si="3"/>
        <v>-14.65623000000005</v>
      </c>
      <c r="N16" s="93">
        <f t="shared" si="3"/>
        <v>-15.370286999999962</v>
      </c>
      <c r="O16" s="93">
        <f t="shared" si="3"/>
        <v>-13.580590000000029</v>
      </c>
      <c r="P16" s="93">
        <f t="shared" si="3"/>
        <v>-10.63877199999979</v>
      </c>
      <c r="Q16" s="93">
        <f t="shared" si="3"/>
        <v>366.94441600000005</v>
      </c>
      <c r="R16" s="93">
        <f t="shared" si="3"/>
        <v>7.1137099999998554</v>
      </c>
      <c r="S16" s="93">
        <f t="shared" si="3"/>
        <v>8.6192579999999452</v>
      </c>
      <c r="T16" s="93">
        <f t="shared" si="3"/>
        <v>7.8294570000000476</v>
      </c>
      <c r="U16" s="93">
        <f t="shared" si="3"/>
        <v>3.8436249999999745</v>
      </c>
      <c r="V16" s="93">
        <f t="shared" si="3"/>
        <v>1.9201049999999213</v>
      </c>
      <c r="W16" s="93">
        <f t="shared" si="3"/>
        <v>-5.022883999999749</v>
      </c>
      <c r="X16" s="93">
        <f t="shared" si="3"/>
        <v>-15.237040999999863</v>
      </c>
      <c r="Y16" s="93">
        <f t="shared" si="3"/>
        <v>-19.218174999999974</v>
      </c>
      <c r="Z16" s="93">
        <f t="shared" si="3"/>
        <v>-12.46894999999995</v>
      </c>
      <c r="AA16" s="93">
        <f t="shared" si="3"/>
        <v>-4.0372590000001765</v>
      </c>
      <c r="AB16" s="93">
        <f t="shared" si="3"/>
        <v>-21.907844999999952</v>
      </c>
      <c r="AC16" s="93">
        <f t="shared" si="3"/>
        <v>-4.2071910000001935</v>
      </c>
      <c r="AD16" s="93">
        <f t="shared" si="3"/>
        <v>-0.14843299999995452</v>
      </c>
      <c r="AE16" s="93">
        <f t="shared" si="3"/>
        <v>8.9257450000000063</v>
      </c>
      <c r="AF16" s="93">
        <f t="shared" si="3"/>
        <v>13.325648000000001</v>
      </c>
      <c r="AG16" s="93">
        <f t="shared" si="3"/>
        <v>8.5227649999999358</v>
      </c>
      <c r="AH16" s="93">
        <f t="shared" si="3"/>
        <v>8.1349269999998342</v>
      </c>
      <c r="AI16" s="93">
        <f t="shared" si="3"/>
        <v>7.3727390000001378</v>
      </c>
      <c r="AJ16" s="93">
        <f t="shared" si="3"/>
        <v>-3.0623669999999947</v>
      </c>
      <c r="AK16" s="93">
        <f t="shared" si="3"/>
        <v>-9.9792220000001635</v>
      </c>
      <c r="AL16" s="93">
        <f t="shared" si="3"/>
        <v>-10.931795999999849</v>
      </c>
      <c r="AM16" s="93">
        <f t="shared" si="3"/>
        <v>-9.8295989999999165</v>
      </c>
      <c r="AN16" s="93">
        <f t="shared" si="3"/>
        <v>-9.1102520000001732</v>
      </c>
      <c r="AO16" s="93">
        <f t="shared" si="3"/>
        <v>-3.1081400000000485</v>
      </c>
      <c r="AP16" s="93">
        <f t="shared" si="3"/>
        <v>4.242909999999938</v>
      </c>
      <c r="AQ16" s="93">
        <f t="shared" si="3"/>
        <v>6.5870199999999386</v>
      </c>
      <c r="AR16" s="93">
        <f t="shared" si="3"/>
        <v>6.9264630000000125</v>
      </c>
      <c r="AS16" s="93">
        <f t="shared" si="3"/>
        <v>8.3727989999999863</v>
      </c>
      <c r="AT16" s="93">
        <f t="shared" si="3"/>
        <v>6.4490279999999984</v>
      </c>
      <c r="AU16" s="93">
        <f t="shared" si="3"/>
        <v>9.8392770000000382</v>
      </c>
      <c r="AV16" s="93">
        <f t="shared" si="3"/>
        <v>-15.508227000000034</v>
      </c>
      <c r="AW16" s="93">
        <f t="shared" si="3"/>
        <v>-24.370531000000028</v>
      </c>
      <c r="AX16" s="93">
        <f t="shared" si="3"/>
        <v>-26.167562999999745</v>
      </c>
      <c r="AY16" s="93">
        <f t="shared" si="3"/>
        <v>-17.385610000000042</v>
      </c>
      <c r="AZ16" s="93">
        <f t="shared" si="3"/>
        <v>-12.428259999999909</v>
      </c>
      <c r="BA16" s="93">
        <f t="shared" si="3"/>
        <v>-6.4953040000000328</v>
      </c>
      <c r="BB16" s="93">
        <f t="shared" si="3"/>
        <v>2.6483929999999418</v>
      </c>
      <c r="BC16" s="93">
        <f t="shared" si="3"/>
        <v>5.9392520000001241</v>
      </c>
      <c r="BD16" s="93">
        <f t="shared" si="3"/>
        <v>8.6038409999999885</v>
      </c>
      <c r="BE16" s="93">
        <f t="shared" si="3"/>
        <v>9.8259979999997995</v>
      </c>
      <c r="BF16" s="93">
        <f t="shared" si="3"/>
        <v>8.3277120000000195</v>
      </c>
      <c r="BG16" s="93">
        <f t="shared" si="3"/>
        <v>3.0369060000000445</v>
      </c>
      <c r="BH16" s="93">
        <f t="shared" si="3"/>
        <v>-7.2524419999999736</v>
      </c>
      <c r="BI16" s="93">
        <f t="shared" si="3"/>
        <v>-13.293736999999965</v>
      </c>
      <c r="BJ16" s="93">
        <f t="shared" si="3"/>
        <v>-19.327314999999999</v>
      </c>
      <c r="BK16" s="93">
        <f t="shared" si="3"/>
        <v>-16.332243999999946</v>
      </c>
      <c r="BL16" s="93">
        <f t="shared" si="3"/>
        <v>-9.6563419999999951</v>
      </c>
      <c r="BM16" s="93">
        <f t="shared" si="3"/>
        <v>-2.6372609999998531</v>
      </c>
      <c r="BN16" s="93">
        <f t="shared" si="3"/>
        <v>2.8541729999999461</v>
      </c>
      <c r="BO16" s="93">
        <f t="shared" si="3"/>
        <v>5.1664200000000164</v>
      </c>
      <c r="BP16" s="93">
        <f t="shared" si="3"/>
        <v>9.1446370000001025</v>
      </c>
      <c r="BQ16" s="93">
        <f t="shared" ref="BQ16:CU20" si="4">IF(BQ6=0,0,BQ6-BQ5)</f>
        <v>11.061768000000029</v>
      </c>
      <c r="BR16" s="93">
        <f t="shared" si="4"/>
        <v>9.0855129999999917</v>
      </c>
      <c r="BS16" s="93">
        <f t="shared" si="4"/>
        <v>8.1072160000001077</v>
      </c>
      <c r="BT16" s="93">
        <f t="shared" si="4"/>
        <v>-4.6160729999999148</v>
      </c>
      <c r="BU16" s="93">
        <f t="shared" si="4"/>
        <v>-14.750226999999995</v>
      </c>
      <c r="BV16" s="93">
        <f t="shared" si="4"/>
        <v>-10.648047000000133</v>
      </c>
      <c r="BW16" s="93">
        <f t="shared" si="4"/>
        <v>-7.8922050000001036</v>
      </c>
      <c r="BX16" s="93">
        <f t="shared" si="4"/>
        <v>-9.1897639999999683</v>
      </c>
      <c r="BY16" s="93">
        <f t="shared" si="4"/>
        <v>-2.6679469999999128</v>
      </c>
      <c r="BZ16" s="93">
        <f t="shared" si="4"/>
        <v>-1.5583999999989828E-2</v>
      </c>
      <c r="CA16" s="93">
        <f t="shared" si="4"/>
        <v>2.830895000000055</v>
      </c>
      <c r="CB16" s="93">
        <f t="shared" si="4"/>
        <v>5.4881090000000086</v>
      </c>
      <c r="CC16" s="93">
        <f t="shared" si="4"/>
        <v>10.300617999999986</v>
      </c>
      <c r="CD16" s="93">
        <f t="shared" si="4"/>
        <v>6.5982360000000426</v>
      </c>
      <c r="CE16" s="93">
        <f t="shared" si="4"/>
        <v>0.34086899999988418</v>
      </c>
      <c r="CF16" s="93">
        <f t="shared" si="4"/>
        <v>-7.506844000000001</v>
      </c>
      <c r="CG16" s="93">
        <f t="shared" si="4"/>
        <v>-12.174105999999938</v>
      </c>
      <c r="CH16" s="93">
        <f t="shared" si="4"/>
        <v>-12.407590000000027</v>
      </c>
      <c r="CI16" s="93">
        <f t="shared" si="4"/>
        <v>-15.17382600000019</v>
      </c>
      <c r="CJ16" s="93">
        <f t="shared" si="4"/>
        <v>-14.186977999999954</v>
      </c>
      <c r="CK16" s="93">
        <f t="shared" si="4"/>
        <v>1.5276830000000245</v>
      </c>
      <c r="CL16" s="93">
        <f t="shared" si="4"/>
        <v>6.89960700000006</v>
      </c>
      <c r="CM16" s="93">
        <f t="shared" si="4"/>
        <v>4.9684490000000778</v>
      </c>
      <c r="CN16" s="93">
        <f t="shared" si="4"/>
        <v>4.6607740000000604</v>
      </c>
      <c r="CO16" s="93">
        <f t="shared" si="4"/>
        <v>0</v>
      </c>
      <c r="CP16" s="93">
        <f t="shared" si="4"/>
        <v>0</v>
      </c>
      <c r="CQ16" s="93">
        <f t="shared" si="4"/>
        <v>0</v>
      </c>
      <c r="CR16" s="93">
        <f t="shared" si="4"/>
        <v>0</v>
      </c>
      <c r="CS16" s="93">
        <f t="shared" si="4"/>
        <v>0</v>
      </c>
      <c r="CT16" s="93">
        <f t="shared" si="4"/>
        <v>0</v>
      </c>
      <c r="CU16" s="93">
        <f t="shared" si="4"/>
        <v>0</v>
      </c>
      <c r="CV16" s="85"/>
    </row>
    <row r="17" spans="1:100" ht="14.25" x14ac:dyDescent="0.2">
      <c r="B17" s="82"/>
      <c r="C17" s="92" t="s">
        <v>73</v>
      </c>
      <c r="D17" s="93">
        <f t="shared" ref="D17:S20" si="5">IF(D7=0,0,D7-D6)</f>
        <v>-1.5388490000002548</v>
      </c>
      <c r="E17" s="93">
        <f t="shared" si="5"/>
        <v>3.898680000000013</v>
      </c>
      <c r="F17" s="93">
        <f t="shared" si="5"/>
        <v>2.9669799999999213</v>
      </c>
      <c r="G17" s="93">
        <f t="shared" si="5"/>
        <v>6.162471000000096</v>
      </c>
      <c r="H17" s="93">
        <f t="shared" si="5"/>
        <v>10.977756999999883</v>
      </c>
      <c r="I17" s="93">
        <f t="shared" si="5"/>
        <v>13.261107999999922</v>
      </c>
      <c r="J17" s="93">
        <f t="shared" si="5"/>
        <v>11.294840000000022</v>
      </c>
      <c r="K17" s="93">
        <f t="shared" si="5"/>
        <v>12.279602999999952</v>
      </c>
      <c r="L17" s="93">
        <f t="shared" si="5"/>
        <v>9.6049719999998615</v>
      </c>
      <c r="M17" s="93">
        <f t="shared" si="5"/>
        <v>1.698607999999922</v>
      </c>
      <c r="N17" s="93">
        <f t="shared" si="5"/>
        <v>25.3867130000001</v>
      </c>
      <c r="O17" s="93">
        <f t="shared" si="5"/>
        <v>-27.513658000000078</v>
      </c>
      <c r="P17" s="93">
        <f t="shared" si="5"/>
        <v>-32.016156999999907</v>
      </c>
      <c r="Q17" s="93">
        <f t="shared" si="5"/>
        <v>-26.823410999999851</v>
      </c>
      <c r="R17" s="93">
        <f t="shared" si="5"/>
        <v>-17.977551999999832</v>
      </c>
      <c r="S17" s="93">
        <f t="shared" si="5"/>
        <v>-7.0133010000001832</v>
      </c>
      <c r="T17" s="93">
        <f t="shared" si="3"/>
        <v>-127.67188699999986</v>
      </c>
      <c r="U17" s="93">
        <f t="shared" si="3"/>
        <v>13.685465000000022</v>
      </c>
      <c r="V17" s="93">
        <f t="shared" si="3"/>
        <v>10.536925999999994</v>
      </c>
      <c r="W17" s="93">
        <f t="shared" si="3"/>
        <v>5.5681079999999383</v>
      </c>
      <c r="X17" s="93">
        <f t="shared" si="3"/>
        <v>0.10845800000015515</v>
      </c>
      <c r="Y17" s="93">
        <f t="shared" si="3"/>
        <v>-11.261256999999887</v>
      </c>
      <c r="Z17" s="93">
        <f t="shared" si="3"/>
        <v>-24.704610000000002</v>
      </c>
      <c r="AA17" s="93">
        <f t="shared" si="3"/>
        <v>-25.240893999999798</v>
      </c>
      <c r="AB17" s="93">
        <f t="shared" si="3"/>
        <v>-16.58723800000007</v>
      </c>
      <c r="AC17" s="93">
        <f t="shared" si="3"/>
        <v>-13.436740999999984</v>
      </c>
      <c r="AD17" s="93">
        <f t="shared" si="3"/>
        <v>-14.839070000000106</v>
      </c>
      <c r="AE17" s="93">
        <f t="shared" si="3"/>
        <v>-24.327904000000103</v>
      </c>
      <c r="AF17" s="93">
        <f t="shared" si="3"/>
        <v>-2.5228679999997894</v>
      </c>
      <c r="AG17" s="93">
        <f t="shared" si="3"/>
        <v>13.764210999999932</v>
      </c>
      <c r="AH17" s="93">
        <f t="shared" si="3"/>
        <v>17.138388000000077</v>
      </c>
      <c r="AI17" s="93">
        <f t="shared" si="3"/>
        <v>15.975210999999945</v>
      </c>
      <c r="AJ17" s="93">
        <f t="shared" si="3"/>
        <v>13.532684000000017</v>
      </c>
      <c r="AK17" s="93">
        <f t="shared" si="3"/>
        <v>8.2327620000000934</v>
      </c>
      <c r="AL17" s="93">
        <f t="shared" si="3"/>
        <v>-3.3477060000000165</v>
      </c>
      <c r="AM17" s="93">
        <f t="shared" si="3"/>
        <v>-16.063728999999739</v>
      </c>
      <c r="AN17" s="93">
        <f t="shared" si="3"/>
        <v>-24.007448999999951</v>
      </c>
      <c r="AO17" s="93">
        <f t="shared" si="3"/>
        <v>-20.327201000000059</v>
      </c>
      <c r="AP17" s="93">
        <f t="shared" si="3"/>
        <v>-16.085505000000126</v>
      </c>
      <c r="AQ17" s="93">
        <f t="shared" si="3"/>
        <v>-11.291834999999992</v>
      </c>
      <c r="AR17" s="93">
        <f t="shared" si="3"/>
        <v>-2.1645870000000969</v>
      </c>
      <c r="AS17" s="93">
        <f t="shared" si="3"/>
        <v>8.960685999999896</v>
      </c>
      <c r="AT17" s="93">
        <f t="shared" si="3"/>
        <v>10.416007000000036</v>
      </c>
      <c r="AU17" s="93">
        <f t="shared" si="3"/>
        <v>13.905383999999913</v>
      </c>
      <c r="AV17" s="93">
        <f t="shared" si="3"/>
        <v>9.3733649999999216</v>
      </c>
      <c r="AW17" s="93">
        <f t="shared" si="3"/>
        <v>-7.9359999999724096E-3</v>
      </c>
      <c r="AX17" s="93">
        <f t="shared" si="3"/>
        <v>-27.074774999999818</v>
      </c>
      <c r="AY17" s="93">
        <f t="shared" si="3"/>
        <v>-38.560766000000058</v>
      </c>
      <c r="AZ17" s="93">
        <f t="shared" si="3"/>
        <v>-45.126574000000119</v>
      </c>
      <c r="BA17" s="93">
        <f t="shared" si="3"/>
        <v>-38.355609000000186</v>
      </c>
      <c r="BB17" s="93">
        <f t="shared" si="3"/>
        <v>-27.44811500000003</v>
      </c>
      <c r="BC17" s="93">
        <f t="shared" si="3"/>
        <v>-17.603373000000147</v>
      </c>
      <c r="BD17" s="93">
        <f t="shared" si="3"/>
        <v>0.25454400000000987</v>
      </c>
      <c r="BE17" s="93">
        <f t="shared" si="3"/>
        <v>8.8093880000001263</v>
      </c>
      <c r="BF17" s="93">
        <f t="shared" si="3"/>
        <v>12.246139999999968</v>
      </c>
      <c r="BG17" s="93">
        <f t="shared" si="3"/>
        <v>14.051775000000134</v>
      </c>
      <c r="BH17" s="93">
        <f t="shared" si="3"/>
        <v>12.034063999999944</v>
      </c>
      <c r="BI17" s="93">
        <f t="shared" si="3"/>
        <v>2.6099920000001475</v>
      </c>
      <c r="BJ17" s="93">
        <f t="shared" si="3"/>
        <v>-9.9714159999998628</v>
      </c>
      <c r="BK17" s="93">
        <f t="shared" si="3"/>
        <v>-21.683547999999973</v>
      </c>
      <c r="BL17" s="93">
        <f t="shared" si="3"/>
        <v>-31.196124000000054</v>
      </c>
      <c r="BM17" s="93">
        <f t="shared" si="3"/>
        <v>-30.287434000000076</v>
      </c>
      <c r="BN17" s="93">
        <f t="shared" si="3"/>
        <v>-18.079973999999879</v>
      </c>
      <c r="BO17" s="93">
        <f t="shared" si="3"/>
        <v>-8.9324239999998554</v>
      </c>
      <c r="BP17" s="93">
        <f t="shared" si="3"/>
        <v>1.3725330000000895</v>
      </c>
      <c r="BQ17" s="93">
        <f t="shared" si="4"/>
        <v>10.710291999999981</v>
      </c>
      <c r="BR17" s="93">
        <f t="shared" si="4"/>
        <v>14.593119999999999</v>
      </c>
      <c r="BS17" s="93">
        <f t="shared" si="4"/>
        <v>15.430400999999847</v>
      </c>
      <c r="BT17" s="93">
        <f t="shared" si="4"/>
        <v>16.375242000000071</v>
      </c>
      <c r="BU17" s="93">
        <f t="shared" si="4"/>
        <v>8.8158450000000812</v>
      </c>
      <c r="BV17" s="93">
        <f t="shared" si="4"/>
        <v>-4.1143690000001243</v>
      </c>
      <c r="BW17" s="93">
        <f t="shared" si="4"/>
        <v>-18.773347999999942</v>
      </c>
      <c r="BX17" s="93">
        <f t="shared" si="4"/>
        <v>-24.731151000000182</v>
      </c>
      <c r="BY17" s="93">
        <f t="shared" si="4"/>
        <v>-15.332579000000123</v>
      </c>
      <c r="BZ17" s="93">
        <f t="shared" si="4"/>
        <v>-14.954285999999797</v>
      </c>
      <c r="CA17" s="93">
        <f t="shared" si="4"/>
        <v>-13.17117200000007</v>
      </c>
      <c r="CB17" s="93">
        <f t="shared" si="4"/>
        <v>-2.4558889999999565</v>
      </c>
      <c r="CC17" s="93">
        <f t="shared" si="4"/>
        <v>3.1913800000002084</v>
      </c>
      <c r="CD17" s="93">
        <f t="shared" si="4"/>
        <v>6.5776899999998477</v>
      </c>
      <c r="CE17" s="93">
        <f t="shared" si="4"/>
        <v>6.9078449999999521</v>
      </c>
      <c r="CF17" s="93">
        <f t="shared" si="4"/>
        <v>3.1613999999999578</v>
      </c>
      <c r="CG17" s="93">
        <f t="shared" si="4"/>
        <v>-0.10258100000010018</v>
      </c>
      <c r="CH17" s="93">
        <f t="shared" si="4"/>
        <v>-7.6125799999999799</v>
      </c>
      <c r="CI17" s="93">
        <f t="shared" si="4"/>
        <v>-14.919771999999966</v>
      </c>
      <c r="CJ17" s="93">
        <f t="shared" si="4"/>
        <v>-21.830067000000099</v>
      </c>
      <c r="CK17" s="93">
        <f t="shared" si="4"/>
        <v>-25.359555</v>
      </c>
      <c r="CL17" s="93">
        <f t="shared" si="4"/>
        <v>-20.777116999999862</v>
      </c>
      <c r="CM17" s="93">
        <f t="shared" si="4"/>
        <v>-7.726430000000164</v>
      </c>
      <c r="CN17" s="93">
        <f t="shared" si="4"/>
        <v>3.4710820000001377</v>
      </c>
      <c r="CO17" s="93">
        <f t="shared" si="4"/>
        <v>0</v>
      </c>
      <c r="CP17" s="93">
        <f t="shared" si="4"/>
        <v>0</v>
      </c>
      <c r="CQ17" s="93">
        <f t="shared" si="4"/>
        <v>0</v>
      </c>
      <c r="CR17" s="93">
        <f t="shared" si="4"/>
        <v>0</v>
      </c>
      <c r="CS17" s="93">
        <f t="shared" si="4"/>
        <v>0</v>
      </c>
      <c r="CT17" s="93">
        <f t="shared" si="4"/>
        <v>0</v>
      </c>
      <c r="CU17" s="93">
        <f t="shared" si="4"/>
        <v>0</v>
      </c>
      <c r="CV17" s="85"/>
    </row>
    <row r="18" spans="1:100" ht="14.25" x14ac:dyDescent="0.2">
      <c r="B18" s="82"/>
      <c r="C18" s="92" t="s">
        <v>74</v>
      </c>
      <c r="D18" s="93">
        <f t="shared" si="5"/>
        <v>4.0048119999999017</v>
      </c>
      <c r="E18" s="93">
        <f t="shared" si="5"/>
        <v>5.025395027648301</v>
      </c>
      <c r="F18" s="93">
        <f t="shared" si="5"/>
        <v>3.3533659999998235</v>
      </c>
      <c r="G18" s="93">
        <f t="shared" si="5"/>
        <v>-4.399096999999756</v>
      </c>
      <c r="H18" s="93">
        <f t="shared" si="5"/>
        <v>-6.8396039999997811</v>
      </c>
      <c r="I18" s="93">
        <f t="shared" si="5"/>
        <v>-6.1241710000001603</v>
      </c>
      <c r="J18" s="93">
        <f t="shared" si="5"/>
        <v>-1.9709270000000743</v>
      </c>
      <c r="K18" s="93">
        <f t="shared" si="5"/>
        <v>-1.6808280000000195</v>
      </c>
      <c r="L18" s="93">
        <f t="shared" si="5"/>
        <v>4.3211989999999787</v>
      </c>
      <c r="M18" s="93">
        <f t="shared" si="5"/>
        <v>2.6850149999997939</v>
      </c>
      <c r="N18" s="93">
        <f t="shared" si="5"/>
        <v>-0.8908609999998589</v>
      </c>
      <c r="O18" s="93">
        <f t="shared" si="5"/>
        <v>-3.6264759999999114</v>
      </c>
      <c r="P18" s="93">
        <f t="shared" si="5"/>
        <v>-5.4796670000001768</v>
      </c>
      <c r="Q18" s="93">
        <f t="shared" si="5"/>
        <v>-47.909327000000076</v>
      </c>
      <c r="R18" s="93">
        <f t="shared" si="5"/>
        <v>-13.861789000000158</v>
      </c>
      <c r="S18" s="93">
        <f t="shared" si="5"/>
        <v>-14.590364000000136</v>
      </c>
      <c r="T18" s="93">
        <f t="shared" si="3"/>
        <v>-12.00620600000002</v>
      </c>
      <c r="U18" s="93">
        <f t="shared" si="3"/>
        <v>-7.4519490000000133</v>
      </c>
      <c r="V18" s="93">
        <f t="shared" si="3"/>
        <v>-4.1965270000000601</v>
      </c>
      <c r="W18" s="93">
        <f t="shared" si="3"/>
        <v>0.5798059999999623</v>
      </c>
      <c r="X18" s="93">
        <f t="shared" si="3"/>
        <v>0.15831200000002354</v>
      </c>
      <c r="Y18" s="93">
        <f t="shared" si="3"/>
        <v>-5.1624189999999999</v>
      </c>
      <c r="Z18" s="93">
        <f t="shared" si="3"/>
        <v>-10.475520999999844</v>
      </c>
      <c r="AA18" s="93">
        <f t="shared" si="3"/>
        <v>-10.669225999999981</v>
      </c>
      <c r="AB18" s="93">
        <f t="shared" si="3"/>
        <v>-7.8728309999999055</v>
      </c>
      <c r="AC18" s="93">
        <f t="shared" si="3"/>
        <v>-6.2678149999999277</v>
      </c>
      <c r="AD18" s="93">
        <f t="shared" si="3"/>
        <v>-11.219411000000036</v>
      </c>
      <c r="AE18" s="93">
        <f t="shared" si="3"/>
        <v>-13.295402999999965</v>
      </c>
      <c r="AF18" s="93">
        <f t="shared" si="3"/>
        <v>-9.3086920000000646</v>
      </c>
      <c r="AG18" s="93">
        <f t="shared" si="3"/>
        <v>-9.084777000000031</v>
      </c>
      <c r="AH18" s="93">
        <f t="shared" si="3"/>
        <v>16.806509000000005</v>
      </c>
      <c r="AI18" s="93">
        <f t="shared" si="3"/>
        <v>-4.9528099999999995</v>
      </c>
      <c r="AJ18" s="93">
        <f t="shared" si="3"/>
        <v>-2.1327829999997903</v>
      </c>
      <c r="AK18" s="93">
        <f t="shared" si="3"/>
        <v>-0.27199900000005073</v>
      </c>
      <c r="AL18" s="93">
        <f t="shared" si="3"/>
        <v>1.0555850000000646</v>
      </c>
      <c r="AM18" s="93">
        <f t="shared" si="3"/>
        <v>0.17511199999989913</v>
      </c>
      <c r="AN18" s="93">
        <f t="shared" si="3"/>
        <v>-1.6511359999999513</v>
      </c>
      <c r="AO18" s="93">
        <f t="shared" si="3"/>
        <v>-5.1702919999997903</v>
      </c>
      <c r="AP18" s="93">
        <f t="shared" si="3"/>
        <v>-10.256050999999957</v>
      </c>
      <c r="AQ18" s="93">
        <f t="shared" si="3"/>
        <v>-11.666105000000016</v>
      </c>
      <c r="AR18" s="93">
        <f t="shared" si="3"/>
        <v>-9.0617390000001024</v>
      </c>
      <c r="AS18" s="93">
        <f t="shared" si="3"/>
        <v>-4.7146419999999125</v>
      </c>
      <c r="AT18" s="93">
        <f t="shared" si="3"/>
        <v>-2.6932149999997819</v>
      </c>
      <c r="AU18" s="93">
        <f t="shared" si="3"/>
        <v>2.6541810000001078</v>
      </c>
      <c r="AV18" s="93">
        <f t="shared" si="3"/>
        <v>7.3371010000000751</v>
      </c>
      <c r="AW18" s="93">
        <f t="shared" si="3"/>
        <v>4.5520930000000135</v>
      </c>
      <c r="AX18" s="93">
        <f t="shared" si="3"/>
        <v>0.14693099999999504</v>
      </c>
      <c r="AY18" s="93">
        <f t="shared" si="3"/>
        <v>-4.3889380000000529</v>
      </c>
      <c r="AZ18" s="93">
        <f t="shared" si="3"/>
        <v>-7.1086760000000595</v>
      </c>
      <c r="BA18" s="93">
        <f t="shared" si="3"/>
        <v>-15.708037999999988</v>
      </c>
      <c r="BB18" s="93">
        <f t="shared" si="3"/>
        <v>-23.797720000000027</v>
      </c>
      <c r="BC18" s="93">
        <f t="shared" si="3"/>
        <v>-25.769440999999915</v>
      </c>
      <c r="BD18" s="93">
        <f t="shared" si="3"/>
        <v>-22.962274999999863</v>
      </c>
      <c r="BE18" s="93">
        <f t="shared" si="3"/>
        <v>-11.668969000000061</v>
      </c>
      <c r="BF18" s="93">
        <f t="shared" si="3"/>
        <v>-4.5787050000001273</v>
      </c>
      <c r="BG18" s="93">
        <f t="shared" si="3"/>
        <v>0.99371599999994942</v>
      </c>
      <c r="BH18" s="93">
        <f t="shared" si="3"/>
        <v>3.6687030000000505</v>
      </c>
      <c r="BI18" s="93">
        <f t="shared" si="3"/>
        <v>4.6059219999999641</v>
      </c>
      <c r="BJ18" s="93">
        <f t="shared" si="3"/>
        <v>2.2124370000001363</v>
      </c>
      <c r="BK18" s="93">
        <f t="shared" si="3"/>
        <v>-2.005773999999974</v>
      </c>
      <c r="BL18" s="93">
        <f t="shared" si="3"/>
        <v>-5.7752320000001873</v>
      </c>
      <c r="BM18" s="93">
        <f t="shared" si="3"/>
        <v>-11.38108699999998</v>
      </c>
      <c r="BN18" s="93">
        <f t="shared" si="3"/>
        <v>-15.905170000000112</v>
      </c>
      <c r="BO18" s="93">
        <f t="shared" si="3"/>
        <v>-17.875905999999986</v>
      </c>
      <c r="BP18" s="93">
        <f t="shared" si="3"/>
        <v>-12.591092000000003</v>
      </c>
      <c r="BQ18" s="93">
        <f t="shared" si="4"/>
        <v>-6.4501900000000205</v>
      </c>
      <c r="BR18" s="93">
        <f t="shared" si="4"/>
        <v>0.94121799999993527</v>
      </c>
      <c r="BS18" s="93">
        <f t="shared" si="4"/>
        <v>3.235770999999886</v>
      </c>
      <c r="BT18" s="93">
        <f t="shared" si="4"/>
        <v>5.9058820000000196</v>
      </c>
      <c r="BU18" s="93">
        <f t="shared" si="4"/>
        <v>5.5334700000000794</v>
      </c>
      <c r="BV18" s="93">
        <f t="shared" si="4"/>
        <v>3.2507490000000416</v>
      </c>
      <c r="BW18" s="93">
        <f t="shared" si="4"/>
        <v>-1.8221479999999701</v>
      </c>
      <c r="BX18" s="93">
        <f t="shared" si="4"/>
        <v>-4.4514659999999822</v>
      </c>
      <c r="BY18" s="93">
        <f t="shared" si="4"/>
        <v>-6.1077959999997802</v>
      </c>
      <c r="BZ18" s="93">
        <f t="shared" si="4"/>
        <v>-11.195861000000036</v>
      </c>
      <c r="CA18" s="93">
        <f t="shared" si="4"/>
        <v>-11.373360000000048</v>
      </c>
      <c r="CB18" s="93">
        <f t="shared" si="4"/>
        <v>-11.770970999999918</v>
      </c>
      <c r="CC18" s="93">
        <f t="shared" si="4"/>
        <v>-7.1530180000002019</v>
      </c>
      <c r="CD18" s="93">
        <f t="shared" si="4"/>
        <v>-4.1597119999998995</v>
      </c>
      <c r="CE18" s="93">
        <f t="shared" si="4"/>
        <v>-0.8850760000000264</v>
      </c>
      <c r="CF18" s="93">
        <f t="shared" si="4"/>
        <v>0.85152399999992667</v>
      </c>
      <c r="CG18" s="93">
        <f t="shared" si="4"/>
        <v>0.78798699999993005</v>
      </c>
      <c r="CH18" s="93">
        <f t="shared" si="4"/>
        <v>0.42952399999990121</v>
      </c>
      <c r="CI18" s="93">
        <f t="shared" si="4"/>
        <v>-1.8825199999998858</v>
      </c>
      <c r="CJ18" s="93">
        <f t="shared" si="4"/>
        <v>-4.3373510000001261</v>
      </c>
      <c r="CK18" s="93">
        <f t="shared" si="4"/>
        <v>-9.5563159999999243</v>
      </c>
      <c r="CL18" s="93">
        <f t="shared" si="4"/>
        <v>-12.896829000000139</v>
      </c>
      <c r="CM18" s="93">
        <f t="shared" si="4"/>
        <v>-13.060453999999936</v>
      </c>
      <c r="CN18" s="93">
        <f t="shared" si="4"/>
        <v>-9.3520250000001397</v>
      </c>
      <c r="CO18" s="93">
        <f t="shared" si="4"/>
        <v>0</v>
      </c>
      <c r="CP18" s="93">
        <f t="shared" si="4"/>
        <v>0</v>
      </c>
      <c r="CQ18" s="93">
        <f t="shared" si="4"/>
        <v>0</v>
      </c>
      <c r="CR18" s="93">
        <f t="shared" si="4"/>
        <v>0</v>
      </c>
      <c r="CS18" s="93">
        <f t="shared" si="4"/>
        <v>0</v>
      </c>
      <c r="CT18" s="93">
        <f t="shared" si="4"/>
        <v>0</v>
      </c>
      <c r="CU18" s="93">
        <f t="shared" si="4"/>
        <v>0</v>
      </c>
      <c r="CV18" s="85"/>
    </row>
    <row r="19" spans="1:100" ht="14.25" x14ac:dyDescent="0.2">
      <c r="B19" s="82"/>
      <c r="C19" s="92" t="s">
        <v>75</v>
      </c>
      <c r="D19" s="93">
        <f t="shared" si="5"/>
        <v>12.642847999999958</v>
      </c>
      <c r="E19" s="93">
        <f t="shared" si="3"/>
        <v>10.529962999999952</v>
      </c>
      <c r="F19" s="93">
        <f t="shared" si="3"/>
        <v>11.174668000000111</v>
      </c>
      <c r="G19" s="93">
        <f t="shared" si="3"/>
        <v>7.560901000000058</v>
      </c>
      <c r="H19" s="93">
        <f t="shared" si="3"/>
        <v>7.111272648715385</v>
      </c>
      <c r="I19" s="93">
        <f t="shared" si="3"/>
        <v>4.987337000000025</v>
      </c>
      <c r="J19" s="93">
        <f t="shared" si="3"/>
        <v>1.5982379999998102</v>
      </c>
      <c r="K19" s="93">
        <f t="shared" si="3"/>
        <v>0.27042297235175283</v>
      </c>
      <c r="L19" s="93">
        <f t="shared" si="3"/>
        <v>-0.69961100000000442</v>
      </c>
      <c r="M19" s="93">
        <f t="shared" si="3"/>
        <v>0.45437699999979486</v>
      </c>
      <c r="N19" s="93">
        <f t="shared" si="3"/>
        <v>-2.718136000000186</v>
      </c>
      <c r="O19" s="93">
        <f t="shared" si="3"/>
        <v>-4.3779779999999846</v>
      </c>
      <c r="P19" s="93">
        <f t="shared" si="3"/>
        <v>-1.3951699999998937</v>
      </c>
      <c r="Q19" s="93">
        <f t="shared" si="3"/>
        <v>-2.3836830000000191</v>
      </c>
      <c r="R19" s="93">
        <f t="shared" si="3"/>
        <v>-1.8763890000000174</v>
      </c>
      <c r="S19" s="93">
        <f t="shared" si="3"/>
        <v>-2.9356689999999617</v>
      </c>
      <c r="T19" s="93">
        <f t="shared" si="3"/>
        <v>-2.6489480000001322</v>
      </c>
      <c r="U19" s="93">
        <f t="shared" si="3"/>
        <v>-1.7180180000000291</v>
      </c>
      <c r="V19" s="93">
        <f t="shared" si="3"/>
        <v>-1.2998889999998937</v>
      </c>
      <c r="W19" s="93">
        <f t="shared" si="3"/>
        <v>-2.6866039999997611</v>
      </c>
      <c r="X19" s="93">
        <f t="shared" si="3"/>
        <v>-5.7551299999997809</v>
      </c>
      <c r="Y19" s="93">
        <f t="shared" si="3"/>
        <v>-7.8885040000000117</v>
      </c>
      <c r="Z19" s="93">
        <f t="shared" si="3"/>
        <v>-9.5549049999999625</v>
      </c>
      <c r="AA19" s="93">
        <f t="shared" si="3"/>
        <v>-8.8781100000001061</v>
      </c>
      <c r="AB19" s="93">
        <f t="shared" si="3"/>
        <v>0</v>
      </c>
      <c r="AC19" s="93">
        <f t="shared" si="3"/>
        <v>-16.252384999999776</v>
      </c>
      <c r="AD19" s="93">
        <f t="shared" si="3"/>
        <v>-4.2216489999999567</v>
      </c>
      <c r="AE19" s="93">
        <f t="shared" si="3"/>
        <v>-1.5158690000001798</v>
      </c>
      <c r="AF19" s="93">
        <f t="shared" si="3"/>
        <v>-1.266224000000193</v>
      </c>
      <c r="AG19" s="93">
        <f t="shared" si="3"/>
        <v>-5.079817999999932</v>
      </c>
      <c r="AH19" s="93">
        <f t="shared" si="3"/>
        <v>-11.136919999999918</v>
      </c>
      <c r="AI19" s="93">
        <f t="shared" si="3"/>
        <v>-15.563424000000168</v>
      </c>
      <c r="AJ19" s="93">
        <f t="shared" si="3"/>
        <v>-20.072744000000057</v>
      </c>
      <c r="AK19" s="93">
        <f t="shared" si="3"/>
        <v>-20.281213999999864</v>
      </c>
      <c r="AL19" s="93">
        <f t="shared" si="3"/>
        <v>-18.07827999999995</v>
      </c>
      <c r="AM19" s="93">
        <f t="shared" si="3"/>
        <v>-13.872902000000067</v>
      </c>
      <c r="AN19" s="93">
        <f t="shared" si="3"/>
        <v>-10.90914500000008</v>
      </c>
      <c r="AO19" s="93">
        <f t="shared" si="3"/>
        <v>-4.3694540000001325</v>
      </c>
      <c r="AP19" s="93">
        <f t="shared" si="3"/>
        <v>-3.7049850000000788</v>
      </c>
      <c r="AQ19" s="93">
        <f t="shared" si="3"/>
        <v>-4.4062859999999091</v>
      </c>
      <c r="AR19" s="93">
        <f t="shared" si="3"/>
        <v>-7.3927549999998519</v>
      </c>
      <c r="AS19" s="93">
        <f t="shared" si="3"/>
        <v>-9.4910259999999198</v>
      </c>
      <c r="AT19" s="93">
        <f t="shared" si="3"/>
        <v>-10.175032999999985</v>
      </c>
      <c r="AU19" s="93">
        <f t="shared" si="3"/>
        <v>-12.265342000000146</v>
      </c>
      <c r="AV19" s="93">
        <f t="shared" si="3"/>
        <v>-15.352620000000115</v>
      </c>
      <c r="AW19" s="93">
        <f t="shared" si="3"/>
        <v>-17.677239999999983</v>
      </c>
      <c r="AX19" s="93">
        <f t="shared" si="3"/>
        <v>-17.1382779999999</v>
      </c>
      <c r="AY19" s="93">
        <f t="shared" si="3"/>
        <v>-17.540714999999864</v>
      </c>
      <c r="AZ19" s="93">
        <f t="shared" si="3"/>
        <v>-19.087281000000303</v>
      </c>
      <c r="BA19" s="93">
        <f t="shared" si="3"/>
        <v>-18.253256000000079</v>
      </c>
      <c r="BB19" s="93">
        <f t="shared" si="3"/>
        <v>-17.299905000000081</v>
      </c>
      <c r="BC19" s="93">
        <f t="shared" si="3"/>
        <v>-14.005587000000105</v>
      </c>
      <c r="BD19" s="93">
        <f t="shared" si="3"/>
        <v>-13.680594000000042</v>
      </c>
      <c r="BE19" s="93">
        <f t="shared" si="3"/>
        <v>-13.311285999999882</v>
      </c>
      <c r="BF19" s="93">
        <f t="shared" si="3"/>
        <v>-16.839766999999938</v>
      </c>
      <c r="BG19" s="93">
        <f t="shared" si="3"/>
        <v>-15.00120700000025</v>
      </c>
      <c r="BH19" s="93">
        <f t="shared" si="3"/>
        <v>-16.433515999999827</v>
      </c>
      <c r="BI19" s="93">
        <f t="shared" si="3"/>
        <v>-16.501780999999937</v>
      </c>
      <c r="BJ19" s="93">
        <f t="shared" si="3"/>
        <v>-15.023406000000023</v>
      </c>
      <c r="BK19" s="93">
        <f t="shared" si="3"/>
        <v>-12.023322999999891</v>
      </c>
      <c r="BL19" s="93">
        <f t="shared" si="3"/>
        <v>-10.093832999999904</v>
      </c>
      <c r="BM19" s="93">
        <f t="shared" si="3"/>
        <v>-9.964285000000018</v>
      </c>
      <c r="BN19" s="93">
        <f t="shared" si="3"/>
        <v>-9.5981590000000097</v>
      </c>
      <c r="BO19" s="93">
        <f t="shared" si="3"/>
        <v>-9.4100960000000669</v>
      </c>
      <c r="BP19" s="93">
        <f t="shared" si="3"/>
        <v>-9.6502140000000054</v>
      </c>
      <c r="BQ19" s="93">
        <f t="shared" si="4"/>
        <v>-8.3195849999999609</v>
      </c>
      <c r="BR19" s="93">
        <f t="shared" si="4"/>
        <v>-7.3608189999999922</v>
      </c>
      <c r="BS19" s="93">
        <f t="shared" si="4"/>
        <v>-7.9799319999997351</v>
      </c>
      <c r="BT19" s="93">
        <f t="shared" si="4"/>
        <v>-7.6727599999999256</v>
      </c>
      <c r="BU19" s="93">
        <f t="shared" si="4"/>
        <v>-8.0171470000000227</v>
      </c>
      <c r="BV19" s="93">
        <f t="shared" si="4"/>
        <v>-7.8512940000000526</v>
      </c>
      <c r="BW19" s="93">
        <f t="shared" si="4"/>
        <v>-7.6419980000000578</v>
      </c>
      <c r="BX19" s="93">
        <f t="shared" si="4"/>
        <v>-9.983686999999918</v>
      </c>
      <c r="BY19" s="93">
        <f t="shared" si="4"/>
        <v>-6.2040400000000773</v>
      </c>
      <c r="BZ19" s="93">
        <f t="shared" si="4"/>
        <v>-5.5206229999998868</v>
      </c>
      <c r="CA19" s="93">
        <f t="shared" si="4"/>
        <v>-4.2816330000000562</v>
      </c>
      <c r="CB19" s="93">
        <f t="shared" si="4"/>
        <v>-4.7779950000000326</v>
      </c>
      <c r="CC19" s="93">
        <f t="shared" si="4"/>
        <v>-5.1511560000001282</v>
      </c>
      <c r="CD19" s="93">
        <f t="shared" si="4"/>
        <v>-6.0666049999999814</v>
      </c>
      <c r="CE19" s="93">
        <f t="shared" si="4"/>
        <v>-7.5901770000000397</v>
      </c>
      <c r="CF19" s="93">
        <f t="shared" si="4"/>
        <v>-9.0721180000000459</v>
      </c>
      <c r="CG19" s="93">
        <f t="shared" si="4"/>
        <v>-10.255530000000135</v>
      </c>
      <c r="CH19" s="93">
        <f t="shared" si="4"/>
        <v>-8.4774760000000242</v>
      </c>
      <c r="CI19" s="93">
        <f t="shared" si="4"/>
        <v>-6.3722230000000764</v>
      </c>
      <c r="CJ19" s="93">
        <f t="shared" si="4"/>
        <v>-7.2265469999999823</v>
      </c>
      <c r="CK19" s="93">
        <f t="shared" si="4"/>
        <v>-5.4986269999999422</v>
      </c>
      <c r="CL19" s="93">
        <f t="shared" si="4"/>
        <v>-5.7023640000001024</v>
      </c>
      <c r="CM19" s="93">
        <f t="shared" si="4"/>
        <v>-5.0546299999999746</v>
      </c>
      <c r="CN19" s="93">
        <f t="shared" si="4"/>
        <v>-6.1380029999999124</v>
      </c>
      <c r="CO19" s="93">
        <f t="shared" si="4"/>
        <v>0</v>
      </c>
      <c r="CP19" s="93">
        <f t="shared" si="4"/>
        <v>0</v>
      </c>
      <c r="CQ19" s="93">
        <f t="shared" si="4"/>
        <v>0</v>
      </c>
      <c r="CR19" s="93">
        <f t="shared" si="4"/>
        <v>0</v>
      </c>
      <c r="CS19" s="93">
        <f t="shared" si="4"/>
        <v>0</v>
      </c>
      <c r="CT19" s="93">
        <f t="shared" si="4"/>
        <v>0</v>
      </c>
      <c r="CU19" s="93">
        <f t="shared" si="4"/>
        <v>0</v>
      </c>
      <c r="CV19" s="85"/>
    </row>
    <row r="20" spans="1:100" ht="14.25" x14ac:dyDescent="0.2">
      <c r="B20" s="82"/>
      <c r="C20" s="92" t="s">
        <v>76</v>
      </c>
      <c r="D20" s="93">
        <f t="shared" si="5"/>
        <v>-4.1487880000001951</v>
      </c>
      <c r="E20" s="93">
        <f t="shared" si="3"/>
        <v>-2.1538120000000163</v>
      </c>
      <c r="F20" s="93">
        <f t="shared" si="3"/>
        <v>3.6866959999999835</v>
      </c>
      <c r="G20" s="93">
        <f t="shared" si="3"/>
        <v>2.5989029999998365</v>
      </c>
      <c r="H20" s="93">
        <f t="shared" si="3"/>
        <v>0.25123000000007778</v>
      </c>
      <c r="I20" s="93">
        <f t="shared" si="3"/>
        <v>8.4279000000151427E-2</v>
      </c>
      <c r="J20" s="93">
        <f t="shared" si="3"/>
        <v>-0.67934900000000198</v>
      </c>
      <c r="K20" s="93">
        <f t="shared" si="3"/>
        <v>3.6483000000089305E-2</v>
      </c>
      <c r="L20" s="93">
        <f t="shared" si="3"/>
        <v>-0.49119199999995544</v>
      </c>
      <c r="M20" s="93">
        <f t="shared" si="3"/>
        <v>-0.15931599999976243</v>
      </c>
      <c r="N20" s="93">
        <f t="shared" si="3"/>
        <v>0.51175400000010995</v>
      </c>
      <c r="O20" s="93">
        <f t="shared" si="3"/>
        <v>-2.270078999999896</v>
      </c>
      <c r="P20" s="93">
        <f t="shared" si="3"/>
        <v>-2.1094969999999194</v>
      </c>
      <c r="Q20" s="93">
        <f t="shared" si="3"/>
        <v>-0.639746999999943</v>
      </c>
      <c r="R20" s="93">
        <f t="shared" si="3"/>
        <v>-3.2403019999999287</v>
      </c>
      <c r="S20" s="93">
        <f t="shared" si="3"/>
        <v>-7.063068999999814</v>
      </c>
      <c r="T20" s="93">
        <f t="shared" si="3"/>
        <v>-6.8242220000000771</v>
      </c>
      <c r="U20" s="93">
        <f t="shared" si="3"/>
        <v>-8.2767950000002202</v>
      </c>
      <c r="V20" s="93">
        <f t="shared" si="3"/>
        <v>-5.2463880000000245</v>
      </c>
      <c r="W20" s="93">
        <f t="shared" si="3"/>
        <v>-6.3278799999998228</v>
      </c>
      <c r="X20" s="93">
        <f t="shared" si="3"/>
        <v>-6.1145030000000133</v>
      </c>
      <c r="Y20" s="93">
        <f t="shared" si="3"/>
        <v>-7.278143</v>
      </c>
      <c r="Z20" s="93">
        <f t="shared" si="3"/>
        <v>-9.7508960000000116</v>
      </c>
      <c r="AA20" s="93">
        <f t="shared" si="3"/>
        <v>-11.658016000000089</v>
      </c>
      <c r="AB20" s="93">
        <f t="shared" si="3"/>
        <v>-12.852789999999914</v>
      </c>
      <c r="AC20" s="93">
        <f t="shared" si="3"/>
        <v>-9.4984479999998257</v>
      </c>
      <c r="AD20" s="93">
        <f t="shared" si="3"/>
        <v>-7.8931390000002466</v>
      </c>
      <c r="AE20" s="93">
        <f t="shared" si="3"/>
        <v>-11.575946000000044</v>
      </c>
      <c r="AF20" s="93">
        <f t="shared" si="3"/>
        <v>-9.2981219999999212</v>
      </c>
      <c r="AG20" s="93">
        <f t="shared" si="3"/>
        <v>-7.2701449999999568</v>
      </c>
      <c r="AH20" s="93">
        <f t="shared" ref="AH20:BP20" si="6">IF(AH10=0,0,AH10-AH9)</f>
        <v>-5.3564440000000104</v>
      </c>
      <c r="AI20" s="93">
        <f t="shared" si="6"/>
        <v>-7.0510810000000674</v>
      </c>
      <c r="AJ20" s="93">
        <f t="shared" si="6"/>
        <v>-3.1799999987924821E-4</v>
      </c>
      <c r="AK20" s="93">
        <f t="shared" si="6"/>
        <v>-3.2899999996516271E-4</v>
      </c>
      <c r="AL20" s="93">
        <f t="shared" si="6"/>
        <v>-12.489334000000099</v>
      </c>
      <c r="AM20" s="93">
        <f t="shared" si="6"/>
        <v>-14.775141000000076</v>
      </c>
      <c r="AN20" s="93">
        <f t="shared" si="6"/>
        <v>-17.06838700000003</v>
      </c>
      <c r="AO20" s="93">
        <f t="shared" si="6"/>
        <v>-18.962356</v>
      </c>
      <c r="AP20" s="93">
        <f t="shared" si="6"/>
        <v>-17.288169999999923</v>
      </c>
      <c r="AQ20" s="93">
        <f t="shared" si="6"/>
        <v>0</v>
      </c>
      <c r="AR20" s="93">
        <f t="shared" si="6"/>
        <v>-15.241752000000133</v>
      </c>
      <c r="AS20" s="93">
        <f t="shared" si="6"/>
        <v>-14.898826999999756</v>
      </c>
      <c r="AT20" s="93">
        <f t="shared" si="6"/>
        <v>-13.590075999999954</v>
      </c>
      <c r="AU20" s="93">
        <f t="shared" si="6"/>
        <v>-12.915524000000005</v>
      </c>
      <c r="AV20" s="93">
        <f t="shared" si="6"/>
        <v>-13.382555000000139</v>
      </c>
      <c r="AW20" s="93">
        <f t="shared" si="6"/>
        <v>-10.214118999999982</v>
      </c>
      <c r="AX20" s="93">
        <f t="shared" si="6"/>
        <v>-11.293721000000005</v>
      </c>
      <c r="AY20" s="93">
        <f t="shared" si="6"/>
        <v>-9.2373130000000856</v>
      </c>
      <c r="AZ20" s="93">
        <f t="shared" si="6"/>
        <v>-9.0619209999999839</v>
      </c>
      <c r="BA20" s="93">
        <f t="shared" si="6"/>
        <v>-8.1899690000000192</v>
      </c>
      <c r="BB20" s="93">
        <f t="shared" si="6"/>
        <v>-6.674487999999883</v>
      </c>
      <c r="BC20" s="93">
        <f t="shared" si="6"/>
        <v>-6.6760639999999967</v>
      </c>
      <c r="BD20" s="93">
        <f t="shared" si="6"/>
        <v>-5.5505429999998341</v>
      </c>
      <c r="BE20" s="93">
        <f t="shared" si="6"/>
        <v>-5.2923400000000811</v>
      </c>
      <c r="BF20" s="93">
        <f t="shared" si="6"/>
        <v>-5.8966729999999643</v>
      </c>
      <c r="BG20" s="93">
        <f t="shared" si="6"/>
        <v>-5.4491699999998673</v>
      </c>
      <c r="BH20" s="93">
        <f t="shared" si="6"/>
        <v>-5.0272159999999531</v>
      </c>
      <c r="BI20" s="93">
        <f t="shared" si="6"/>
        <v>-4.9240830000001097</v>
      </c>
      <c r="BJ20" s="93">
        <f t="shared" si="6"/>
        <v>-5.902889999999843</v>
      </c>
      <c r="BK20" s="93">
        <f t="shared" si="6"/>
        <v>-8.2737099999999373</v>
      </c>
      <c r="BL20" s="93">
        <f t="shared" si="6"/>
        <v>-9.607492000000093</v>
      </c>
      <c r="BM20" s="93">
        <f t="shared" si="6"/>
        <v>-9.1789819999997917</v>
      </c>
      <c r="BN20" s="93">
        <f t="shared" si="6"/>
        <v>-9.2447020000000748</v>
      </c>
      <c r="BO20" s="93">
        <f t="shared" si="6"/>
        <v>-9.159298999999919</v>
      </c>
      <c r="BP20" s="93">
        <f t="shared" si="6"/>
        <v>-8.8539080000000467</v>
      </c>
      <c r="BQ20" s="93">
        <f t="shared" si="4"/>
        <v>-5.5963299999998526</v>
      </c>
      <c r="BR20" s="93">
        <f t="shared" si="4"/>
        <v>-6.054437999999891</v>
      </c>
      <c r="BS20" s="93">
        <f t="shared" si="4"/>
        <v>-5.9790729999999712</v>
      </c>
      <c r="BT20" s="93">
        <f t="shared" si="4"/>
        <v>-5.3216259999999238</v>
      </c>
      <c r="BU20" s="93">
        <f t="shared" si="4"/>
        <v>-5.1958620000000337</v>
      </c>
      <c r="BV20" s="93">
        <f t="shared" si="4"/>
        <v>-6.0415119999997842</v>
      </c>
      <c r="BW20" s="93">
        <f t="shared" si="4"/>
        <v>-5.8499030000002676</v>
      </c>
      <c r="BX20" s="93">
        <f t="shared" si="4"/>
        <v>-5.4931930000002467</v>
      </c>
      <c r="BY20" s="93">
        <f t="shared" si="4"/>
        <v>-5.0246759999999995</v>
      </c>
      <c r="BZ20" s="93">
        <f t="shared" si="4"/>
        <v>-3.3136070000000473</v>
      </c>
      <c r="CA20" s="93">
        <f t="shared" si="4"/>
        <v>-4.1493480000000318</v>
      </c>
      <c r="CB20" s="93">
        <f t="shared" si="4"/>
        <v>-2.8653239999999869</v>
      </c>
      <c r="CC20" s="93">
        <f t="shared" si="4"/>
        <v>-1.7166829999999891</v>
      </c>
      <c r="CD20" s="93">
        <f t="shared" si="4"/>
        <v>-1.8440959999998086</v>
      </c>
      <c r="CE20" s="93">
        <f t="shared" si="4"/>
        <v>-2.0797390000000178</v>
      </c>
      <c r="CF20" s="93">
        <f t="shared" si="4"/>
        <v>-2.040576000000101</v>
      </c>
      <c r="CG20" s="93">
        <f t="shared" si="4"/>
        <v>-2.2813189999999395</v>
      </c>
      <c r="CH20" s="93">
        <f t="shared" si="4"/>
        <v>-2.8525460000000749</v>
      </c>
      <c r="CI20" s="93">
        <f t="shared" si="4"/>
        <v>-3.0549479999999676</v>
      </c>
      <c r="CJ20" s="93">
        <f t="shared" si="4"/>
        <v>-2.4036339999997836</v>
      </c>
      <c r="CK20" s="93">
        <f t="shared" si="4"/>
        <v>-2.7783150000000205</v>
      </c>
      <c r="CL20" s="93">
        <f t="shared" si="4"/>
        <v>-2.918922000000066</v>
      </c>
      <c r="CM20" s="93">
        <f t="shared" si="4"/>
        <v>-2.9070190000001048</v>
      </c>
      <c r="CN20" s="93">
        <f t="shared" si="4"/>
        <v>-2.2866189999999733</v>
      </c>
      <c r="CO20" s="93">
        <f t="shared" si="4"/>
        <v>0</v>
      </c>
      <c r="CP20" s="93">
        <f t="shared" si="4"/>
        <v>0</v>
      </c>
      <c r="CQ20" s="93">
        <f t="shared" si="4"/>
        <v>0</v>
      </c>
      <c r="CR20" s="93">
        <f t="shared" si="4"/>
        <v>0</v>
      </c>
      <c r="CS20" s="93">
        <f t="shared" si="4"/>
        <v>0</v>
      </c>
      <c r="CT20" s="93">
        <f t="shared" si="4"/>
        <v>0</v>
      </c>
      <c r="CU20" s="93">
        <f t="shared" si="4"/>
        <v>0</v>
      </c>
      <c r="CV20" s="85"/>
    </row>
    <row r="21" spans="1:100" x14ac:dyDescent="0.2">
      <c r="B21" s="79" t="s">
        <v>77</v>
      </c>
      <c r="C21" s="94" t="s">
        <v>78</v>
      </c>
      <c r="D21" s="95">
        <f>SUM(D16:D20)</f>
        <v>13.867056999999477</v>
      </c>
      <c r="E21" s="95">
        <f t="shared" ref="E21:BP21" si="7">SUM(E16:E20)</f>
        <v>27.539176027648182</v>
      </c>
      <c r="F21" s="95">
        <f t="shared" si="7"/>
        <v>26.459333999999899</v>
      </c>
      <c r="G21" s="95">
        <f t="shared" si="7"/>
        <v>20.408261000000266</v>
      </c>
      <c r="H21" s="95">
        <f t="shared" si="7"/>
        <v>-9.7821903512842709</v>
      </c>
      <c r="I21" s="95">
        <f t="shared" si="7"/>
        <v>19.624892000000045</v>
      </c>
      <c r="J21" s="95">
        <f t="shared" si="7"/>
        <v>17.886837999999898</v>
      </c>
      <c r="K21" s="95">
        <f t="shared" si="7"/>
        <v>13.213354972351681</v>
      </c>
      <c r="L21" s="95">
        <f t="shared" si="7"/>
        <v>3.9874759999997877</v>
      </c>
      <c r="M21" s="95">
        <f t="shared" si="7"/>
        <v>-9.9775460000003022</v>
      </c>
      <c r="N21" s="95">
        <f t="shared" si="7"/>
        <v>6.9191830000002028</v>
      </c>
      <c r="O21" s="95">
        <f t="shared" si="7"/>
        <v>-51.368780999999899</v>
      </c>
      <c r="P21" s="95">
        <f t="shared" si="7"/>
        <v>-51.639262999999687</v>
      </c>
      <c r="Q21" s="95">
        <f t="shared" si="7"/>
        <v>289.18824800000016</v>
      </c>
      <c r="R21" s="95">
        <f t="shared" si="7"/>
        <v>-29.842322000000081</v>
      </c>
      <c r="S21" s="95">
        <f t="shared" si="7"/>
        <v>-22.98314500000015</v>
      </c>
      <c r="T21" s="95">
        <f t="shared" si="7"/>
        <v>-141.32180600000004</v>
      </c>
      <c r="U21" s="95">
        <f t="shared" si="7"/>
        <v>8.2327999999733947E-2</v>
      </c>
      <c r="V21" s="95">
        <f t="shared" si="7"/>
        <v>1.7142269999999371</v>
      </c>
      <c r="W21" s="95">
        <f t="shared" si="7"/>
        <v>-7.8894539999994322</v>
      </c>
      <c r="X21" s="95">
        <f t="shared" si="7"/>
        <v>-26.839903999999478</v>
      </c>
      <c r="Y21" s="95">
        <f t="shared" si="7"/>
        <v>-50.808497999999872</v>
      </c>
      <c r="Z21" s="95">
        <f t="shared" si="7"/>
        <v>-66.95488199999977</v>
      </c>
      <c r="AA21" s="95">
        <f t="shared" si="7"/>
        <v>-60.48350500000015</v>
      </c>
      <c r="AB21" s="95">
        <f t="shared" si="7"/>
        <v>-59.220703999999841</v>
      </c>
      <c r="AC21" s="95">
        <f t="shared" si="7"/>
        <v>-49.662579999999707</v>
      </c>
      <c r="AD21" s="95">
        <f t="shared" si="7"/>
        <v>-38.3217020000003</v>
      </c>
      <c r="AE21" s="95">
        <f t="shared" si="7"/>
        <v>-41.789377000000286</v>
      </c>
      <c r="AF21" s="95">
        <f t="shared" si="7"/>
        <v>-9.0702579999999671</v>
      </c>
      <c r="AG21" s="95">
        <f t="shared" si="7"/>
        <v>0.85223599999994804</v>
      </c>
      <c r="AH21" s="95">
        <f t="shared" si="7"/>
        <v>25.586459999999988</v>
      </c>
      <c r="AI21" s="95">
        <f t="shared" si="7"/>
        <v>-4.2193650000001526</v>
      </c>
      <c r="AJ21" s="95">
        <f t="shared" si="7"/>
        <v>-11.735527999999704</v>
      </c>
      <c r="AK21" s="95">
        <f t="shared" si="7"/>
        <v>-22.300001999999949</v>
      </c>
      <c r="AL21" s="95">
        <f t="shared" si="7"/>
        <v>-43.79153099999985</v>
      </c>
      <c r="AM21" s="95">
        <f t="shared" si="7"/>
        <v>-54.3662589999999</v>
      </c>
      <c r="AN21" s="95">
        <f t="shared" si="7"/>
        <v>-62.746369000000186</v>
      </c>
      <c r="AO21" s="95">
        <f t="shared" si="7"/>
        <v>-51.93744300000003</v>
      </c>
      <c r="AP21" s="95">
        <f t="shared" si="7"/>
        <v>-43.091801000000146</v>
      </c>
      <c r="AQ21" s="95">
        <f t="shared" si="7"/>
        <v>-20.777205999999978</v>
      </c>
      <c r="AR21" s="95">
        <f t="shared" si="7"/>
        <v>-26.934370000000172</v>
      </c>
      <c r="AS21" s="95">
        <f t="shared" si="7"/>
        <v>-11.771009999999706</v>
      </c>
      <c r="AT21" s="95">
        <f t="shared" si="7"/>
        <v>-9.593288999999686</v>
      </c>
      <c r="AU21" s="95">
        <f t="shared" si="7"/>
        <v>1.2179759999999078</v>
      </c>
      <c r="AV21" s="95">
        <f t="shared" si="7"/>
        <v>-27.532936000000291</v>
      </c>
      <c r="AW21" s="95">
        <f t="shared" si="7"/>
        <v>-47.717732999999953</v>
      </c>
      <c r="AX21" s="95">
        <f t="shared" si="7"/>
        <v>-81.527405999999473</v>
      </c>
      <c r="AY21" s="95">
        <f t="shared" si="7"/>
        <v>-87.113342000000102</v>
      </c>
      <c r="AZ21" s="95">
        <f t="shared" si="7"/>
        <v>-92.812712000000374</v>
      </c>
      <c r="BA21" s="95">
        <f t="shared" si="7"/>
        <v>-87.002176000000304</v>
      </c>
      <c r="BB21" s="95">
        <f t="shared" si="7"/>
        <v>-72.571835000000078</v>
      </c>
      <c r="BC21" s="95">
        <f t="shared" si="7"/>
        <v>-58.11521300000004</v>
      </c>
      <c r="BD21" s="95">
        <f t="shared" si="7"/>
        <v>-33.335026999999741</v>
      </c>
      <c r="BE21" s="95">
        <f t="shared" si="7"/>
        <v>-11.637209000000098</v>
      </c>
      <c r="BF21" s="95">
        <f t="shared" si="7"/>
        <v>-6.7412930000000415</v>
      </c>
      <c r="BG21" s="95">
        <f t="shared" si="7"/>
        <v>-2.3679799999999886</v>
      </c>
      <c r="BH21" s="95">
        <f t="shared" si="7"/>
        <v>-13.010406999999759</v>
      </c>
      <c r="BI21" s="95">
        <f t="shared" si="7"/>
        <v>-27.5036869999999</v>
      </c>
      <c r="BJ21" s="95">
        <f t="shared" si="7"/>
        <v>-48.012589999999591</v>
      </c>
      <c r="BK21" s="95">
        <f t="shared" si="7"/>
        <v>-60.318598999999722</v>
      </c>
      <c r="BL21" s="95">
        <f t="shared" si="7"/>
        <v>-66.329023000000234</v>
      </c>
      <c r="BM21" s="95">
        <f t="shared" si="7"/>
        <v>-63.449048999999718</v>
      </c>
      <c r="BN21" s="95">
        <f t="shared" si="7"/>
        <v>-49.973832000000129</v>
      </c>
      <c r="BO21" s="95">
        <f t="shared" si="7"/>
        <v>-40.211304999999811</v>
      </c>
      <c r="BP21" s="95">
        <f t="shared" si="7"/>
        <v>-20.578043999999863</v>
      </c>
      <c r="BQ21" s="95">
        <f t="shared" ref="BQ21:CU21" si="8">SUM(BQ16:BQ20)</f>
        <v>1.4059550000001764</v>
      </c>
      <c r="BR21" s="95">
        <f t="shared" si="8"/>
        <v>11.204594000000043</v>
      </c>
      <c r="BS21" s="95">
        <f t="shared" si="8"/>
        <v>12.814383000000134</v>
      </c>
      <c r="BT21" s="95">
        <f t="shared" si="8"/>
        <v>4.6706650000003265</v>
      </c>
      <c r="BU21" s="95">
        <f t="shared" si="8"/>
        <v>-13.613920999999891</v>
      </c>
      <c r="BV21" s="95">
        <f t="shared" si="8"/>
        <v>-25.404473000000053</v>
      </c>
      <c r="BW21" s="95">
        <f t="shared" si="8"/>
        <v>-41.979602000000341</v>
      </c>
      <c r="BX21" s="95">
        <f t="shared" si="8"/>
        <v>-53.849261000000297</v>
      </c>
      <c r="BY21" s="95">
        <f t="shared" si="8"/>
        <v>-35.337037999999893</v>
      </c>
      <c r="BZ21" s="95">
        <f t="shared" si="8"/>
        <v>-34.999960999999757</v>
      </c>
      <c r="CA21" s="95">
        <f t="shared" si="8"/>
        <v>-30.14461800000015</v>
      </c>
      <c r="CB21" s="95">
        <f t="shared" si="8"/>
        <v>-16.382069999999885</v>
      </c>
      <c r="CC21" s="95">
        <f t="shared" si="8"/>
        <v>-0.52885900000012498</v>
      </c>
      <c r="CD21" s="95">
        <f t="shared" si="8"/>
        <v>1.1055130000002009</v>
      </c>
      <c r="CE21" s="95">
        <f t="shared" si="8"/>
        <v>-3.3062780000002476</v>
      </c>
      <c r="CF21" s="95">
        <f t="shared" si="8"/>
        <v>-14.606614000000263</v>
      </c>
      <c r="CG21" s="95">
        <f t="shared" si="8"/>
        <v>-24.025549000000183</v>
      </c>
      <c r="CH21" s="95">
        <f t="shared" si="8"/>
        <v>-30.920668000000205</v>
      </c>
      <c r="CI21" s="95">
        <f t="shared" si="8"/>
        <v>-41.403289000000086</v>
      </c>
      <c r="CJ21" s="95">
        <f t="shared" si="8"/>
        <v>-49.984576999999945</v>
      </c>
      <c r="CK21" s="95">
        <f t="shared" si="8"/>
        <v>-41.665129999999863</v>
      </c>
      <c r="CL21" s="95">
        <f t="shared" si="8"/>
        <v>-35.395625000000109</v>
      </c>
      <c r="CM21" s="95">
        <f t="shared" si="8"/>
        <v>-23.780084000000102</v>
      </c>
      <c r="CN21" s="95">
        <f t="shared" si="8"/>
        <v>-9.6447909999998274</v>
      </c>
      <c r="CO21" s="95">
        <f t="shared" si="8"/>
        <v>0</v>
      </c>
      <c r="CP21" s="95">
        <f t="shared" si="8"/>
        <v>0</v>
      </c>
      <c r="CQ21" s="95">
        <f t="shared" si="8"/>
        <v>0</v>
      </c>
      <c r="CR21" s="95">
        <f t="shared" si="8"/>
        <v>0</v>
      </c>
      <c r="CS21" s="95">
        <f t="shared" si="8"/>
        <v>0</v>
      </c>
      <c r="CT21" s="95">
        <f t="shared" si="8"/>
        <v>0</v>
      </c>
      <c r="CU21" s="96">
        <f t="shared" si="8"/>
        <v>0</v>
      </c>
    </row>
    <row r="23" spans="1:100" x14ac:dyDescent="0.2">
      <c r="B23" s="97"/>
    </row>
    <row r="24" spans="1:100" x14ac:dyDescent="0.2">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25"/>
      <c r="CP24" s="25"/>
      <c r="CQ24" s="25"/>
      <c r="CR24" s="25"/>
      <c r="CS24" s="25"/>
    </row>
    <row r="25" spans="1:100" x14ac:dyDescent="0.2">
      <c r="A25" s="82" t="s">
        <v>127</v>
      </c>
      <c r="B25" s="25"/>
      <c r="C25" s="98" t="s">
        <v>79</v>
      </c>
      <c r="D25" s="99">
        <f>D11</f>
        <v>1235.3479689829296</v>
      </c>
      <c r="E25" s="99">
        <f t="shared" ref="E25:BP25" si="9">E11</f>
        <v>1159.3372008565716</v>
      </c>
      <c r="F25" s="99">
        <f t="shared" si="9"/>
        <v>1035.776677800977</v>
      </c>
      <c r="G25" s="99">
        <f t="shared" si="9"/>
        <v>1082.5790368642729</v>
      </c>
      <c r="H25" s="99">
        <f t="shared" si="9"/>
        <v>1025.8371107498201</v>
      </c>
      <c r="I25" s="99">
        <f t="shared" si="9"/>
        <v>1084.3287678106212</v>
      </c>
      <c r="J25" s="99">
        <f t="shared" si="9"/>
        <v>1298.0713900347503</v>
      </c>
      <c r="K25" s="99">
        <f t="shared" si="9"/>
        <v>1587.9967420888265</v>
      </c>
      <c r="L25" s="99">
        <f t="shared" si="9"/>
        <v>1733.8474245361265</v>
      </c>
      <c r="M25" s="99">
        <f t="shared" si="9"/>
        <v>1704.573498826679</v>
      </c>
      <c r="N25" s="99">
        <f t="shared" si="9"/>
        <v>1547.8354224006782</v>
      </c>
      <c r="O25" s="99">
        <f t="shared" si="9"/>
        <v>1578.5014024421653</v>
      </c>
      <c r="P25" s="99">
        <f t="shared" si="9"/>
        <v>1004.0154376704254</v>
      </c>
      <c r="Q25" s="99">
        <f t="shared" si="9"/>
        <v>1408.3478498252821</v>
      </c>
      <c r="R25" s="99">
        <f t="shared" si="9"/>
        <v>1027.0181860402893</v>
      </c>
      <c r="S25" s="99">
        <f t="shared" si="9"/>
        <v>1054.4653021738734</v>
      </c>
      <c r="T25" s="99">
        <f t="shared" si="9"/>
        <v>944.64860683851043</v>
      </c>
      <c r="U25" s="99">
        <f t="shared" si="9"/>
        <v>1110.8433537175317</v>
      </c>
      <c r="V25" s="99">
        <f t="shared" si="9"/>
        <v>1348.6115577911626</v>
      </c>
      <c r="W25" s="99">
        <f t="shared" si="9"/>
        <v>1540.8403241745609</v>
      </c>
      <c r="X25" s="99">
        <f t="shared" si="9"/>
        <v>1666.0628777316067</v>
      </c>
      <c r="Y25" s="99">
        <f t="shared" si="9"/>
        <v>1590.6169621552938</v>
      </c>
      <c r="Z25" s="99">
        <f t="shared" si="9"/>
        <v>1391.4425478854992</v>
      </c>
      <c r="AA25" s="99">
        <f t="shared" si="9"/>
        <v>1441.5189560712347</v>
      </c>
      <c r="AB25" s="99">
        <f t="shared" si="9"/>
        <v>1190.7804849090126</v>
      </c>
      <c r="AC25" s="99">
        <f t="shared" si="9"/>
        <v>1091.5997181960049</v>
      </c>
      <c r="AD25" s="99">
        <f t="shared" si="9"/>
        <v>981.91399684810369</v>
      </c>
      <c r="AE25" s="99">
        <f t="shared" si="9"/>
        <v>1012.2469088661724</v>
      </c>
      <c r="AF25" s="99">
        <f t="shared" si="9"/>
        <v>1030.851583822918</v>
      </c>
      <c r="AG25" s="99">
        <f t="shared" si="9"/>
        <v>1097.8521461003709</v>
      </c>
      <c r="AH25" s="99">
        <f t="shared" si="9"/>
        <v>1302.4282924746437</v>
      </c>
      <c r="AI25" s="99">
        <f t="shared" si="9"/>
        <v>1558.0672614313423</v>
      </c>
      <c r="AJ25" s="99">
        <f t="shared" si="9"/>
        <v>1728.1161678732074</v>
      </c>
      <c r="AK25" s="99">
        <f t="shared" si="9"/>
        <v>1636.3742794301004</v>
      </c>
      <c r="AL25" s="99">
        <f t="shared" si="9"/>
        <v>1483.0930035355805</v>
      </c>
      <c r="AM25" s="99">
        <f t="shared" si="9"/>
        <v>1516.025103437275</v>
      </c>
      <c r="AN25" s="99">
        <f t="shared" si="9"/>
        <v>1249.3128766780287</v>
      </c>
      <c r="AO25" s="99">
        <f t="shared" si="9"/>
        <v>1051.8248264870683</v>
      </c>
      <c r="AP25" s="99">
        <f t="shared" si="9"/>
        <v>965.62003512269234</v>
      </c>
      <c r="AQ25" s="99">
        <f t="shared" si="9"/>
        <v>1020.0232617088425</v>
      </c>
      <c r="AR25" s="99">
        <f t="shared" si="9"/>
        <v>996.0474763129572</v>
      </c>
      <c r="AS25" s="99">
        <f t="shared" si="9"/>
        <v>1084.1032074626582</v>
      </c>
      <c r="AT25" s="99">
        <f t="shared" si="9"/>
        <v>1306.6526954220083</v>
      </c>
      <c r="AU25" s="99">
        <f t="shared" si="9"/>
        <v>1602.807126351142</v>
      </c>
      <c r="AV25" s="99">
        <f t="shared" si="9"/>
        <v>1726.2784161210682</v>
      </c>
      <c r="AW25" s="99">
        <f t="shared" si="9"/>
        <v>1705.8607564498475</v>
      </c>
      <c r="AX25" s="99">
        <f t="shared" si="9"/>
        <v>1409.5400380179819</v>
      </c>
      <c r="AY25" s="99">
        <f t="shared" si="9"/>
        <v>1365.4667985078327</v>
      </c>
      <c r="AZ25" s="99">
        <f t="shared" si="9"/>
        <v>1104.3449243326722</v>
      </c>
      <c r="BA25" s="99">
        <f t="shared" si="9"/>
        <v>998.32254676690354</v>
      </c>
      <c r="BB25" s="99">
        <f t="shared" si="9"/>
        <v>923.52739528355903</v>
      </c>
      <c r="BC25" s="99">
        <f t="shared" si="9"/>
        <v>963.11297114805359</v>
      </c>
      <c r="BD25" s="99">
        <f t="shared" si="9"/>
        <v>983.1911094655095</v>
      </c>
      <c r="BE25" s="99">
        <f t="shared" si="9"/>
        <v>1052.8433082536048</v>
      </c>
      <c r="BF25" s="99">
        <f t="shared" si="9"/>
        <v>1261.1930684866361</v>
      </c>
      <c r="BG25" s="99">
        <f t="shared" si="9"/>
        <v>1456.2810212859399</v>
      </c>
      <c r="BH25" s="99">
        <f t="shared" si="9"/>
        <v>1700.0983387687049</v>
      </c>
      <c r="BI25" s="99">
        <f t="shared" si="9"/>
        <v>1740.3137235760912</v>
      </c>
      <c r="BJ25" s="99">
        <f t="shared" si="9"/>
        <v>1489.3371545353973</v>
      </c>
      <c r="BK25" s="99">
        <f t="shared" si="9"/>
        <v>1416.2768357042114</v>
      </c>
      <c r="BL25" s="99">
        <f t="shared" si="9"/>
        <v>1139.3819438878249</v>
      </c>
      <c r="BM25" s="99">
        <f t="shared" si="9"/>
        <v>1051.941668150065</v>
      </c>
      <c r="BN25" s="99">
        <f t="shared" si="9"/>
        <v>932.8358406945963</v>
      </c>
      <c r="BO25" s="99">
        <f t="shared" si="9"/>
        <v>967.74262420703008</v>
      </c>
      <c r="BP25" s="99">
        <f t="shared" si="9"/>
        <v>995.87811293471214</v>
      </c>
      <c r="BQ25" s="99">
        <f t="shared" ref="BQ25:CN25" si="10">BQ11</f>
        <v>1070.2684582238294</v>
      </c>
      <c r="BR25" s="99">
        <f t="shared" si="10"/>
        <v>1267.6370730196238</v>
      </c>
      <c r="BS25" s="99">
        <f t="shared" si="10"/>
        <v>1572.1227433050012</v>
      </c>
      <c r="BT25" s="99">
        <f t="shared" si="10"/>
        <v>1850.1946025158288</v>
      </c>
      <c r="BU25" s="99">
        <f t="shared" si="10"/>
        <v>1647.92475765622</v>
      </c>
      <c r="BV25" s="99">
        <f t="shared" si="10"/>
        <v>1377.1463405684244</v>
      </c>
      <c r="BW25" s="99">
        <f t="shared" si="10"/>
        <v>1417.1070455276906</v>
      </c>
      <c r="BX25" s="99">
        <f t="shared" si="10"/>
        <v>1048.6890300982409</v>
      </c>
      <c r="BY25" s="99">
        <f t="shared" si="10"/>
        <v>1031.4220484819389</v>
      </c>
      <c r="BZ25" s="99">
        <f t="shared" si="10"/>
        <v>952.262676336656</v>
      </c>
      <c r="CA25" s="99">
        <f t="shared" si="10"/>
        <v>975.49630727952683</v>
      </c>
      <c r="CB25" s="99">
        <f t="shared" si="10"/>
        <v>988.47715240047228</v>
      </c>
      <c r="CC25" s="99">
        <f t="shared" si="10"/>
        <v>1022.7171592282469</v>
      </c>
      <c r="CD25" s="99">
        <f t="shared" si="10"/>
        <v>1196.2093360371725</v>
      </c>
      <c r="CE25" s="99">
        <f t="shared" si="10"/>
        <v>1347.3088596532089</v>
      </c>
      <c r="CF25" s="99">
        <f t="shared" si="10"/>
        <v>1529.1664169944904</v>
      </c>
      <c r="CG25" s="99">
        <f t="shared" si="10"/>
        <v>1526.8441098001888</v>
      </c>
      <c r="CH25" s="99">
        <f t="shared" si="10"/>
        <v>1439.5359739371961</v>
      </c>
      <c r="CI25" s="99">
        <f t="shared" si="10"/>
        <v>1320.1448790150387</v>
      </c>
      <c r="CJ25" s="99">
        <f t="shared" si="10"/>
        <v>1139.8121514892703</v>
      </c>
      <c r="CK25" s="99">
        <f t="shared" si="10"/>
        <v>1052.0823299446954</v>
      </c>
      <c r="CL25" s="99">
        <f t="shared" si="10"/>
        <v>970.00192891987217</v>
      </c>
      <c r="CM25" s="99">
        <f t="shared" si="10"/>
        <v>997.96120371038103</v>
      </c>
      <c r="CN25" s="99">
        <f t="shared" si="10"/>
        <v>999.4996578442657</v>
      </c>
      <c r="CO25" s="25"/>
      <c r="CP25" s="25"/>
      <c r="CQ25" s="25"/>
      <c r="CR25" s="25"/>
      <c r="CS25" s="25"/>
    </row>
    <row r="26" spans="1:100" x14ac:dyDescent="0.2">
      <c r="A26" s="81" t="s">
        <v>80</v>
      </c>
      <c r="B26" s="25"/>
      <c r="C26" s="98" t="s">
        <v>81</v>
      </c>
      <c r="D26" s="99">
        <f>D5-D11</f>
        <v>22.851756017070556</v>
      </c>
      <c r="E26" s="99">
        <f t="shared" ref="E26:BK26" si="11">E5-E11</f>
        <v>6.9203341434283629</v>
      </c>
      <c r="F26" s="99">
        <f t="shared" si="11"/>
        <v>4.3275301990229309</v>
      </c>
      <c r="G26" s="99">
        <f t="shared" si="11"/>
        <v>11.769731135726943</v>
      </c>
      <c r="H26" s="99">
        <f t="shared" si="11"/>
        <v>40.273616250179884</v>
      </c>
      <c r="I26" s="99">
        <f t="shared" si="11"/>
        <v>12.605108189378598</v>
      </c>
      <c r="J26" s="99">
        <f t="shared" si="11"/>
        <v>20.696331965249783</v>
      </c>
      <c r="K26" s="99">
        <f t="shared" si="11"/>
        <v>33.987398911173614</v>
      </c>
      <c r="L26" s="99">
        <f t="shared" si="11"/>
        <v>47.548464463873415</v>
      </c>
      <c r="M26" s="99">
        <f t="shared" si="11"/>
        <v>60.643364173320833</v>
      </c>
      <c r="N26" s="99">
        <f t="shared" si="11"/>
        <v>39.087837599321801</v>
      </c>
      <c r="O26" s="99">
        <f t="shared" si="11"/>
        <v>98.287300557834669</v>
      </c>
      <c r="P26" s="100">
        <f t="shared" si="11"/>
        <v>40.301251329574598</v>
      </c>
      <c r="Q26" s="100">
        <f t="shared" si="11"/>
        <v>-305.09225082528224</v>
      </c>
      <c r="R26" s="100">
        <f t="shared" si="11"/>
        <v>18.244547959710872</v>
      </c>
      <c r="S26" s="100">
        <f t="shared" si="11"/>
        <v>11.075419826126563</v>
      </c>
      <c r="T26" s="100">
        <f t="shared" si="11"/>
        <v>130.65420416148959</v>
      </c>
      <c r="U26" s="100">
        <f t="shared" si="11"/>
        <v>-12.626711717531634</v>
      </c>
      <c r="V26" s="100">
        <f t="shared" si="11"/>
        <v>-16.943647791162675</v>
      </c>
      <c r="W26" s="100">
        <f t="shared" si="11"/>
        <v>-9.5107421745610736</v>
      </c>
      <c r="X26" s="100">
        <f t="shared" si="11"/>
        <v>8.025611268393277</v>
      </c>
      <c r="Y26" s="100">
        <f t="shared" si="11"/>
        <v>32.846190844706143</v>
      </c>
      <c r="Z26" s="100">
        <f t="shared" si="11"/>
        <v>51.241785114500999</v>
      </c>
      <c r="AA26" s="100">
        <f t="shared" si="11"/>
        <v>44.204911928765341</v>
      </c>
      <c r="AB26" s="101">
        <f t="shared" si="11"/>
        <v>36.329096090987377</v>
      </c>
      <c r="AC26" s="101">
        <f t="shared" si="11"/>
        <v>28.677626803995054</v>
      </c>
      <c r="AD26" s="101">
        <f t="shared" si="11"/>
        <v>19.445351151896261</v>
      </c>
      <c r="AE26" s="101">
        <f t="shared" si="11"/>
        <v>22.329905133827651</v>
      </c>
      <c r="AF26" s="101">
        <f t="shared" si="11"/>
        <v>-10.746870822918027</v>
      </c>
      <c r="AG26" s="101">
        <f t="shared" si="11"/>
        <v>-21.957386100370968</v>
      </c>
      <c r="AH26" s="101">
        <f t="shared" si="11"/>
        <v>-50.624389474643749</v>
      </c>
      <c r="AI26" s="101">
        <f t="shared" si="11"/>
        <v>-25.732977431342306</v>
      </c>
      <c r="AJ26" s="101">
        <f t="shared" si="11"/>
        <v>-21.48584087320728</v>
      </c>
      <c r="AK26" s="101">
        <f t="shared" si="11"/>
        <v>-9.1577174301005471</v>
      </c>
      <c r="AL26" s="101">
        <f t="shared" si="11"/>
        <v>15.280496464419457</v>
      </c>
      <c r="AM26" s="101">
        <f t="shared" si="11"/>
        <v>25.222136562724927</v>
      </c>
      <c r="AN26" s="102">
        <f t="shared" si="11"/>
        <v>43.915091321971431</v>
      </c>
      <c r="AO26" s="102">
        <f t="shared" si="11"/>
        <v>36.082963512931656</v>
      </c>
      <c r="AP26" s="102">
        <f t="shared" si="11"/>
        <v>28.53671287730765</v>
      </c>
      <c r="AQ26" s="102">
        <f t="shared" si="11"/>
        <v>5.4020812911574012</v>
      </c>
      <c r="AR26" s="102">
        <f t="shared" si="11"/>
        <v>11.920639687042808</v>
      </c>
      <c r="AS26" s="102">
        <f t="shared" si="11"/>
        <v>-4.5700114626581581</v>
      </c>
      <c r="AT26" s="102">
        <f t="shared" si="11"/>
        <v>-10.102289422008198</v>
      </c>
      <c r="AU26" s="102">
        <f t="shared" si="11"/>
        <v>-25.377581351141998</v>
      </c>
      <c r="AV26" s="102">
        <f t="shared" si="11"/>
        <v>1.5122098789317988</v>
      </c>
      <c r="AW26" s="102">
        <f t="shared" si="11"/>
        <v>22.004768550152448</v>
      </c>
      <c r="AX26" s="102">
        <f t="shared" si="11"/>
        <v>60.280974982018051</v>
      </c>
      <c r="AY26" s="102">
        <f t="shared" si="11"/>
        <v>66.531240492167399</v>
      </c>
      <c r="AZ26" s="103">
        <f t="shared" si="11"/>
        <v>58.786916667327887</v>
      </c>
      <c r="BA26" s="103">
        <f t="shared" si="11"/>
        <v>56.243019233096675</v>
      </c>
      <c r="BB26" s="103">
        <f t="shared" si="11"/>
        <v>44.117179716440887</v>
      </c>
      <c r="BC26" s="103">
        <f t="shared" si="11"/>
        <v>28.440892851946387</v>
      </c>
      <c r="BD26" s="103">
        <f t="shared" si="11"/>
        <v>3.0420825344905325</v>
      </c>
      <c r="BE26" s="103">
        <f t="shared" si="11"/>
        <v>-20.80177825360488</v>
      </c>
      <c r="BF26" s="103">
        <f t="shared" si="11"/>
        <v>-32.117125486636041</v>
      </c>
      <c r="BG26" s="103">
        <f t="shared" si="11"/>
        <v>-42.501262285939902</v>
      </c>
      <c r="BH26" s="103">
        <f t="shared" si="11"/>
        <v>-39.371051768705001</v>
      </c>
      <c r="BI26" s="103">
        <f t="shared" si="11"/>
        <v>-26.116841576091247</v>
      </c>
      <c r="BJ26" s="103">
        <f t="shared" si="11"/>
        <v>2.1248604646025342</v>
      </c>
      <c r="BK26" s="103">
        <f t="shared" si="11"/>
        <v>16.681919295788475</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5"/>
      <c r="CP26" s="25"/>
      <c r="CQ26" s="25"/>
      <c r="CR26" s="25"/>
      <c r="CS26" s="25"/>
    </row>
    <row r="27" spans="1:100" x14ac:dyDescent="0.2">
      <c r="A27" s="81" t="s">
        <v>82</v>
      </c>
      <c r="B27" s="25"/>
      <c r="C27" s="104" t="s">
        <v>83</v>
      </c>
      <c r="D27" s="105">
        <v>30</v>
      </c>
      <c r="E27" s="105">
        <v>31</v>
      </c>
      <c r="F27" s="105">
        <v>30</v>
      </c>
      <c r="G27" s="105">
        <v>31</v>
      </c>
      <c r="H27" s="105">
        <v>31</v>
      </c>
      <c r="I27" s="105">
        <v>30</v>
      </c>
      <c r="J27" s="105">
        <v>31</v>
      </c>
      <c r="K27" s="105">
        <v>30</v>
      </c>
      <c r="L27" s="105">
        <v>31</v>
      </c>
      <c r="M27" s="105">
        <v>31</v>
      </c>
      <c r="N27" s="105">
        <v>28</v>
      </c>
      <c r="O27" s="105">
        <v>31</v>
      </c>
      <c r="P27" s="106">
        <v>30</v>
      </c>
      <c r="Q27" s="106">
        <v>31</v>
      </c>
      <c r="R27" s="106">
        <v>30</v>
      </c>
      <c r="S27" s="106">
        <v>31</v>
      </c>
      <c r="T27" s="106">
        <v>31</v>
      </c>
      <c r="U27" s="106">
        <v>30</v>
      </c>
      <c r="V27" s="106">
        <v>31</v>
      </c>
      <c r="W27" s="106">
        <v>30</v>
      </c>
      <c r="X27" s="106">
        <v>31</v>
      </c>
      <c r="Y27" s="106">
        <v>31</v>
      </c>
      <c r="Z27" s="106">
        <v>28</v>
      </c>
      <c r="AA27" s="106">
        <v>31</v>
      </c>
      <c r="AB27" s="107">
        <v>30</v>
      </c>
      <c r="AC27" s="107">
        <v>31</v>
      </c>
      <c r="AD27" s="107">
        <v>30</v>
      </c>
      <c r="AE27" s="107">
        <v>31</v>
      </c>
      <c r="AF27" s="107">
        <v>31</v>
      </c>
      <c r="AG27" s="107">
        <v>30</v>
      </c>
      <c r="AH27" s="107">
        <v>31</v>
      </c>
      <c r="AI27" s="107">
        <v>30</v>
      </c>
      <c r="AJ27" s="107">
        <v>31</v>
      </c>
      <c r="AK27" s="107">
        <v>31</v>
      </c>
      <c r="AL27" s="107">
        <v>28</v>
      </c>
      <c r="AM27" s="107">
        <v>31</v>
      </c>
      <c r="AN27" s="108">
        <v>30</v>
      </c>
      <c r="AO27" s="108">
        <v>31</v>
      </c>
      <c r="AP27" s="108">
        <v>30</v>
      </c>
      <c r="AQ27" s="108">
        <v>31</v>
      </c>
      <c r="AR27" s="108">
        <v>31</v>
      </c>
      <c r="AS27" s="108">
        <v>30</v>
      </c>
      <c r="AT27" s="108">
        <v>31</v>
      </c>
      <c r="AU27" s="108">
        <v>30</v>
      </c>
      <c r="AV27" s="108">
        <v>31</v>
      </c>
      <c r="AW27" s="108">
        <v>31</v>
      </c>
      <c r="AX27" s="108">
        <v>28</v>
      </c>
      <c r="AY27" s="108">
        <v>31</v>
      </c>
      <c r="AZ27" s="109">
        <v>30</v>
      </c>
      <c r="BA27" s="109">
        <v>31</v>
      </c>
      <c r="BB27" s="109">
        <v>30</v>
      </c>
      <c r="BC27" s="109">
        <v>31</v>
      </c>
      <c r="BD27" s="109">
        <v>31</v>
      </c>
      <c r="BE27" s="109">
        <v>30</v>
      </c>
      <c r="BF27" s="109">
        <v>31</v>
      </c>
      <c r="BG27" s="109">
        <v>30</v>
      </c>
      <c r="BH27" s="109">
        <v>31</v>
      </c>
      <c r="BI27" s="109">
        <v>31</v>
      </c>
      <c r="BJ27" s="109">
        <v>28</v>
      </c>
      <c r="BK27" s="109">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5"/>
      <c r="CP27" s="25"/>
      <c r="CQ27" s="25"/>
      <c r="CR27" s="25"/>
      <c r="CS27" s="25"/>
    </row>
    <row r="28" spans="1:100" ht="25.5" x14ac:dyDescent="0.2">
      <c r="A28" s="110" t="s">
        <v>84</v>
      </c>
      <c r="B28" s="25"/>
      <c r="C28" s="104" t="s">
        <v>85</v>
      </c>
      <c r="D28" s="99">
        <f>(SUM($D$26:$O$26))*D27/365</f>
        <v>32.794419748403953</v>
      </c>
      <c r="E28" s="99">
        <f t="shared" ref="E28:O28" si="12">(SUM($D$26:$O$26))*E27/365</f>
        <v>33.887567073350752</v>
      </c>
      <c r="F28" s="99">
        <f t="shared" si="12"/>
        <v>32.794419748403953</v>
      </c>
      <c r="G28" s="99">
        <f t="shared" si="12"/>
        <v>33.887567073350752</v>
      </c>
      <c r="H28" s="99">
        <f t="shared" si="12"/>
        <v>33.887567073350752</v>
      </c>
      <c r="I28" s="99">
        <f t="shared" si="12"/>
        <v>32.794419748403953</v>
      </c>
      <c r="J28" s="99">
        <f t="shared" si="12"/>
        <v>33.887567073350752</v>
      </c>
      <c r="K28" s="99">
        <f t="shared" si="12"/>
        <v>32.794419748403953</v>
      </c>
      <c r="L28" s="99">
        <f t="shared" si="12"/>
        <v>33.887567073350752</v>
      </c>
      <c r="M28" s="99">
        <f t="shared" si="12"/>
        <v>33.887567073350752</v>
      </c>
      <c r="N28" s="99">
        <f t="shared" si="12"/>
        <v>30.608125098510353</v>
      </c>
      <c r="O28" s="99">
        <f t="shared" si="12"/>
        <v>33.887567073350752</v>
      </c>
      <c r="P28" s="100">
        <f>(SUM($P$26:$AA$26))*P27/365</f>
        <v>-0.62296685550166342</v>
      </c>
      <c r="Q28" s="100">
        <f t="shared" ref="Q28:AA28" si="13">(SUM($P$26:$AA$26))*Q27/365</f>
        <v>-0.64373241735171882</v>
      </c>
      <c r="R28" s="100">
        <f t="shared" si="13"/>
        <v>-0.62296685550166342</v>
      </c>
      <c r="S28" s="100">
        <f t="shared" si="13"/>
        <v>-0.64373241735171882</v>
      </c>
      <c r="T28" s="100">
        <f t="shared" si="13"/>
        <v>-0.64373241735171882</v>
      </c>
      <c r="U28" s="100">
        <f t="shared" si="13"/>
        <v>-0.62296685550166342</v>
      </c>
      <c r="V28" s="100">
        <f t="shared" si="13"/>
        <v>-0.64373241735171882</v>
      </c>
      <c r="W28" s="100">
        <f t="shared" si="13"/>
        <v>-0.62296685550166342</v>
      </c>
      <c r="X28" s="100">
        <f t="shared" si="13"/>
        <v>-0.64373241735171882</v>
      </c>
      <c r="Y28" s="100">
        <f t="shared" si="13"/>
        <v>-0.64373241735171882</v>
      </c>
      <c r="Z28" s="100">
        <f t="shared" si="13"/>
        <v>-0.5814357318015525</v>
      </c>
      <c r="AA28" s="100">
        <f t="shared" si="13"/>
        <v>-0.64373241735171882</v>
      </c>
      <c r="AB28" s="101">
        <f>(SUM($AB$26:$AM$26))*AB27/365</f>
        <v>0.62296685550146724</v>
      </c>
      <c r="AC28" s="101">
        <f t="shared" ref="AC28:AM28" si="14">(SUM($AB$26:$AM$26))*AC27/365</f>
        <v>0.6437324173515161</v>
      </c>
      <c r="AD28" s="101">
        <f t="shared" si="14"/>
        <v>0.62296685550146724</v>
      </c>
      <c r="AE28" s="101">
        <f t="shared" si="14"/>
        <v>0.6437324173515161</v>
      </c>
      <c r="AF28" s="101">
        <f t="shared" si="14"/>
        <v>0.6437324173515161</v>
      </c>
      <c r="AG28" s="101">
        <f t="shared" si="14"/>
        <v>0.62296685550146724</v>
      </c>
      <c r="AH28" s="101">
        <f t="shared" si="14"/>
        <v>0.6437324173515161</v>
      </c>
      <c r="AI28" s="101">
        <f t="shared" si="14"/>
        <v>0.62296685550146724</v>
      </c>
      <c r="AJ28" s="101">
        <f t="shared" si="14"/>
        <v>0.6437324173515161</v>
      </c>
      <c r="AK28" s="101">
        <f t="shared" si="14"/>
        <v>0.6437324173515161</v>
      </c>
      <c r="AL28" s="101">
        <f>(SUM($AB$26:$AM$26))*AL27/365</f>
        <v>0.58143573180136943</v>
      </c>
      <c r="AM28" s="101">
        <f t="shared" si="14"/>
        <v>0.6437324173515161</v>
      </c>
      <c r="AN28" s="102">
        <f>(SUM($AN$26:$AY$26))*AN27/365</f>
        <v>19.408504139003202</v>
      </c>
      <c r="AO28" s="102">
        <f>(SUM($AN$26:$AY$26))*AO27/365</f>
        <v>20.055454276969975</v>
      </c>
      <c r="AP28" s="102">
        <f t="shared" ref="AP28:AY28" si="15">(SUM($AN$26:$AY$26))*AP27/365</f>
        <v>19.408504139003202</v>
      </c>
      <c r="AQ28" s="102">
        <f t="shared" si="15"/>
        <v>20.055454276969975</v>
      </c>
      <c r="AR28" s="102">
        <f t="shared" si="15"/>
        <v>20.055454276969975</v>
      </c>
      <c r="AS28" s="102">
        <f t="shared" si="15"/>
        <v>19.408504139003202</v>
      </c>
      <c r="AT28" s="102">
        <f t="shared" si="15"/>
        <v>20.055454276969975</v>
      </c>
      <c r="AU28" s="102">
        <f t="shared" si="15"/>
        <v>19.408504139003202</v>
      </c>
      <c r="AV28" s="102">
        <f t="shared" si="15"/>
        <v>20.055454276969975</v>
      </c>
      <c r="AW28" s="102">
        <f t="shared" si="15"/>
        <v>20.055454276969975</v>
      </c>
      <c r="AX28" s="102">
        <f t="shared" si="15"/>
        <v>18.114603863069654</v>
      </c>
      <c r="AY28" s="102">
        <f t="shared" si="15"/>
        <v>20.055454276969975</v>
      </c>
      <c r="AZ28" s="103">
        <f>(SUM($AZ$26:$BK$26))*AZ27/365</f>
        <v>3.9886694295383265</v>
      </c>
      <c r="BA28" s="103">
        <f t="shared" ref="BA28:BK28" si="16">(SUM($AZ$26:$BK$26))*BA27/365</f>
        <v>4.1216250771896039</v>
      </c>
      <c r="BB28" s="103">
        <f t="shared" si="16"/>
        <v>3.9886694295383265</v>
      </c>
      <c r="BC28" s="103">
        <f t="shared" si="16"/>
        <v>4.1216250771896039</v>
      </c>
      <c r="BD28" s="103">
        <f t="shared" si="16"/>
        <v>4.1216250771896039</v>
      </c>
      <c r="BE28" s="103">
        <f t="shared" si="16"/>
        <v>3.9886694295383265</v>
      </c>
      <c r="BF28" s="103">
        <f t="shared" si="16"/>
        <v>4.1216250771896039</v>
      </c>
      <c r="BG28" s="103">
        <f t="shared" si="16"/>
        <v>3.9886694295383265</v>
      </c>
      <c r="BH28" s="103">
        <f t="shared" si="16"/>
        <v>4.1216250771896039</v>
      </c>
      <c r="BI28" s="103">
        <f t="shared" si="16"/>
        <v>4.1216250771896039</v>
      </c>
      <c r="BJ28" s="103">
        <f t="shared" si="16"/>
        <v>3.7227581342357716</v>
      </c>
      <c r="BK28" s="103">
        <f t="shared" si="16"/>
        <v>4.1216250771896039</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5"/>
      <c r="CP28" s="25"/>
      <c r="CQ28" s="25"/>
      <c r="CR28" s="25"/>
      <c r="CS28" s="25"/>
    </row>
    <row r="29" spans="1:100" x14ac:dyDescent="0.2">
      <c r="A29" s="169" t="s">
        <v>86</v>
      </c>
      <c r="B29" s="111">
        <v>0.31</v>
      </c>
      <c r="C29" s="104" t="s">
        <v>87</v>
      </c>
      <c r="D29" s="112"/>
      <c r="E29" s="112"/>
      <c r="F29" s="113">
        <f>D$28*$B29</f>
        <v>10.166270122005226</v>
      </c>
      <c r="G29" s="113">
        <f t="shared" ref="G29:BR29" si="17">E$28*$B29</f>
        <v>10.505145792738732</v>
      </c>
      <c r="H29" s="113">
        <f t="shared" si="17"/>
        <v>10.166270122005226</v>
      </c>
      <c r="I29" s="113">
        <f t="shared" si="17"/>
        <v>10.505145792738732</v>
      </c>
      <c r="J29" s="113">
        <f t="shared" si="17"/>
        <v>10.505145792738732</v>
      </c>
      <c r="K29" s="113">
        <f t="shared" si="17"/>
        <v>10.166270122005226</v>
      </c>
      <c r="L29" s="113">
        <f t="shared" si="17"/>
        <v>10.505145792738732</v>
      </c>
      <c r="M29" s="113">
        <f t="shared" si="17"/>
        <v>10.166270122005226</v>
      </c>
      <c r="N29" s="113">
        <f t="shared" si="17"/>
        <v>10.505145792738732</v>
      </c>
      <c r="O29" s="113">
        <f t="shared" si="17"/>
        <v>10.505145792738732</v>
      </c>
      <c r="P29" s="113">
        <f t="shared" si="17"/>
        <v>9.4885187805382092</v>
      </c>
      <c r="Q29" s="113">
        <f t="shared" si="17"/>
        <v>10.505145792738732</v>
      </c>
      <c r="R29" s="114">
        <f t="shared" si="17"/>
        <v>-0.19311972520551565</v>
      </c>
      <c r="S29" s="114">
        <f t="shared" si="17"/>
        <v>-0.19955704937903285</v>
      </c>
      <c r="T29" s="114">
        <f t="shared" si="17"/>
        <v>-0.19311972520551565</v>
      </c>
      <c r="U29" s="114">
        <f t="shared" si="17"/>
        <v>-0.19955704937903285</v>
      </c>
      <c r="V29" s="114">
        <f t="shared" si="17"/>
        <v>-0.19955704937903285</v>
      </c>
      <c r="W29" s="114">
        <f t="shared" si="17"/>
        <v>-0.19311972520551565</v>
      </c>
      <c r="X29" s="114">
        <f t="shared" si="17"/>
        <v>-0.19955704937903285</v>
      </c>
      <c r="Y29" s="114">
        <f t="shared" si="17"/>
        <v>-0.19311972520551565</v>
      </c>
      <c r="Z29" s="114">
        <f t="shared" si="17"/>
        <v>-0.19955704937903285</v>
      </c>
      <c r="AA29" s="114">
        <f t="shared" si="17"/>
        <v>-0.19955704937903285</v>
      </c>
      <c r="AB29" s="114">
        <f t="shared" si="17"/>
        <v>-0.18024507685848126</v>
      </c>
      <c r="AC29" s="114">
        <f t="shared" si="17"/>
        <v>-0.19955704937903285</v>
      </c>
      <c r="AD29" s="115">
        <f t="shared" si="17"/>
        <v>0.19311972520545484</v>
      </c>
      <c r="AE29" s="115">
        <f t="shared" si="17"/>
        <v>0.19955704937896998</v>
      </c>
      <c r="AF29" s="115">
        <f t="shared" si="17"/>
        <v>0.19311972520545484</v>
      </c>
      <c r="AG29" s="115">
        <f t="shared" si="17"/>
        <v>0.19955704937896998</v>
      </c>
      <c r="AH29" s="115">
        <f t="shared" si="17"/>
        <v>0.19955704937896998</v>
      </c>
      <c r="AI29" s="115">
        <f t="shared" si="17"/>
        <v>0.19311972520545484</v>
      </c>
      <c r="AJ29" s="115">
        <f t="shared" si="17"/>
        <v>0.19955704937896998</v>
      </c>
      <c r="AK29" s="115">
        <f t="shared" si="17"/>
        <v>0.19311972520545484</v>
      </c>
      <c r="AL29" s="115">
        <f t="shared" si="17"/>
        <v>0.19955704937896998</v>
      </c>
      <c r="AM29" s="115">
        <f t="shared" si="17"/>
        <v>0.19955704937896998</v>
      </c>
      <c r="AN29" s="115">
        <f>AL$28*$B29</f>
        <v>0.18024507685842453</v>
      </c>
      <c r="AO29" s="115">
        <f t="shared" si="17"/>
        <v>0.19955704937896998</v>
      </c>
      <c r="AP29" s="116">
        <f t="shared" si="17"/>
        <v>6.0166362830909925</v>
      </c>
      <c r="AQ29" s="116">
        <f t="shared" si="17"/>
        <v>6.2171908258606923</v>
      </c>
      <c r="AR29" s="116">
        <f t="shared" si="17"/>
        <v>6.0166362830909925</v>
      </c>
      <c r="AS29" s="116">
        <f t="shared" si="17"/>
        <v>6.2171908258606923</v>
      </c>
      <c r="AT29" s="116">
        <f t="shared" si="17"/>
        <v>6.2171908258606923</v>
      </c>
      <c r="AU29" s="116">
        <f t="shared" si="17"/>
        <v>6.0166362830909925</v>
      </c>
      <c r="AV29" s="116">
        <f t="shared" si="17"/>
        <v>6.2171908258606923</v>
      </c>
      <c r="AW29" s="116">
        <f t="shared" si="17"/>
        <v>6.0166362830909925</v>
      </c>
      <c r="AX29" s="116">
        <f t="shared" si="17"/>
        <v>6.2171908258606923</v>
      </c>
      <c r="AY29" s="116">
        <f t="shared" si="17"/>
        <v>6.2171908258606923</v>
      </c>
      <c r="AZ29" s="116">
        <f t="shared" si="17"/>
        <v>5.615527197551593</v>
      </c>
      <c r="BA29" s="116">
        <f t="shared" si="17"/>
        <v>6.2171908258606923</v>
      </c>
      <c r="BB29" s="117">
        <f t="shared" si="17"/>
        <v>1.2364875231568813</v>
      </c>
      <c r="BC29" s="117">
        <f t="shared" si="17"/>
        <v>1.2777037739287771</v>
      </c>
      <c r="BD29" s="117">
        <f t="shared" si="17"/>
        <v>1.2364875231568813</v>
      </c>
      <c r="BE29" s="117">
        <f t="shared" si="17"/>
        <v>1.2777037739287771</v>
      </c>
      <c r="BF29" s="117">
        <f t="shared" si="17"/>
        <v>1.2777037739287771</v>
      </c>
      <c r="BG29" s="117">
        <f t="shared" si="17"/>
        <v>1.2364875231568813</v>
      </c>
      <c r="BH29" s="117">
        <f t="shared" si="17"/>
        <v>1.2777037739287771</v>
      </c>
      <c r="BI29" s="117">
        <f t="shared" si="17"/>
        <v>1.2364875231568813</v>
      </c>
      <c r="BJ29" s="117">
        <f t="shared" si="17"/>
        <v>1.2777037739287771</v>
      </c>
      <c r="BK29" s="117">
        <f t="shared" si="17"/>
        <v>1.2777037739287771</v>
      </c>
      <c r="BL29" s="117">
        <f t="shared" si="17"/>
        <v>1.1540550216130891</v>
      </c>
      <c r="BM29" s="117">
        <f t="shared" si="17"/>
        <v>1.2777037739287771</v>
      </c>
      <c r="BN29" s="118">
        <f t="shared" si="17"/>
        <v>0</v>
      </c>
      <c r="BO29" s="118">
        <f t="shared" si="17"/>
        <v>0</v>
      </c>
      <c r="BP29" s="118">
        <f t="shared" si="17"/>
        <v>0</v>
      </c>
      <c r="BQ29" s="118">
        <f t="shared" si="17"/>
        <v>0</v>
      </c>
      <c r="BR29" s="118">
        <f t="shared" si="17"/>
        <v>0</v>
      </c>
      <c r="BS29" s="118">
        <f t="shared" ref="BS29:CN29" si="18">BQ$28*$B29</f>
        <v>0</v>
      </c>
      <c r="BT29" s="118">
        <f t="shared" si="18"/>
        <v>0</v>
      </c>
      <c r="BU29" s="118">
        <f t="shared" si="18"/>
        <v>0</v>
      </c>
      <c r="BV29" s="118">
        <f t="shared" si="18"/>
        <v>0</v>
      </c>
      <c r="BW29" s="118">
        <f t="shared" si="18"/>
        <v>0</v>
      </c>
      <c r="BX29" s="118">
        <f t="shared" si="18"/>
        <v>0</v>
      </c>
      <c r="BY29" s="118">
        <f t="shared" si="18"/>
        <v>0</v>
      </c>
      <c r="BZ29" s="119">
        <f t="shared" si="18"/>
        <v>0</v>
      </c>
      <c r="CA29" s="119">
        <f t="shared" si="18"/>
        <v>0</v>
      </c>
      <c r="CB29" s="119">
        <f t="shared" si="18"/>
        <v>0</v>
      </c>
      <c r="CC29" s="119">
        <f t="shared" si="18"/>
        <v>0</v>
      </c>
      <c r="CD29" s="119">
        <f t="shared" si="18"/>
        <v>0</v>
      </c>
      <c r="CE29" s="119">
        <f t="shared" si="18"/>
        <v>0</v>
      </c>
      <c r="CF29" s="119">
        <f t="shared" si="18"/>
        <v>0</v>
      </c>
      <c r="CG29" s="119">
        <f t="shared" si="18"/>
        <v>0</v>
      </c>
      <c r="CH29" s="119">
        <f t="shared" si="18"/>
        <v>0</v>
      </c>
      <c r="CI29" s="119">
        <f t="shared" si="18"/>
        <v>0</v>
      </c>
      <c r="CJ29" s="119">
        <f t="shared" si="18"/>
        <v>0</v>
      </c>
      <c r="CK29" s="119">
        <f t="shared" si="18"/>
        <v>0</v>
      </c>
      <c r="CL29" s="120">
        <f t="shared" si="18"/>
        <v>0</v>
      </c>
      <c r="CM29" s="120">
        <f t="shared" si="18"/>
        <v>0</v>
      </c>
      <c r="CN29" s="120">
        <f t="shared" si="18"/>
        <v>0</v>
      </c>
      <c r="CO29" s="25"/>
      <c r="CP29" s="25"/>
      <c r="CQ29" s="25"/>
      <c r="CR29" s="25"/>
      <c r="CS29" s="25"/>
    </row>
    <row r="30" spans="1:100" x14ac:dyDescent="0.2">
      <c r="A30" s="169"/>
      <c r="B30" s="111">
        <v>0.37</v>
      </c>
      <c r="C30" s="104" t="s">
        <v>88</v>
      </c>
      <c r="D30" s="112"/>
      <c r="E30" s="112"/>
      <c r="F30" s="112"/>
      <c r="G30" s="112"/>
      <c r="H30" s="113">
        <f>D$28*$B30</f>
        <v>12.133935306909462</v>
      </c>
      <c r="I30" s="113">
        <f t="shared" ref="I30:BT30" si="19">E$28*$B30</f>
        <v>12.538399817139778</v>
      </c>
      <c r="J30" s="113">
        <f t="shared" si="19"/>
        <v>12.133935306909462</v>
      </c>
      <c r="K30" s="113">
        <f t="shared" si="19"/>
        <v>12.538399817139778</v>
      </c>
      <c r="L30" s="113">
        <f t="shared" si="19"/>
        <v>12.538399817139778</v>
      </c>
      <c r="M30" s="113">
        <f t="shared" si="19"/>
        <v>12.133935306909462</v>
      </c>
      <c r="N30" s="113">
        <f t="shared" si="19"/>
        <v>12.538399817139778</v>
      </c>
      <c r="O30" s="113">
        <f t="shared" si="19"/>
        <v>12.133935306909462</v>
      </c>
      <c r="P30" s="113">
        <f t="shared" si="19"/>
        <v>12.538399817139778</v>
      </c>
      <c r="Q30" s="113">
        <f t="shared" si="19"/>
        <v>12.538399817139778</v>
      </c>
      <c r="R30" s="113">
        <f t="shared" si="19"/>
        <v>11.325006286448831</v>
      </c>
      <c r="S30" s="113">
        <f t="shared" si="19"/>
        <v>12.538399817139778</v>
      </c>
      <c r="T30" s="114">
        <f t="shared" si="19"/>
        <v>-0.23049773653561545</v>
      </c>
      <c r="U30" s="114">
        <f t="shared" si="19"/>
        <v>-0.23818099442013596</v>
      </c>
      <c r="V30" s="114">
        <f t="shared" si="19"/>
        <v>-0.23049773653561545</v>
      </c>
      <c r="W30" s="114">
        <f t="shared" si="19"/>
        <v>-0.23818099442013596</v>
      </c>
      <c r="X30" s="114">
        <f t="shared" si="19"/>
        <v>-0.23818099442013596</v>
      </c>
      <c r="Y30" s="114">
        <f t="shared" si="19"/>
        <v>-0.23049773653561545</v>
      </c>
      <c r="Z30" s="114">
        <f t="shared" si="19"/>
        <v>-0.23818099442013596</v>
      </c>
      <c r="AA30" s="114">
        <f t="shared" si="19"/>
        <v>-0.23049773653561545</v>
      </c>
      <c r="AB30" s="114">
        <f t="shared" si="19"/>
        <v>-0.23818099442013596</v>
      </c>
      <c r="AC30" s="114">
        <f t="shared" si="19"/>
        <v>-0.23818099442013596</v>
      </c>
      <c r="AD30" s="114">
        <f t="shared" si="19"/>
        <v>-0.21513122076657443</v>
      </c>
      <c r="AE30" s="114">
        <f t="shared" si="19"/>
        <v>-0.23818099442013596</v>
      </c>
      <c r="AF30" s="115">
        <f t="shared" si="19"/>
        <v>0.23049773653554287</v>
      </c>
      <c r="AG30" s="115">
        <f t="shared" si="19"/>
        <v>0.23818099442006097</v>
      </c>
      <c r="AH30" s="115">
        <f t="shared" si="19"/>
        <v>0.23049773653554287</v>
      </c>
      <c r="AI30" s="115">
        <f t="shared" si="19"/>
        <v>0.23818099442006097</v>
      </c>
      <c r="AJ30" s="115">
        <f t="shared" si="19"/>
        <v>0.23818099442006097</v>
      </c>
      <c r="AK30" s="115">
        <f t="shared" si="19"/>
        <v>0.23049773653554287</v>
      </c>
      <c r="AL30" s="115">
        <f t="shared" si="19"/>
        <v>0.23818099442006097</v>
      </c>
      <c r="AM30" s="115">
        <f t="shared" si="19"/>
        <v>0.23049773653554287</v>
      </c>
      <c r="AN30" s="115">
        <f t="shared" si="19"/>
        <v>0.23818099442006097</v>
      </c>
      <c r="AO30" s="115">
        <f t="shared" si="19"/>
        <v>0.23818099442006097</v>
      </c>
      <c r="AP30" s="115">
        <f t="shared" si="19"/>
        <v>0.21513122076650668</v>
      </c>
      <c r="AQ30" s="115">
        <f t="shared" si="19"/>
        <v>0.23818099442006097</v>
      </c>
      <c r="AR30" s="116">
        <f t="shared" si="19"/>
        <v>7.1811465314311844</v>
      </c>
      <c r="AS30" s="116">
        <f t="shared" si="19"/>
        <v>7.4205180824788908</v>
      </c>
      <c r="AT30" s="116">
        <f t="shared" si="19"/>
        <v>7.1811465314311844</v>
      </c>
      <c r="AU30" s="116">
        <f t="shared" si="19"/>
        <v>7.4205180824788908</v>
      </c>
      <c r="AV30" s="116">
        <f t="shared" si="19"/>
        <v>7.4205180824788908</v>
      </c>
      <c r="AW30" s="116">
        <f t="shared" si="19"/>
        <v>7.1811465314311844</v>
      </c>
      <c r="AX30" s="116">
        <f t="shared" si="19"/>
        <v>7.4205180824788908</v>
      </c>
      <c r="AY30" s="116">
        <f t="shared" si="19"/>
        <v>7.1811465314311844</v>
      </c>
      <c r="AZ30" s="116">
        <f t="shared" si="19"/>
        <v>7.4205180824788908</v>
      </c>
      <c r="BA30" s="116">
        <f t="shared" si="19"/>
        <v>7.4205180824788908</v>
      </c>
      <c r="BB30" s="116">
        <f t="shared" si="19"/>
        <v>6.7024034293357717</v>
      </c>
      <c r="BC30" s="116">
        <f t="shared" si="19"/>
        <v>7.4205180824788908</v>
      </c>
      <c r="BD30" s="117">
        <f t="shared" si="19"/>
        <v>1.4758076889291807</v>
      </c>
      <c r="BE30" s="117">
        <f t="shared" si="19"/>
        <v>1.5250012785601534</v>
      </c>
      <c r="BF30" s="117">
        <f t="shared" si="19"/>
        <v>1.4758076889291807</v>
      </c>
      <c r="BG30" s="117">
        <f t="shared" si="19"/>
        <v>1.5250012785601534</v>
      </c>
      <c r="BH30" s="117">
        <f t="shared" si="19"/>
        <v>1.5250012785601534</v>
      </c>
      <c r="BI30" s="117">
        <f t="shared" si="19"/>
        <v>1.4758076889291807</v>
      </c>
      <c r="BJ30" s="117">
        <f t="shared" si="19"/>
        <v>1.5250012785601534</v>
      </c>
      <c r="BK30" s="117">
        <f t="shared" si="19"/>
        <v>1.4758076889291807</v>
      </c>
      <c r="BL30" s="117">
        <f t="shared" si="19"/>
        <v>1.5250012785601534</v>
      </c>
      <c r="BM30" s="117">
        <f t="shared" si="19"/>
        <v>1.5250012785601534</v>
      </c>
      <c r="BN30" s="117">
        <f t="shared" si="19"/>
        <v>1.3774205096672354</v>
      </c>
      <c r="BO30" s="117">
        <f t="shared" si="19"/>
        <v>1.5250012785601534</v>
      </c>
      <c r="BP30" s="118">
        <f t="shared" si="19"/>
        <v>0</v>
      </c>
      <c r="BQ30" s="118">
        <f t="shared" si="19"/>
        <v>0</v>
      </c>
      <c r="BR30" s="118">
        <f t="shared" si="19"/>
        <v>0</v>
      </c>
      <c r="BS30" s="118">
        <f t="shared" si="19"/>
        <v>0</v>
      </c>
      <c r="BT30" s="118">
        <f t="shared" si="19"/>
        <v>0</v>
      </c>
      <c r="BU30" s="118">
        <f t="shared" ref="BU30:CN30" si="20">BQ$28*$B30</f>
        <v>0</v>
      </c>
      <c r="BV30" s="118">
        <f t="shared" si="20"/>
        <v>0</v>
      </c>
      <c r="BW30" s="118">
        <f t="shared" si="20"/>
        <v>0</v>
      </c>
      <c r="BX30" s="118">
        <f t="shared" si="20"/>
        <v>0</v>
      </c>
      <c r="BY30" s="118">
        <f t="shared" si="20"/>
        <v>0</v>
      </c>
      <c r="BZ30" s="118">
        <f t="shared" si="20"/>
        <v>0</v>
      </c>
      <c r="CA30" s="118">
        <f t="shared" si="20"/>
        <v>0</v>
      </c>
      <c r="CB30" s="119">
        <f t="shared" si="20"/>
        <v>0</v>
      </c>
      <c r="CC30" s="119">
        <f t="shared" si="20"/>
        <v>0</v>
      </c>
      <c r="CD30" s="119">
        <f t="shared" si="20"/>
        <v>0</v>
      </c>
      <c r="CE30" s="119">
        <f t="shared" si="20"/>
        <v>0</v>
      </c>
      <c r="CF30" s="119">
        <f t="shared" si="20"/>
        <v>0</v>
      </c>
      <c r="CG30" s="119">
        <f t="shared" si="20"/>
        <v>0</v>
      </c>
      <c r="CH30" s="119">
        <f t="shared" si="20"/>
        <v>0</v>
      </c>
      <c r="CI30" s="119">
        <f t="shared" si="20"/>
        <v>0</v>
      </c>
      <c r="CJ30" s="119">
        <f t="shared" si="20"/>
        <v>0</v>
      </c>
      <c r="CK30" s="119">
        <f t="shared" si="20"/>
        <v>0</v>
      </c>
      <c r="CL30" s="119">
        <f t="shared" si="20"/>
        <v>0</v>
      </c>
      <c r="CM30" s="119">
        <f t="shared" si="20"/>
        <v>0</v>
      </c>
      <c r="CN30" s="120">
        <f t="shared" si="20"/>
        <v>0</v>
      </c>
      <c r="CO30" s="25"/>
      <c r="CP30" s="25"/>
      <c r="CQ30" s="25"/>
      <c r="CR30" s="25"/>
      <c r="CS30" s="25"/>
    </row>
    <row r="31" spans="1:100" x14ac:dyDescent="0.2">
      <c r="A31" s="169"/>
      <c r="B31" s="111">
        <v>0.21</v>
      </c>
      <c r="C31" s="104" t="s">
        <v>89</v>
      </c>
      <c r="D31" s="112"/>
      <c r="E31" s="112"/>
      <c r="F31" s="112"/>
      <c r="G31" s="112"/>
      <c r="H31" s="112"/>
      <c r="I31" s="112"/>
      <c r="J31" s="112"/>
      <c r="K31" s="113">
        <f>D$28*$B31</f>
        <v>6.88682814716483</v>
      </c>
      <c r="L31" s="113">
        <f t="shared" ref="L31:BW31" si="21">E$28*$B31</f>
        <v>7.1163890854036573</v>
      </c>
      <c r="M31" s="113">
        <f t="shared" si="21"/>
        <v>6.88682814716483</v>
      </c>
      <c r="N31" s="113">
        <f t="shared" si="21"/>
        <v>7.1163890854036573</v>
      </c>
      <c r="O31" s="113">
        <f t="shared" si="21"/>
        <v>7.1163890854036573</v>
      </c>
      <c r="P31" s="113">
        <f t="shared" si="21"/>
        <v>6.88682814716483</v>
      </c>
      <c r="Q31" s="113">
        <f t="shared" si="21"/>
        <v>7.1163890854036573</v>
      </c>
      <c r="R31" s="113">
        <f t="shared" si="21"/>
        <v>6.88682814716483</v>
      </c>
      <c r="S31" s="113">
        <f t="shared" si="21"/>
        <v>7.1163890854036573</v>
      </c>
      <c r="T31" s="113">
        <f t="shared" si="21"/>
        <v>7.1163890854036573</v>
      </c>
      <c r="U31" s="113">
        <f t="shared" si="21"/>
        <v>6.4277062706871737</v>
      </c>
      <c r="V31" s="113">
        <f t="shared" si="21"/>
        <v>7.1163890854036573</v>
      </c>
      <c r="W31" s="114">
        <f t="shared" si="21"/>
        <v>-0.1308230396553493</v>
      </c>
      <c r="X31" s="114">
        <f t="shared" si="21"/>
        <v>-0.13518380764386095</v>
      </c>
      <c r="Y31" s="114">
        <f t="shared" si="21"/>
        <v>-0.1308230396553493</v>
      </c>
      <c r="Z31" s="114">
        <f t="shared" si="21"/>
        <v>-0.13518380764386095</v>
      </c>
      <c r="AA31" s="114">
        <f t="shared" si="21"/>
        <v>-0.13518380764386095</v>
      </c>
      <c r="AB31" s="114">
        <f t="shared" si="21"/>
        <v>-0.1308230396553493</v>
      </c>
      <c r="AC31" s="114">
        <f t="shared" si="21"/>
        <v>-0.13518380764386095</v>
      </c>
      <c r="AD31" s="114">
        <f t="shared" si="21"/>
        <v>-0.1308230396553493</v>
      </c>
      <c r="AE31" s="114">
        <f t="shared" si="21"/>
        <v>-0.13518380764386095</v>
      </c>
      <c r="AF31" s="114">
        <f t="shared" si="21"/>
        <v>-0.13518380764386095</v>
      </c>
      <c r="AG31" s="114">
        <f t="shared" si="21"/>
        <v>-0.12210150367832602</v>
      </c>
      <c r="AH31" s="114">
        <f t="shared" si="21"/>
        <v>-0.13518380764386095</v>
      </c>
      <c r="AI31" s="115">
        <f t="shared" si="21"/>
        <v>0.13082303965530812</v>
      </c>
      <c r="AJ31" s="115">
        <f t="shared" si="21"/>
        <v>0.13518380764381838</v>
      </c>
      <c r="AK31" s="115">
        <f t="shared" si="21"/>
        <v>0.13082303965530812</v>
      </c>
      <c r="AL31" s="115">
        <f t="shared" si="21"/>
        <v>0.13518380764381838</v>
      </c>
      <c r="AM31" s="115">
        <f t="shared" si="21"/>
        <v>0.13518380764381838</v>
      </c>
      <c r="AN31" s="115">
        <f t="shared" si="21"/>
        <v>0.13082303965530812</v>
      </c>
      <c r="AO31" s="115">
        <f t="shared" si="21"/>
        <v>0.13518380764381838</v>
      </c>
      <c r="AP31" s="115">
        <f t="shared" si="21"/>
        <v>0.13082303965530812</v>
      </c>
      <c r="AQ31" s="115">
        <f t="shared" si="21"/>
        <v>0.13518380764381838</v>
      </c>
      <c r="AR31" s="115">
        <f t="shared" si="21"/>
        <v>0.13518380764381838</v>
      </c>
      <c r="AS31" s="115">
        <f t="shared" si="21"/>
        <v>0.12210150367828758</v>
      </c>
      <c r="AT31" s="115">
        <f t="shared" si="21"/>
        <v>0.13518380764381838</v>
      </c>
      <c r="AU31" s="116">
        <f t="shared" si="21"/>
        <v>4.0757858691906721</v>
      </c>
      <c r="AV31" s="116">
        <f t="shared" si="21"/>
        <v>4.2116453981636948</v>
      </c>
      <c r="AW31" s="116">
        <f t="shared" si="21"/>
        <v>4.0757858691906721</v>
      </c>
      <c r="AX31" s="116">
        <f t="shared" si="21"/>
        <v>4.2116453981636948</v>
      </c>
      <c r="AY31" s="116">
        <f t="shared" si="21"/>
        <v>4.2116453981636948</v>
      </c>
      <c r="AZ31" s="116">
        <f t="shared" si="21"/>
        <v>4.0757858691906721</v>
      </c>
      <c r="BA31" s="116">
        <f t="shared" si="21"/>
        <v>4.2116453981636948</v>
      </c>
      <c r="BB31" s="116">
        <f t="shared" si="21"/>
        <v>4.0757858691906721</v>
      </c>
      <c r="BC31" s="116">
        <f t="shared" si="21"/>
        <v>4.2116453981636948</v>
      </c>
      <c r="BD31" s="116">
        <f t="shared" si="21"/>
        <v>4.2116453981636948</v>
      </c>
      <c r="BE31" s="116">
        <f t="shared" si="21"/>
        <v>3.8040668112446272</v>
      </c>
      <c r="BF31" s="116">
        <f t="shared" si="21"/>
        <v>4.2116453981636948</v>
      </c>
      <c r="BG31" s="117">
        <f t="shared" si="21"/>
        <v>0.83762058020304853</v>
      </c>
      <c r="BH31" s="117">
        <f t="shared" si="21"/>
        <v>0.86554126620981675</v>
      </c>
      <c r="BI31" s="117">
        <f t="shared" si="21"/>
        <v>0.83762058020304853</v>
      </c>
      <c r="BJ31" s="117">
        <f t="shared" si="21"/>
        <v>0.86554126620981675</v>
      </c>
      <c r="BK31" s="117">
        <f t="shared" si="21"/>
        <v>0.86554126620981675</v>
      </c>
      <c r="BL31" s="117">
        <f t="shared" si="21"/>
        <v>0.83762058020304853</v>
      </c>
      <c r="BM31" s="117">
        <f t="shared" si="21"/>
        <v>0.86554126620981675</v>
      </c>
      <c r="BN31" s="117">
        <f t="shared" si="21"/>
        <v>0.83762058020304853</v>
      </c>
      <c r="BO31" s="117">
        <f t="shared" si="21"/>
        <v>0.86554126620981675</v>
      </c>
      <c r="BP31" s="117">
        <f t="shared" si="21"/>
        <v>0.86554126620981675</v>
      </c>
      <c r="BQ31" s="117">
        <f t="shared" si="21"/>
        <v>0.78177920818951196</v>
      </c>
      <c r="BR31" s="117">
        <f t="shared" si="21"/>
        <v>0.86554126620981675</v>
      </c>
      <c r="BS31" s="118">
        <f t="shared" si="21"/>
        <v>0</v>
      </c>
      <c r="BT31" s="118">
        <f t="shared" si="21"/>
        <v>0</v>
      </c>
      <c r="BU31" s="118">
        <f t="shared" si="21"/>
        <v>0</v>
      </c>
      <c r="BV31" s="118">
        <f t="shared" si="21"/>
        <v>0</v>
      </c>
      <c r="BW31" s="118">
        <f t="shared" si="21"/>
        <v>0</v>
      </c>
      <c r="BX31" s="118">
        <f t="shared" ref="BX31:CN31" si="22">BQ$28*$B31</f>
        <v>0</v>
      </c>
      <c r="BY31" s="118">
        <f t="shared" si="22"/>
        <v>0</v>
      </c>
      <c r="BZ31" s="118">
        <f t="shared" si="22"/>
        <v>0</v>
      </c>
      <c r="CA31" s="118">
        <f t="shared" si="22"/>
        <v>0</v>
      </c>
      <c r="CB31" s="118">
        <f t="shared" si="22"/>
        <v>0</v>
      </c>
      <c r="CC31" s="118">
        <f t="shared" si="22"/>
        <v>0</v>
      </c>
      <c r="CD31" s="118">
        <f t="shared" si="22"/>
        <v>0</v>
      </c>
      <c r="CE31" s="119">
        <f t="shared" si="22"/>
        <v>0</v>
      </c>
      <c r="CF31" s="119">
        <f t="shared" si="22"/>
        <v>0</v>
      </c>
      <c r="CG31" s="119">
        <f t="shared" si="22"/>
        <v>0</v>
      </c>
      <c r="CH31" s="119">
        <f t="shared" si="22"/>
        <v>0</v>
      </c>
      <c r="CI31" s="119">
        <f t="shared" si="22"/>
        <v>0</v>
      </c>
      <c r="CJ31" s="119">
        <f t="shared" si="22"/>
        <v>0</v>
      </c>
      <c r="CK31" s="119">
        <f t="shared" si="22"/>
        <v>0</v>
      </c>
      <c r="CL31" s="119">
        <f t="shared" si="22"/>
        <v>0</v>
      </c>
      <c r="CM31" s="119">
        <f t="shared" si="22"/>
        <v>0</v>
      </c>
      <c r="CN31" s="119">
        <f t="shared" si="22"/>
        <v>0</v>
      </c>
      <c r="CO31" s="25"/>
      <c r="CP31" s="25"/>
      <c r="CQ31" s="25"/>
      <c r="CR31" s="25"/>
      <c r="CS31" s="25"/>
    </row>
    <row r="32" spans="1:100" x14ac:dyDescent="0.2">
      <c r="A32" s="169"/>
      <c r="B32" s="111">
        <v>0.11</v>
      </c>
      <c r="C32" s="104" t="s">
        <v>90</v>
      </c>
      <c r="D32" s="121"/>
      <c r="E32" s="121"/>
      <c r="F32" s="112"/>
      <c r="G32" s="112"/>
      <c r="H32" s="112"/>
      <c r="I32" s="112"/>
      <c r="J32" s="112"/>
      <c r="K32" s="112"/>
      <c r="L32" s="112"/>
      <c r="M32" s="112"/>
      <c r="N32" s="112"/>
      <c r="O32" s="112"/>
      <c r="P32" s="112"/>
      <c r="Q32" s="112"/>
      <c r="R32" s="113">
        <f>D$28*$B32</f>
        <v>3.6073861723244347</v>
      </c>
      <c r="S32" s="113">
        <f t="shared" ref="S32:CD32" si="23">E$28*$B32</f>
        <v>3.7276323780685829</v>
      </c>
      <c r="T32" s="113">
        <f t="shared" si="23"/>
        <v>3.6073861723244347</v>
      </c>
      <c r="U32" s="113">
        <f t="shared" si="23"/>
        <v>3.7276323780685829</v>
      </c>
      <c r="V32" s="113">
        <f t="shared" si="23"/>
        <v>3.7276323780685829</v>
      </c>
      <c r="W32" s="113">
        <f t="shared" si="23"/>
        <v>3.6073861723244347</v>
      </c>
      <c r="X32" s="113">
        <f t="shared" si="23"/>
        <v>3.7276323780685829</v>
      </c>
      <c r="Y32" s="113">
        <f t="shared" si="23"/>
        <v>3.6073861723244347</v>
      </c>
      <c r="Z32" s="113">
        <f t="shared" si="23"/>
        <v>3.7276323780685829</v>
      </c>
      <c r="AA32" s="113">
        <f t="shared" si="23"/>
        <v>3.7276323780685829</v>
      </c>
      <c r="AB32" s="113">
        <f t="shared" si="23"/>
        <v>3.3668937608361387</v>
      </c>
      <c r="AC32" s="113">
        <f t="shared" si="23"/>
        <v>3.7276323780685829</v>
      </c>
      <c r="AD32" s="114">
        <f t="shared" si="23"/>
        <v>-6.8526354105182971E-2</v>
      </c>
      <c r="AE32" s="114">
        <f t="shared" si="23"/>
        <v>-7.0810565908689074E-2</v>
      </c>
      <c r="AF32" s="114">
        <f t="shared" si="23"/>
        <v>-6.8526354105182971E-2</v>
      </c>
      <c r="AG32" s="114">
        <f t="shared" si="23"/>
        <v>-7.0810565908689074E-2</v>
      </c>
      <c r="AH32" s="114">
        <f t="shared" si="23"/>
        <v>-7.0810565908689074E-2</v>
      </c>
      <c r="AI32" s="114">
        <f t="shared" si="23"/>
        <v>-6.8526354105182971E-2</v>
      </c>
      <c r="AJ32" s="114">
        <f t="shared" si="23"/>
        <v>-7.0810565908689074E-2</v>
      </c>
      <c r="AK32" s="114">
        <f t="shared" si="23"/>
        <v>-6.8526354105182971E-2</v>
      </c>
      <c r="AL32" s="114">
        <f t="shared" si="23"/>
        <v>-7.0810565908689074E-2</v>
      </c>
      <c r="AM32" s="114">
        <f t="shared" si="23"/>
        <v>-7.0810565908689074E-2</v>
      </c>
      <c r="AN32" s="114">
        <f t="shared" si="23"/>
        <v>-6.3957930498170779E-2</v>
      </c>
      <c r="AO32" s="114">
        <f t="shared" si="23"/>
        <v>-7.0810565908689074E-2</v>
      </c>
      <c r="AP32" s="115">
        <f t="shared" si="23"/>
        <v>6.8526354105161391E-2</v>
      </c>
      <c r="AQ32" s="115">
        <f t="shared" si="23"/>
        <v>7.0810565908666773E-2</v>
      </c>
      <c r="AR32" s="115">
        <f t="shared" si="23"/>
        <v>6.8526354105161391E-2</v>
      </c>
      <c r="AS32" s="115">
        <f t="shared" si="23"/>
        <v>7.0810565908666773E-2</v>
      </c>
      <c r="AT32" s="115">
        <f t="shared" si="23"/>
        <v>7.0810565908666773E-2</v>
      </c>
      <c r="AU32" s="115">
        <f t="shared" si="23"/>
        <v>6.8526354105161391E-2</v>
      </c>
      <c r="AV32" s="115">
        <f t="shared" si="23"/>
        <v>7.0810565908666773E-2</v>
      </c>
      <c r="AW32" s="115">
        <f t="shared" si="23"/>
        <v>6.8526354105161391E-2</v>
      </c>
      <c r="AX32" s="115">
        <f t="shared" si="23"/>
        <v>7.0810565908666773E-2</v>
      </c>
      <c r="AY32" s="115">
        <f t="shared" si="23"/>
        <v>7.0810565908666773E-2</v>
      </c>
      <c r="AZ32" s="115">
        <f t="shared" si="23"/>
        <v>6.3957930498150642E-2</v>
      </c>
      <c r="BA32" s="115">
        <f t="shared" si="23"/>
        <v>7.0810565908666773E-2</v>
      </c>
      <c r="BB32" s="116">
        <f t="shared" si="23"/>
        <v>2.1349354552903521</v>
      </c>
      <c r="BC32" s="116">
        <f t="shared" si="23"/>
        <v>2.2060999704666973</v>
      </c>
      <c r="BD32" s="116">
        <f t="shared" si="23"/>
        <v>2.1349354552903521</v>
      </c>
      <c r="BE32" s="116">
        <f t="shared" si="23"/>
        <v>2.2060999704666973</v>
      </c>
      <c r="BF32" s="116">
        <f t="shared" si="23"/>
        <v>2.2060999704666973</v>
      </c>
      <c r="BG32" s="116">
        <f t="shared" si="23"/>
        <v>2.1349354552903521</v>
      </c>
      <c r="BH32" s="116">
        <f t="shared" si="23"/>
        <v>2.2060999704666973</v>
      </c>
      <c r="BI32" s="116">
        <f t="shared" si="23"/>
        <v>2.1349354552903521</v>
      </c>
      <c r="BJ32" s="116">
        <f t="shared" si="23"/>
        <v>2.2060999704666973</v>
      </c>
      <c r="BK32" s="116">
        <f t="shared" si="23"/>
        <v>2.2060999704666973</v>
      </c>
      <c r="BL32" s="116">
        <f t="shared" si="23"/>
        <v>1.9926064249376618</v>
      </c>
      <c r="BM32" s="116">
        <f t="shared" si="23"/>
        <v>2.2060999704666973</v>
      </c>
      <c r="BN32" s="117">
        <f t="shared" si="23"/>
        <v>0.4387536372492159</v>
      </c>
      <c r="BO32" s="117">
        <f t="shared" si="23"/>
        <v>0.45337875849085646</v>
      </c>
      <c r="BP32" s="117">
        <f t="shared" si="23"/>
        <v>0.4387536372492159</v>
      </c>
      <c r="BQ32" s="117">
        <f t="shared" si="23"/>
        <v>0.45337875849085646</v>
      </c>
      <c r="BR32" s="117">
        <f t="shared" si="23"/>
        <v>0.45337875849085646</v>
      </c>
      <c r="BS32" s="117">
        <f t="shared" si="23"/>
        <v>0.4387536372492159</v>
      </c>
      <c r="BT32" s="117">
        <f t="shared" si="23"/>
        <v>0.45337875849085646</v>
      </c>
      <c r="BU32" s="117">
        <f t="shared" si="23"/>
        <v>0.4387536372492159</v>
      </c>
      <c r="BV32" s="117">
        <f t="shared" si="23"/>
        <v>0.45337875849085646</v>
      </c>
      <c r="BW32" s="117">
        <f t="shared" si="23"/>
        <v>0.45337875849085646</v>
      </c>
      <c r="BX32" s="117">
        <f t="shared" si="23"/>
        <v>0.40950339476593489</v>
      </c>
      <c r="BY32" s="117">
        <f t="shared" si="23"/>
        <v>0.45337875849085646</v>
      </c>
      <c r="BZ32" s="118">
        <f t="shared" si="23"/>
        <v>0</v>
      </c>
      <c r="CA32" s="118">
        <f t="shared" si="23"/>
        <v>0</v>
      </c>
      <c r="CB32" s="118">
        <f t="shared" si="23"/>
        <v>0</v>
      </c>
      <c r="CC32" s="118">
        <f t="shared" si="23"/>
        <v>0</v>
      </c>
      <c r="CD32" s="118">
        <f t="shared" si="23"/>
        <v>0</v>
      </c>
      <c r="CE32" s="118">
        <f t="shared" ref="CE32:CN32" si="24">BQ$28*$B32</f>
        <v>0</v>
      </c>
      <c r="CF32" s="118">
        <f t="shared" si="24"/>
        <v>0</v>
      </c>
      <c r="CG32" s="118">
        <f t="shared" si="24"/>
        <v>0</v>
      </c>
      <c r="CH32" s="118">
        <f t="shared" si="24"/>
        <v>0</v>
      </c>
      <c r="CI32" s="118">
        <f t="shared" si="24"/>
        <v>0</v>
      </c>
      <c r="CJ32" s="118">
        <f t="shared" si="24"/>
        <v>0</v>
      </c>
      <c r="CK32" s="118">
        <f t="shared" si="24"/>
        <v>0</v>
      </c>
      <c r="CL32" s="119">
        <f t="shared" si="24"/>
        <v>0</v>
      </c>
      <c r="CM32" s="119">
        <f t="shared" si="24"/>
        <v>0</v>
      </c>
      <c r="CN32" s="119">
        <f t="shared" si="24"/>
        <v>0</v>
      </c>
      <c r="CO32" s="25"/>
      <c r="CP32" s="25"/>
      <c r="CQ32" s="25"/>
      <c r="CR32" s="25"/>
      <c r="CS32" s="25"/>
    </row>
    <row r="33" spans="1:97" x14ac:dyDescent="0.2">
      <c r="A33" s="122" t="s">
        <v>91</v>
      </c>
      <c r="B33" s="25"/>
      <c r="C33" s="98" t="s">
        <v>92</v>
      </c>
      <c r="D33" s="121">
        <f t="shared" ref="D33:BO33" si="25">SUM(D29:D32)</f>
        <v>0</v>
      </c>
      <c r="E33" s="121">
        <f t="shared" si="25"/>
        <v>0</v>
      </c>
      <c r="F33" s="112">
        <f t="shared" si="25"/>
        <v>10.166270122005226</v>
      </c>
      <c r="G33" s="112">
        <f t="shared" si="25"/>
        <v>10.505145792738732</v>
      </c>
      <c r="H33" s="112">
        <f t="shared" si="25"/>
        <v>22.300205428914687</v>
      </c>
      <c r="I33" s="112">
        <f t="shared" si="25"/>
        <v>23.04354560987851</v>
      </c>
      <c r="J33" s="112">
        <f t="shared" si="25"/>
        <v>22.639081099648195</v>
      </c>
      <c r="K33" s="112">
        <f t="shared" si="25"/>
        <v>29.591498086309837</v>
      </c>
      <c r="L33" s="112">
        <f t="shared" si="25"/>
        <v>30.159934695282168</v>
      </c>
      <c r="M33" s="112">
        <f t="shared" si="25"/>
        <v>29.187033576079518</v>
      </c>
      <c r="N33" s="112">
        <f t="shared" si="25"/>
        <v>30.159934695282168</v>
      </c>
      <c r="O33" s="112">
        <f t="shared" si="25"/>
        <v>29.755470185051852</v>
      </c>
      <c r="P33" s="112">
        <f t="shared" si="25"/>
        <v>28.913746744842818</v>
      </c>
      <c r="Q33" s="112">
        <f t="shared" si="25"/>
        <v>30.159934695282168</v>
      </c>
      <c r="R33" s="113">
        <f t="shared" si="25"/>
        <v>21.626100880732579</v>
      </c>
      <c r="S33" s="113">
        <f t="shared" si="25"/>
        <v>23.182864231232987</v>
      </c>
      <c r="T33" s="113">
        <f t="shared" si="25"/>
        <v>10.300157795986962</v>
      </c>
      <c r="U33" s="113">
        <f t="shared" si="25"/>
        <v>9.7176006049565871</v>
      </c>
      <c r="V33" s="113">
        <f t="shared" si="25"/>
        <v>10.413966677557593</v>
      </c>
      <c r="W33" s="113">
        <f t="shared" si="25"/>
        <v>3.0452624130434338</v>
      </c>
      <c r="X33" s="113">
        <f t="shared" si="25"/>
        <v>3.1547105266255531</v>
      </c>
      <c r="Y33" s="113">
        <f t="shared" si="25"/>
        <v>3.0529456709279543</v>
      </c>
      <c r="Z33" s="113">
        <f t="shared" si="25"/>
        <v>3.1547105266255531</v>
      </c>
      <c r="AA33" s="113">
        <f t="shared" si="25"/>
        <v>3.1623937845100736</v>
      </c>
      <c r="AB33" s="113">
        <f t="shared" si="25"/>
        <v>2.8176446499021721</v>
      </c>
      <c r="AC33" s="113">
        <f t="shared" si="25"/>
        <v>3.1547105266255531</v>
      </c>
      <c r="AD33" s="114">
        <f t="shared" si="25"/>
        <v>-0.22136088932165188</v>
      </c>
      <c r="AE33" s="114">
        <f t="shared" si="25"/>
        <v>-0.24461831859371602</v>
      </c>
      <c r="AF33" s="114">
        <f t="shared" si="25"/>
        <v>0.21990729999195374</v>
      </c>
      <c r="AG33" s="114">
        <f t="shared" si="25"/>
        <v>0.24482597421201585</v>
      </c>
      <c r="AH33" s="114">
        <f t="shared" si="25"/>
        <v>0.22406041236196284</v>
      </c>
      <c r="AI33" s="114">
        <f t="shared" si="25"/>
        <v>0.49359740517564094</v>
      </c>
      <c r="AJ33" s="114">
        <f t="shared" si="25"/>
        <v>0.50211128553416029</v>
      </c>
      <c r="AK33" s="114">
        <f t="shared" si="25"/>
        <v>0.48591414729112287</v>
      </c>
      <c r="AL33" s="114">
        <f t="shared" si="25"/>
        <v>0.50211128553416029</v>
      </c>
      <c r="AM33" s="114">
        <f t="shared" si="25"/>
        <v>0.49442802764964222</v>
      </c>
      <c r="AN33" s="114">
        <f t="shared" si="25"/>
        <v>0.4852911804356228</v>
      </c>
      <c r="AO33" s="114">
        <f t="shared" si="25"/>
        <v>0.50211128553416029</v>
      </c>
      <c r="AP33" s="115">
        <f t="shared" si="25"/>
        <v>6.4311168976179687</v>
      </c>
      <c r="AQ33" s="115">
        <f t="shared" si="25"/>
        <v>6.6613661938332376</v>
      </c>
      <c r="AR33" s="115">
        <f t="shared" si="25"/>
        <v>13.401492976271157</v>
      </c>
      <c r="AS33" s="115">
        <f t="shared" si="25"/>
        <v>13.830620977926538</v>
      </c>
      <c r="AT33" s="115">
        <f t="shared" si="25"/>
        <v>13.604331730844361</v>
      </c>
      <c r="AU33" s="115">
        <f t="shared" si="25"/>
        <v>17.581466588865716</v>
      </c>
      <c r="AV33" s="115">
        <f t="shared" si="25"/>
        <v>17.920164872411945</v>
      </c>
      <c r="AW33" s="115">
        <f t="shared" si="25"/>
        <v>17.342095037818009</v>
      </c>
      <c r="AX33" s="115">
        <f t="shared" si="25"/>
        <v>17.920164872411945</v>
      </c>
      <c r="AY33" s="115">
        <f t="shared" si="25"/>
        <v>17.680793321364234</v>
      </c>
      <c r="AZ33" s="115">
        <f t="shared" si="25"/>
        <v>17.175789079719308</v>
      </c>
      <c r="BA33" s="115">
        <f t="shared" si="25"/>
        <v>17.920164872411945</v>
      </c>
      <c r="BB33" s="116">
        <f t="shared" si="25"/>
        <v>14.149612276973675</v>
      </c>
      <c r="BC33" s="116">
        <f t="shared" si="25"/>
        <v>15.115967225038061</v>
      </c>
      <c r="BD33" s="116">
        <f t="shared" si="25"/>
        <v>9.0588760655401082</v>
      </c>
      <c r="BE33" s="116">
        <f t="shared" si="25"/>
        <v>8.812871834200255</v>
      </c>
      <c r="BF33" s="116">
        <f t="shared" si="25"/>
        <v>9.1712568314883498</v>
      </c>
      <c r="BG33" s="116">
        <f t="shared" si="25"/>
        <v>5.7340448372104351</v>
      </c>
      <c r="BH33" s="116">
        <f t="shared" si="25"/>
        <v>5.8743462891654445</v>
      </c>
      <c r="BI33" s="116">
        <f t="shared" si="25"/>
        <v>5.6848512475794628</v>
      </c>
      <c r="BJ33" s="116">
        <f t="shared" si="25"/>
        <v>5.8743462891654445</v>
      </c>
      <c r="BK33" s="116">
        <f t="shared" si="25"/>
        <v>5.8251526995344722</v>
      </c>
      <c r="BL33" s="116">
        <f t="shared" si="25"/>
        <v>5.5092833053139536</v>
      </c>
      <c r="BM33" s="116">
        <f t="shared" si="25"/>
        <v>5.8743462891654445</v>
      </c>
      <c r="BN33" s="117">
        <f t="shared" si="25"/>
        <v>2.6537947271194997</v>
      </c>
      <c r="BO33" s="117">
        <f t="shared" si="25"/>
        <v>2.843921303260827</v>
      </c>
      <c r="BP33" s="117">
        <f t="shared" ref="BP33:CN33" si="26">SUM(BP29:BP32)</f>
        <v>1.3042949034590325</v>
      </c>
      <c r="BQ33" s="117">
        <f t="shared" si="26"/>
        <v>1.2351579666803685</v>
      </c>
      <c r="BR33" s="117">
        <f t="shared" si="26"/>
        <v>1.3189200247006732</v>
      </c>
      <c r="BS33" s="117">
        <f t="shared" si="26"/>
        <v>0.4387536372492159</v>
      </c>
      <c r="BT33" s="117">
        <f t="shared" si="26"/>
        <v>0.45337875849085646</v>
      </c>
      <c r="BU33" s="117">
        <f t="shared" si="26"/>
        <v>0.4387536372492159</v>
      </c>
      <c r="BV33" s="117">
        <f t="shared" si="26"/>
        <v>0.45337875849085646</v>
      </c>
      <c r="BW33" s="117">
        <f t="shared" si="26"/>
        <v>0.45337875849085646</v>
      </c>
      <c r="BX33" s="117">
        <f t="shared" si="26"/>
        <v>0.40950339476593489</v>
      </c>
      <c r="BY33" s="117">
        <f t="shared" si="26"/>
        <v>0.45337875849085646</v>
      </c>
      <c r="BZ33" s="118">
        <f t="shared" si="26"/>
        <v>0</v>
      </c>
      <c r="CA33" s="118">
        <f t="shared" si="26"/>
        <v>0</v>
      </c>
      <c r="CB33" s="118">
        <f t="shared" si="26"/>
        <v>0</v>
      </c>
      <c r="CC33" s="118">
        <f t="shared" si="26"/>
        <v>0</v>
      </c>
      <c r="CD33" s="118">
        <f t="shared" si="26"/>
        <v>0</v>
      </c>
      <c r="CE33" s="118">
        <f t="shared" si="26"/>
        <v>0</v>
      </c>
      <c r="CF33" s="118">
        <f t="shared" si="26"/>
        <v>0</v>
      </c>
      <c r="CG33" s="118">
        <f t="shared" si="26"/>
        <v>0</v>
      </c>
      <c r="CH33" s="118">
        <f t="shared" si="26"/>
        <v>0</v>
      </c>
      <c r="CI33" s="118">
        <f t="shared" si="26"/>
        <v>0</v>
      </c>
      <c r="CJ33" s="118">
        <f t="shared" si="26"/>
        <v>0</v>
      </c>
      <c r="CK33" s="118">
        <f t="shared" si="26"/>
        <v>0</v>
      </c>
      <c r="CL33" s="119">
        <f t="shared" si="26"/>
        <v>0</v>
      </c>
      <c r="CM33" s="119">
        <f t="shared" si="26"/>
        <v>0</v>
      </c>
      <c r="CN33" s="119">
        <f t="shared" si="26"/>
        <v>0</v>
      </c>
      <c r="CO33" s="25"/>
      <c r="CP33" s="25"/>
      <c r="CQ33" s="25"/>
      <c r="CR33" s="25"/>
      <c r="CS33" s="25"/>
    </row>
    <row r="34" spans="1:97" ht="25.5" x14ac:dyDescent="0.2">
      <c r="A34" s="140" t="s">
        <v>128</v>
      </c>
      <c r="B34" s="25"/>
      <c r="C34" s="98" t="s">
        <v>93</v>
      </c>
      <c r="D34" s="123">
        <f>D5</f>
        <v>1258.1997250000002</v>
      </c>
      <c r="E34" s="123">
        <f t="shared" ref="E34:AM34" si="27">E5</f>
        <v>1166.257535</v>
      </c>
      <c r="F34" s="123">
        <f t="shared" si="27"/>
        <v>1040.104208</v>
      </c>
      <c r="G34" s="123">
        <f t="shared" si="27"/>
        <v>1094.3487679999998</v>
      </c>
      <c r="H34" s="123">
        <f t="shared" si="27"/>
        <v>1066.110727</v>
      </c>
      <c r="I34" s="123">
        <f t="shared" si="27"/>
        <v>1096.9338759999998</v>
      </c>
      <c r="J34" s="123">
        <f t="shared" si="27"/>
        <v>1318.767722</v>
      </c>
      <c r="K34" s="123">
        <f t="shared" si="27"/>
        <v>1621.9841410000001</v>
      </c>
      <c r="L34" s="123">
        <f t="shared" si="27"/>
        <v>1781.3958889999999</v>
      </c>
      <c r="M34" s="123">
        <f t="shared" si="27"/>
        <v>1765.2168629999999</v>
      </c>
      <c r="N34" s="123">
        <f t="shared" si="27"/>
        <v>1586.92326</v>
      </c>
      <c r="O34" s="123">
        <f t="shared" si="27"/>
        <v>1676.7887029999999</v>
      </c>
      <c r="P34" s="123">
        <f t="shared" si="27"/>
        <v>1044.316689</v>
      </c>
      <c r="Q34" s="123">
        <f t="shared" si="27"/>
        <v>1103.2555989999998</v>
      </c>
      <c r="R34" s="123">
        <f t="shared" si="27"/>
        <v>1045.2627340000001</v>
      </c>
      <c r="S34" s="123">
        <f t="shared" si="27"/>
        <v>1065.540722</v>
      </c>
      <c r="T34" s="123">
        <f t="shared" si="27"/>
        <v>1075.302811</v>
      </c>
      <c r="U34" s="123">
        <f t="shared" si="27"/>
        <v>1098.2166420000001</v>
      </c>
      <c r="V34" s="123">
        <f t="shared" si="27"/>
        <v>1331.6679099999999</v>
      </c>
      <c r="W34" s="123">
        <f t="shared" si="27"/>
        <v>1531.3295819999998</v>
      </c>
      <c r="X34" s="123">
        <f t="shared" si="27"/>
        <v>1674.088489</v>
      </c>
      <c r="Y34" s="123">
        <f t="shared" si="27"/>
        <v>1623.4631529999999</v>
      </c>
      <c r="Z34" s="123">
        <f t="shared" si="27"/>
        <v>1442.6843330000002</v>
      </c>
      <c r="AA34" s="123">
        <f t="shared" si="27"/>
        <v>1485.723868</v>
      </c>
      <c r="AB34" s="123">
        <f t="shared" si="27"/>
        <v>1227.1095809999999</v>
      </c>
      <c r="AC34" s="123">
        <f t="shared" si="27"/>
        <v>1120.277345</v>
      </c>
      <c r="AD34" s="123">
        <f t="shared" si="27"/>
        <v>1001.359348</v>
      </c>
      <c r="AE34" s="123">
        <f t="shared" si="27"/>
        <v>1034.576814</v>
      </c>
      <c r="AF34" s="123">
        <f t="shared" si="27"/>
        <v>1020.1047129999999</v>
      </c>
      <c r="AG34" s="123">
        <f t="shared" si="27"/>
        <v>1075.8947599999999</v>
      </c>
      <c r="AH34" s="123">
        <f t="shared" si="27"/>
        <v>1251.803903</v>
      </c>
      <c r="AI34" s="123">
        <f t="shared" si="27"/>
        <v>1532.334284</v>
      </c>
      <c r="AJ34" s="123">
        <f t="shared" si="27"/>
        <v>1706.6303270000001</v>
      </c>
      <c r="AK34" s="123">
        <f t="shared" si="27"/>
        <v>1627.2165619999998</v>
      </c>
      <c r="AL34" s="123">
        <f t="shared" si="27"/>
        <v>1498.3734999999999</v>
      </c>
      <c r="AM34" s="123">
        <f t="shared" si="27"/>
        <v>1541.2472399999999</v>
      </c>
      <c r="AN34" s="114">
        <f>AN5-AN33</f>
        <v>1292.7426768195646</v>
      </c>
      <c r="AO34" s="114">
        <f t="shared" ref="AO34:CN34" si="28">AO5-AO33</f>
        <v>1087.4056787144659</v>
      </c>
      <c r="AP34" s="115">
        <f>AP5-AP33</f>
        <v>987.72563110238207</v>
      </c>
      <c r="AQ34" s="115">
        <f t="shared" si="28"/>
        <v>1018.7639768061666</v>
      </c>
      <c r="AR34" s="115">
        <f t="shared" si="28"/>
        <v>994.56662302372888</v>
      </c>
      <c r="AS34" s="115">
        <f t="shared" si="28"/>
        <v>1065.7025750220735</v>
      </c>
      <c r="AT34" s="115">
        <f t="shared" si="28"/>
        <v>1282.9460742691558</v>
      </c>
      <c r="AU34" s="115">
        <f t="shared" si="28"/>
        <v>1559.8480784111343</v>
      </c>
      <c r="AV34" s="115">
        <f t="shared" si="28"/>
        <v>1709.870461127588</v>
      </c>
      <c r="AW34" s="115">
        <f t="shared" si="28"/>
        <v>1710.523429962182</v>
      </c>
      <c r="AX34" s="115">
        <f t="shared" si="28"/>
        <v>1451.900848127588</v>
      </c>
      <c r="AY34" s="115">
        <f t="shared" si="28"/>
        <v>1414.3172456786358</v>
      </c>
      <c r="AZ34" s="115">
        <f t="shared" si="28"/>
        <v>1145.9560519202807</v>
      </c>
      <c r="BA34" s="115">
        <f t="shared" si="28"/>
        <v>1036.6454011275882</v>
      </c>
      <c r="BB34" s="116">
        <f t="shared" si="28"/>
        <v>953.49496272302622</v>
      </c>
      <c r="BC34" s="116">
        <f t="shared" si="28"/>
        <v>976.43789677496193</v>
      </c>
      <c r="BD34" s="116">
        <f t="shared" si="28"/>
        <v>977.17431593445997</v>
      </c>
      <c r="BE34" s="116">
        <f t="shared" si="28"/>
        <v>1023.2286581657997</v>
      </c>
      <c r="BF34" s="116">
        <f t="shared" si="28"/>
        <v>1219.9046861685117</v>
      </c>
      <c r="BG34" s="116">
        <f t="shared" si="28"/>
        <v>1408.0457141627896</v>
      </c>
      <c r="BH34" s="116">
        <f t="shared" si="28"/>
        <v>1654.8529407108344</v>
      </c>
      <c r="BI34" s="116">
        <f t="shared" si="28"/>
        <v>1708.5120307524205</v>
      </c>
      <c r="BJ34" s="116">
        <f t="shared" si="28"/>
        <v>1485.5876687108344</v>
      </c>
      <c r="BK34" s="116">
        <f t="shared" si="28"/>
        <v>1427.1336023004653</v>
      </c>
      <c r="BL34" s="116">
        <f t="shared" si="28"/>
        <v>1166.5004676946858</v>
      </c>
      <c r="BM34" s="116">
        <f t="shared" si="28"/>
        <v>1078.4015077108345</v>
      </c>
      <c r="BN34" s="117">
        <f t="shared" si="28"/>
        <v>952.56398727288058</v>
      </c>
      <c r="BO34" s="117">
        <f t="shared" si="28"/>
        <v>976.48562669673913</v>
      </c>
      <c r="BP34" s="117">
        <f t="shared" si="28"/>
        <v>985.69527509654097</v>
      </c>
      <c r="BQ34" s="117">
        <f t="shared" si="28"/>
        <v>1035.9704030333196</v>
      </c>
      <c r="BR34" s="117">
        <f t="shared" si="28"/>
        <v>1217.6187479752994</v>
      </c>
      <c r="BS34" s="117">
        <f t="shared" si="28"/>
        <v>1512.3685643627507</v>
      </c>
      <c r="BT34" s="117">
        <f t="shared" si="28"/>
        <v>1790.3445662415093</v>
      </c>
      <c r="BU34" s="117">
        <f t="shared" si="28"/>
        <v>1612.3567723627509</v>
      </c>
      <c r="BV34" s="117">
        <f t="shared" si="28"/>
        <v>1361.3635032415093</v>
      </c>
      <c r="BW34" s="117">
        <f t="shared" si="28"/>
        <v>1416.717359241509</v>
      </c>
      <c r="BX34" s="117">
        <f t="shared" si="28"/>
        <v>1090.012118605234</v>
      </c>
      <c r="BY34" s="117">
        <f t="shared" si="28"/>
        <v>1054.3885432415093</v>
      </c>
      <c r="BZ34" s="118">
        <f t="shared" si="28"/>
        <v>976.26008899999999</v>
      </c>
      <c r="CA34" s="118">
        <f t="shared" si="28"/>
        <v>994.36993299999995</v>
      </c>
      <c r="CB34" s="118">
        <f t="shared" si="28"/>
        <v>993.43824800000004</v>
      </c>
      <c r="CC34" s="118">
        <f t="shared" si="28"/>
        <v>1011.429431</v>
      </c>
      <c r="CD34" s="118">
        <f t="shared" si="28"/>
        <v>1181.282688</v>
      </c>
      <c r="CE34" s="118">
        <f t="shared" si="28"/>
        <v>1335.048182</v>
      </c>
      <c r="CF34" s="118">
        <f t="shared" si="28"/>
        <v>1526.104873</v>
      </c>
      <c r="CG34" s="118">
        <f t="shared" si="28"/>
        <v>1533.228333</v>
      </c>
      <c r="CH34" s="118">
        <f t="shared" si="28"/>
        <v>1453.8240840000001</v>
      </c>
      <c r="CI34" s="118">
        <f t="shared" si="28"/>
        <v>1346.2950679999999</v>
      </c>
      <c r="CJ34" s="118">
        <f t="shared" si="28"/>
        <v>1165.522389</v>
      </c>
      <c r="CK34" s="118">
        <f t="shared" si="28"/>
        <v>1071.341484</v>
      </c>
      <c r="CL34" s="119">
        <f t="shared" si="28"/>
        <v>984.73962699999993</v>
      </c>
      <c r="CM34" s="119">
        <f t="shared" si="28"/>
        <v>1000.4879179999999</v>
      </c>
      <c r="CN34" s="119">
        <f t="shared" si="28"/>
        <v>987.85831499999995</v>
      </c>
      <c r="CO34" s="25"/>
      <c r="CP34" s="25"/>
      <c r="CQ34" s="25"/>
      <c r="CR34" s="25"/>
      <c r="CS34" s="25"/>
    </row>
    <row r="35" spans="1:97" ht="25.5" x14ac:dyDescent="0.2">
      <c r="A35" s="110" t="s">
        <v>94</v>
      </c>
      <c r="B35" s="25"/>
      <c r="C35" s="15" t="s">
        <v>95</v>
      </c>
      <c r="D35" s="121">
        <f>SUM(D$5,D16:D20)-D$34</f>
        <v>13.867056999999477</v>
      </c>
      <c r="E35" s="121">
        <f t="shared" ref="E35:BP35" si="29">SUM(E$5,E16:E20)-E$34</f>
        <v>27.539176027648182</v>
      </c>
      <c r="F35" s="112">
        <f t="shared" si="29"/>
        <v>26.459333999999899</v>
      </c>
      <c r="G35" s="112">
        <f t="shared" si="29"/>
        <v>20.408261000000266</v>
      </c>
      <c r="H35" s="112">
        <f t="shared" si="29"/>
        <v>-9.7821903512842709</v>
      </c>
      <c r="I35" s="112">
        <f t="shared" si="29"/>
        <v>19.624892000000045</v>
      </c>
      <c r="J35" s="112">
        <f t="shared" si="29"/>
        <v>17.886837999999898</v>
      </c>
      <c r="K35" s="112">
        <f t="shared" si="29"/>
        <v>13.213354972351681</v>
      </c>
      <c r="L35" s="112">
        <f t="shared" si="29"/>
        <v>3.9874759999997877</v>
      </c>
      <c r="M35" s="112">
        <f t="shared" si="29"/>
        <v>-9.9775460000003022</v>
      </c>
      <c r="N35" s="112">
        <f t="shared" si="29"/>
        <v>6.9191830000002028</v>
      </c>
      <c r="O35" s="112">
        <f t="shared" si="29"/>
        <v>-51.368780999999899</v>
      </c>
      <c r="P35" s="112">
        <f t="shared" si="29"/>
        <v>-51.639262999999687</v>
      </c>
      <c r="Q35" s="112">
        <f>SUM(Q$5,Q16:Q20)-Q$34</f>
        <v>289.18824800000016</v>
      </c>
      <c r="R35" s="113">
        <f>SUM(R$5,R16:R20)-R$34</f>
        <v>-29.842322000000081</v>
      </c>
      <c r="S35" s="113">
        <f t="shared" si="29"/>
        <v>-22.98314500000015</v>
      </c>
      <c r="T35" s="113">
        <f t="shared" si="29"/>
        <v>-141.32180600000004</v>
      </c>
      <c r="U35" s="113">
        <f t="shared" si="29"/>
        <v>8.2327999999733947E-2</v>
      </c>
      <c r="V35" s="113">
        <f t="shared" si="29"/>
        <v>1.7142269999999371</v>
      </c>
      <c r="W35" s="113">
        <f t="shared" si="29"/>
        <v>-7.8894539999994322</v>
      </c>
      <c r="X35" s="113">
        <f t="shared" si="29"/>
        <v>-26.839903999999478</v>
      </c>
      <c r="Y35" s="113">
        <f t="shared" si="29"/>
        <v>-50.808497999999872</v>
      </c>
      <c r="Z35" s="113">
        <f t="shared" si="29"/>
        <v>-66.95488199999977</v>
      </c>
      <c r="AA35" s="113">
        <f t="shared" si="29"/>
        <v>-60.48350500000015</v>
      </c>
      <c r="AB35" s="113">
        <f t="shared" si="29"/>
        <v>-59.220703999999841</v>
      </c>
      <c r="AC35" s="113">
        <f t="shared" si="29"/>
        <v>-49.662579999999707</v>
      </c>
      <c r="AD35" s="114">
        <f t="shared" si="29"/>
        <v>-38.3217020000003</v>
      </c>
      <c r="AE35" s="114">
        <f t="shared" si="29"/>
        <v>-41.789377000000286</v>
      </c>
      <c r="AF35" s="114">
        <f t="shared" si="29"/>
        <v>-9.0702579999999671</v>
      </c>
      <c r="AG35" s="114">
        <f t="shared" si="29"/>
        <v>0.85223599999994804</v>
      </c>
      <c r="AH35" s="114">
        <f t="shared" si="29"/>
        <v>25.586459999999988</v>
      </c>
      <c r="AI35" s="114">
        <f t="shared" si="29"/>
        <v>-4.2193650000001526</v>
      </c>
      <c r="AJ35" s="114">
        <f t="shared" si="29"/>
        <v>-11.735527999999704</v>
      </c>
      <c r="AK35" s="114">
        <f t="shared" si="29"/>
        <v>-22.300001999999949</v>
      </c>
      <c r="AL35" s="114">
        <f t="shared" si="29"/>
        <v>-43.79153099999985</v>
      </c>
      <c r="AM35" s="114">
        <f t="shared" si="29"/>
        <v>-54.3662589999999</v>
      </c>
      <c r="AN35" s="114">
        <f>SUM(AN$5,AN16:AN20)-AN$34</f>
        <v>-62.261077819564662</v>
      </c>
      <c r="AO35" s="114">
        <f t="shared" si="29"/>
        <v>-51.435331714465974</v>
      </c>
      <c r="AP35" s="115">
        <f t="shared" si="29"/>
        <v>-36.66068410238222</v>
      </c>
      <c r="AQ35" s="115">
        <f t="shared" si="29"/>
        <v>-14.115839806166719</v>
      </c>
      <c r="AR35" s="115">
        <f t="shared" si="29"/>
        <v>-13.532877023729043</v>
      </c>
      <c r="AS35" s="115">
        <f t="shared" si="29"/>
        <v>2.0596109779269227</v>
      </c>
      <c r="AT35" s="115">
        <f t="shared" si="29"/>
        <v>4.0110427308445651</v>
      </c>
      <c r="AU35" s="115">
        <f t="shared" si="29"/>
        <v>18.799442588865531</v>
      </c>
      <c r="AV35" s="115">
        <f t="shared" si="29"/>
        <v>-9.612771127588303</v>
      </c>
      <c r="AW35" s="115">
        <f t="shared" si="29"/>
        <v>-30.375637962182054</v>
      </c>
      <c r="AX35" s="115">
        <f t="shared" si="29"/>
        <v>-63.607241127587486</v>
      </c>
      <c r="AY35" s="115">
        <f t="shared" si="29"/>
        <v>-69.43254867863584</v>
      </c>
      <c r="AZ35" s="115">
        <f t="shared" si="29"/>
        <v>-75.636922920280995</v>
      </c>
      <c r="BA35" s="115">
        <f t="shared" si="29"/>
        <v>-69.082011127588316</v>
      </c>
      <c r="BB35" s="116">
        <f t="shared" si="29"/>
        <v>-58.42222272302638</v>
      </c>
      <c r="BC35" s="116">
        <f t="shared" si="29"/>
        <v>-42.999245774961992</v>
      </c>
      <c r="BD35" s="116">
        <f t="shared" si="29"/>
        <v>-24.276150934459679</v>
      </c>
      <c r="BE35" s="116">
        <f t="shared" si="29"/>
        <v>-2.824337165799875</v>
      </c>
      <c r="BF35" s="116">
        <f t="shared" si="29"/>
        <v>2.4299638314882941</v>
      </c>
      <c r="BG35" s="116">
        <f t="shared" si="29"/>
        <v>3.3660648372103879</v>
      </c>
      <c r="BH35" s="116">
        <f t="shared" si="29"/>
        <v>-7.136060710834272</v>
      </c>
      <c r="BI35" s="116">
        <f t="shared" si="29"/>
        <v>-21.818835752420455</v>
      </c>
      <c r="BJ35" s="116">
        <f t="shared" si="29"/>
        <v>-42.138243710834104</v>
      </c>
      <c r="BK35" s="116">
        <f t="shared" si="29"/>
        <v>-54.493446300465166</v>
      </c>
      <c r="BL35" s="116">
        <f t="shared" si="29"/>
        <v>-60.819739694686177</v>
      </c>
      <c r="BM35" s="116">
        <f t="shared" si="29"/>
        <v>-57.574702710834231</v>
      </c>
      <c r="BN35" s="117">
        <f t="shared" si="29"/>
        <v>-47.320037272880654</v>
      </c>
      <c r="BO35" s="117">
        <f>SUM(BO$5,BO16:BO20)-BO$34</f>
        <v>-37.367383696739012</v>
      </c>
      <c r="BP35" s="117">
        <f t="shared" si="29"/>
        <v>-19.273749096540882</v>
      </c>
      <c r="BQ35" s="117">
        <f t="shared" ref="BQ35:CN35" si="30">SUM(BQ$5,BQ16:BQ20)-BQ$34</f>
        <v>2.6411129666805664</v>
      </c>
      <c r="BR35" s="117">
        <f t="shared" si="30"/>
        <v>12.523514024700717</v>
      </c>
      <c r="BS35" s="117">
        <f t="shared" si="30"/>
        <v>13.253136637249327</v>
      </c>
      <c r="BT35" s="117">
        <f t="shared" si="30"/>
        <v>5.1240437584910978</v>
      </c>
      <c r="BU35" s="117">
        <f t="shared" si="30"/>
        <v>-13.175167362750699</v>
      </c>
      <c r="BV35" s="117">
        <f t="shared" si="30"/>
        <v>-24.951094241509281</v>
      </c>
      <c r="BW35" s="117">
        <f t="shared" si="30"/>
        <v>-41.52622324150957</v>
      </c>
      <c r="BX35" s="117">
        <f t="shared" si="30"/>
        <v>-53.439757605234263</v>
      </c>
      <c r="BY35" s="117">
        <f t="shared" si="30"/>
        <v>-34.883659241509122</v>
      </c>
      <c r="BZ35" s="118">
        <f t="shared" si="30"/>
        <v>-34.999960999999757</v>
      </c>
      <c r="CA35" s="118">
        <f t="shared" si="30"/>
        <v>-30.14461800000015</v>
      </c>
      <c r="CB35" s="118">
        <f t="shared" si="30"/>
        <v>-16.382069999999885</v>
      </c>
      <c r="CC35" s="118">
        <f t="shared" si="30"/>
        <v>-0.52885900000012498</v>
      </c>
      <c r="CD35" s="118">
        <f t="shared" si="30"/>
        <v>1.1055130000002009</v>
      </c>
      <c r="CE35" s="118">
        <f t="shared" si="30"/>
        <v>-3.3062780000002476</v>
      </c>
      <c r="CF35" s="118">
        <f t="shared" si="30"/>
        <v>-14.606614000000263</v>
      </c>
      <c r="CG35" s="118">
        <f t="shared" si="30"/>
        <v>-24.025549000000183</v>
      </c>
      <c r="CH35" s="118">
        <f t="shared" si="30"/>
        <v>-30.920668000000205</v>
      </c>
      <c r="CI35" s="118">
        <f t="shared" si="30"/>
        <v>-41.403289000000086</v>
      </c>
      <c r="CJ35" s="118">
        <f t="shared" si="30"/>
        <v>-49.984576999999945</v>
      </c>
      <c r="CK35" s="118">
        <f t="shared" si="30"/>
        <v>-41.665129999999863</v>
      </c>
      <c r="CL35" s="119">
        <f t="shared" si="30"/>
        <v>-35.395625000000109</v>
      </c>
      <c r="CM35" s="119">
        <f t="shared" si="30"/>
        <v>-23.780084000000102</v>
      </c>
      <c r="CN35" s="119">
        <f t="shared" si="30"/>
        <v>-9.6447909999998274</v>
      </c>
      <c r="CO35" s="25"/>
      <c r="CP35" s="25"/>
      <c r="CQ35" s="25"/>
      <c r="CR35" s="25"/>
      <c r="CS35" s="25"/>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0866141732283472" right="0.70866141732283472" top="0.74803149606299213" bottom="0.74803149606299213" header="0.31496062992125984" footer="0.31496062992125984"/>
  <pageSetup paperSize="8" scale="50" fitToHeight="0" orientation="landscape" horizontalDpi="200" verticalDpi="200" r:id="rId1"/>
  <headerFooter>
    <oddFooter>&amp;L&amp;Z&amp;F&amp;A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F20"/>
  <sheetViews>
    <sheetView tabSelected="1" workbookViewId="0">
      <selection activeCell="E15" sqref="E15"/>
    </sheetView>
  </sheetViews>
  <sheetFormatPr defaultRowHeight="12.75" x14ac:dyDescent="0.2"/>
  <cols>
    <col min="2" max="2" width="18.25" customWidth="1"/>
    <col min="3" max="3" width="11.75" customWidth="1"/>
    <col min="4" max="4" width="13.625" customWidth="1"/>
  </cols>
  <sheetData>
    <row r="1" spans="2:6" x14ac:dyDescent="0.2">
      <c r="B1" s="1" t="s">
        <v>0</v>
      </c>
    </row>
    <row r="3" spans="2:6" ht="25.5" x14ac:dyDescent="0.2">
      <c r="B3" s="2"/>
      <c r="C3" s="3" t="s">
        <v>1</v>
      </c>
      <c r="D3" s="4" t="s">
        <v>2</v>
      </c>
    </row>
    <row r="4" spans="2:6" x14ac:dyDescent="0.2">
      <c r="B4" s="5"/>
      <c r="C4" s="6" t="s">
        <v>3</v>
      </c>
      <c r="D4" s="7" t="s">
        <v>4</v>
      </c>
    </row>
    <row r="5" spans="2:6" x14ac:dyDescent="0.2">
      <c r="B5" s="8" t="s">
        <v>5</v>
      </c>
      <c r="C5" s="129" t="s">
        <v>22</v>
      </c>
      <c r="D5" s="130" t="s">
        <v>22</v>
      </c>
    </row>
    <row r="6" spans="2:6" x14ac:dyDescent="0.2">
      <c r="B6" s="8" t="s">
        <v>6</v>
      </c>
      <c r="C6" s="131">
        <f>SUM('Revised fully-reconciled - all'!AY13:BJ13)</f>
        <v>29301.429884815308</v>
      </c>
      <c r="D6" s="132">
        <f>C6</f>
        <v>29301.429884815308</v>
      </c>
    </row>
    <row r="7" spans="2:6" x14ac:dyDescent="0.2">
      <c r="B7" s="8" t="s">
        <v>7</v>
      </c>
      <c r="C7" s="131">
        <f>SUM('Revised fully-reconciled - all'!AY12:BJ12)</f>
        <v>27643.267178940001</v>
      </c>
      <c r="D7" s="132">
        <v>27700.251537026314</v>
      </c>
      <c r="F7" s="150"/>
    </row>
    <row r="9" spans="2:6" ht="63.75" x14ac:dyDescent="0.2">
      <c r="B9" s="9"/>
      <c r="C9" s="10" t="s">
        <v>8</v>
      </c>
    </row>
    <row r="10" spans="2:6" x14ac:dyDescent="0.2">
      <c r="B10" s="8" t="s">
        <v>5</v>
      </c>
      <c r="C10" s="129" t="s">
        <v>22</v>
      </c>
    </row>
    <row r="11" spans="2:6" x14ac:dyDescent="0.2">
      <c r="B11" s="9" t="s">
        <v>9</v>
      </c>
      <c r="C11" s="133">
        <f>(SUM('Revised fully-reconciled - all'!C13:N13)-SUM('Revised fully-reconciled - all'!C12:N12))/SUM('Revised fully-reconciled - all'!C12:N12)</f>
        <v>4.851728514732797E-2</v>
      </c>
    </row>
    <row r="12" spans="2:6" x14ac:dyDescent="0.2">
      <c r="B12" s="9" t="s">
        <v>10</v>
      </c>
      <c r="C12" s="133">
        <f>(SUM('Revised fully-reconciled - all'!O13:Z13)-SUM('Revised fully-reconciled - all'!O12:Z12))/SUM('Revised fully-reconciled - all'!O12:Z12)</f>
        <v>5.9320095925778915E-2</v>
      </c>
    </row>
    <row r="13" spans="2:6" x14ac:dyDescent="0.2">
      <c r="B13" s="9" t="s">
        <v>11</v>
      </c>
      <c r="C13" s="133">
        <f>(SUM('Revised fully-reconciled - all'!AA13:AL13)-SUM('Revised fully-reconciled - all'!AA12:AL12))/SUM('Revised fully-reconciled - all'!AA12:AL12)</f>
        <v>6.1076997912776217E-2</v>
      </c>
    </row>
    <row r="14" spans="2:6" ht="12.75" customHeight="1" x14ac:dyDescent="0.2">
      <c r="B14" s="9" t="s">
        <v>12</v>
      </c>
      <c r="C14" s="133">
        <f>(SUM('Revised fully-reconciled - all'!AM13:AX13)-SUM('Revised fully-reconciled - all'!AM12:AX12))/SUM('Revised fully-reconciled - all'!AM12:AX12)</f>
        <v>6.2381058447080882E-2</v>
      </c>
    </row>
    <row r="15" spans="2:6" x14ac:dyDescent="0.2">
      <c r="B15" s="9" t="s">
        <v>13</v>
      </c>
      <c r="C15" s="133">
        <f>(SUM('Revised fully-reconciled - all'!AY13:BJ13)-SUM('Revised fully-reconciled - all'!AY12:BJ12))/SUM('Revised fully-reconciled - all'!AY12:BJ12)</f>
        <v>5.9984324397753433E-2</v>
      </c>
    </row>
    <row r="17" spans="2:3" x14ac:dyDescent="0.2">
      <c r="B17" t="s">
        <v>123</v>
      </c>
      <c r="C17" s="134">
        <v>41516</v>
      </c>
    </row>
    <row r="19" spans="2:3" x14ac:dyDescent="0.2">
      <c r="B19" s="11" t="s">
        <v>14</v>
      </c>
    </row>
    <row r="20" spans="2:3" x14ac:dyDescent="0.2">
      <c r="B20" s="11" t="s">
        <v>15</v>
      </c>
    </row>
  </sheetData>
  <sheetProtection sheet="1" objects="1" scenarios="1"/>
  <pageMargins left="0.70866141732283472" right="0.70866141732283472" top="0.74803149606299213" bottom="0.74803149606299213" header="0.31496062992125984" footer="0.31496062992125984"/>
  <pageSetup orientation="portrait" r:id="rId1"/>
  <headerFooter>
    <oddFooter>&amp;L&amp;Z&amp;F&amp;A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BJ33"/>
  <sheetViews>
    <sheetView zoomScaleNormal="100" workbookViewId="0">
      <pane xSplit="2" ySplit="2" topLeftCell="AX3" activePane="bottomRight" state="frozen"/>
      <selection pane="topRight"/>
      <selection pane="bottomLeft"/>
      <selection pane="bottomRight" activeCell="AY13" sqref="AY13:BJ14"/>
    </sheetView>
  </sheetViews>
  <sheetFormatPr defaultRowHeight="12.75" x14ac:dyDescent="0.2"/>
  <cols>
    <col min="1" max="1" width="4.5" customWidth="1"/>
    <col min="2" max="2" width="21.5" customWidth="1"/>
  </cols>
  <sheetData>
    <row r="2" spans="2:6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x14ac:dyDescent="0.2">
      <c r="B3" s="15" t="s">
        <v>17</v>
      </c>
      <c r="C3" s="135">
        <v>1258.1997250000002</v>
      </c>
      <c r="D3" s="135">
        <v>1166.257535</v>
      </c>
      <c r="E3" s="135">
        <v>1040.104208</v>
      </c>
      <c r="F3" s="135">
        <v>1094.3487679999998</v>
      </c>
      <c r="G3" s="135">
        <v>1066.110727</v>
      </c>
      <c r="H3" s="135">
        <v>1096.9338759999998</v>
      </c>
      <c r="I3" s="135">
        <v>1318.767722</v>
      </c>
      <c r="J3" s="135">
        <v>1621.9841410000001</v>
      </c>
      <c r="K3" s="135">
        <v>1781.3958889999999</v>
      </c>
      <c r="L3" s="135">
        <v>1765.2168629999999</v>
      </c>
      <c r="M3" s="135">
        <v>1586.92326</v>
      </c>
      <c r="N3" s="135">
        <v>1676.7887029999999</v>
      </c>
      <c r="O3" s="135">
        <v>1044.316689</v>
      </c>
      <c r="P3" s="135">
        <v>1103.2555989999998</v>
      </c>
      <c r="Q3" s="135">
        <v>1045.2627340000001</v>
      </c>
      <c r="R3" s="135">
        <v>1065.540722</v>
      </c>
      <c r="S3" s="135">
        <v>1075.302811</v>
      </c>
      <c r="T3" s="135">
        <v>1098.2166420000001</v>
      </c>
      <c r="U3" s="135">
        <v>1331.6679099999999</v>
      </c>
      <c r="V3" s="135">
        <v>1531.3295819999998</v>
      </c>
      <c r="W3" s="135">
        <v>1674.088489</v>
      </c>
      <c r="X3" s="135">
        <v>1623.4631529999999</v>
      </c>
      <c r="Y3" s="135">
        <v>1442.6843330000002</v>
      </c>
      <c r="Z3" s="135">
        <v>1485.723868</v>
      </c>
      <c r="AA3" s="135">
        <v>1227.1095809999999</v>
      </c>
      <c r="AB3" s="135">
        <v>1120.277345</v>
      </c>
      <c r="AC3" s="135">
        <v>1001.359348</v>
      </c>
      <c r="AD3" s="135">
        <v>1034.576814</v>
      </c>
      <c r="AE3" s="135">
        <v>1020.1047129999999</v>
      </c>
      <c r="AF3" s="135">
        <v>1075.8947599999999</v>
      </c>
      <c r="AG3" s="135">
        <v>1251.803903</v>
      </c>
      <c r="AH3" s="135">
        <v>1532.334284</v>
      </c>
      <c r="AI3" s="135">
        <v>1706.6303270000001</v>
      </c>
      <c r="AJ3" s="135">
        <v>1627.2165619999998</v>
      </c>
      <c r="AK3" s="135">
        <v>1498.3734999999999</v>
      </c>
      <c r="AL3" s="135">
        <v>1541.2472399999999</v>
      </c>
      <c r="AM3" s="135">
        <v>1293.2279680000001</v>
      </c>
      <c r="AN3" s="135">
        <v>1087.90779</v>
      </c>
      <c r="AO3" s="135">
        <v>994.15674799999999</v>
      </c>
      <c r="AP3" s="135">
        <v>1025.4253429999999</v>
      </c>
      <c r="AQ3" s="135">
        <v>1007.968116</v>
      </c>
      <c r="AR3" s="135">
        <v>1079.5331960000001</v>
      </c>
      <c r="AS3" s="135">
        <v>1296.5504060000001</v>
      </c>
      <c r="AT3" s="135">
        <v>1577.429545</v>
      </c>
      <c r="AU3" s="135">
        <v>1727.790626</v>
      </c>
      <c r="AV3" s="135">
        <v>1727.8655249999999</v>
      </c>
      <c r="AW3" s="135">
        <v>1469.821013</v>
      </c>
      <c r="AX3" s="135">
        <v>1431.9980390000001</v>
      </c>
      <c r="AY3" s="136">
        <v>1163.1318410000001</v>
      </c>
      <c r="AZ3" s="136">
        <v>1054.5655660000002</v>
      </c>
      <c r="BA3" s="136">
        <v>967.64457499999992</v>
      </c>
      <c r="BB3" s="136">
        <v>991.55386399999998</v>
      </c>
      <c r="BC3" s="136">
        <v>986.23319200000003</v>
      </c>
      <c r="BD3" s="136">
        <v>1032.04153</v>
      </c>
      <c r="BE3" s="136">
        <v>1229.0759430000001</v>
      </c>
      <c r="BF3" s="136">
        <v>1413.779759</v>
      </c>
      <c r="BG3" s="136">
        <v>1660.7272869999999</v>
      </c>
      <c r="BH3" s="136">
        <v>1714.196882</v>
      </c>
      <c r="BI3" s="136">
        <v>1491.4620149999998</v>
      </c>
      <c r="BJ3" s="136">
        <v>1432.9587549999999</v>
      </c>
    </row>
    <row r="4" spans="2:62" x14ac:dyDescent="0.2">
      <c r="B4" s="15" t="s">
        <v>18</v>
      </c>
      <c r="C4" s="135">
        <v>1268.4386750000001</v>
      </c>
      <c r="D4" s="135">
        <v>1171.535159</v>
      </c>
      <c r="E4" s="135">
        <v>1048.589291</v>
      </c>
      <c r="F4" s="135">
        <v>1073.065922</v>
      </c>
      <c r="G4" s="135">
        <v>1073.5270660000001</v>
      </c>
      <c r="H4" s="135">
        <v>1104.577912</v>
      </c>
      <c r="I4" s="135">
        <v>1321.075396</v>
      </c>
      <c r="J4" s="135">
        <v>1613.236249</v>
      </c>
      <c r="K4" s="135">
        <v>1766.7396590000001</v>
      </c>
      <c r="L4" s="135">
        <v>1749.8465759999999</v>
      </c>
      <c r="M4" s="135">
        <v>1573.34267</v>
      </c>
      <c r="N4" s="135">
        <v>1666.1499310000002</v>
      </c>
      <c r="O4" s="135">
        <v>1411.261105</v>
      </c>
      <c r="P4" s="135">
        <v>1110.3693089999999</v>
      </c>
      <c r="Q4" s="135">
        <v>1053.8819920000001</v>
      </c>
      <c r="R4" s="135">
        <v>1073.370179</v>
      </c>
      <c r="S4" s="135">
        <v>1079.146436</v>
      </c>
      <c r="T4" s="135">
        <v>1100.136747</v>
      </c>
      <c r="U4" s="135">
        <v>1326.6450260000001</v>
      </c>
      <c r="V4" s="135">
        <v>1516.092541</v>
      </c>
      <c r="W4" s="135">
        <v>1654.870314</v>
      </c>
      <c r="X4" s="135">
        <v>1610.994203</v>
      </c>
      <c r="Y4" s="135">
        <v>1438.647074</v>
      </c>
      <c r="Z4" s="135">
        <v>1463.8160230000001</v>
      </c>
      <c r="AA4" s="135">
        <v>1222.90239</v>
      </c>
      <c r="AB4" s="135">
        <v>1120.1289119999999</v>
      </c>
      <c r="AC4" s="135">
        <v>1010.285093</v>
      </c>
      <c r="AD4" s="135">
        <v>1047.902462</v>
      </c>
      <c r="AE4" s="135">
        <v>1028.6274780000001</v>
      </c>
      <c r="AF4" s="135">
        <v>1084.029687</v>
      </c>
      <c r="AG4" s="135">
        <v>1259.1766419999999</v>
      </c>
      <c r="AH4" s="135">
        <v>1529.2719169999998</v>
      </c>
      <c r="AI4" s="135">
        <v>1696.6511049999999</v>
      </c>
      <c r="AJ4" s="135">
        <v>1616.284766</v>
      </c>
      <c r="AK4" s="135">
        <v>1488.543901</v>
      </c>
      <c r="AL4" s="135">
        <v>1532.136988</v>
      </c>
      <c r="AM4" s="135">
        <v>1290.1198279999999</v>
      </c>
      <c r="AN4" s="135">
        <v>1092.1506999999999</v>
      </c>
      <c r="AO4" s="135">
        <v>1000.743768</v>
      </c>
      <c r="AP4" s="135">
        <v>1032.3518059999999</v>
      </c>
      <c r="AQ4" s="135">
        <v>1016.340915</v>
      </c>
      <c r="AR4" s="135">
        <v>1085.9822239999999</v>
      </c>
      <c r="AS4" s="135">
        <v>1306.3896829999999</v>
      </c>
      <c r="AT4" s="135">
        <v>1561.9213179999999</v>
      </c>
      <c r="AU4" s="135">
        <v>1703.4200949999999</v>
      </c>
      <c r="AV4" s="135">
        <v>1701.697962</v>
      </c>
      <c r="AW4" s="135">
        <v>1452.435403</v>
      </c>
      <c r="AX4" s="135">
        <v>1419.5697790000002</v>
      </c>
      <c r="AY4" s="136">
        <v>1156.6365370000001</v>
      </c>
      <c r="AZ4" s="136">
        <v>1057.2139589999999</v>
      </c>
      <c r="BA4" s="136">
        <v>973.58382700000004</v>
      </c>
      <c r="BB4" s="136">
        <v>1000.157705</v>
      </c>
      <c r="BC4" s="136">
        <v>996.05918999999994</v>
      </c>
      <c r="BD4" s="136">
        <v>1040.369242</v>
      </c>
      <c r="BE4" s="136">
        <v>1232.1128489999999</v>
      </c>
      <c r="BF4" s="136">
        <v>1406.527317</v>
      </c>
      <c r="BG4" s="136">
        <v>1647.43355</v>
      </c>
      <c r="BH4" s="136">
        <v>1694.869567</v>
      </c>
      <c r="BI4" s="136">
        <v>1475.1297709999999</v>
      </c>
      <c r="BJ4" s="136">
        <v>1423.3024129999999</v>
      </c>
    </row>
    <row r="5" spans="2:62" x14ac:dyDescent="0.2">
      <c r="B5" s="15" t="s">
        <v>19</v>
      </c>
      <c r="C5" s="135">
        <v>1279.416432</v>
      </c>
      <c r="D5" s="135">
        <v>1184.7962669999999</v>
      </c>
      <c r="E5" s="135">
        <v>1059.884131</v>
      </c>
      <c r="F5" s="135">
        <v>1085.345525</v>
      </c>
      <c r="G5" s="135">
        <v>1083.132038</v>
      </c>
      <c r="H5" s="135">
        <v>1106.2765200000001</v>
      </c>
      <c r="I5" s="135">
        <v>1346.4621089999998</v>
      </c>
      <c r="J5" s="135">
        <v>1585.722591</v>
      </c>
      <c r="K5" s="135">
        <v>1734.7235020000001</v>
      </c>
      <c r="L5" s="135">
        <v>1723.0231650000001</v>
      </c>
      <c r="M5" s="135">
        <v>1555.3651179999999</v>
      </c>
      <c r="N5" s="135">
        <v>1659.13663</v>
      </c>
      <c r="O5" s="135">
        <v>1283.5892180000001</v>
      </c>
      <c r="P5" s="135">
        <v>1124.054774</v>
      </c>
      <c r="Q5" s="135">
        <v>1064.4189180000001</v>
      </c>
      <c r="R5" s="135">
        <v>1078.9382869999999</v>
      </c>
      <c r="S5" s="135">
        <v>1079.2548940000001</v>
      </c>
      <c r="T5" s="135">
        <v>1088.8754899999999</v>
      </c>
      <c r="U5" s="135">
        <v>1301.9404159999999</v>
      </c>
      <c r="V5" s="135">
        <v>1490.8516470000002</v>
      </c>
      <c r="W5" s="135">
        <v>1638.2830759999999</v>
      </c>
      <c r="X5" s="135">
        <v>1597.557462</v>
      </c>
      <c r="Y5" s="135">
        <v>1423.808004</v>
      </c>
      <c r="Z5" s="135">
        <v>1439.4881189999999</v>
      </c>
      <c r="AA5" s="135">
        <v>1220.3795220000002</v>
      </c>
      <c r="AB5" s="135">
        <v>1133.8931229999998</v>
      </c>
      <c r="AC5" s="135">
        <v>1027.423481</v>
      </c>
      <c r="AD5" s="135">
        <v>1063.877673</v>
      </c>
      <c r="AE5" s="135">
        <v>1042.1601619999999</v>
      </c>
      <c r="AF5" s="135">
        <v>1092.2624490000001</v>
      </c>
      <c r="AG5" s="135">
        <v>1255.8289359999999</v>
      </c>
      <c r="AH5" s="135">
        <v>1513.2081880000001</v>
      </c>
      <c r="AI5" s="135">
        <v>1672.643656</v>
      </c>
      <c r="AJ5" s="135">
        <v>1595.9575649999999</v>
      </c>
      <c r="AK5" s="135">
        <v>1472.458396</v>
      </c>
      <c r="AL5" s="135">
        <v>1520.845153</v>
      </c>
      <c r="AM5" s="135">
        <v>1287.9552409999999</v>
      </c>
      <c r="AN5" s="135">
        <v>1101.111386</v>
      </c>
      <c r="AO5" s="135">
        <v>1011.159775</v>
      </c>
      <c r="AP5" s="135">
        <v>1046.25719</v>
      </c>
      <c r="AQ5" s="135">
        <v>1025.7142799999999</v>
      </c>
      <c r="AR5" s="135">
        <v>1085.9742879999999</v>
      </c>
      <c r="AS5" s="135">
        <v>1279.3149080000001</v>
      </c>
      <c r="AT5" s="135">
        <v>1523.3605519999999</v>
      </c>
      <c r="AU5" s="135">
        <v>1658.2935210000001</v>
      </c>
      <c r="AV5" s="135">
        <v>1663.3423529999998</v>
      </c>
      <c r="AW5" s="135">
        <v>1424.987288</v>
      </c>
      <c r="AX5" s="135">
        <v>1401.966406</v>
      </c>
      <c r="AY5" s="136">
        <v>1156.891081</v>
      </c>
      <c r="AZ5" s="136">
        <v>1066.0233470000001</v>
      </c>
      <c r="BA5" s="136">
        <v>985.8299669999999</v>
      </c>
      <c r="BB5" s="136">
        <v>1014.20948</v>
      </c>
      <c r="BC5" s="136">
        <v>1008.093254</v>
      </c>
      <c r="BD5" s="136">
        <v>1042.9792340000001</v>
      </c>
      <c r="BE5" s="136">
        <v>1222.141433</v>
      </c>
      <c r="BF5" s="136">
        <v>1384.8437690000001</v>
      </c>
      <c r="BG5" s="136">
        <v>1616.2374259999999</v>
      </c>
      <c r="BH5" s="136">
        <v>1664.5821329999999</v>
      </c>
      <c r="BI5" s="136">
        <v>1457.0497970000001</v>
      </c>
      <c r="BJ5" s="136">
        <v>1414.369989</v>
      </c>
    </row>
    <row r="6" spans="2:62" x14ac:dyDescent="0.2">
      <c r="B6" s="15" t="s">
        <v>20</v>
      </c>
      <c r="C6" s="135">
        <v>1277.735604</v>
      </c>
      <c r="D6" s="135">
        <v>1189.1174659999999</v>
      </c>
      <c r="E6" s="135">
        <v>1062.569146</v>
      </c>
      <c r="F6" s="135">
        <v>1084.4546640000001</v>
      </c>
      <c r="G6" s="135">
        <v>1079.5055619999998</v>
      </c>
      <c r="H6" s="135">
        <v>1100.7968529999998</v>
      </c>
      <c r="I6" s="135">
        <v>1298.552782</v>
      </c>
      <c r="J6" s="135">
        <v>1571.8608019999999</v>
      </c>
      <c r="K6" s="135">
        <v>1720.1331380000001</v>
      </c>
      <c r="L6" s="135">
        <v>1711.016959</v>
      </c>
      <c r="M6" s="135">
        <v>1547.9131689999999</v>
      </c>
      <c r="N6" s="135">
        <v>1654.9401029999999</v>
      </c>
      <c r="O6" s="135">
        <v>1284.169024</v>
      </c>
      <c r="P6" s="135">
        <v>1124.213086</v>
      </c>
      <c r="Q6" s="135">
        <v>1059.2564990000001</v>
      </c>
      <c r="R6" s="135">
        <v>1068.4627660000001</v>
      </c>
      <c r="S6" s="135">
        <v>1068.5856680000002</v>
      </c>
      <c r="T6" s="135">
        <v>1081.002659</v>
      </c>
      <c r="U6" s="135">
        <v>1295.672601</v>
      </c>
      <c r="V6" s="135">
        <v>1479.6322359999999</v>
      </c>
      <c r="W6" s="135">
        <v>1624.9876729999999</v>
      </c>
      <c r="X6" s="135">
        <v>1588.2487699999999</v>
      </c>
      <c r="Y6" s="135">
        <v>1414.723227</v>
      </c>
      <c r="Z6" s="135">
        <v>1456.2946280000001</v>
      </c>
      <c r="AA6" s="135">
        <v>1215.426712</v>
      </c>
      <c r="AB6" s="135">
        <v>1131.76034</v>
      </c>
      <c r="AC6" s="135">
        <v>1027.151482</v>
      </c>
      <c r="AD6" s="135">
        <v>1064.933258</v>
      </c>
      <c r="AE6" s="135">
        <v>1042.335274</v>
      </c>
      <c r="AF6" s="135">
        <v>1090.6113130000001</v>
      </c>
      <c r="AG6" s="135">
        <v>1250.6586440000001</v>
      </c>
      <c r="AH6" s="135">
        <v>1502.952137</v>
      </c>
      <c r="AI6" s="135">
        <v>1660.9775509999999</v>
      </c>
      <c r="AJ6" s="135">
        <v>1586.8958259999999</v>
      </c>
      <c r="AK6" s="135">
        <v>1467.7437539999999</v>
      </c>
      <c r="AL6" s="135">
        <v>1518.151938</v>
      </c>
      <c r="AM6" s="135">
        <v>1290.609422</v>
      </c>
      <c r="AN6" s="135">
        <v>1108.4484869999999</v>
      </c>
      <c r="AO6" s="135">
        <v>1015.711868</v>
      </c>
      <c r="AP6" s="135">
        <v>1046.404121</v>
      </c>
      <c r="AQ6" s="135">
        <v>1021.325342</v>
      </c>
      <c r="AR6" s="135">
        <v>1078.8656120000001</v>
      </c>
      <c r="AS6" s="135">
        <v>1263.6068700000001</v>
      </c>
      <c r="AT6" s="135">
        <v>1499.5628319999998</v>
      </c>
      <c r="AU6" s="135">
        <v>1632.5240800000001</v>
      </c>
      <c r="AV6" s="135">
        <v>1640.3800779999999</v>
      </c>
      <c r="AW6" s="135">
        <v>1413.318319</v>
      </c>
      <c r="AX6" s="135">
        <v>1397.3877009999999</v>
      </c>
      <c r="AY6" s="136">
        <v>1157.8847969999999</v>
      </c>
      <c r="AZ6" s="136">
        <v>1069.6920500000001</v>
      </c>
      <c r="BA6" s="136">
        <v>990.43588899999997</v>
      </c>
      <c r="BB6" s="136">
        <v>1016.421917</v>
      </c>
      <c r="BC6" s="136">
        <v>1006.08748</v>
      </c>
      <c r="BD6" s="136">
        <v>1037.2040019999999</v>
      </c>
      <c r="BE6" s="136">
        <v>1210.7603459999998</v>
      </c>
      <c r="BF6" s="136">
        <v>1368.9385989999998</v>
      </c>
      <c r="BG6" s="136">
        <v>1598.3615199999999</v>
      </c>
      <c r="BH6" s="136">
        <v>1651.991041</v>
      </c>
      <c r="BI6" s="136">
        <v>1450.5996070000001</v>
      </c>
      <c r="BJ6" s="136">
        <v>1415.311207</v>
      </c>
    </row>
    <row r="7" spans="2:62" x14ac:dyDescent="0.2">
      <c r="B7" s="15" t="s">
        <v>21</v>
      </c>
      <c r="C7" s="135">
        <v>1275.3519210000002</v>
      </c>
      <c r="D7" s="135">
        <v>1187.2410770000001</v>
      </c>
      <c r="E7" s="135">
        <v>1059.6334769999999</v>
      </c>
      <c r="F7" s="135">
        <v>1081.8057160000001</v>
      </c>
      <c r="G7" s="135">
        <v>1077.787544</v>
      </c>
      <c r="H7" s="135">
        <v>1099.4969639999999</v>
      </c>
      <c r="I7" s="135">
        <v>1295.866178</v>
      </c>
      <c r="J7" s="135">
        <v>1566.1056719999999</v>
      </c>
      <c r="K7" s="135">
        <v>1712.2446340000001</v>
      </c>
      <c r="L7" s="135">
        <v>1701.4620540000001</v>
      </c>
      <c r="M7" s="135">
        <v>1539.0350589999998</v>
      </c>
      <c r="N7" s="135">
        <v>1645.936655</v>
      </c>
      <c r="O7" s="135">
        <v>1276.920087</v>
      </c>
      <c r="P7" s="135">
        <v>1119.9914369999999</v>
      </c>
      <c r="Q7" s="135">
        <v>1057.7406299999998</v>
      </c>
      <c r="R7" s="135">
        <v>1067.1965419999999</v>
      </c>
      <c r="S7" s="135">
        <v>1063.50585</v>
      </c>
      <c r="T7" s="135">
        <v>1069.8657390000001</v>
      </c>
      <c r="U7" s="135">
        <v>1280.1091769999998</v>
      </c>
      <c r="V7" s="135">
        <v>1459.5594920000001</v>
      </c>
      <c r="W7" s="135">
        <v>1604.706459</v>
      </c>
      <c r="X7" s="135">
        <v>1570.17049</v>
      </c>
      <c r="Y7" s="135">
        <v>1400.8503249999999</v>
      </c>
      <c r="Z7" s="135">
        <v>1445.385483</v>
      </c>
      <c r="AA7" s="135">
        <v>1211.0572579999998</v>
      </c>
      <c r="AB7" s="135">
        <v>1128.055355</v>
      </c>
      <c r="AC7" s="135">
        <v>1022.745196</v>
      </c>
      <c r="AD7" s="135">
        <v>1057.5405029999999</v>
      </c>
      <c r="AE7" s="135">
        <v>1032.8442480000001</v>
      </c>
      <c r="AF7" s="135">
        <v>1080.4362800000001</v>
      </c>
      <c r="AG7" s="135">
        <v>1238.3933019999999</v>
      </c>
      <c r="AH7" s="135">
        <v>1487.5995170000001</v>
      </c>
      <c r="AI7" s="135">
        <v>1643.300311</v>
      </c>
      <c r="AJ7" s="135">
        <v>1569.757548</v>
      </c>
      <c r="AK7" s="135">
        <v>1450.2030390000002</v>
      </c>
      <c r="AL7" s="135">
        <v>1499.0646569999999</v>
      </c>
      <c r="AM7" s="135">
        <v>1272.356166</v>
      </c>
      <c r="AN7" s="135">
        <v>1091.148582</v>
      </c>
      <c r="AO7" s="135">
        <v>1001.706281</v>
      </c>
      <c r="AP7" s="135">
        <v>1032.7235270000001</v>
      </c>
      <c r="AQ7" s="135">
        <v>1008.014056</v>
      </c>
      <c r="AR7" s="135">
        <v>1062.0258449999999</v>
      </c>
      <c r="AS7" s="135">
        <v>1248.605663</v>
      </c>
      <c r="AT7" s="135">
        <v>1483.129316</v>
      </c>
      <c r="AU7" s="135">
        <v>1616.0222990000002</v>
      </c>
      <c r="AV7" s="135">
        <v>1625.3566720000001</v>
      </c>
      <c r="AW7" s="135">
        <v>1401.2949960000001</v>
      </c>
      <c r="AX7" s="135">
        <v>1387.293868</v>
      </c>
      <c r="AY7" s="136">
        <v>1147.9205120000001</v>
      </c>
      <c r="AZ7" s="136">
        <v>1060.093891</v>
      </c>
      <c r="BA7" s="136">
        <v>981.02579299999991</v>
      </c>
      <c r="BB7" s="136">
        <v>1006.771703</v>
      </c>
      <c r="BC7" s="136">
        <v>997.76789500000007</v>
      </c>
      <c r="BD7" s="136">
        <v>1029.843183</v>
      </c>
      <c r="BE7" s="136">
        <v>1202.7804140000001</v>
      </c>
      <c r="BF7" s="136">
        <v>1361.2658389999999</v>
      </c>
      <c r="BG7" s="136">
        <v>1590.3443729999999</v>
      </c>
      <c r="BH7" s="136">
        <v>1644.1397469999999</v>
      </c>
      <c r="BI7" s="136">
        <v>1442.957609</v>
      </c>
      <c r="BJ7" s="136">
        <v>1405.32752</v>
      </c>
    </row>
    <row r="8" spans="2:62" x14ac:dyDescent="0.2">
      <c r="B8" s="15" t="s">
        <v>22</v>
      </c>
      <c r="C8" s="135">
        <v>1266.053799</v>
      </c>
      <c r="D8" s="135">
        <v>1179.9709319999999</v>
      </c>
      <c r="E8" s="135">
        <v>1054.2770330000001</v>
      </c>
      <c r="F8" s="135">
        <v>1074.754635</v>
      </c>
      <c r="G8" s="135">
        <v>1077.7872259999999</v>
      </c>
      <c r="H8" s="135">
        <v>1099.496635</v>
      </c>
      <c r="I8" s="135">
        <v>1283.3768440000001</v>
      </c>
      <c r="J8" s="135">
        <v>1551.3305310000001</v>
      </c>
      <c r="K8" s="135">
        <v>1695.1762469999999</v>
      </c>
      <c r="L8" s="135">
        <v>1682.4996980000001</v>
      </c>
      <c r="M8" s="135">
        <v>1521.746889</v>
      </c>
      <c r="N8" s="135">
        <v>1645.936655</v>
      </c>
      <c r="O8" s="135">
        <v>1261.6783350000001</v>
      </c>
      <c r="P8" s="135">
        <v>1105.0926100000001</v>
      </c>
      <c r="Q8" s="135">
        <v>1044.1505540000001</v>
      </c>
      <c r="R8" s="135">
        <v>1054.2810179999999</v>
      </c>
      <c r="S8" s="135">
        <v>1050.1232949999999</v>
      </c>
      <c r="T8" s="135">
        <v>1059.6516200000001</v>
      </c>
      <c r="U8" s="135">
        <v>1268.815456</v>
      </c>
      <c r="V8" s="135">
        <v>1450.322179</v>
      </c>
      <c r="W8" s="135">
        <v>1595.644538</v>
      </c>
      <c r="X8" s="135">
        <v>1561.980521</v>
      </c>
      <c r="Y8" s="135">
        <v>1394.175837</v>
      </c>
      <c r="Z8" s="135">
        <v>1438.709419</v>
      </c>
      <c r="AA8" s="135">
        <v>1205.506715</v>
      </c>
      <c r="AB8" s="135">
        <v>1122.763015</v>
      </c>
      <c r="AC8" s="135">
        <v>1016.848523</v>
      </c>
      <c r="AD8" s="135">
        <v>1052.0913330000001</v>
      </c>
      <c r="AE8" s="135">
        <v>1027.8170319999999</v>
      </c>
      <c r="AF8" s="135">
        <v>1075.512197</v>
      </c>
      <c r="AG8" s="135">
        <v>1232.4904120000001</v>
      </c>
      <c r="AH8" s="135">
        <v>1479.3258069999999</v>
      </c>
      <c r="AI8" s="135">
        <v>1633.6928189999999</v>
      </c>
      <c r="AJ8" s="135">
        <v>1560.5785660000001</v>
      </c>
      <c r="AK8" s="135">
        <v>1440.958337</v>
      </c>
      <c r="AL8" s="135">
        <v>1489.905358</v>
      </c>
      <c r="AM8" s="135">
        <v>1263.502258</v>
      </c>
      <c r="AN8" s="135">
        <v>1085.5522520000002</v>
      </c>
      <c r="AO8" s="135">
        <v>995.65184299999999</v>
      </c>
      <c r="AP8" s="135">
        <v>1026.7444540000001</v>
      </c>
      <c r="AQ8" s="135">
        <v>1002.6924300000001</v>
      </c>
      <c r="AR8" s="135">
        <v>1056.8299830000001</v>
      </c>
      <c r="AS8" s="135">
        <v>1242.564151</v>
      </c>
      <c r="AT8" s="135">
        <v>1477.279413</v>
      </c>
      <c r="AU8" s="135">
        <v>1610.529106</v>
      </c>
      <c r="AV8" s="135">
        <v>1620.3319960000001</v>
      </c>
      <c r="AW8" s="135">
        <v>1397.981389</v>
      </c>
      <c r="AX8" s="135">
        <v>1383.1445200000001</v>
      </c>
      <c r="AY8" s="136">
        <v>1145.055188</v>
      </c>
      <c r="AZ8" s="136">
        <v>1058.3772080000001</v>
      </c>
      <c r="BA8" s="136">
        <v>979.1816970000001</v>
      </c>
      <c r="BB8" s="136">
        <v>1004.691964</v>
      </c>
      <c r="BC8" s="136">
        <v>995.72731899999997</v>
      </c>
      <c r="BD8" s="136">
        <v>1027.561864</v>
      </c>
      <c r="BE8" s="136">
        <v>1199.927868</v>
      </c>
      <c r="BF8" s="136">
        <v>1358.2108910000002</v>
      </c>
      <c r="BG8" s="136">
        <v>1587.9407390000001</v>
      </c>
      <c r="BH8" s="136">
        <v>1641.3614319999999</v>
      </c>
      <c r="BI8" s="136">
        <v>1440.038687</v>
      </c>
      <c r="BJ8" s="136">
        <v>1402.4205009999998</v>
      </c>
    </row>
    <row r="9" spans="2:62" x14ac:dyDescent="0.2">
      <c r="B9" s="15" t="s">
        <v>23</v>
      </c>
      <c r="C9" s="135">
        <f>C8</f>
        <v>1266.053799</v>
      </c>
      <c r="D9" s="135">
        <f t="shared" ref="D9:AX9" si="0">D8</f>
        <v>1179.9709319999999</v>
      </c>
      <c r="E9" s="135">
        <f t="shared" si="0"/>
        <v>1054.2770330000001</v>
      </c>
      <c r="F9" s="135">
        <f t="shared" si="0"/>
        <v>1074.754635</v>
      </c>
      <c r="G9" s="135">
        <f t="shared" si="0"/>
        <v>1077.7872259999999</v>
      </c>
      <c r="H9" s="135">
        <f t="shared" si="0"/>
        <v>1099.496635</v>
      </c>
      <c r="I9" s="135">
        <f t="shared" si="0"/>
        <v>1283.3768440000001</v>
      </c>
      <c r="J9" s="135">
        <f t="shared" si="0"/>
        <v>1551.3305310000001</v>
      </c>
      <c r="K9" s="135">
        <f t="shared" si="0"/>
        <v>1695.1762469999999</v>
      </c>
      <c r="L9" s="135">
        <f t="shared" si="0"/>
        <v>1682.4996980000001</v>
      </c>
      <c r="M9" s="135">
        <f t="shared" si="0"/>
        <v>1521.746889</v>
      </c>
      <c r="N9" s="135">
        <f t="shared" si="0"/>
        <v>1645.936655</v>
      </c>
      <c r="O9" s="135">
        <f t="shared" si="0"/>
        <v>1261.6783350000001</v>
      </c>
      <c r="P9" s="135">
        <f t="shared" si="0"/>
        <v>1105.0926100000001</v>
      </c>
      <c r="Q9" s="135">
        <f t="shared" si="0"/>
        <v>1044.1505540000001</v>
      </c>
      <c r="R9" s="135">
        <f t="shared" si="0"/>
        <v>1054.2810179999999</v>
      </c>
      <c r="S9" s="135">
        <f t="shared" si="0"/>
        <v>1050.1232949999999</v>
      </c>
      <c r="T9" s="135">
        <f t="shared" si="0"/>
        <v>1059.6516200000001</v>
      </c>
      <c r="U9" s="135">
        <f t="shared" si="0"/>
        <v>1268.815456</v>
      </c>
      <c r="V9" s="135">
        <f t="shared" si="0"/>
        <v>1450.322179</v>
      </c>
      <c r="W9" s="135">
        <f t="shared" si="0"/>
        <v>1595.644538</v>
      </c>
      <c r="X9" s="135">
        <f t="shared" si="0"/>
        <v>1561.980521</v>
      </c>
      <c r="Y9" s="135">
        <f t="shared" si="0"/>
        <v>1394.175837</v>
      </c>
      <c r="Z9" s="135">
        <f t="shared" si="0"/>
        <v>1438.709419</v>
      </c>
      <c r="AA9" s="135">
        <f t="shared" si="0"/>
        <v>1205.506715</v>
      </c>
      <c r="AB9" s="135">
        <f t="shared" si="0"/>
        <v>1122.763015</v>
      </c>
      <c r="AC9" s="135">
        <f t="shared" si="0"/>
        <v>1016.848523</v>
      </c>
      <c r="AD9" s="135">
        <f t="shared" si="0"/>
        <v>1052.0913330000001</v>
      </c>
      <c r="AE9" s="135">
        <f t="shared" si="0"/>
        <v>1027.8170319999999</v>
      </c>
      <c r="AF9" s="135">
        <f t="shared" si="0"/>
        <v>1075.512197</v>
      </c>
      <c r="AG9" s="135">
        <f t="shared" si="0"/>
        <v>1232.4904120000001</v>
      </c>
      <c r="AH9" s="135">
        <f t="shared" si="0"/>
        <v>1479.3258069999999</v>
      </c>
      <c r="AI9" s="135">
        <f t="shared" si="0"/>
        <v>1633.6928189999999</v>
      </c>
      <c r="AJ9" s="135">
        <f t="shared" si="0"/>
        <v>1560.5785660000001</v>
      </c>
      <c r="AK9" s="135">
        <f t="shared" si="0"/>
        <v>1440.958337</v>
      </c>
      <c r="AL9" s="135">
        <f t="shared" si="0"/>
        <v>1489.905358</v>
      </c>
      <c r="AM9" s="135">
        <f t="shared" si="0"/>
        <v>1263.502258</v>
      </c>
      <c r="AN9" s="135">
        <f t="shared" si="0"/>
        <v>1085.5522520000002</v>
      </c>
      <c r="AO9" s="135">
        <f t="shared" si="0"/>
        <v>995.65184299999999</v>
      </c>
      <c r="AP9" s="135">
        <f t="shared" si="0"/>
        <v>1026.7444540000001</v>
      </c>
      <c r="AQ9" s="135">
        <f t="shared" si="0"/>
        <v>1002.6924300000001</v>
      </c>
      <c r="AR9" s="135">
        <f t="shared" si="0"/>
        <v>1056.8299830000001</v>
      </c>
      <c r="AS9" s="135">
        <f t="shared" si="0"/>
        <v>1242.564151</v>
      </c>
      <c r="AT9" s="135">
        <f t="shared" si="0"/>
        <v>1477.279413</v>
      </c>
      <c r="AU9" s="135">
        <f t="shared" si="0"/>
        <v>1610.529106</v>
      </c>
      <c r="AV9" s="135">
        <f t="shared" si="0"/>
        <v>1620.3319960000001</v>
      </c>
      <c r="AW9" s="135">
        <f t="shared" si="0"/>
        <v>1397.981389</v>
      </c>
      <c r="AX9" s="135">
        <f t="shared" si="0"/>
        <v>1383.1445200000001</v>
      </c>
      <c r="AY9" s="136">
        <f>AY8</f>
        <v>1145.055188</v>
      </c>
      <c r="AZ9" s="136">
        <f t="shared" ref="AZ9:BJ9" si="1">AZ8</f>
        <v>1058.3772080000001</v>
      </c>
      <c r="BA9" s="136">
        <f t="shared" si="1"/>
        <v>979.1816970000001</v>
      </c>
      <c r="BB9" s="136">
        <f t="shared" si="1"/>
        <v>1004.691964</v>
      </c>
      <c r="BC9" s="136">
        <f t="shared" si="1"/>
        <v>995.72731899999997</v>
      </c>
      <c r="BD9" s="136">
        <f t="shared" si="1"/>
        <v>1027.561864</v>
      </c>
      <c r="BE9" s="136">
        <f t="shared" si="1"/>
        <v>1199.927868</v>
      </c>
      <c r="BF9" s="136">
        <f t="shared" si="1"/>
        <v>1358.2108910000002</v>
      </c>
      <c r="BG9" s="136">
        <f t="shared" si="1"/>
        <v>1587.9407390000001</v>
      </c>
      <c r="BH9" s="136">
        <f t="shared" si="1"/>
        <v>1641.3614319999999</v>
      </c>
      <c r="BI9" s="136">
        <f t="shared" si="1"/>
        <v>1440.038687</v>
      </c>
      <c r="BJ9" s="136">
        <f t="shared" si="1"/>
        <v>1402.4205009999998</v>
      </c>
    </row>
    <row r="10" spans="2:6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x14ac:dyDescent="0.2">
      <c r="B12" s="21" t="s">
        <v>24</v>
      </c>
      <c r="C12" s="22">
        <f>SUM(C9,C14)</f>
        <v>2424.4255389999998</v>
      </c>
      <c r="D12" s="22">
        <f t="shared" ref="D12:BJ12" si="2">SUM(D9,D14)</f>
        <v>2326.9032093000001</v>
      </c>
      <c r="E12" s="22">
        <f t="shared" si="2"/>
        <v>2208.1683753400002</v>
      </c>
      <c r="F12" s="22">
        <f t="shared" si="2"/>
        <v>2228.4387133999999</v>
      </c>
      <c r="G12" s="22">
        <f t="shared" si="2"/>
        <v>2216.9108197999999</v>
      </c>
      <c r="H12" s="22">
        <f t="shared" si="2"/>
        <v>2268.78080856</v>
      </c>
      <c r="I12" s="22">
        <f t="shared" si="2"/>
        <v>2479.6174614800002</v>
      </c>
      <c r="J12" s="22">
        <f t="shared" si="2"/>
        <v>2775.8602970000002</v>
      </c>
      <c r="K12" s="22">
        <f t="shared" si="2"/>
        <v>2829.9458509999995</v>
      </c>
      <c r="L12" s="22">
        <f t="shared" si="2"/>
        <v>2905.8324300000004</v>
      </c>
      <c r="M12" s="22">
        <f t="shared" si="2"/>
        <v>2657.3893564999998</v>
      </c>
      <c r="N12" s="22">
        <f t="shared" si="2"/>
        <v>2902.9915030000002</v>
      </c>
      <c r="O12" s="22">
        <f t="shared" si="2"/>
        <v>2364.9749672600001</v>
      </c>
      <c r="P12" s="22">
        <f t="shared" si="2"/>
        <v>2263.2740039999999</v>
      </c>
      <c r="Q12" s="22">
        <f t="shared" si="2"/>
        <v>2194.940889</v>
      </c>
      <c r="R12" s="22">
        <f t="shared" si="2"/>
        <v>2232.4236300000002</v>
      </c>
      <c r="S12" s="22">
        <f t="shared" si="2"/>
        <v>2184.6237409999999</v>
      </c>
      <c r="T12" s="22">
        <f t="shared" si="2"/>
        <v>2209.9179089999998</v>
      </c>
      <c r="U12" s="22">
        <f t="shared" si="2"/>
        <v>2465.8453039999999</v>
      </c>
      <c r="V12" s="22">
        <f t="shared" si="2"/>
        <v>2656.3944899999997</v>
      </c>
      <c r="W12" s="22">
        <f t="shared" si="2"/>
        <v>2702.0562500000001</v>
      </c>
      <c r="X12" s="22">
        <f t="shared" si="2"/>
        <v>2777.180832</v>
      </c>
      <c r="Y12" s="22">
        <f t="shared" si="2"/>
        <v>2495.65463834</v>
      </c>
      <c r="Z12" s="22">
        <f t="shared" si="2"/>
        <v>2645.0658447400001</v>
      </c>
      <c r="AA12" s="22">
        <f t="shared" si="2"/>
        <v>2304.2971389999998</v>
      </c>
      <c r="AB12" s="22">
        <f t="shared" si="2"/>
        <v>2277.8545520000002</v>
      </c>
      <c r="AC12" s="22">
        <f t="shared" si="2"/>
        <v>2148.6328060000001</v>
      </c>
      <c r="AD12" s="22">
        <f t="shared" si="2"/>
        <v>2191.7994779399996</v>
      </c>
      <c r="AE12" s="22">
        <f t="shared" si="2"/>
        <v>2160.8402357799996</v>
      </c>
      <c r="AF12" s="22">
        <f t="shared" si="2"/>
        <v>2193.8778429999998</v>
      </c>
      <c r="AG12" s="22">
        <f t="shared" si="2"/>
        <v>2431.9863938799999</v>
      </c>
      <c r="AH12" s="22">
        <f t="shared" si="2"/>
        <v>2674.6428129999995</v>
      </c>
      <c r="AI12" s="22">
        <f t="shared" si="2"/>
        <v>2739.3228579999995</v>
      </c>
      <c r="AJ12" s="22">
        <f t="shared" si="2"/>
        <v>2762.4967329999999</v>
      </c>
      <c r="AK12" s="22">
        <f t="shared" si="2"/>
        <v>2580.2083110000003</v>
      </c>
      <c r="AL12" s="22">
        <f t="shared" si="2"/>
        <v>2649.7618170000001</v>
      </c>
      <c r="AM12" s="22">
        <f t="shared" si="2"/>
        <v>2405.1750659999998</v>
      </c>
      <c r="AN12" s="22">
        <f t="shared" si="2"/>
        <v>2203.2082389999996</v>
      </c>
      <c r="AO12" s="22">
        <f t="shared" si="2"/>
        <v>2099.8875509999998</v>
      </c>
      <c r="AP12" s="22">
        <f t="shared" si="2"/>
        <v>2170.4486830000005</v>
      </c>
      <c r="AQ12" s="22">
        <f t="shared" si="2"/>
        <v>2090.7544929999999</v>
      </c>
      <c r="AR12" s="22">
        <f t="shared" si="2"/>
        <v>2168.655812</v>
      </c>
      <c r="AS12" s="22">
        <f t="shared" si="2"/>
        <v>2401.2632549999998</v>
      </c>
      <c r="AT12" s="22">
        <f t="shared" si="2"/>
        <v>2600.9285719999998</v>
      </c>
      <c r="AU12" s="22">
        <f t="shared" si="2"/>
        <v>2680.3616359400003</v>
      </c>
      <c r="AV12" s="22">
        <f t="shared" si="2"/>
        <v>2736.3482090000007</v>
      </c>
      <c r="AW12" s="22">
        <f t="shared" si="2"/>
        <v>2423.2790530000002</v>
      </c>
      <c r="AX12" s="22">
        <f t="shared" si="2"/>
        <v>2490.3437670000003</v>
      </c>
      <c r="AY12" s="22">
        <f t="shared" si="2"/>
        <v>2162.7765209999998</v>
      </c>
      <c r="AZ12" s="22">
        <f t="shared" si="2"/>
        <v>2087.7832713400003</v>
      </c>
      <c r="BA12" s="22">
        <f t="shared" si="2"/>
        <v>2024.9451654</v>
      </c>
      <c r="BB12" s="22">
        <f t="shared" si="2"/>
        <v>2082.4403967999997</v>
      </c>
      <c r="BC12" s="22">
        <f t="shared" si="2"/>
        <v>2033.1947810000001</v>
      </c>
      <c r="BD12" s="22">
        <f t="shared" si="2"/>
        <v>2078.1759910000001</v>
      </c>
      <c r="BE12" s="22">
        <f t="shared" si="2"/>
        <v>2300.3728353000001</v>
      </c>
      <c r="BF12" s="22">
        <f t="shared" si="2"/>
        <v>2443.5631344000003</v>
      </c>
      <c r="BG12" s="22">
        <f t="shared" si="2"/>
        <v>2644.6236571999998</v>
      </c>
      <c r="BH12" s="22">
        <f t="shared" si="2"/>
        <v>2751.9037926000001</v>
      </c>
      <c r="BI12" s="22">
        <f t="shared" si="2"/>
        <v>2484.0641874000003</v>
      </c>
      <c r="BJ12" s="22">
        <f t="shared" si="2"/>
        <v>2549.4234454999996</v>
      </c>
    </row>
    <row r="13" spans="2:62" x14ac:dyDescent="0.2">
      <c r="B13" s="21" t="s">
        <v>121</v>
      </c>
      <c r="C13" s="135">
        <v>2562.4059449999995</v>
      </c>
      <c r="D13" s="135">
        <v>2424.6959987999999</v>
      </c>
      <c r="E13" s="135">
        <v>2314.8854285000002</v>
      </c>
      <c r="F13" s="135">
        <v>2328.5693963000003</v>
      </c>
      <c r="G13" s="135">
        <v>2323.3050609999996</v>
      </c>
      <c r="H13" s="135">
        <v>2385.7675315999995</v>
      </c>
      <c r="I13" s="135">
        <v>2592.3436141000007</v>
      </c>
      <c r="J13" s="135">
        <v>2879.9770827000002</v>
      </c>
      <c r="K13" s="135">
        <v>2977.4455552999998</v>
      </c>
      <c r="L13" s="135">
        <v>3084.9916442000003</v>
      </c>
      <c r="M13" s="135">
        <v>2793.6710962999996</v>
      </c>
      <c r="N13" s="135">
        <v>3023.6537803999991</v>
      </c>
      <c r="O13" s="135">
        <v>2510.7332669999992</v>
      </c>
      <c r="P13" s="135">
        <v>2439.6677101000005</v>
      </c>
      <c r="Q13" s="135">
        <v>2290.1525385</v>
      </c>
      <c r="R13" s="135">
        <v>2351.3121823000001</v>
      </c>
      <c r="S13" s="135">
        <v>2319.7060429999997</v>
      </c>
      <c r="T13" s="135">
        <v>2350.0820162</v>
      </c>
      <c r="U13" s="135">
        <v>2584.026808000001</v>
      </c>
      <c r="V13" s="135">
        <v>2795.9710133000003</v>
      </c>
      <c r="W13" s="135">
        <v>2855.2498955999995</v>
      </c>
      <c r="X13" s="135">
        <v>2970.9649821999988</v>
      </c>
      <c r="Y13" s="135">
        <v>2660.6239737000001</v>
      </c>
      <c r="Z13" s="135">
        <v>2795.5552199999997</v>
      </c>
      <c r="AA13" s="135">
        <v>2363.7135785</v>
      </c>
      <c r="AB13" s="135">
        <v>2425.9537283</v>
      </c>
      <c r="AC13" s="135">
        <v>2298.8352278999996</v>
      </c>
      <c r="AD13" s="135">
        <v>2336.8579553999998</v>
      </c>
      <c r="AE13" s="135">
        <v>2312.510779499999</v>
      </c>
      <c r="AF13" s="135">
        <v>2331.7379921000002</v>
      </c>
      <c r="AG13" s="135">
        <v>2621.1112903000003</v>
      </c>
      <c r="AH13" s="135">
        <v>2798.4607972999993</v>
      </c>
      <c r="AI13" s="135">
        <v>2902.3850731000007</v>
      </c>
      <c r="AJ13" s="135">
        <v>2964.2153272</v>
      </c>
      <c r="AK13" s="135">
        <v>2753.6146865999995</v>
      </c>
      <c r="AL13" s="135">
        <v>2784.6253729</v>
      </c>
      <c r="AM13" s="135">
        <v>2582.4534225259999</v>
      </c>
      <c r="AN13" s="135">
        <v>2353.4351626844004</v>
      </c>
      <c r="AO13" s="135">
        <v>2251.7954121800008</v>
      </c>
      <c r="AP13" s="135">
        <v>2319.0126225284002</v>
      </c>
      <c r="AQ13" s="135">
        <v>2259.3624690728002</v>
      </c>
      <c r="AR13" s="135">
        <v>2333.8632682408997</v>
      </c>
      <c r="AS13" s="135">
        <v>2577.8575056973</v>
      </c>
      <c r="AT13" s="135">
        <v>2690.2768792728998</v>
      </c>
      <c r="AU13" s="135">
        <v>2820.0020929634002</v>
      </c>
      <c r="AV13" s="135">
        <v>2891.0332986441008</v>
      </c>
      <c r="AW13" s="135">
        <v>2562.4705884749001</v>
      </c>
      <c r="AX13" s="135">
        <v>2605.1211658118</v>
      </c>
      <c r="AY13" s="136">
        <v>2275.0281386668003</v>
      </c>
      <c r="AZ13" s="136">
        <v>2234.2738180545002</v>
      </c>
      <c r="BA13" s="136">
        <v>2156.5264425565006</v>
      </c>
      <c r="BB13" s="136">
        <v>2211.9404078553007</v>
      </c>
      <c r="BC13" s="136">
        <v>2178.2829715598009</v>
      </c>
      <c r="BD13" s="136">
        <v>2207.6171780247005</v>
      </c>
      <c r="BE13" s="136">
        <v>2426.3011426241997</v>
      </c>
      <c r="BF13" s="136">
        <v>2555.3434306910999</v>
      </c>
      <c r="BG13" s="136">
        <v>2788.6901828063005</v>
      </c>
      <c r="BH13" s="136">
        <v>2933.7850577046001</v>
      </c>
      <c r="BI13" s="136">
        <v>2630.9619306145996</v>
      </c>
      <c r="BJ13" s="136">
        <v>2702.6791836568996</v>
      </c>
    </row>
    <row r="14" spans="2:62" x14ac:dyDescent="0.2">
      <c r="B14" s="21" t="s">
        <v>25</v>
      </c>
      <c r="C14" s="135">
        <v>1158.37174</v>
      </c>
      <c r="D14" s="135">
        <v>1146.9322773000001</v>
      </c>
      <c r="E14" s="135">
        <v>1153.8913423399999</v>
      </c>
      <c r="F14" s="135">
        <v>1153.6840783999999</v>
      </c>
      <c r="G14" s="135">
        <v>1139.1235938</v>
      </c>
      <c r="H14" s="135">
        <v>1169.2841735599998</v>
      </c>
      <c r="I14" s="135">
        <v>1196.2406174800001</v>
      </c>
      <c r="J14" s="135">
        <v>1224.5297659999999</v>
      </c>
      <c r="K14" s="135">
        <v>1134.7696039999998</v>
      </c>
      <c r="L14" s="135">
        <v>1223.3327320000001</v>
      </c>
      <c r="M14" s="135">
        <v>1135.6424675000001</v>
      </c>
      <c r="N14" s="135">
        <v>1257.054848</v>
      </c>
      <c r="O14" s="135">
        <v>1103.29663226</v>
      </c>
      <c r="P14" s="135">
        <v>1158.181394</v>
      </c>
      <c r="Q14" s="135">
        <v>1150.7903349999999</v>
      </c>
      <c r="R14" s="135">
        <v>1178.1426120000001</v>
      </c>
      <c r="S14" s="135">
        <v>1134.500446</v>
      </c>
      <c r="T14" s="135">
        <v>1150.2662889999999</v>
      </c>
      <c r="U14" s="135">
        <v>1197.0298479999999</v>
      </c>
      <c r="V14" s="135">
        <v>1206.0723109999999</v>
      </c>
      <c r="W14" s="135">
        <v>1106.4117120000001</v>
      </c>
      <c r="X14" s="135">
        <v>1215.2003110000003</v>
      </c>
      <c r="Y14" s="135">
        <v>1101.4788013399998</v>
      </c>
      <c r="Z14" s="135">
        <v>1206.3564257400003</v>
      </c>
      <c r="AA14" s="135">
        <v>1098.7904239999998</v>
      </c>
      <c r="AB14" s="135">
        <v>1155.0915370000002</v>
      </c>
      <c r="AC14" s="135">
        <v>1131.7842830000002</v>
      </c>
      <c r="AD14" s="135">
        <v>1139.7081449399998</v>
      </c>
      <c r="AE14" s="135">
        <v>1133.0232037799997</v>
      </c>
      <c r="AF14" s="135">
        <v>1118.3656459999997</v>
      </c>
      <c r="AG14" s="135">
        <v>1199.49598188</v>
      </c>
      <c r="AH14" s="135">
        <v>1195.3170059999998</v>
      </c>
      <c r="AI14" s="135">
        <v>1105.6300389999999</v>
      </c>
      <c r="AJ14" s="135">
        <v>1201.9181669999998</v>
      </c>
      <c r="AK14" s="135">
        <v>1139.2499740000001</v>
      </c>
      <c r="AL14" s="135">
        <v>1159.8564590000001</v>
      </c>
      <c r="AM14" s="135">
        <v>1141.6728079999998</v>
      </c>
      <c r="AN14" s="135">
        <v>1117.6559869999996</v>
      </c>
      <c r="AO14" s="135">
        <v>1104.2357079999999</v>
      </c>
      <c r="AP14" s="135">
        <v>1143.7042290000004</v>
      </c>
      <c r="AQ14" s="135">
        <v>1088.0620629999999</v>
      </c>
      <c r="AR14" s="135">
        <v>1111.8258289999999</v>
      </c>
      <c r="AS14" s="135">
        <v>1158.699104</v>
      </c>
      <c r="AT14" s="135">
        <v>1123.6491590000001</v>
      </c>
      <c r="AU14" s="135">
        <v>1069.8325299400001</v>
      </c>
      <c r="AV14" s="135">
        <v>1116.0162130000003</v>
      </c>
      <c r="AW14" s="135">
        <v>1025.2976640000002</v>
      </c>
      <c r="AX14" s="135">
        <v>1107.199247</v>
      </c>
      <c r="AY14" s="136">
        <v>1017.721333</v>
      </c>
      <c r="AZ14" s="136">
        <v>1029.4060633400002</v>
      </c>
      <c r="BA14" s="136">
        <v>1045.7634684</v>
      </c>
      <c r="BB14" s="136">
        <v>1077.7484327999998</v>
      </c>
      <c r="BC14" s="136">
        <v>1037.4674620000001</v>
      </c>
      <c r="BD14" s="136">
        <v>1050.6141270000001</v>
      </c>
      <c r="BE14" s="136">
        <v>1100.4449673000001</v>
      </c>
      <c r="BF14" s="136">
        <v>1085.3522433999999</v>
      </c>
      <c r="BG14" s="136">
        <v>1056.6829181999999</v>
      </c>
      <c r="BH14" s="136">
        <v>1110.5423605999999</v>
      </c>
      <c r="BI14" s="136">
        <v>1044.0255004000001</v>
      </c>
      <c r="BJ14" s="136">
        <v>1147.0029445</v>
      </c>
    </row>
    <row r="16" spans="2:62" x14ac:dyDescent="0.2">
      <c r="B16" s="11" t="s">
        <v>96</v>
      </c>
    </row>
    <row r="17" spans="2:3" x14ac:dyDescent="0.2">
      <c r="B17" s="11" t="s">
        <v>26</v>
      </c>
    </row>
    <row r="18" spans="2:3" x14ac:dyDescent="0.2">
      <c r="B18" s="11" t="s">
        <v>15</v>
      </c>
    </row>
    <row r="19" spans="2:3" x14ac:dyDescent="0.2">
      <c r="C19" s="23"/>
    </row>
    <row r="20" spans="2:3" x14ac:dyDescent="0.2">
      <c r="C20" s="24"/>
    </row>
    <row r="21" spans="2:3" x14ac:dyDescent="0.2">
      <c r="C21" s="23"/>
    </row>
    <row r="22" spans="2:3" s="25" customFormat="1" x14ac:dyDescent="0.2"/>
    <row r="23" spans="2:3" s="25" customFormat="1" x14ac:dyDescent="0.2"/>
    <row r="24" spans="2:3" s="25" customFormat="1" x14ac:dyDescent="0.2"/>
    <row r="25" spans="2:3" s="25" customFormat="1" x14ac:dyDescent="0.2"/>
    <row r="26" spans="2:3" s="25" customFormat="1" x14ac:dyDescent="0.2"/>
    <row r="27" spans="2:3" s="25" customFormat="1" x14ac:dyDescent="0.2"/>
    <row r="28" spans="2:3" s="25" customFormat="1" x14ac:dyDescent="0.2"/>
    <row r="29" spans="2:3" s="25" customFormat="1" x14ac:dyDescent="0.2"/>
    <row r="30" spans="2:3" s="25" customFormat="1" x14ac:dyDescent="0.2"/>
    <row r="31" spans="2:3" s="25" customFormat="1" x14ac:dyDescent="0.2"/>
    <row r="32" spans="2:3" s="25" customFormat="1" x14ac:dyDescent="0.2"/>
    <row r="33" s="25" customFormat="1" x14ac:dyDescent="0.2"/>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BJ19"/>
  <sheetViews>
    <sheetView zoomScaleNormal="100" workbookViewId="0">
      <pane xSplit="2" ySplit="2" topLeftCell="C3" activePane="bottomRight" state="frozen"/>
      <selection pane="topRight"/>
      <selection pane="bottomLeft"/>
      <selection pane="bottomRight" activeCell="A32" sqref="A32:XFD34"/>
    </sheetView>
  </sheetViews>
  <sheetFormatPr defaultRowHeight="12.75" x14ac:dyDescent="0.2"/>
  <cols>
    <col min="1" max="1" width="4.5" style="25" customWidth="1"/>
    <col min="2" max="2" width="21.5" style="25" customWidth="1"/>
    <col min="3" max="16384" width="9" style="25"/>
  </cols>
  <sheetData>
    <row r="2" spans="2:6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x14ac:dyDescent="0.2">
      <c r="B3" s="15" t="s">
        <v>17</v>
      </c>
      <c r="C3" s="135">
        <v>1258.1997250000002</v>
      </c>
      <c r="D3" s="135">
        <v>1166.257535</v>
      </c>
      <c r="E3" s="135">
        <v>1040.104208</v>
      </c>
      <c r="F3" s="135">
        <v>1094.3487679999998</v>
      </c>
      <c r="G3" s="135">
        <v>1066.110727</v>
      </c>
      <c r="H3" s="135">
        <v>1096.9338759999998</v>
      </c>
      <c r="I3" s="135">
        <v>1318.767722</v>
      </c>
      <c r="J3" s="135">
        <v>1621.9841410000001</v>
      </c>
      <c r="K3" s="135">
        <v>1781.3958889999999</v>
      </c>
      <c r="L3" s="135">
        <v>1765.2168629999999</v>
      </c>
      <c r="M3" s="135">
        <v>1586.92326</v>
      </c>
      <c r="N3" s="135">
        <v>1676.7887029999999</v>
      </c>
      <c r="O3" s="135">
        <v>1044.316689</v>
      </c>
      <c r="P3" s="135">
        <v>1103.2555989999998</v>
      </c>
      <c r="Q3" s="135">
        <v>1045.2627340000001</v>
      </c>
      <c r="R3" s="135">
        <v>1065.540722</v>
      </c>
      <c r="S3" s="135">
        <v>1075.302811</v>
      </c>
      <c r="T3" s="135">
        <v>1098.2166420000001</v>
      </c>
      <c r="U3" s="135">
        <v>1331.6679099999999</v>
      </c>
      <c r="V3" s="135">
        <v>1531.3295819999998</v>
      </c>
      <c r="W3" s="135">
        <v>1674.088489</v>
      </c>
      <c r="X3" s="135">
        <v>1623.4631529999999</v>
      </c>
      <c r="Y3" s="135">
        <v>1442.6843330000002</v>
      </c>
      <c r="Z3" s="135">
        <v>1485.723868</v>
      </c>
      <c r="AA3" s="135">
        <v>1227.1095809999999</v>
      </c>
      <c r="AB3" s="135">
        <v>1120.277345</v>
      </c>
      <c r="AC3" s="135">
        <v>1001.359348</v>
      </c>
      <c r="AD3" s="135">
        <v>1034.576814</v>
      </c>
      <c r="AE3" s="135">
        <v>1020.1047129999999</v>
      </c>
      <c r="AF3" s="135">
        <v>1075.8947599999999</v>
      </c>
      <c r="AG3" s="135">
        <v>1251.803903</v>
      </c>
      <c r="AH3" s="135">
        <v>1532.334284</v>
      </c>
      <c r="AI3" s="135">
        <v>1706.6303270000001</v>
      </c>
      <c r="AJ3" s="135">
        <v>1627.2165619999998</v>
      </c>
      <c r="AK3" s="135">
        <v>1498.3734999999999</v>
      </c>
      <c r="AL3" s="135">
        <v>1541.2472399999999</v>
      </c>
      <c r="AM3" s="135">
        <v>1293.2279680000001</v>
      </c>
      <c r="AN3" s="135">
        <v>1087.90779</v>
      </c>
      <c r="AO3" s="135">
        <v>994.15674799999999</v>
      </c>
      <c r="AP3" s="135">
        <v>1025.4253429999999</v>
      </c>
      <c r="AQ3" s="135">
        <v>1007.968116</v>
      </c>
      <c r="AR3" s="135">
        <v>1079.5331960000001</v>
      </c>
      <c r="AS3" s="135">
        <v>1296.5504060000001</v>
      </c>
      <c r="AT3" s="135">
        <v>1577.429545</v>
      </c>
      <c r="AU3" s="135">
        <v>1727.790626</v>
      </c>
      <c r="AV3" s="135">
        <v>1727.8655249999999</v>
      </c>
      <c r="AW3" s="135">
        <v>1469.821013</v>
      </c>
      <c r="AX3" s="135">
        <v>1431.9980390000001</v>
      </c>
      <c r="AY3" s="136">
        <v>1163.1318410000001</v>
      </c>
      <c r="AZ3" s="136">
        <v>1054.5655660000002</v>
      </c>
      <c r="BA3" s="136">
        <v>967.64457499999992</v>
      </c>
      <c r="BB3" s="136">
        <v>991.55386399999998</v>
      </c>
      <c r="BC3" s="136">
        <v>986.23319200000003</v>
      </c>
      <c r="BD3" s="136">
        <v>1032.04153</v>
      </c>
      <c r="BE3" s="136">
        <v>1229.0759430000001</v>
      </c>
      <c r="BF3" s="136">
        <v>1413.779759</v>
      </c>
      <c r="BG3" s="136">
        <v>1660.7272869999999</v>
      </c>
      <c r="BH3" s="136">
        <v>1714.196882</v>
      </c>
      <c r="BI3" s="136">
        <v>1491.4620149999998</v>
      </c>
      <c r="BJ3" s="136">
        <v>1432.9587549999999</v>
      </c>
    </row>
    <row r="4" spans="2:62" x14ac:dyDescent="0.2">
      <c r="B4" s="15" t="s">
        <v>18</v>
      </c>
      <c r="C4" s="135">
        <v>1268.4386750000001</v>
      </c>
      <c r="D4" s="135">
        <v>1171.535159</v>
      </c>
      <c r="E4" s="135">
        <v>1048.589291</v>
      </c>
      <c r="F4" s="135">
        <v>1073.065922</v>
      </c>
      <c r="G4" s="135">
        <v>1073.5270660000001</v>
      </c>
      <c r="H4" s="135">
        <v>1104.577912</v>
      </c>
      <c r="I4" s="135">
        <v>1321.075396</v>
      </c>
      <c r="J4" s="135">
        <v>1613.236249</v>
      </c>
      <c r="K4" s="135">
        <v>1766.7396590000001</v>
      </c>
      <c r="L4" s="135">
        <v>1749.8465759999999</v>
      </c>
      <c r="M4" s="135">
        <v>1573.34267</v>
      </c>
      <c r="N4" s="135">
        <v>1666.1499310000002</v>
      </c>
      <c r="O4" s="135">
        <v>1411.261105</v>
      </c>
      <c r="P4" s="135">
        <v>1110.3693089999999</v>
      </c>
      <c r="Q4" s="135">
        <v>1053.8819920000001</v>
      </c>
      <c r="R4" s="135">
        <v>1073.370179</v>
      </c>
      <c r="S4" s="135">
        <v>1079.146436</v>
      </c>
      <c r="T4" s="135">
        <v>1100.136747</v>
      </c>
      <c r="U4" s="135">
        <v>1326.6450260000001</v>
      </c>
      <c r="V4" s="135">
        <v>1516.092541</v>
      </c>
      <c r="W4" s="135">
        <v>1654.870314</v>
      </c>
      <c r="X4" s="135">
        <v>1610.994203</v>
      </c>
      <c r="Y4" s="135">
        <v>1438.647074</v>
      </c>
      <c r="Z4" s="135">
        <v>1463.8160230000001</v>
      </c>
      <c r="AA4" s="135">
        <v>1222.90239</v>
      </c>
      <c r="AB4" s="135">
        <v>1120.1289119999999</v>
      </c>
      <c r="AC4" s="135">
        <v>1010.285093</v>
      </c>
      <c r="AD4" s="135">
        <v>1047.902462</v>
      </c>
      <c r="AE4" s="135">
        <v>1028.6274780000001</v>
      </c>
      <c r="AF4" s="135">
        <v>1084.029687</v>
      </c>
      <c r="AG4" s="135">
        <v>1259.1766419999999</v>
      </c>
      <c r="AH4" s="135">
        <v>1529.2719169999998</v>
      </c>
      <c r="AI4" s="135">
        <v>1696.6511049999999</v>
      </c>
      <c r="AJ4" s="135">
        <v>1616.284766</v>
      </c>
      <c r="AK4" s="135">
        <v>1488.543901</v>
      </c>
      <c r="AL4" s="135">
        <v>1532.136988</v>
      </c>
      <c r="AM4" s="135">
        <v>1290.1198279999999</v>
      </c>
      <c r="AN4" s="135">
        <v>1092.1506999999999</v>
      </c>
      <c r="AO4" s="135">
        <v>1000.743768</v>
      </c>
      <c r="AP4" s="135">
        <v>1032.3518059999999</v>
      </c>
      <c r="AQ4" s="135">
        <v>1016.340915</v>
      </c>
      <c r="AR4" s="135">
        <v>1085.9822239999999</v>
      </c>
      <c r="AS4" s="135">
        <v>1306.3896829999999</v>
      </c>
      <c r="AT4" s="135">
        <v>1561.9213179999999</v>
      </c>
      <c r="AU4" s="135">
        <v>1703.4200949999999</v>
      </c>
      <c r="AV4" s="135">
        <v>1701.697962</v>
      </c>
      <c r="AW4" s="135">
        <v>1452.435403</v>
      </c>
      <c r="AX4" s="135">
        <v>1419.5697790000002</v>
      </c>
      <c r="AY4" s="136">
        <v>1156.6365370000001</v>
      </c>
      <c r="AZ4" s="136">
        <v>1057.2139589999999</v>
      </c>
      <c r="BA4" s="136">
        <v>973.58382700000004</v>
      </c>
      <c r="BB4" s="136">
        <v>1000.157705</v>
      </c>
      <c r="BC4" s="136">
        <v>996.05918999999994</v>
      </c>
      <c r="BD4" s="136">
        <v>1040.369242</v>
      </c>
      <c r="BE4" s="136">
        <v>1232.1128489999999</v>
      </c>
      <c r="BF4" s="136">
        <v>1406.527317</v>
      </c>
      <c r="BG4" s="136">
        <v>1647.43355</v>
      </c>
      <c r="BH4" s="136">
        <v>1694.869567</v>
      </c>
      <c r="BI4" s="136">
        <v>1475.1297709999999</v>
      </c>
      <c r="BJ4" s="136">
        <v>1423.3024129999999</v>
      </c>
    </row>
    <row r="5" spans="2:62" x14ac:dyDescent="0.2">
      <c r="B5" s="15" t="s">
        <v>19</v>
      </c>
      <c r="C5" s="135">
        <v>1279.416432</v>
      </c>
      <c r="D5" s="135">
        <v>1184.7962669999999</v>
      </c>
      <c r="E5" s="135">
        <v>1059.884131</v>
      </c>
      <c r="F5" s="135">
        <v>1085.345525</v>
      </c>
      <c r="G5" s="135">
        <v>1083.132038</v>
      </c>
      <c r="H5" s="135">
        <v>1106.2765200000001</v>
      </c>
      <c r="I5" s="135">
        <v>1346.4621089999998</v>
      </c>
      <c r="J5" s="135">
        <v>1585.722591</v>
      </c>
      <c r="K5" s="135">
        <v>1734.7235020000001</v>
      </c>
      <c r="L5" s="135">
        <v>1723.0231650000001</v>
      </c>
      <c r="M5" s="135">
        <v>1555.3651179999999</v>
      </c>
      <c r="N5" s="135">
        <v>1659.13663</v>
      </c>
      <c r="O5" s="135">
        <v>1283.5892180000001</v>
      </c>
      <c r="P5" s="135">
        <v>1124.054774</v>
      </c>
      <c r="Q5" s="135">
        <v>1064.4189180000001</v>
      </c>
      <c r="R5" s="135">
        <v>1078.9382869999999</v>
      </c>
      <c r="S5" s="135">
        <v>1079.2548940000001</v>
      </c>
      <c r="T5" s="135">
        <v>1088.8754899999999</v>
      </c>
      <c r="U5" s="135">
        <v>1301.9404159999999</v>
      </c>
      <c r="V5" s="135">
        <v>1490.8516470000002</v>
      </c>
      <c r="W5" s="135">
        <v>1638.2830759999999</v>
      </c>
      <c r="X5" s="135">
        <v>1597.557462</v>
      </c>
      <c r="Y5" s="135">
        <v>1423.808004</v>
      </c>
      <c r="Z5" s="135">
        <v>1439.4881189999999</v>
      </c>
      <c r="AA5" s="135">
        <v>1220.3795220000002</v>
      </c>
      <c r="AB5" s="135">
        <v>1133.8931229999998</v>
      </c>
      <c r="AC5" s="135">
        <v>1027.423481</v>
      </c>
      <c r="AD5" s="135">
        <v>1063.877673</v>
      </c>
      <c r="AE5" s="135">
        <v>1042.1601619999999</v>
      </c>
      <c r="AF5" s="135">
        <v>1092.2624490000001</v>
      </c>
      <c r="AG5" s="135">
        <v>1255.8289359999999</v>
      </c>
      <c r="AH5" s="135">
        <v>1513.2081880000001</v>
      </c>
      <c r="AI5" s="135">
        <v>1672.643656</v>
      </c>
      <c r="AJ5" s="135">
        <v>1595.9575649999999</v>
      </c>
      <c r="AK5" s="135">
        <v>1472.458396</v>
      </c>
      <c r="AL5" s="135">
        <v>1520.845153</v>
      </c>
      <c r="AM5" s="135">
        <v>1287.9552409999999</v>
      </c>
      <c r="AN5" s="135">
        <v>1101.111386</v>
      </c>
      <c r="AO5" s="135">
        <v>1011.159775</v>
      </c>
      <c r="AP5" s="135">
        <v>1046.25719</v>
      </c>
      <c r="AQ5" s="135">
        <v>1025.7142799999999</v>
      </c>
      <c r="AR5" s="135">
        <v>1085.9742879999999</v>
      </c>
      <c r="AS5" s="135">
        <v>1279.3149080000001</v>
      </c>
      <c r="AT5" s="135">
        <v>1523.3605519999999</v>
      </c>
      <c r="AU5" s="135">
        <v>1658.2935210000001</v>
      </c>
      <c r="AV5" s="135">
        <v>1663.3423529999998</v>
      </c>
      <c r="AW5" s="135">
        <v>1424.987288</v>
      </c>
      <c r="AX5" s="135">
        <v>1401.966406</v>
      </c>
      <c r="AY5" s="136">
        <v>1156.891081</v>
      </c>
      <c r="AZ5" s="136">
        <v>1066.0233470000001</v>
      </c>
      <c r="BA5" s="136">
        <v>985.8299669999999</v>
      </c>
      <c r="BB5" s="136">
        <v>1014.20948</v>
      </c>
      <c r="BC5" s="136">
        <v>1008.093254</v>
      </c>
      <c r="BD5" s="136">
        <v>1042.9792340000001</v>
      </c>
      <c r="BE5" s="136">
        <v>1222.141433</v>
      </c>
      <c r="BF5" s="136">
        <v>1384.8437690000001</v>
      </c>
      <c r="BG5" s="136">
        <v>1616.2374259999999</v>
      </c>
      <c r="BH5" s="136">
        <v>1664.5821329999999</v>
      </c>
      <c r="BI5" s="136">
        <v>1457.0497970000001</v>
      </c>
      <c r="BJ5" s="136">
        <v>1414.369989</v>
      </c>
    </row>
    <row r="6" spans="2:62" x14ac:dyDescent="0.2">
      <c r="B6" s="15" t="s">
        <v>20</v>
      </c>
      <c r="C6" s="135">
        <v>1277.735604</v>
      </c>
      <c r="D6" s="135">
        <v>1189.1174659999999</v>
      </c>
      <c r="E6" s="135">
        <v>1062.569146</v>
      </c>
      <c r="F6" s="135">
        <v>1084.4546640000001</v>
      </c>
      <c r="G6" s="135">
        <v>1079.5055619999998</v>
      </c>
      <c r="H6" s="135">
        <v>1100.7968529999998</v>
      </c>
      <c r="I6" s="135">
        <v>1298.552782</v>
      </c>
      <c r="J6" s="135">
        <v>1571.8608019999999</v>
      </c>
      <c r="K6" s="135">
        <v>1720.1331380000001</v>
      </c>
      <c r="L6" s="135">
        <v>1711.016959</v>
      </c>
      <c r="M6" s="135">
        <v>1547.9131689999999</v>
      </c>
      <c r="N6" s="135">
        <v>1654.9401029999999</v>
      </c>
      <c r="O6" s="135">
        <v>1284.169024</v>
      </c>
      <c r="P6" s="135">
        <v>1124.213086</v>
      </c>
      <c r="Q6" s="135">
        <v>1059.2564990000001</v>
      </c>
      <c r="R6" s="135">
        <v>1068.4627660000001</v>
      </c>
      <c r="S6" s="135">
        <v>1068.5856680000002</v>
      </c>
      <c r="T6" s="135">
        <v>1081.002659</v>
      </c>
      <c r="U6" s="135">
        <v>1295.672601</v>
      </c>
      <c r="V6" s="135">
        <v>1479.6322359999999</v>
      </c>
      <c r="W6" s="135">
        <v>1624.9876729999999</v>
      </c>
      <c r="X6" s="135">
        <v>1588.2487699999999</v>
      </c>
      <c r="Y6" s="135">
        <v>1414.723227</v>
      </c>
      <c r="Z6" s="135">
        <v>1456.2946280000001</v>
      </c>
      <c r="AA6" s="135">
        <v>1215.426712</v>
      </c>
      <c r="AB6" s="135">
        <v>1131.76034</v>
      </c>
      <c r="AC6" s="135">
        <v>1027.151482</v>
      </c>
      <c r="AD6" s="135">
        <v>1064.933258</v>
      </c>
      <c r="AE6" s="135">
        <v>1042.335274</v>
      </c>
      <c r="AF6" s="135">
        <v>1090.6113130000001</v>
      </c>
      <c r="AG6" s="135">
        <v>1250.6586440000001</v>
      </c>
      <c r="AH6" s="135">
        <v>1502.952137</v>
      </c>
      <c r="AI6" s="135">
        <v>1660.9775509999999</v>
      </c>
      <c r="AJ6" s="135">
        <v>1586.8958259999999</v>
      </c>
      <c r="AK6" s="135">
        <v>1467.7437539999999</v>
      </c>
      <c r="AL6" s="135">
        <v>1518.151938</v>
      </c>
      <c r="AM6" s="135">
        <v>1290.609422</v>
      </c>
      <c r="AN6" s="135">
        <v>1108.4484869999999</v>
      </c>
      <c r="AO6" s="135">
        <v>1015.711868</v>
      </c>
      <c r="AP6" s="135">
        <v>1046.404121</v>
      </c>
      <c r="AQ6" s="135">
        <v>1021.325342</v>
      </c>
      <c r="AR6" s="135">
        <v>1078.8656120000001</v>
      </c>
      <c r="AS6" s="135">
        <v>1263.6068700000001</v>
      </c>
      <c r="AT6" s="135">
        <v>1499.5628319999998</v>
      </c>
      <c r="AU6" s="135">
        <v>1632.5240800000001</v>
      </c>
      <c r="AV6" s="135">
        <v>1640.3800779999999</v>
      </c>
      <c r="AW6" s="135">
        <v>1413.318319</v>
      </c>
      <c r="AX6" s="135">
        <v>1397.3877009999999</v>
      </c>
      <c r="AY6" s="136">
        <v>1157.8847969999999</v>
      </c>
      <c r="AZ6" s="136">
        <v>1069.6920500000001</v>
      </c>
      <c r="BA6" s="136">
        <v>990.43588899999997</v>
      </c>
      <c r="BB6" s="136">
        <v>1016.421917</v>
      </c>
      <c r="BC6" s="136">
        <v>1006.08748</v>
      </c>
      <c r="BD6" s="136">
        <v>1037.2040019999999</v>
      </c>
      <c r="BE6" s="136">
        <v>1210.7603459999998</v>
      </c>
      <c r="BF6" s="136">
        <v>1368.9385989999998</v>
      </c>
      <c r="BG6" s="136">
        <v>1598.3615199999999</v>
      </c>
      <c r="BH6" s="136">
        <v>1651.991041</v>
      </c>
      <c r="BI6" s="136">
        <v>1450.5996070000001</v>
      </c>
      <c r="BJ6" s="136">
        <v>1415.311207</v>
      </c>
    </row>
    <row r="7" spans="2:62" x14ac:dyDescent="0.2">
      <c r="B7" s="15" t="s">
        <v>21</v>
      </c>
      <c r="C7" s="135">
        <v>1275.3519210000002</v>
      </c>
      <c r="D7" s="135">
        <v>1187.2410770000001</v>
      </c>
      <c r="E7" s="135">
        <v>1059.6334769999999</v>
      </c>
      <c r="F7" s="135">
        <v>1081.8057160000001</v>
      </c>
      <c r="G7" s="135">
        <v>1077.787544</v>
      </c>
      <c r="H7" s="135">
        <v>1099.4969639999999</v>
      </c>
      <c r="I7" s="135">
        <v>1295.866178</v>
      </c>
      <c r="J7" s="135">
        <v>1566.1056719999999</v>
      </c>
      <c r="K7" s="135">
        <v>1712.2446340000001</v>
      </c>
      <c r="L7" s="135">
        <v>1701.4620540000001</v>
      </c>
      <c r="M7" s="135">
        <v>1539.0350589999998</v>
      </c>
      <c r="N7" s="135">
        <v>1645.936655</v>
      </c>
      <c r="O7" s="135">
        <v>1276.920087</v>
      </c>
      <c r="P7" s="135">
        <v>1119.9914369999999</v>
      </c>
      <c r="Q7" s="135">
        <v>1057.7406299999998</v>
      </c>
      <c r="R7" s="135">
        <v>1067.1965419999999</v>
      </c>
      <c r="S7" s="135">
        <v>1063.50585</v>
      </c>
      <c r="T7" s="135">
        <v>1069.8657390000001</v>
      </c>
      <c r="U7" s="135">
        <v>1280.1091769999998</v>
      </c>
      <c r="V7" s="135">
        <v>1459.5594920000001</v>
      </c>
      <c r="W7" s="135">
        <v>1604.706459</v>
      </c>
      <c r="X7" s="135">
        <v>1570.17049</v>
      </c>
      <c r="Y7" s="135">
        <v>1400.8503249999999</v>
      </c>
      <c r="Z7" s="135">
        <v>1445.385483</v>
      </c>
      <c r="AA7" s="135">
        <v>1211.0572579999998</v>
      </c>
      <c r="AB7" s="135">
        <v>1128.055355</v>
      </c>
      <c r="AC7" s="135">
        <v>1022.745196</v>
      </c>
      <c r="AD7" s="135">
        <v>1057.5405029999999</v>
      </c>
      <c r="AE7" s="135">
        <v>1032.8442480000001</v>
      </c>
      <c r="AF7" s="135">
        <v>1080.4362800000001</v>
      </c>
      <c r="AG7" s="135">
        <v>1238.3933019999999</v>
      </c>
      <c r="AH7" s="135">
        <v>1487.5995170000001</v>
      </c>
      <c r="AI7" s="135">
        <v>1643.300311</v>
      </c>
      <c r="AJ7" s="135">
        <v>1569.757548</v>
      </c>
      <c r="AK7" s="135">
        <v>1450.2030390000002</v>
      </c>
      <c r="AL7" s="135">
        <v>1499.0646569999999</v>
      </c>
      <c r="AM7" s="135">
        <v>1272.356166</v>
      </c>
      <c r="AN7" s="135">
        <v>1091.148582</v>
      </c>
      <c r="AO7" s="135">
        <v>1001.706281</v>
      </c>
      <c r="AP7" s="135">
        <v>1032.7235270000001</v>
      </c>
      <c r="AQ7" s="135">
        <v>1008.014056</v>
      </c>
      <c r="AR7" s="135">
        <v>1062.0258449999999</v>
      </c>
      <c r="AS7" s="135">
        <v>1248.605663</v>
      </c>
      <c r="AT7" s="135">
        <v>1483.129316</v>
      </c>
      <c r="AU7" s="135">
        <v>1616.0222990000002</v>
      </c>
      <c r="AV7" s="135">
        <v>1625.3566720000001</v>
      </c>
      <c r="AW7" s="135">
        <v>1401.2949960000001</v>
      </c>
      <c r="AX7" s="135">
        <v>1387.293868</v>
      </c>
      <c r="AY7" s="136">
        <v>1147.9205120000001</v>
      </c>
      <c r="AZ7" s="136">
        <v>1060.093891</v>
      </c>
      <c r="BA7" s="136">
        <v>981.02579299999991</v>
      </c>
      <c r="BB7" s="136">
        <v>1006.771703</v>
      </c>
      <c r="BC7" s="136">
        <v>997.76789500000007</v>
      </c>
      <c r="BD7" s="136">
        <v>1029.843183</v>
      </c>
      <c r="BE7" s="136">
        <v>1202.7804140000001</v>
      </c>
      <c r="BF7" s="136">
        <v>1361.2658389999999</v>
      </c>
      <c r="BG7" s="136">
        <v>1590.3443729999999</v>
      </c>
      <c r="BH7" s="136">
        <v>1644.1397469999999</v>
      </c>
      <c r="BI7" s="136">
        <v>1442.957609</v>
      </c>
      <c r="BJ7" s="136">
        <v>1405.32752</v>
      </c>
    </row>
    <row r="8" spans="2:62" x14ac:dyDescent="0.2">
      <c r="B8" s="15" t="s">
        <v>22</v>
      </c>
      <c r="C8" s="135">
        <v>1266.053799</v>
      </c>
      <c r="D8" s="135">
        <v>1179.9709319999999</v>
      </c>
      <c r="E8" s="135">
        <v>1054.2770330000001</v>
      </c>
      <c r="F8" s="135">
        <v>1074.754635</v>
      </c>
      <c r="G8" s="135">
        <v>1077.7872259999999</v>
      </c>
      <c r="H8" s="135">
        <v>1099.496635</v>
      </c>
      <c r="I8" s="135">
        <v>1283.3768440000001</v>
      </c>
      <c r="J8" s="135">
        <v>1551.3305310000001</v>
      </c>
      <c r="K8" s="135">
        <v>1695.1762469999999</v>
      </c>
      <c r="L8" s="135">
        <v>1682.4996980000001</v>
      </c>
      <c r="M8" s="135">
        <v>1521.746889</v>
      </c>
      <c r="N8" s="135">
        <v>1645.936655</v>
      </c>
      <c r="O8" s="135">
        <v>1261.6783350000001</v>
      </c>
      <c r="P8" s="135">
        <v>1105.0926100000001</v>
      </c>
      <c r="Q8" s="135">
        <v>1044.1505540000001</v>
      </c>
      <c r="R8" s="135">
        <v>1054.2810179999999</v>
      </c>
      <c r="S8" s="135">
        <v>1050.1232949999999</v>
      </c>
      <c r="T8" s="135">
        <v>1059.6516200000001</v>
      </c>
      <c r="U8" s="135">
        <v>1268.815456</v>
      </c>
      <c r="V8" s="135">
        <v>1450.322179</v>
      </c>
      <c r="W8" s="135">
        <v>1595.644538</v>
      </c>
      <c r="X8" s="135">
        <v>1561.980521</v>
      </c>
      <c r="Y8" s="135">
        <v>1394.175837</v>
      </c>
      <c r="Z8" s="135">
        <v>1438.709419</v>
      </c>
      <c r="AA8" s="135">
        <v>1205.506715</v>
      </c>
      <c r="AB8" s="135">
        <v>1122.763015</v>
      </c>
      <c r="AC8" s="135">
        <v>1016.848523</v>
      </c>
      <c r="AD8" s="135">
        <v>1052.0913330000001</v>
      </c>
      <c r="AE8" s="135">
        <v>1027.8170319999999</v>
      </c>
      <c r="AF8" s="135">
        <v>1075.512197</v>
      </c>
      <c r="AG8" s="135">
        <v>1232.4904120000001</v>
      </c>
      <c r="AH8" s="135">
        <v>1479.3258069999999</v>
      </c>
      <c r="AI8" s="135">
        <v>1633.6928189999999</v>
      </c>
      <c r="AJ8" s="135">
        <v>1560.5785660000001</v>
      </c>
      <c r="AK8" s="135">
        <v>1440.958337</v>
      </c>
      <c r="AL8" s="135">
        <v>1489.905358</v>
      </c>
      <c r="AM8" s="135">
        <v>1263.502258</v>
      </c>
      <c r="AN8" s="135">
        <v>1085.5522520000002</v>
      </c>
      <c r="AO8" s="135">
        <v>995.65184299999999</v>
      </c>
      <c r="AP8" s="135">
        <v>1026.7444540000001</v>
      </c>
      <c r="AQ8" s="135">
        <v>1002.6924300000001</v>
      </c>
      <c r="AR8" s="135">
        <v>1056.8299830000001</v>
      </c>
      <c r="AS8" s="135">
        <v>1242.564151</v>
      </c>
      <c r="AT8" s="135">
        <v>1477.279413</v>
      </c>
      <c r="AU8" s="135">
        <v>1610.529106</v>
      </c>
      <c r="AV8" s="135">
        <v>1620.3319960000001</v>
      </c>
      <c r="AW8" s="135">
        <v>1397.981389</v>
      </c>
      <c r="AX8" s="135">
        <v>1383.1445200000001</v>
      </c>
      <c r="AY8" s="136">
        <v>1145.055188</v>
      </c>
      <c r="AZ8" s="136">
        <v>1058.3772080000001</v>
      </c>
      <c r="BA8" s="136">
        <v>979.1816970000001</v>
      </c>
      <c r="BB8" s="136">
        <v>1004.691964</v>
      </c>
      <c r="BC8" s="136">
        <v>995.72731899999997</v>
      </c>
      <c r="BD8" s="136">
        <v>1027.561864</v>
      </c>
      <c r="BE8" s="136">
        <v>1199.927868</v>
      </c>
      <c r="BF8" s="136">
        <v>1358.2108910000002</v>
      </c>
      <c r="BG8" s="136">
        <v>1587.9407390000001</v>
      </c>
      <c r="BH8" s="136">
        <v>1641.3614319999999</v>
      </c>
      <c r="BI8" s="136">
        <v>1440.038687</v>
      </c>
      <c r="BJ8" s="136">
        <v>1402.4205009999998</v>
      </c>
    </row>
    <row r="9" spans="2:62" x14ac:dyDescent="0.2">
      <c r="B9" s="15" t="s">
        <v>23</v>
      </c>
      <c r="C9" s="135">
        <f>C8</f>
        <v>1266.053799</v>
      </c>
      <c r="D9" s="135">
        <f t="shared" ref="D9:AX9" si="0">D8</f>
        <v>1179.9709319999999</v>
      </c>
      <c r="E9" s="135">
        <f t="shared" si="0"/>
        <v>1054.2770330000001</v>
      </c>
      <c r="F9" s="135">
        <f t="shared" si="0"/>
        <v>1074.754635</v>
      </c>
      <c r="G9" s="135">
        <f t="shared" si="0"/>
        <v>1077.7872259999999</v>
      </c>
      <c r="H9" s="135">
        <f t="shared" si="0"/>
        <v>1099.496635</v>
      </c>
      <c r="I9" s="135">
        <f t="shared" si="0"/>
        <v>1283.3768440000001</v>
      </c>
      <c r="J9" s="135">
        <f t="shared" si="0"/>
        <v>1551.3305310000001</v>
      </c>
      <c r="K9" s="135">
        <f t="shared" si="0"/>
        <v>1695.1762469999999</v>
      </c>
      <c r="L9" s="135">
        <f t="shared" si="0"/>
        <v>1682.4996980000001</v>
      </c>
      <c r="M9" s="135">
        <f t="shared" si="0"/>
        <v>1521.746889</v>
      </c>
      <c r="N9" s="135">
        <f t="shared" si="0"/>
        <v>1645.936655</v>
      </c>
      <c r="O9" s="135">
        <f t="shared" si="0"/>
        <v>1261.6783350000001</v>
      </c>
      <c r="P9" s="135">
        <f t="shared" si="0"/>
        <v>1105.0926100000001</v>
      </c>
      <c r="Q9" s="135">
        <f t="shared" si="0"/>
        <v>1044.1505540000001</v>
      </c>
      <c r="R9" s="135">
        <f t="shared" si="0"/>
        <v>1054.2810179999999</v>
      </c>
      <c r="S9" s="135">
        <f t="shared" si="0"/>
        <v>1050.1232949999999</v>
      </c>
      <c r="T9" s="135">
        <f t="shared" si="0"/>
        <v>1059.6516200000001</v>
      </c>
      <c r="U9" s="135">
        <f t="shared" si="0"/>
        <v>1268.815456</v>
      </c>
      <c r="V9" s="135">
        <f t="shared" si="0"/>
        <v>1450.322179</v>
      </c>
      <c r="W9" s="135">
        <f t="shared" si="0"/>
        <v>1595.644538</v>
      </c>
      <c r="X9" s="135">
        <f t="shared" si="0"/>
        <v>1561.980521</v>
      </c>
      <c r="Y9" s="135">
        <f t="shared" si="0"/>
        <v>1394.175837</v>
      </c>
      <c r="Z9" s="135">
        <f t="shared" si="0"/>
        <v>1438.709419</v>
      </c>
      <c r="AA9" s="135">
        <f t="shared" si="0"/>
        <v>1205.506715</v>
      </c>
      <c r="AB9" s="135">
        <f t="shared" si="0"/>
        <v>1122.763015</v>
      </c>
      <c r="AC9" s="135">
        <f t="shared" si="0"/>
        <v>1016.848523</v>
      </c>
      <c r="AD9" s="135">
        <f t="shared" si="0"/>
        <v>1052.0913330000001</v>
      </c>
      <c r="AE9" s="135">
        <f t="shared" si="0"/>
        <v>1027.8170319999999</v>
      </c>
      <c r="AF9" s="135">
        <f t="shared" si="0"/>
        <v>1075.512197</v>
      </c>
      <c r="AG9" s="135">
        <f t="shared" si="0"/>
        <v>1232.4904120000001</v>
      </c>
      <c r="AH9" s="135">
        <f t="shared" si="0"/>
        <v>1479.3258069999999</v>
      </c>
      <c r="AI9" s="135">
        <f t="shared" si="0"/>
        <v>1633.6928189999999</v>
      </c>
      <c r="AJ9" s="135">
        <f t="shared" si="0"/>
        <v>1560.5785660000001</v>
      </c>
      <c r="AK9" s="135">
        <f t="shared" si="0"/>
        <v>1440.958337</v>
      </c>
      <c r="AL9" s="135">
        <f t="shared" si="0"/>
        <v>1489.905358</v>
      </c>
      <c r="AM9" s="135">
        <f t="shared" si="0"/>
        <v>1263.502258</v>
      </c>
      <c r="AN9" s="135">
        <f t="shared" si="0"/>
        <v>1085.5522520000002</v>
      </c>
      <c r="AO9" s="135">
        <f t="shared" si="0"/>
        <v>995.65184299999999</v>
      </c>
      <c r="AP9" s="135">
        <f t="shared" si="0"/>
        <v>1026.7444540000001</v>
      </c>
      <c r="AQ9" s="135">
        <f t="shared" si="0"/>
        <v>1002.6924300000001</v>
      </c>
      <c r="AR9" s="135">
        <f t="shared" si="0"/>
        <v>1056.8299830000001</v>
      </c>
      <c r="AS9" s="135">
        <f t="shared" si="0"/>
        <v>1242.564151</v>
      </c>
      <c r="AT9" s="135">
        <f t="shared" si="0"/>
        <v>1477.279413</v>
      </c>
      <c r="AU9" s="135">
        <f t="shared" si="0"/>
        <v>1610.529106</v>
      </c>
      <c r="AV9" s="135">
        <f t="shared" si="0"/>
        <v>1620.3319960000001</v>
      </c>
      <c r="AW9" s="135">
        <f t="shared" si="0"/>
        <v>1397.981389</v>
      </c>
      <c r="AX9" s="135">
        <f t="shared" si="0"/>
        <v>1383.1445200000001</v>
      </c>
      <c r="AY9" s="136">
        <f>AY8</f>
        <v>1145.055188</v>
      </c>
      <c r="AZ9" s="136">
        <f t="shared" ref="AZ9:BJ9" si="1">AZ8</f>
        <v>1058.3772080000001</v>
      </c>
      <c r="BA9" s="136">
        <f t="shared" si="1"/>
        <v>979.1816970000001</v>
      </c>
      <c r="BB9" s="136">
        <f t="shared" si="1"/>
        <v>1004.691964</v>
      </c>
      <c r="BC9" s="136">
        <f t="shared" si="1"/>
        <v>995.72731899999997</v>
      </c>
      <c r="BD9" s="136">
        <f t="shared" si="1"/>
        <v>1027.561864</v>
      </c>
      <c r="BE9" s="136">
        <f t="shared" si="1"/>
        <v>1199.927868</v>
      </c>
      <c r="BF9" s="136">
        <f t="shared" si="1"/>
        <v>1358.2108910000002</v>
      </c>
      <c r="BG9" s="136">
        <f t="shared" si="1"/>
        <v>1587.9407390000001</v>
      </c>
      <c r="BH9" s="136">
        <f t="shared" si="1"/>
        <v>1641.3614319999999</v>
      </c>
      <c r="BI9" s="136">
        <f t="shared" si="1"/>
        <v>1440.038687</v>
      </c>
      <c r="BJ9" s="136">
        <f t="shared" si="1"/>
        <v>1402.4205009999998</v>
      </c>
    </row>
    <row r="10" spans="2:6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x14ac:dyDescent="0.2">
      <c r="B12" s="21" t="s">
        <v>24</v>
      </c>
      <c r="C12" s="22">
        <f>SUM(C9,C14)</f>
        <v>2425.2930260000003</v>
      </c>
      <c r="D12" s="22">
        <f t="shared" ref="D12:BJ12" si="2">SUM(D9,D14)</f>
        <v>2327.7731093000002</v>
      </c>
      <c r="E12" s="22">
        <f t="shared" si="2"/>
        <v>2209.0598803399998</v>
      </c>
      <c r="F12" s="22">
        <f t="shared" si="2"/>
        <v>2229.3260673999998</v>
      </c>
      <c r="G12" s="22">
        <f t="shared" si="2"/>
        <v>2217.8195157999999</v>
      </c>
      <c r="H12" s="22">
        <f t="shared" si="2"/>
        <v>2269.7017135599999</v>
      </c>
      <c r="I12" s="22">
        <f t="shared" si="2"/>
        <v>2480.5171274800005</v>
      </c>
      <c r="J12" s="22">
        <f t="shared" si="2"/>
        <v>2776.7452910000002</v>
      </c>
      <c r="K12" s="22">
        <f t="shared" si="2"/>
        <v>2830.8452949999996</v>
      </c>
      <c r="L12" s="22">
        <f t="shared" si="2"/>
        <v>2906.771385</v>
      </c>
      <c r="M12" s="22">
        <f t="shared" si="2"/>
        <v>2658.2282105000004</v>
      </c>
      <c r="N12" s="22">
        <f t="shared" si="2"/>
        <v>2903.9403009999996</v>
      </c>
      <c r="O12" s="22">
        <f t="shared" si="2"/>
        <v>2365.8673212600002</v>
      </c>
      <c r="P12" s="22">
        <f t="shared" si="2"/>
        <v>2264.2558820000004</v>
      </c>
      <c r="Q12" s="22">
        <f t="shared" si="2"/>
        <v>2196.0131270000002</v>
      </c>
      <c r="R12" s="22">
        <f t="shared" si="2"/>
        <v>2233.652947</v>
      </c>
      <c r="S12" s="22">
        <f t="shared" si="2"/>
        <v>2185.8679849999999</v>
      </c>
      <c r="T12" s="22">
        <f t="shared" si="2"/>
        <v>2211.1585829999999</v>
      </c>
      <c r="U12" s="22">
        <f t="shared" si="2"/>
        <v>2467.078332</v>
      </c>
      <c r="V12" s="22">
        <f t="shared" si="2"/>
        <v>2657.5800170000002</v>
      </c>
      <c r="W12" s="22">
        <f t="shared" si="2"/>
        <v>2703.1689620000002</v>
      </c>
      <c r="X12" s="22">
        <f t="shared" si="2"/>
        <v>2778.4113729999999</v>
      </c>
      <c r="Y12" s="22">
        <f t="shared" si="2"/>
        <v>2496.78686234</v>
      </c>
      <c r="Z12" s="22">
        <f t="shared" si="2"/>
        <v>2646.3352207400003</v>
      </c>
      <c r="AA12" s="22">
        <f t="shared" si="2"/>
        <v>2305.4623569999999</v>
      </c>
      <c r="AB12" s="22">
        <f t="shared" si="2"/>
        <v>2279.1233600000005</v>
      </c>
      <c r="AC12" s="22">
        <f t="shared" si="2"/>
        <v>2149.9327640000001</v>
      </c>
      <c r="AD12" s="22">
        <f t="shared" si="2"/>
        <v>2193.1265169399999</v>
      </c>
      <c r="AE12" s="22">
        <f t="shared" si="2"/>
        <v>2162.1527647799994</v>
      </c>
      <c r="AF12" s="22">
        <f t="shared" si="2"/>
        <v>2195.1726819999994</v>
      </c>
      <c r="AG12" s="22">
        <f t="shared" si="2"/>
        <v>2433.3302448800005</v>
      </c>
      <c r="AH12" s="22">
        <f t="shared" si="2"/>
        <v>2675.9522609999995</v>
      </c>
      <c r="AI12" s="22">
        <f t="shared" si="2"/>
        <v>2740.5893839999999</v>
      </c>
      <c r="AJ12" s="22">
        <f t="shared" si="2"/>
        <v>2763.8516170000003</v>
      </c>
      <c r="AK12" s="22">
        <f t="shared" si="2"/>
        <v>2581.5466539999998</v>
      </c>
      <c r="AL12" s="22">
        <f t="shared" si="2"/>
        <v>2651.0887760000001</v>
      </c>
      <c r="AM12" s="22">
        <f t="shared" si="2"/>
        <v>2406.4694259999997</v>
      </c>
      <c r="AN12" s="22">
        <f t="shared" si="2"/>
        <v>2204.489716</v>
      </c>
      <c r="AO12" s="22">
        <f t="shared" si="2"/>
        <v>2101.1998599999997</v>
      </c>
      <c r="AP12" s="22">
        <f t="shared" si="2"/>
        <v>2171.833576</v>
      </c>
      <c r="AQ12" s="22">
        <f t="shared" si="2"/>
        <v>2092.1557419999999</v>
      </c>
      <c r="AR12" s="22">
        <f t="shared" si="2"/>
        <v>2170.0540129999999</v>
      </c>
      <c r="AS12" s="22">
        <f t="shared" si="2"/>
        <v>2402.754265</v>
      </c>
      <c r="AT12" s="22">
        <f t="shared" si="2"/>
        <v>2602.3566579999997</v>
      </c>
      <c r="AU12" s="22">
        <f t="shared" si="2"/>
        <v>2681.7792329399999</v>
      </c>
      <c r="AV12" s="22">
        <f t="shared" si="2"/>
        <v>2737.8012930000004</v>
      </c>
      <c r="AW12" s="22">
        <f t="shared" si="2"/>
        <v>2424.604327</v>
      </c>
      <c r="AX12" s="22">
        <f t="shared" si="2"/>
        <v>2491.7749680000002</v>
      </c>
      <c r="AY12" s="22">
        <f t="shared" si="2"/>
        <v>2163.5992630000001</v>
      </c>
      <c r="AZ12" s="22">
        <f t="shared" si="2"/>
        <v>2088.5943879400002</v>
      </c>
      <c r="BA12" s="22">
        <f t="shared" si="2"/>
        <v>2025.5865383999999</v>
      </c>
      <c r="BB12" s="22">
        <f t="shared" si="2"/>
        <v>2083.3849110000001</v>
      </c>
      <c r="BC12" s="22">
        <f t="shared" si="2"/>
        <v>2035.1421449999998</v>
      </c>
      <c r="BD12" s="22">
        <f t="shared" si="2"/>
        <v>2080.2373309999998</v>
      </c>
      <c r="BE12" s="22">
        <f t="shared" si="2"/>
        <v>2302.3764160000001</v>
      </c>
      <c r="BF12" s="22">
        <f t="shared" si="2"/>
        <v>2445.5136270000003</v>
      </c>
      <c r="BG12" s="22">
        <f t="shared" si="2"/>
        <v>2646.0366249999997</v>
      </c>
      <c r="BH12" s="22">
        <f t="shared" si="2"/>
        <v>2753.8673609999996</v>
      </c>
      <c r="BI12" s="22">
        <f t="shared" si="2"/>
        <v>2485.6619929999997</v>
      </c>
      <c r="BJ12" s="22">
        <f t="shared" si="2"/>
        <v>2549.2768299999998</v>
      </c>
    </row>
    <row r="13" spans="2:62" x14ac:dyDescent="0.2">
      <c r="B13" s="21" t="s">
        <v>121</v>
      </c>
      <c r="C13" s="135">
        <v>2562.4059449999995</v>
      </c>
      <c r="D13" s="135">
        <v>2424.6959987999999</v>
      </c>
      <c r="E13" s="135">
        <v>2314.8854285000002</v>
      </c>
      <c r="F13" s="135">
        <v>2328.5693963000003</v>
      </c>
      <c r="G13" s="135">
        <v>2323.3050609999996</v>
      </c>
      <c r="H13" s="135">
        <v>2385.7675315999995</v>
      </c>
      <c r="I13" s="135">
        <v>2592.3436141000007</v>
      </c>
      <c r="J13" s="135">
        <v>2879.9770827000002</v>
      </c>
      <c r="K13" s="135">
        <v>2977.4455552999998</v>
      </c>
      <c r="L13" s="135">
        <v>3084.9916442000003</v>
      </c>
      <c r="M13" s="135">
        <v>2793.6710962999996</v>
      </c>
      <c r="N13" s="135">
        <v>3023.6537803999991</v>
      </c>
      <c r="O13" s="135">
        <v>2510.7332669999992</v>
      </c>
      <c r="P13" s="135">
        <v>2439.6677101000005</v>
      </c>
      <c r="Q13" s="135">
        <v>2290.1525385</v>
      </c>
      <c r="R13" s="135">
        <v>2351.3121823000001</v>
      </c>
      <c r="S13" s="135">
        <v>2319.7060429999997</v>
      </c>
      <c r="T13" s="135">
        <v>2350.0820162</v>
      </c>
      <c r="U13" s="135">
        <v>2584.026808000001</v>
      </c>
      <c r="V13" s="135">
        <v>2795.9710133000003</v>
      </c>
      <c r="W13" s="135">
        <v>2855.2498955999995</v>
      </c>
      <c r="X13" s="135">
        <v>2970.9649821999988</v>
      </c>
      <c r="Y13" s="135">
        <v>2660.6239737000001</v>
      </c>
      <c r="Z13" s="135">
        <v>2795.5552199999997</v>
      </c>
      <c r="AA13" s="135">
        <v>2363.7135785</v>
      </c>
      <c r="AB13" s="135">
        <v>2425.9537283</v>
      </c>
      <c r="AC13" s="135">
        <v>2298.8352278999996</v>
      </c>
      <c r="AD13" s="135">
        <v>2336.8579553999998</v>
      </c>
      <c r="AE13" s="135">
        <v>2312.510779499999</v>
      </c>
      <c r="AF13" s="135">
        <v>2331.7379921000002</v>
      </c>
      <c r="AG13" s="135">
        <v>2621.1112903000003</v>
      </c>
      <c r="AH13" s="135">
        <v>2798.4607972999993</v>
      </c>
      <c r="AI13" s="135">
        <v>2902.3850731000007</v>
      </c>
      <c r="AJ13" s="135">
        <v>2964.2153272</v>
      </c>
      <c r="AK13" s="135">
        <v>2753.6146865999995</v>
      </c>
      <c r="AL13" s="135">
        <v>2784.6253729</v>
      </c>
      <c r="AM13" s="135">
        <v>2582.4534225259999</v>
      </c>
      <c r="AN13" s="135">
        <v>2353.4351626844004</v>
      </c>
      <c r="AO13" s="135">
        <v>2251.7954121800008</v>
      </c>
      <c r="AP13" s="135">
        <v>2319.0126225284002</v>
      </c>
      <c r="AQ13" s="135">
        <v>2259.3624690728002</v>
      </c>
      <c r="AR13" s="135">
        <v>2333.8632682408997</v>
      </c>
      <c r="AS13" s="135">
        <v>2577.8575056973</v>
      </c>
      <c r="AT13" s="135">
        <v>2690.2768792728998</v>
      </c>
      <c r="AU13" s="135">
        <v>2820.0020929634002</v>
      </c>
      <c r="AV13" s="135">
        <v>2891.0332986441008</v>
      </c>
      <c r="AW13" s="135">
        <v>2562.4705884749001</v>
      </c>
      <c r="AX13" s="135">
        <v>2605.1211658118</v>
      </c>
      <c r="AY13" s="136">
        <v>2275.0281386668003</v>
      </c>
      <c r="AZ13" s="136">
        <v>2234.2738180545002</v>
      </c>
      <c r="BA13" s="136">
        <v>2156.5264425565006</v>
      </c>
      <c r="BB13" s="136">
        <v>2211.9404078553007</v>
      </c>
      <c r="BC13" s="136">
        <v>2178.2829715598009</v>
      </c>
      <c r="BD13" s="136">
        <v>2207.6171780247005</v>
      </c>
      <c r="BE13" s="136">
        <v>2426.3011426241997</v>
      </c>
      <c r="BF13" s="136">
        <v>2555.3434306910999</v>
      </c>
      <c r="BG13" s="136">
        <v>2788.6901828063005</v>
      </c>
      <c r="BH13" s="136">
        <v>2933.7850577046001</v>
      </c>
      <c r="BI13" s="136">
        <v>2630.9619306145996</v>
      </c>
      <c r="BJ13" s="136">
        <v>2702.6791836568996</v>
      </c>
    </row>
    <row r="14" spans="2:62" x14ac:dyDescent="0.2">
      <c r="B14" s="21" t="s">
        <v>25</v>
      </c>
      <c r="C14" s="135">
        <v>1159.239227</v>
      </c>
      <c r="D14" s="135">
        <v>1147.8021773</v>
      </c>
      <c r="E14" s="135">
        <v>1154.78284734</v>
      </c>
      <c r="F14" s="135">
        <v>1154.5714323999998</v>
      </c>
      <c r="G14" s="135">
        <v>1140.0322897999999</v>
      </c>
      <c r="H14" s="135">
        <v>1170.2050785599997</v>
      </c>
      <c r="I14" s="135">
        <v>1197.1402834800001</v>
      </c>
      <c r="J14" s="135">
        <v>1225.4147599999999</v>
      </c>
      <c r="K14" s="135">
        <v>1135.6690479999997</v>
      </c>
      <c r="L14" s="135">
        <v>1224.2716870000002</v>
      </c>
      <c r="M14" s="135">
        <v>1136.4813215000001</v>
      </c>
      <c r="N14" s="135">
        <v>1258.0036459999999</v>
      </c>
      <c r="O14" s="135">
        <v>1104.1889862600001</v>
      </c>
      <c r="P14" s="135">
        <v>1159.163272</v>
      </c>
      <c r="Q14" s="135">
        <v>1151.8625729999999</v>
      </c>
      <c r="R14" s="135">
        <v>1179.3719290000001</v>
      </c>
      <c r="S14" s="135">
        <v>1135.74469</v>
      </c>
      <c r="T14" s="135">
        <v>1151.5069629999998</v>
      </c>
      <c r="U14" s="135">
        <v>1198.262876</v>
      </c>
      <c r="V14" s="135">
        <v>1207.257838</v>
      </c>
      <c r="W14" s="135">
        <v>1107.5244240000002</v>
      </c>
      <c r="X14" s="135">
        <v>1216.4308520000002</v>
      </c>
      <c r="Y14" s="135">
        <v>1102.6110253399997</v>
      </c>
      <c r="Z14" s="135">
        <v>1207.6258017400003</v>
      </c>
      <c r="AA14" s="135">
        <v>1099.9556419999999</v>
      </c>
      <c r="AB14" s="135">
        <v>1156.3603450000003</v>
      </c>
      <c r="AC14" s="135">
        <v>1133.0842410000002</v>
      </c>
      <c r="AD14" s="135">
        <v>1141.0351839399998</v>
      </c>
      <c r="AE14" s="135">
        <v>1134.3357327799997</v>
      </c>
      <c r="AF14" s="135">
        <v>1119.6604849999997</v>
      </c>
      <c r="AG14" s="135">
        <v>1200.8398328800001</v>
      </c>
      <c r="AH14" s="135">
        <v>1196.6264539999997</v>
      </c>
      <c r="AI14" s="135">
        <v>1106.896565</v>
      </c>
      <c r="AJ14" s="135">
        <v>1203.2730509999999</v>
      </c>
      <c r="AK14" s="135">
        <v>1140.588317</v>
      </c>
      <c r="AL14" s="135">
        <v>1161.1834180000001</v>
      </c>
      <c r="AM14" s="135">
        <v>1142.9671679999999</v>
      </c>
      <c r="AN14" s="135">
        <v>1118.9374639999996</v>
      </c>
      <c r="AO14" s="135">
        <v>1105.5480169999998</v>
      </c>
      <c r="AP14" s="135">
        <v>1145.0891219999999</v>
      </c>
      <c r="AQ14" s="135">
        <v>1089.4633119999999</v>
      </c>
      <c r="AR14" s="135">
        <v>1113.2240299999999</v>
      </c>
      <c r="AS14" s="135">
        <v>1160.190114</v>
      </c>
      <c r="AT14" s="135">
        <v>1125.0772449999999</v>
      </c>
      <c r="AU14" s="135">
        <v>1071.25012694</v>
      </c>
      <c r="AV14" s="135">
        <v>1117.4692970000001</v>
      </c>
      <c r="AW14" s="135">
        <v>1026.622938</v>
      </c>
      <c r="AX14" s="135">
        <v>1108.6304480000001</v>
      </c>
      <c r="AY14" s="136">
        <v>1018.5440749999999</v>
      </c>
      <c r="AZ14" s="136">
        <v>1030.2171799400001</v>
      </c>
      <c r="BA14" s="136">
        <v>1046.4048413999999</v>
      </c>
      <c r="BB14" s="136">
        <v>1078.692947</v>
      </c>
      <c r="BC14" s="136">
        <v>1039.4148259999999</v>
      </c>
      <c r="BD14" s="136">
        <v>1052.6754669999998</v>
      </c>
      <c r="BE14" s="136">
        <v>1102.4485479999998</v>
      </c>
      <c r="BF14" s="136">
        <v>1087.3027359999999</v>
      </c>
      <c r="BG14" s="136">
        <v>1058.0958859999998</v>
      </c>
      <c r="BH14" s="136">
        <v>1112.5059289999999</v>
      </c>
      <c r="BI14" s="136">
        <v>1045.623306</v>
      </c>
      <c r="BJ14" s="136">
        <v>1146.8563290000002</v>
      </c>
    </row>
    <row r="16" spans="2:62" customFormat="1" x14ac:dyDescent="0.2">
      <c r="B16" s="11" t="s">
        <v>97</v>
      </c>
    </row>
    <row r="17" spans="2:3" customFormat="1" x14ac:dyDescent="0.2">
      <c r="B17" s="11" t="s">
        <v>26</v>
      </c>
    </row>
    <row r="18" spans="2:3" customFormat="1" x14ac:dyDescent="0.2">
      <c r="B18" s="11" t="s">
        <v>15</v>
      </c>
    </row>
    <row r="19" spans="2:3" x14ac:dyDescent="0.2">
      <c r="C19" s="141" t="s">
        <v>129</v>
      </c>
    </row>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CZ26"/>
  <sheetViews>
    <sheetView zoomScaleNormal="100" workbookViewId="0">
      <pane xSplit="4" ySplit="2" topLeftCell="E3" activePane="bottomRight" state="frozen"/>
      <selection pane="topRight"/>
      <selection pane="bottomLeft"/>
      <selection pane="bottomRight" activeCell="G23" sqref="G23:Q23"/>
    </sheetView>
  </sheetViews>
  <sheetFormatPr defaultRowHeight="12.75" x14ac:dyDescent="0.2"/>
  <cols>
    <col min="1" max="1" width="10.125" style="25" hidden="1" customWidth="1"/>
    <col min="2" max="2" width="0.375" style="25" hidden="1" customWidth="1"/>
    <col min="3" max="3" width="4.5" style="25" customWidth="1"/>
    <col min="4" max="4" width="21.5" style="25" customWidth="1"/>
    <col min="5" max="16384" width="9" style="25"/>
  </cols>
  <sheetData>
    <row r="2" spans="4:104" x14ac:dyDescent="0.2">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x14ac:dyDescent="0.2">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x14ac:dyDescent="0.2">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x14ac:dyDescent="0.2">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x14ac:dyDescent="0.2">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x14ac:dyDescent="0.2">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x14ac:dyDescent="0.2">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x14ac:dyDescent="0.2">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x14ac:dyDescent="0.2">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x14ac:dyDescent="0.2">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x14ac:dyDescent="0.2">
      <c r="D12" s="21" t="s">
        <v>24</v>
      </c>
      <c r="E12" s="22">
        <f>SUM(E9,E14)</f>
        <v>0.8674869999999828</v>
      </c>
      <c r="F12" s="22">
        <f t="shared" ref="F12:BQ12" si="0">SUM(F9,F14)</f>
        <v>0.86989999999991596</v>
      </c>
      <c r="G12" s="22">
        <f t="shared" si="0"/>
        <v>0.89150500000005195</v>
      </c>
      <c r="H12" s="22">
        <f t="shared" si="0"/>
        <v>0.88735399999995934</v>
      </c>
      <c r="I12" s="22">
        <f t="shared" si="0"/>
        <v>0.90869599999996353</v>
      </c>
      <c r="J12" s="22">
        <f t="shared" si="0"/>
        <v>0.9209049999999479</v>
      </c>
      <c r="K12" s="22">
        <f t="shared" si="0"/>
        <v>0.89966600000002472</v>
      </c>
      <c r="L12" s="22">
        <f t="shared" si="0"/>
        <v>0.88499400000000605</v>
      </c>
      <c r="M12" s="22">
        <f t="shared" si="0"/>
        <v>0.8994439999999031</v>
      </c>
      <c r="N12" s="22">
        <f t="shared" si="0"/>
        <v>0.93895500000007814</v>
      </c>
      <c r="O12" s="22">
        <f t="shared" si="0"/>
        <v>0.83885400000008303</v>
      </c>
      <c r="P12" s="22">
        <f t="shared" si="0"/>
        <v>0.948797999999897</v>
      </c>
      <c r="Q12" s="22">
        <f t="shared" si="0"/>
        <v>0.89235400000006848</v>
      </c>
      <c r="R12" s="22">
        <f t="shared" si="0"/>
        <v>0.98187800000005154</v>
      </c>
      <c r="S12" s="22">
        <f t="shared" si="0"/>
        <v>1.0722379999999703</v>
      </c>
      <c r="T12" s="22">
        <f t="shared" si="0"/>
        <v>1.2293170000000373</v>
      </c>
      <c r="U12" s="22">
        <f t="shared" si="0"/>
        <v>1.2442439999999806</v>
      </c>
      <c r="V12" s="22">
        <f t="shared" si="0"/>
        <v>1.240673999999899</v>
      </c>
      <c r="W12" s="22">
        <f t="shared" si="0"/>
        <v>1.2330280000001039</v>
      </c>
      <c r="X12" s="22">
        <f t="shared" si="0"/>
        <v>1.1855270000000928</v>
      </c>
      <c r="Y12" s="22">
        <f t="shared" si="0"/>
        <v>1.1127120000001014</v>
      </c>
      <c r="Z12" s="22">
        <f t="shared" si="0"/>
        <v>1.2305409999999029</v>
      </c>
      <c r="AA12" s="22">
        <f t="shared" si="0"/>
        <v>1.132223999999951</v>
      </c>
      <c r="AB12" s="22">
        <f t="shared" si="0"/>
        <v>1.2693759999999656</v>
      </c>
      <c r="AC12" s="22">
        <f t="shared" si="0"/>
        <v>1.1652180000000953</v>
      </c>
      <c r="AD12" s="22">
        <f t="shared" si="0"/>
        <v>1.2688080000000355</v>
      </c>
      <c r="AE12" s="22">
        <f t="shared" si="0"/>
        <v>1.2999580000000606</v>
      </c>
      <c r="AF12" s="22">
        <f t="shared" si="0"/>
        <v>1.3270390000000134</v>
      </c>
      <c r="AG12" s="22">
        <f t="shared" si="0"/>
        <v>1.3125290000000405</v>
      </c>
      <c r="AH12" s="22">
        <f t="shared" si="0"/>
        <v>1.2948389999999108</v>
      </c>
      <c r="AI12" s="22">
        <f t="shared" si="0"/>
        <v>1.3438510000000861</v>
      </c>
      <c r="AJ12" s="22">
        <f t="shared" si="0"/>
        <v>1.3094479999999749</v>
      </c>
      <c r="AK12" s="22">
        <f t="shared" si="0"/>
        <v>1.2665260000001126</v>
      </c>
      <c r="AL12" s="22">
        <f t="shared" si="0"/>
        <v>1.3548840000000837</v>
      </c>
      <c r="AM12" s="22">
        <f t="shared" si="0"/>
        <v>1.3383429999998953</v>
      </c>
      <c r="AN12" s="22">
        <f t="shared" si="0"/>
        <v>1.326958999999988</v>
      </c>
      <c r="AO12" s="22">
        <f t="shared" si="0"/>
        <v>1.294360000000097</v>
      </c>
      <c r="AP12" s="22">
        <f t="shared" si="0"/>
        <v>1.2814769999999953</v>
      </c>
      <c r="AQ12" s="22">
        <f t="shared" si="0"/>
        <v>1.3123089999999138</v>
      </c>
      <c r="AR12" s="22">
        <f t="shared" si="0"/>
        <v>1.3848929999994652</v>
      </c>
      <c r="AS12" s="22">
        <f t="shared" si="0"/>
        <v>1.4012490000000071</v>
      </c>
      <c r="AT12" s="22">
        <f t="shared" si="0"/>
        <v>1.3982009999999718</v>
      </c>
      <c r="AU12" s="22">
        <f t="shared" si="0"/>
        <v>1.4910099999999602</v>
      </c>
      <c r="AV12" s="22">
        <f t="shared" si="0"/>
        <v>1.4280859999998938</v>
      </c>
      <c r="AW12" s="22">
        <f t="shared" si="0"/>
        <v>1.417596999999887</v>
      </c>
      <c r="AX12" s="22">
        <f t="shared" si="0"/>
        <v>1.4530839999997625</v>
      </c>
      <c r="AY12" s="22">
        <f t="shared" si="0"/>
        <v>1.3252739999998084</v>
      </c>
      <c r="AZ12" s="22">
        <f t="shared" si="0"/>
        <v>1.431201000000101</v>
      </c>
      <c r="BA12" s="22">
        <f t="shared" si="0"/>
        <v>0.82274199999994835</v>
      </c>
      <c r="BB12" s="22">
        <f t="shared" si="0"/>
        <v>0.81111659999987751</v>
      </c>
      <c r="BC12" s="22">
        <f t="shared" si="0"/>
        <v>0.64137299999993047</v>
      </c>
      <c r="BD12" s="22">
        <f t="shared" si="0"/>
        <v>0.94451420000018516</v>
      </c>
      <c r="BE12" s="22">
        <f t="shared" si="0"/>
        <v>1.9473639999998795</v>
      </c>
      <c r="BF12" s="22">
        <f t="shared" si="0"/>
        <v>2.0613399999997455</v>
      </c>
      <c r="BG12" s="22">
        <f t="shared" si="0"/>
        <v>2.0035806999997021</v>
      </c>
      <c r="BH12" s="22">
        <f t="shared" si="0"/>
        <v>1.9504925999999614</v>
      </c>
      <c r="BI12" s="22">
        <f t="shared" si="0"/>
        <v>1.412967799999933</v>
      </c>
      <c r="BJ12" s="22">
        <f t="shared" si="0"/>
        <v>1.9635683999999856</v>
      </c>
      <c r="BK12" s="22">
        <f t="shared" si="0"/>
        <v>1.5978055999999015</v>
      </c>
      <c r="BL12" s="22">
        <f t="shared" si="0"/>
        <v>-0.14661549999982526</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x14ac:dyDescent="0.2">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x14ac:dyDescent="0.2">
      <c r="D14" s="21" t="s">
        <v>25</v>
      </c>
      <c r="E14" s="26">
        <f>'Orig. fully-reconciled - all'!C14-'Revised fully-reconciled - all'!C14</f>
        <v>0.8674869999999828</v>
      </c>
      <c r="F14" s="26">
        <f>'Orig. fully-reconciled - all'!D14-'Revised fully-reconciled - all'!D14</f>
        <v>0.86989999999991596</v>
      </c>
      <c r="G14" s="26">
        <f>'Orig. fully-reconciled - all'!E14-'Revised fully-reconciled - all'!E14</f>
        <v>0.89150500000005195</v>
      </c>
      <c r="H14" s="26">
        <f>'Orig. fully-reconciled - all'!F14-'Revised fully-reconciled - all'!F14</f>
        <v>0.88735399999995934</v>
      </c>
      <c r="I14" s="26">
        <f>'Orig. fully-reconciled - all'!G14-'Revised fully-reconciled - all'!G14</f>
        <v>0.90869599999996353</v>
      </c>
      <c r="J14" s="26">
        <f>'Orig. fully-reconciled - all'!H14-'Revised fully-reconciled - all'!H14</f>
        <v>0.9209049999999479</v>
      </c>
      <c r="K14" s="26">
        <f>'Orig. fully-reconciled - all'!I14-'Revised fully-reconciled - all'!I14</f>
        <v>0.89966600000002472</v>
      </c>
      <c r="L14" s="26">
        <f>'Orig. fully-reconciled - all'!J14-'Revised fully-reconciled - all'!J14</f>
        <v>0.88499400000000605</v>
      </c>
      <c r="M14" s="26">
        <f>'Orig. fully-reconciled - all'!K14-'Revised fully-reconciled - all'!K14</f>
        <v>0.8994439999999031</v>
      </c>
      <c r="N14" s="26">
        <f>'Orig. fully-reconciled - all'!L14-'Revised fully-reconciled - all'!L14</f>
        <v>0.93895500000007814</v>
      </c>
      <c r="O14" s="26">
        <f>'Orig. fully-reconciled - all'!M14-'Revised fully-reconciled - all'!M14</f>
        <v>0.83885400000008303</v>
      </c>
      <c r="P14" s="26">
        <f>'Orig. fully-reconciled - all'!N14-'Revised fully-reconciled - all'!N14</f>
        <v>0.948797999999897</v>
      </c>
      <c r="Q14" s="26">
        <f>'Orig. fully-reconciled - all'!O14-'Revised fully-reconciled - all'!O14</f>
        <v>0.89235400000006848</v>
      </c>
      <c r="R14" s="26">
        <f>'Orig. fully-reconciled - all'!P14-'Revised fully-reconciled - all'!P14</f>
        <v>0.98187800000005154</v>
      </c>
      <c r="S14" s="26">
        <f>'Orig. fully-reconciled - all'!Q14-'Revised fully-reconciled - all'!Q14</f>
        <v>1.0722379999999703</v>
      </c>
      <c r="T14" s="26">
        <f>'Orig. fully-reconciled - all'!R14-'Revised fully-reconciled - all'!R14</f>
        <v>1.2293170000000373</v>
      </c>
      <c r="U14" s="26">
        <f>'Orig. fully-reconciled - all'!S14-'Revised fully-reconciled - all'!S14</f>
        <v>1.2442439999999806</v>
      </c>
      <c r="V14" s="26">
        <f>'Orig. fully-reconciled - all'!T14-'Revised fully-reconciled - all'!T14</f>
        <v>1.240673999999899</v>
      </c>
      <c r="W14" s="26">
        <f>'Orig. fully-reconciled - all'!U14-'Revised fully-reconciled - all'!U14</f>
        <v>1.2330280000001039</v>
      </c>
      <c r="X14" s="26">
        <f>'Orig. fully-reconciled - all'!V14-'Revised fully-reconciled - all'!V14</f>
        <v>1.1855270000000928</v>
      </c>
      <c r="Y14" s="26">
        <f>'Orig. fully-reconciled - all'!W14-'Revised fully-reconciled - all'!W14</f>
        <v>1.1127120000001014</v>
      </c>
      <c r="Z14" s="26">
        <f>'Orig. fully-reconciled - all'!X14-'Revised fully-reconciled - all'!X14</f>
        <v>1.2305409999999029</v>
      </c>
      <c r="AA14" s="26">
        <f>'Orig. fully-reconciled - all'!Y14-'Revised fully-reconciled - all'!Y14</f>
        <v>1.132223999999951</v>
      </c>
      <c r="AB14" s="26">
        <f>'Orig. fully-reconciled - all'!Z14-'Revised fully-reconciled - all'!Z14</f>
        <v>1.2693759999999656</v>
      </c>
      <c r="AC14" s="26">
        <f>'Orig. fully-reconciled - all'!AA14-'Revised fully-reconciled - all'!AA14</f>
        <v>1.1652180000000953</v>
      </c>
      <c r="AD14" s="26">
        <f>'Orig. fully-reconciled - all'!AB14-'Revised fully-reconciled - all'!AB14</f>
        <v>1.2688080000000355</v>
      </c>
      <c r="AE14" s="26">
        <f>'Orig. fully-reconciled - all'!AC14-'Revised fully-reconciled - all'!AC14</f>
        <v>1.2999580000000606</v>
      </c>
      <c r="AF14" s="26">
        <f>'Orig. fully-reconciled - all'!AD14-'Revised fully-reconciled - all'!AD14</f>
        <v>1.3270390000000134</v>
      </c>
      <c r="AG14" s="26">
        <f>'Orig. fully-reconciled - all'!AE14-'Revised fully-reconciled - all'!AE14</f>
        <v>1.3125290000000405</v>
      </c>
      <c r="AH14" s="26">
        <f>'Orig. fully-reconciled - all'!AF14-'Revised fully-reconciled - all'!AF14</f>
        <v>1.2948389999999108</v>
      </c>
      <c r="AI14" s="26">
        <f>'Orig. fully-reconciled - all'!AG14-'Revised fully-reconciled - all'!AG14</f>
        <v>1.3438510000000861</v>
      </c>
      <c r="AJ14" s="26">
        <f>'Orig. fully-reconciled - all'!AH14-'Revised fully-reconciled - all'!AH14</f>
        <v>1.3094479999999749</v>
      </c>
      <c r="AK14" s="26">
        <f>'Orig. fully-reconciled - all'!AI14-'Revised fully-reconciled - all'!AI14</f>
        <v>1.2665260000001126</v>
      </c>
      <c r="AL14" s="26">
        <f>'Orig. fully-reconciled - all'!AJ14-'Revised fully-reconciled - all'!AJ14</f>
        <v>1.3548840000000837</v>
      </c>
      <c r="AM14" s="26">
        <f>'Orig. fully-reconciled - all'!AK14-'Revised fully-reconciled - all'!AK14</f>
        <v>1.3383429999998953</v>
      </c>
      <c r="AN14" s="26">
        <f>'Orig. fully-reconciled - all'!AL14-'Revised fully-reconciled - all'!AL14</f>
        <v>1.326958999999988</v>
      </c>
      <c r="AO14" s="26">
        <f>'Orig. fully-reconciled - all'!AM14-'Revised fully-reconciled - all'!AM14</f>
        <v>1.294360000000097</v>
      </c>
      <c r="AP14" s="26">
        <f>'Orig. fully-reconciled - all'!AN14-'Revised fully-reconciled - all'!AN14</f>
        <v>1.2814769999999953</v>
      </c>
      <c r="AQ14" s="26">
        <f>'Orig. fully-reconciled - all'!AO14-'Revised fully-reconciled - all'!AO14</f>
        <v>1.3123089999999138</v>
      </c>
      <c r="AR14" s="26">
        <f>'Orig. fully-reconciled - all'!AP14-'Revised fully-reconciled - all'!AP14</f>
        <v>1.3848929999994652</v>
      </c>
      <c r="AS14" s="26">
        <f>'Orig. fully-reconciled - all'!AQ14-'Revised fully-reconciled - all'!AQ14</f>
        <v>1.4012490000000071</v>
      </c>
      <c r="AT14" s="26">
        <f>'Orig. fully-reconciled - all'!AR14-'Revised fully-reconciled - all'!AR14</f>
        <v>1.3982009999999718</v>
      </c>
      <c r="AU14" s="26">
        <f>'Orig. fully-reconciled - all'!AS14-'Revised fully-reconciled - all'!AS14</f>
        <v>1.4910099999999602</v>
      </c>
      <c r="AV14" s="26">
        <f>'Orig. fully-reconciled - all'!AT14-'Revised fully-reconciled - all'!AT14</f>
        <v>1.4280859999998938</v>
      </c>
      <c r="AW14" s="26">
        <f>'Orig. fully-reconciled - all'!AU14-'Revised fully-reconciled - all'!AU14</f>
        <v>1.417596999999887</v>
      </c>
      <c r="AX14" s="26">
        <f>'Orig. fully-reconciled - all'!AV14-'Revised fully-reconciled - all'!AV14</f>
        <v>1.4530839999997625</v>
      </c>
      <c r="AY14" s="26">
        <f>'Orig. fully-reconciled - all'!AW14-'Revised fully-reconciled - all'!AW14</f>
        <v>1.3252739999998084</v>
      </c>
      <c r="AZ14" s="26">
        <f>'Orig. fully-reconciled - all'!AX14-'Revised fully-reconciled - all'!AX14</f>
        <v>1.431201000000101</v>
      </c>
      <c r="BA14" s="26">
        <f>'Orig. fully-reconciled - all'!AY14-'Revised fully-reconciled - all'!AY14</f>
        <v>0.82274199999994835</v>
      </c>
      <c r="BB14" s="26">
        <f>'Orig. fully-reconciled - all'!AZ14-'Revised fully-reconciled - all'!AZ14</f>
        <v>0.81111659999987751</v>
      </c>
      <c r="BC14" s="26">
        <f>'Orig. fully-reconciled - all'!BA14-'Revised fully-reconciled - all'!BA14</f>
        <v>0.64137299999993047</v>
      </c>
      <c r="BD14" s="26">
        <f>'Orig. fully-reconciled - all'!BB14-'Revised fully-reconciled - all'!BB14</f>
        <v>0.94451420000018516</v>
      </c>
      <c r="BE14" s="26">
        <f>'Orig. fully-reconciled - all'!BC14-'Revised fully-reconciled - all'!BC14</f>
        <v>1.9473639999998795</v>
      </c>
      <c r="BF14" s="26">
        <f>'Orig. fully-reconciled - all'!BD14-'Revised fully-reconciled - all'!BD14</f>
        <v>2.0613399999997455</v>
      </c>
      <c r="BG14" s="26">
        <f>'Orig. fully-reconciled - all'!BE14-'Revised fully-reconciled - all'!BE14</f>
        <v>2.0035806999997021</v>
      </c>
      <c r="BH14" s="26">
        <f>'Orig. fully-reconciled - all'!BF14-'Revised fully-reconciled - all'!BF14</f>
        <v>1.9504925999999614</v>
      </c>
      <c r="BI14" s="26">
        <f>'Orig. fully-reconciled - all'!BG14-'Revised fully-reconciled - all'!BG14</f>
        <v>1.412967799999933</v>
      </c>
      <c r="BJ14" s="26">
        <f>'Orig. fully-reconciled - all'!BH14-'Revised fully-reconciled - all'!BH14</f>
        <v>1.9635683999999856</v>
      </c>
      <c r="BK14" s="26">
        <f>'Orig. fully-reconciled - all'!BI14-'Revised fully-reconciled - all'!BI14</f>
        <v>1.5978055999999015</v>
      </c>
      <c r="BL14" s="26">
        <f>'Orig. fully-reconciled - all'!BJ14-'Revised fully-reconciled - all'!BJ14</f>
        <v>-0.14661549999982526</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x14ac:dyDescent="0.2">
      <c r="D16" s="11"/>
    </row>
    <row r="17" spans="1:90" ht="41.25" customHeight="1" x14ac:dyDescent="0.2">
      <c r="D17" s="152" t="s">
        <v>122</v>
      </c>
      <c r="E17" s="159" t="s">
        <v>110</v>
      </c>
      <c r="F17" s="159"/>
      <c r="G17" s="153" t="s">
        <v>29</v>
      </c>
      <c r="H17" s="154"/>
      <c r="I17" s="154"/>
      <c r="J17" s="154"/>
      <c r="K17" s="154"/>
      <c r="L17" s="154"/>
      <c r="M17" s="154"/>
      <c r="N17" s="154"/>
      <c r="O17" s="154"/>
      <c r="P17" s="154"/>
      <c r="Q17" s="155"/>
    </row>
    <row r="18" spans="1:90" ht="25.5" customHeight="1" x14ac:dyDescent="0.2">
      <c r="A18" s="25" t="s">
        <v>30</v>
      </c>
      <c r="B18" s="25" t="s">
        <v>31</v>
      </c>
      <c r="D18" s="152"/>
      <c r="E18" s="128" t="s">
        <v>111</v>
      </c>
      <c r="F18" s="128" t="s">
        <v>112</v>
      </c>
      <c r="G18" s="156"/>
      <c r="H18" s="157"/>
      <c r="I18" s="157"/>
      <c r="J18" s="157"/>
      <c r="K18" s="157"/>
      <c r="L18" s="157"/>
      <c r="M18" s="157"/>
      <c r="N18" s="157"/>
      <c r="O18" s="157"/>
      <c r="P18" s="157"/>
      <c r="Q18" s="158"/>
      <c r="CL18" s="27"/>
    </row>
    <row r="19" spans="1:90" x14ac:dyDescent="0.2">
      <c r="A19" s="25">
        <v>1</v>
      </c>
      <c r="B19" s="25">
        <v>12</v>
      </c>
      <c r="D19" s="28" t="s">
        <v>9</v>
      </c>
      <c r="E19" s="28">
        <f t="shared" ref="E19:E23" ca="1" si="2">SUM(OFFSET(Entry_Anchor,0,A19,1,B19))</f>
        <v>0</v>
      </c>
      <c r="F19" s="28">
        <f t="shared" ref="F19:F23" ca="1" si="3">SUM(OFFSET(NHH_Exit_Anchor,0,A19,1,B19),OFFSET(HH_Exit_Anchor,0,A19,1,B19))</f>
        <v>10.756557999999814</v>
      </c>
      <c r="G19" s="151" t="s">
        <v>134</v>
      </c>
      <c r="H19" s="151"/>
      <c r="I19" s="151"/>
      <c r="J19" s="151"/>
      <c r="K19" s="151"/>
      <c r="L19" s="151"/>
      <c r="M19" s="151"/>
      <c r="N19" s="151"/>
      <c r="O19" s="151"/>
      <c r="P19" s="151"/>
      <c r="Q19" s="151"/>
    </row>
    <row r="20" spans="1:90" x14ac:dyDescent="0.2">
      <c r="A20" s="25">
        <f>A19+12</f>
        <v>13</v>
      </c>
      <c r="B20" s="25">
        <v>12</v>
      </c>
      <c r="D20" s="28" t="s">
        <v>10</v>
      </c>
      <c r="E20" s="28">
        <f t="shared" ca="1" si="2"/>
        <v>0</v>
      </c>
      <c r="F20" s="28">
        <f t="shared" ca="1" si="3"/>
        <v>13.824113000000125</v>
      </c>
      <c r="G20" s="151" t="s">
        <v>134</v>
      </c>
      <c r="H20" s="151"/>
      <c r="I20" s="151"/>
      <c r="J20" s="151"/>
      <c r="K20" s="151"/>
      <c r="L20" s="151"/>
      <c r="M20" s="151"/>
      <c r="N20" s="151"/>
      <c r="O20" s="151"/>
      <c r="P20" s="151"/>
      <c r="Q20" s="151"/>
    </row>
    <row r="21" spans="1:90" x14ac:dyDescent="0.2">
      <c r="A21" s="25">
        <f t="shared" ref="A21:A23" si="4">A20+12</f>
        <v>25</v>
      </c>
      <c r="B21" s="25">
        <v>12</v>
      </c>
      <c r="D21" s="28" t="s">
        <v>11</v>
      </c>
      <c r="E21" s="28">
        <f t="shared" ca="1" si="2"/>
        <v>0</v>
      </c>
      <c r="F21" s="28">
        <f t="shared" ca="1" si="3"/>
        <v>15.608402000000297</v>
      </c>
      <c r="G21" s="151" t="s">
        <v>134</v>
      </c>
      <c r="H21" s="151"/>
      <c r="I21" s="151"/>
      <c r="J21" s="151"/>
      <c r="K21" s="151"/>
      <c r="L21" s="151"/>
      <c r="M21" s="151"/>
      <c r="N21" s="151"/>
      <c r="O21" s="151"/>
      <c r="P21" s="151"/>
      <c r="Q21" s="151"/>
    </row>
    <row r="22" spans="1:90" x14ac:dyDescent="0.2">
      <c r="A22" s="25">
        <f t="shared" si="4"/>
        <v>37</v>
      </c>
      <c r="B22" s="25">
        <v>12</v>
      </c>
      <c r="D22" s="28" t="s">
        <v>12</v>
      </c>
      <c r="E22" s="28">
        <f t="shared" ca="1" si="2"/>
        <v>0</v>
      </c>
      <c r="F22" s="28">
        <f t="shared" ca="1" si="3"/>
        <v>16.618740999998863</v>
      </c>
      <c r="G22" s="151" t="s">
        <v>134</v>
      </c>
      <c r="H22" s="151"/>
      <c r="I22" s="151"/>
      <c r="J22" s="151"/>
      <c r="K22" s="151"/>
      <c r="L22" s="151"/>
      <c r="M22" s="151"/>
      <c r="N22" s="151"/>
      <c r="O22" s="151"/>
      <c r="P22" s="151"/>
      <c r="Q22" s="151"/>
    </row>
    <row r="23" spans="1:90" x14ac:dyDescent="0.2">
      <c r="A23" s="25">
        <f t="shared" si="4"/>
        <v>49</v>
      </c>
      <c r="B23" s="25">
        <v>12</v>
      </c>
      <c r="D23" s="28" t="s">
        <v>13</v>
      </c>
      <c r="E23" s="28">
        <f t="shared" ca="1" si="2"/>
        <v>0</v>
      </c>
      <c r="F23" s="28">
        <f t="shared" ca="1" si="3"/>
        <v>16.010249399999225</v>
      </c>
      <c r="G23" s="151" t="s">
        <v>139</v>
      </c>
      <c r="H23" s="151"/>
      <c r="I23" s="151"/>
      <c r="J23" s="151"/>
      <c r="K23" s="151"/>
      <c r="L23" s="151"/>
      <c r="M23" s="151"/>
      <c r="N23" s="151"/>
      <c r="O23" s="151"/>
      <c r="P23" s="151"/>
      <c r="Q23" s="151"/>
    </row>
    <row r="25" spans="1:90" x14ac:dyDescent="0.2">
      <c r="D25" s="124" t="s">
        <v>98</v>
      </c>
    </row>
    <row r="26" spans="1:90" x14ac:dyDescent="0.2">
      <c r="D26" s="124"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0866141732283472" right="0.70866141732283472" top="0.74803149606299213" bottom="0.74803149606299213" header="0.31496062992125984" footer="0.31496062992125984"/>
  <pageSetup paperSize="8" orientation="landscape" r:id="rId1"/>
  <headerFooter>
    <oddFooter>&amp;L&amp;Z&amp;F&amp;A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B1:O53"/>
  <sheetViews>
    <sheetView zoomScaleNormal="100" workbookViewId="0">
      <selection activeCell="G39" sqref="G39"/>
    </sheetView>
  </sheetViews>
  <sheetFormatPr defaultRowHeight="12.75" x14ac:dyDescent="0.2"/>
  <cols>
    <col min="2" max="2" width="12.75" customWidth="1"/>
    <col min="3" max="3" width="16.625" customWidth="1"/>
    <col min="4" max="4" width="16" customWidth="1"/>
    <col min="5" max="5" width="16.625" customWidth="1"/>
    <col min="6" max="7" width="16" customWidth="1"/>
  </cols>
  <sheetData>
    <row r="1" spans="2:7" ht="12.75" customHeight="1" x14ac:dyDescent="0.2">
      <c r="B1" s="1" t="s">
        <v>130</v>
      </c>
      <c r="D1" s="1"/>
    </row>
    <row r="2" spans="2:7" x14ac:dyDescent="0.2">
      <c r="B2" s="1"/>
    </row>
    <row r="3" spans="2:7" ht="25.5" x14ac:dyDescent="0.2">
      <c r="C3" s="163" t="s">
        <v>113</v>
      </c>
      <c r="D3" s="164"/>
      <c r="E3" s="163" t="s">
        <v>131</v>
      </c>
      <c r="F3" s="164"/>
      <c r="G3" s="4" t="s">
        <v>2</v>
      </c>
    </row>
    <row r="4" spans="2:7" ht="12.75" customHeight="1" x14ac:dyDescent="0.2">
      <c r="C4" s="146" t="s">
        <v>101</v>
      </c>
      <c r="D4" s="147" t="s">
        <v>114</v>
      </c>
      <c r="E4" s="146" t="s">
        <v>101</v>
      </c>
      <c r="F4" s="147" t="s">
        <v>114</v>
      </c>
      <c r="G4" s="147" t="s">
        <v>102</v>
      </c>
    </row>
    <row r="5" spans="2:7" ht="12.75" customHeight="1" x14ac:dyDescent="0.2">
      <c r="B5" s="160" t="s">
        <v>13</v>
      </c>
      <c r="C5" s="161"/>
      <c r="D5" s="161"/>
      <c r="E5" s="161"/>
      <c r="F5" s="161"/>
      <c r="G5" s="162"/>
    </row>
    <row r="6" spans="2:7" x14ac:dyDescent="0.2">
      <c r="B6" s="125" t="s">
        <v>103</v>
      </c>
      <c r="C6" s="126"/>
      <c r="D6" s="137">
        <v>641.20600000000002</v>
      </c>
      <c r="E6" s="126"/>
      <c r="F6" s="137">
        <f>D6</f>
        <v>641.20600000000002</v>
      </c>
      <c r="G6" s="138"/>
    </row>
    <row r="7" spans="2:7" x14ac:dyDescent="0.2">
      <c r="B7" s="125" t="s">
        <v>104</v>
      </c>
      <c r="C7" s="126"/>
      <c r="D7" s="137">
        <v>8857.56</v>
      </c>
      <c r="E7" s="126"/>
      <c r="F7" s="137">
        <f t="shared" ref="E7:F11" si="0">D7</f>
        <v>8857.56</v>
      </c>
      <c r="G7" s="138"/>
    </row>
    <row r="8" spans="2:7" x14ac:dyDescent="0.2">
      <c r="B8" s="125" t="s">
        <v>105</v>
      </c>
      <c r="C8" s="126"/>
      <c r="D8" s="137">
        <v>5568.8490000000002</v>
      </c>
      <c r="E8" s="126"/>
      <c r="F8" s="137">
        <f t="shared" si="0"/>
        <v>5568.8490000000002</v>
      </c>
      <c r="G8" s="138"/>
    </row>
    <row r="9" spans="2:7" x14ac:dyDescent="0.2">
      <c r="B9" s="125" t="s">
        <v>106</v>
      </c>
      <c r="C9" s="126"/>
      <c r="D9" s="137">
        <v>2604.152</v>
      </c>
      <c r="E9" s="126"/>
      <c r="F9" s="137">
        <f t="shared" si="0"/>
        <v>2604.152</v>
      </c>
      <c r="G9" s="138"/>
    </row>
    <row r="10" spans="2:7" x14ac:dyDescent="0.2">
      <c r="B10" s="125" t="s">
        <v>107</v>
      </c>
      <c r="C10" s="126"/>
      <c r="D10" s="137">
        <v>10663.901</v>
      </c>
      <c r="E10" s="126"/>
      <c r="F10" s="137">
        <f t="shared" si="0"/>
        <v>10663.901</v>
      </c>
      <c r="G10" s="138"/>
    </row>
    <row r="11" spans="2:7" x14ac:dyDescent="0.2">
      <c r="B11" s="127" t="s">
        <v>50</v>
      </c>
      <c r="C11" s="137">
        <v>29627.091199999999</v>
      </c>
      <c r="D11" s="137">
        <f>SUM(D6:D10)</f>
        <v>28335.667999999998</v>
      </c>
      <c r="E11" s="137">
        <f t="shared" si="0"/>
        <v>29627.091199999999</v>
      </c>
      <c r="F11" s="137">
        <f>SUM(F6:F10)</f>
        <v>28335.667999999998</v>
      </c>
      <c r="G11" s="138">
        <f>SUM(G6:G10)</f>
        <v>0</v>
      </c>
    </row>
    <row r="12" spans="2:7" x14ac:dyDescent="0.2">
      <c r="B12" s="160" t="s">
        <v>12</v>
      </c>
      <c r="C12" s="161"/>
      <c r="D12" s="161"/>
      <c r="E12" s="161"/>
      <c r="F12" s="162"/>
      <c r="G12" s="144"/>
    </row>
    <row r="13" spans="2:7" x14ac:dyDescent="0.2">
      <c r="B13" s="125" t="s">
        <v>103</v>
      </c>
      <c r="C13" s="126"/>
      <c r="D13" s="137">
        <v>609.98</v>
      </c>
      <c r="E13" s="126"/>
      <c r="F13" s="137">
        <f>D13</f>
        <v>609.98</v>
      </c>
      <c r="G13" s="144"/>
    </row>
    <row r="14" spans="2:7" x14ac:dyDescent="0.2">
      <c r="B14" s="125" t="s">
        <v>104</v>
      </c>
      <c r="C14" s="126"/>
      <c r="D14" s="137">
        <v>9162.1370000000006</v>
      </c>
      <c r="E14" s="126"/>
      <c r="F14" s="137">
        <f t="shared" ref="F14:F17" si="1">D14</f>
        <v>9162.1370000000006</v>
      </c>
      <c r="G14" s="144"/>
    </row>
    <row r="15" spans="2:7" x14ac:dyDescent="0.2">
      <c r="B15" s="125" t="s">
        <v>105</v>
      </c>
      <c r="C15" s="126"/>
      <c r="D15" s="137">
        <v>5774.915</v>
      </c>
      <c r="E15" s="126"/>
      <c r="F15" s="137">
        <f t="shared" si="1"/>
        <v>5774.915</v>
      </c>
      <c r="G15" s="144"/>
    </row>
    <row r="16" spans="2:7" x14ac:dyDescent="0.2">
      <c r="B16" s="125" t="s">
        <v>106</v>
      </c>
      <c r="C16" s="126"/>
      <c r="D16" s="137">
        <v>2709.8009999999999</v>
      </c>
      <c r="E16" s="126"/>
      <c r="F16" s="137">
        <f t="shared" si="1"/>
        <v>2709.8009999999999</v>
      </c>
      <c r="G16" s="144"/>
    </row>
    <row r="17" spans="2:7" x14ac:dyDescent="0.2">
      <c r="B17" s="125" t="s">
        <v>107</v>
      </c>
      <c r="C17" s="126"/>
      <c r="D17" s="137">
        <v>10824.017</v>
      </c>
      <c r="E17" s="126"/>
      <c r="F17" s="137">
        <f t="shared" si="1"/>
        <v>10824.017</v>
      </c>
      <c r="G17" s="144"/>
    </row>
    <row r="18" spans="2:7" x14ac:dyDescent="0.2">
      <c r="B18" s="127" t="s">
        <v>50</v>
      </c>
      <c r="C18" s="137">
        <v>30222.692500000001</v>
      </c>
      <c r="D18" s="137">
        <f>SUM(D13:D17)</f>
        <v>29080.85</v>
      </c>
      <c r="E18" s="137">
        <f t="shared" ref="E18" si="2">C18</f>
        <v>30222.692500000001</v>
      </c>
      <c r="F18" s="137">
        <f>SUM(F13:F17)</f>
        <v>29080.85</v>
      </c>
      <c r="G18" s="144"/>
    </row>
    <row r="19" spans="2:7" x14ac:dyDescent="0.2">
      <c r="B19" s="160" t="s">
        <v>11</v>
      </c>
      <c r="C19" s="161"/>
      <c r="D19" s="161"/>
      <c r="E19" s="161"/>
      <c r="F19" s="162"/>
      <c r="G19" s="144"/>
    </row>
    <row r="20" spans="2:7" x14ac:dyDescent="0.2">
      <c r="B20" s="125" t="s">
        <v>103</v>
      </c>
      <c r="C20" s="126"/>
      <c r="D20" s="137">
        <v>709.64099999999996</v>
      </c>
      <c r="E20" s="126"/>
      <c r="F20" s="137">
        <f>D20</f>
        <v>709.64099999999996</v>
      </c>
      <c r="G20" s="144"/>
    </row>
    <row r="21" spans="2:7" x14ac:dyDescent="0.2">
      <c r="B21" s="125" t="s">
        <v>104</v>
      </c>
      <c r="C21" s="126"/>
      <c r="D21" s="137">
        <v>9669.4930000000004</v>
      </c>
      <c r="E21" s="126"/>
      <c r="F21" s="137">
        <f t="shared" ref="F21:F24" si="3">D21</f>
        <v>9669.4930000000004</v>
      </c>
      <c r="G21" s="144"/>
    </row>
    <row r="22" spans="2:7" x14ac:dyDescent="0.2">
      <c r="B22" s="125" t="s">
        <v>105</v>
      </c>
      <c r="C22" s="126"/>
      <c r="D22" s="137">
        <v>5738.1710000000003</v>
      </c>
      <c r="E22" s="126"/>
      <c r="F22" s="137">
        <f t="shared" si="3"/>
        <v>5738.1710000000003</v>
      </c>
      <c r="G22" s="144"/>
    </row>
    <row r="23" spans="2:7" x14ac:dyDescent="0.2">
      <c r="B23" s="125" t="s">
        <v>106</v>
      </c>
      <c r="C23" s="126"/>
      <c r="D23" s="137">
        <v>2468.0540000000001</v>
      </c>
      <c r="E23" s="126"/>
      <c r="F23" s="137">
        <f t="shared" si="3"/>
        <v>2468.0540000000001</v>
      </c>
      <c r="G23" s="144"/>
    </row>
    <row r="24" spans="2:7" x14ac:dyDescent="0.2">
      <c r="B24" s="125" t="s">
        <v>107</v>
      </c>
      <c r="C24" s="126"/>
      <c r="D24" s="137">
        <v>11080.003000000001</v>
      </c>
      <c r="E24" s="126"/>
      <c r="F24" s="137">
        <f t="shared" si="3"/>
        <v>11080.003000000001</v>
      </c>
      <c r="G24" s="144"/>
    </row>
    <row r="25" spans="2:7" x14ac:dyDescent="0.2">
      <c r="B25" s="127" t="s">
        <v>50</v>
      </c>
      <c r="C25" s="137">
        <v>30883.54</v>
      </c>
      <c r="D25" s="137">
        <f>SUM(D20:D24)</f>
        <v>29665.362000000001</v>
      </c>
      <c r="E25" s="137">
        <f t="shared" ref="E25" si="4">C25</f>
        <v>30883.54</v>
      </c>
      <c r="F25" s="137">
        <f>SUM(F20:F24)</f>
        <v>29665.362000000001</v>
      </c>
      <c r="G25" s="144"/>
    </row>
    <row r="26" spans="2:7" x14ac:dyDescent="0.2">
      <c r="B26" s="160" t="s">
        <v>10</v>
      </c>
      <c r="C26" s="161"/>
      <c r="D26" s="161"/>
      <c r="E26" s="161"/>
      <c r="F26" s="162"/>
      <c r="G26" s="144"/>
    </row>
    <row r="27" spans="2:7" x14ac:dyDescent="0.2">
      <c r="B27" s="125" t="s">
        <v>103</v>
      </c>
      <c r="C27" s="126"/>
      <c r="D27" s="137">
        <v>667.58699999999999</v>
      </c>
      <c r="E27" s="126"/>
      <c r="F27" s="137">
        <f>D27</f>
        <v>667.58699999999999</v>
      </c>
      <c r="G27" s="144"/>
    </row>
    <row r="28" spans="2:7" x14ac:dyDescent="0.2">
      <c r="B28" s="125" t="s">
        <v>104</v>
      </c>
      <c r="C28" s="126"/>
      <c r="D28" s="137">
        <v>9824.4310000000005</v>
      </c>
      <c r="E28" s="126"/>
      <c r="F28" s="137">
        <f t="shared" ref="F28:F31" si="5">D28</f>
        <v>9824.4310000000005</v>
      </c>
      <c r="G28" s="144"/>
    </row>
    <row r="29" spans="2:7" x14ac:dyDescent="0.2">
      <c r="B29" s="125" t="s">
        <v>105</v>
      </c>
      <c r="C29" s="126"/>
      <c r="D29" s="137">
        <v>5682.8519999999999</v>
      </c>
      <c r="E29" s="126"/>
      <c r="F29" s="137">
        <f t="shared" si="5"/>
        <v>5682.8519999999999</v>
      </c>
      <c r="G29" s="144"/>
    </row>
    <row r="30" spans="2:7" x14ac:dyDescent="0.2">
      <c r="B30" s="125" t="s">
        <v>106</v>
      </c>
      <c r="C30" s="126"/>
      <c r="D30" s="137">
        <v>2442.2350000000001</v>
      </c>
      <c r="E30" s="126"/>
      <c r="F30" s="137">
        <f t="shared" si="5"/>
        <v>2442.2350000000001</v>
      </c>
      <c r="G30" s="144"/>
    </row>
    <row r="31" spans="2:7" x14ac:dyDescent="0.2">
      <c r="B31" s="125" t="s">
        <v>107</v>
      </c>
      <c r="C31" s="126"/>
      <c r="D31" s="137">
        <v>10891.843000000001</v>
      </c>
      <c r="E31" s="126"/>
      <c r="F31" s="137">
        <f t="shared" si="5"/>
        <v>10891.843000000001</v>
      </c>
      <c r="G31" s="144"/>
    </row>
    <row r="32" spans="2:7" x14ac:dyDescent="0.2">
      <c r="B32" s="127" t="s">
        <v>50</v>
      </c>
      <c r="C32" s="137">
        <v>31025.831999999999</v>
      </c>
      <c r="D32" s="137">
        <f>SUM(D27:D31)</f>
        <v>29508.948</v>
      </c>
      <c r="E32" s="137">
        <f t="shared" ref="E32" si="6">C32</f>
        <v>31025.831999999999</v>
      </c>
      <c r="F32" s="137">
        <f>SUM(F27:F31)</f>
        <v>29508.948</v>
      </c>
      <c r="G32" s="144"/>
    </row>
    <row r="33" spans="2:15" x14ac:dyDescent="0.2">
      <c r="B33" s="160" t="s">
        <v>9</v>
      </c>
      <c r="C33" s="161"/>
      <c r="D33" s="161"/>
      <c r="E33" s="161"/>
      <c r="F33" s="162"/>
      <c r="G33" s="144"/>
    </row>
    <row r="34" spans="2:15" x14ac:dyDescent="0.2">
      <c r="B34" s="125" t="s">
        <v>103</v>
      </c>
      <c r="C34" s="126"/>
      <c r="D34" s="137">
        <v>723.048</v>
      </c>
      <c r="E34" s="126"/>
      <c r="F34" s="137">
        <f>D34</f>
        <v>723.048</v>
      </c>
      <c r="G34" s="144"/>
    </row>
    <row r="35" spans="2:15" x14ac:dyDescent="0.2">
      <c r="B35" s="125" t="s">
        <v>104</v>
      </c>
      <c r="C35" s="126"/>
      <c r="D35" s="137">
        <v>9858.5450000000001</v>
      </c>
      <c r="E35" s="126"/>
      <c r="F35" s="137">
        <f t="shared" ref="F35:F38" si="7">D35</f>
        <v>9858.5450000000001</v>
      </c>
      <c r="G35" s="144"/>
    </row>
    <row r="36" spans="2:15" x14ac:dyDescent="0.2">
      <c r="B36" s="125" t="s">
        <v>105</v>
      </c>
      <c r="C36" s="126"/>
      <c r="D36" s="137">
        <v>5751.42</v>
      </c>
      <c r="E36" s="126"/>
      <c r="F36" s="137">
        <f t="shared" si="7"/>
        <v>5751.42</v>
      </c>
      <c r="G36" s="144"/>
    </row>
    <row r="37" spans="2:15" x14ac:dyDescent="0.2">
      <c r="B37" s="125" t="s">
        <v>106</v>
      </c>
      <c r="C37" s="126"/>
      <c r="D37" s="137">
        <v>2707.6280000000002</v>
      </c>
      <c r="E37" s="126"/>
      <c r="F37" s="137">
        <f t="shared" si="7"/>
        <v>2707.6280000000002</v>
      </c>
      <c r="G37" s="144"/>
    </row>
    <row r="38" spans="2:15" x14ac:dyDescent="0.2">
      <c r="B38" s="125" t="s">
        <v>107</v>
      </c>
      <c r="C38" s="126"/>
      <c r="D38" s="137">
        <v>11064.218999999999</v>
      </c>
      <c r="E38" s="126"/>
      <c r="F38" s="137">
        <f t="shared" si="7"/>
        <v>11064.218999999999</v>
      </c>
      <c r="G38" s="144"/>
    </row>
    <row r="39" spans="2:15" x14ac:dyDescent="0.2">
      <c r="B39" s="127" t="s">
        <v>50</v>
      </c>
      <c r="C39" s="137">
        <v>31590.653999999999</v>
      </c>
      <c r="D39" s="137">
        <f>SUM(D34:D38)</f>
        <v>30104.86</v>
      </c>
      <c r="E39" s="137">
        <f t="shared" ref="E39" si="8">C39</f>
        <v>31590.653999999999</v>
      </c>
      <c r="F39" s="137">
        <f>SUM(F34:F38)</f>
        <v>30104.86</v>
      </c>
      <c r="G39" s="144"/>
    </row>
    <row r="40" spans="2:15" x14ac:dyDescent="0.2">
      <c r="B40" s="142"/>
      <c r="C40" s="143"/>
      <c r="D40" s="143"/>
      <c r="E40" s="143"/>
      <c r="F40" s="143"/>
      <c r="G40" s="145"/>
    </row>
    <row r="41" spans="2:15" x14ac:dyDescent="0.2">
      <c r="B41" s="11" t="s">
        <v>115</v>
      </c>
    </row>
    <row r="42" spans="2:15" x14ac:dyDescent="0.2">
      <c r="B42" s="11" t="s">
        <v>132</v>
      </c>
    </row>
    <row r="43" spans="2:15" x14ac:dyDescent="0.2">
      <c r="B43" s="11" t="s">
        <v>116</v>
      </c>
    </row>
    <row r="44" spans="2:15" x14ac:dyDescent="0.2">
      <c r="B44" s="11"/>
    </row>
    <row r="45" spans="2:15" x14ac:dyDescent="0.2">
      <c r="B45" s="11" t="s">
        <v>117</v>
      </c>
    </row>
    <row r="47" spans="2:15" ht="25.5" customHeight="1" x14ac:dyDescent="0.2">
      <c r="B47" s="152" t="s">
        <v>122</v>
      </c>
      <c r="C47" s="159" t="s">
        <v>110</v>
      </c>
      <c r="D47" s="159"/>
      <c r="E47" s="153" t="s">
        <v>29</v>
      </c>
      <c r="F47" s="154"/>
      <c r="G47" s="154"/>
      <c r="H47" s="154"/>
      <c r="I47" s="154"/>
      <c r="J47" s="154"/>
      <c r="K47" s="154"/>
      <c r="L47" s="154"/>
      <c r="M47" s="154"/>
      <c r="N47" s="154"/>
      <c r="O47" s="155"/>
    </row>
    <row r="48" spans="2:15" x14ac:dyDescent="0.2">
      <c r="B48" s="152"/>
      <c r="C48" s="148" t="s">
        <v>111</v>
      </c>
      <c r="D48" s="148" t="s">
        <v>112</v>
      </c>
      <c r="E48" s="156"/>
      <c r="F48" s="157"/>
      <c r="G48" s="157"/>
      <c r="H48" s="157"/>
      <c r="I48" s="157"/>
      <c r="J48" s="157"/>
      <c r="K48" s="157"/>
      <c r="L48" s="157"/>
      <c r="M48" s="157"/>
      <c r="N48" s="157"/>
      <c r="O48" s="158"/>
    </row>
    <row r="49" spans="2:15" x14ac:dyDescent="0.2">
      <c r="B49" s="80" t="s">
        <v>13</v>
      </c>
      <c r="C49" s="28">
        <f>E11-C11</f>
        <v>0</v>
      </c>
      <c r="D49" s="28">
        <f>D11-F11</f>
        <v>0</v>
      </c>
      <c r="E49" s="151" t="s">
        <v>133</v>
      </c>
      <c r="F49" s="151"/>
      <c r="G49" s="151"/>
      <c r="H49" s="151"/>
      <c r="I49" s="151"/>
      <c r="J49" s="151"/>
      <c r="K49" s="151"/>
      <c r="L49" s="151"/>
      <c r="M49" s="151"/>
      <c r="N49" s="151"/>
      <c r="O49" s="151"/>
    </row>
    <row r="50" spans="2:15" x14ac:dyDescent="0.2">
      <c r="B50" s="80" t="s">
        <v>12</v>
      </c>
      <c r="C50" s="80">
        <f>E18-C18</f>
        <v>0</v>
      </c>
      <c r="D50" s="80">
        <f>D18-F18</f>
        <v>0</v>
      </c>
      <c r="E50" s="151" t="s">
        <v>133</v>
      </c>
      <c r="F50" s="151"/>
      <c r="G50" s="151"/>
      <c r="H50" s="151"/>
      <c r="I50" s="151"/>
      <c r="J50" s="151"/>
      <c r="K50" s="151"/>
      <c r="L50" s="151"/>
      <c r="M50" s="151"/>
      <c r="N50" s="151"/>
      <c r="O50" s="151"/>
    </row>
    <row r="51" spans="2:15" x14ac:dyDescent="0.2">
      <c r="B51" s="80" t="s">
        <v>11</v>
      </c>
      <c r="C51" s="80">
        <f>E25-C25</f>
        <v>0</v>
      </c>
      <c r="D51" s="80">
        <f>D25-F25</f>
        <v>0</v>
      </c>
      <c r="E51" s="151" t="s">
        <v>133</v>
      </c>
      <c r="F51" s="151"/>
      <c r="G51" s="151"/>
      <c r="H51" s="151"/>
      <c r="I51" s="151"/>
      <c r="J51" s="151"/>
      <c r="K51" s="151"/>
      <c r="L51" s="151"/>
      <c r="M51" s="151"/>
      <c r="N51" s="151"/>
      <c r="O51" s="151"/>
    </row>
    <row r="52" spans="2:15" x14ac:dyDescent="0.2">
      <c r="B52" s="80" t="s">
        <v>10</v>
      </c>
      <c r="C52" s="80">
        <f>E32-C32</f>
        <v>0</v>
      </c>
      <c r="D52" s="80">
        <f>D32-F32</f>
        <v>0</v>
      </c>
      <c r="E52" s="151" t="s">
        <v>133</v>
      </c>
      <c r="F52" s="151"/>
      <c r="G52" s="151"/>
      <c r="H52" s="151"/>
      <c r="I52" s="151"/>
      <c r="J52" s="151"/>
      <c r="K52" s="151"/>
      <c r="L52" s="151"/>
      <c r="M52" s="151"/>
      <c r="N52" s="151"/>
      <c r="O52" s="151"/>
    </row>
    <row r="53" spans="2:15" x14ac:dyDescent="0.2">
      <c r="B53" s="80" t="s">
        <v>9</v>
      </c>
      <c r="C53" s="80">
        <f>E39-C39</f>
        <v>0</v>
      </c>
      <c r="D53" s="80">
        <f>D39-F39</f>
        <v>0</v>
      </c>
      <c r="E53" s="151" t="s">
        <v>133</v>
      </c>
      <c r="F53" s="151"/>
      <c r="G53" s="151"/>
      <c r="H53" s="151"/>
      <c r="I53" s="151"/>
      <c r="J53" s="151"/>
      <c r="K53" s="151"/>
      <c r="L53" s="151"/>
      <c r="M53" s="151"/>
      <c r="N53" s="151"/>
      <c r="O53" s="151"/>
    </row>
  </sheetData>
  <sheetProtection sheet="1" objects="1" scenarios="1"/>
  <mergeCells count="15">
    <mergeCell ref="B26:F26"/>
    <mergeCell ref="B33:F33"/>
    <mergeCell ref="C3:D3"/>
    <mergeCell ref="E3:F3"/>
    <mergeCell ref="B5:G5"/>
    <mergeCell ref="B12:F12"/>
    <mergeCell ref="B19:F19"/>
    <mergeCell ref="E50:O50"/>
    <mergeCell ref="E51:O51"/>
    <mergeCell ref="E52:O52"/>
    <mergeCell ref="E53:O53"/>
    <mergeCell ref="B47:B48"/>
    <mergeCell ref="C47:D47"/>
    <mergeCell ref="E47:O48"/>
    <mergeCell ref="E49:O49"/>
  </mergeCells>
  <pageMargins left="0.70866141732283472" right="0.70866141732283472" top="0.74803149606299213" bottom="0.74803149606299213" header="0.31496062992125984" footer="0.31496062992125984"/>
  <pageSetup paperSize="8" scale="97" orientation="landscape" r:id="rId1"/>
  <headerFooter>
    <oddFooter>&amp;L&amp;Z&amp;F&amp;A</oddFooter>
  </headerFooter>
  <rowBreaks count="1" manualBreakCount="1">
    <brk id="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CX17"/>
  <sheetViews>
    <sheetView zoomScaleNormal="100" workbookViewId="0">
      <pane xSplit="2" ySplit="2" topLeftCell="C3" activePane="bottomRight" state="frozen"/>
      <selection pane="topRight"/>
      <selection pane="bottomLeft"/>
      <selection pane="bottomRight" activeCell="C13" sqref="C13:CV14"/>
    </sheetView>
  </sheetViews>
  <sheetFormatPr defaultRowHeight="12.75" x14ac:dyDescent="0.2"/>
  <cols>
    <col min="1" max="1" width="4.5" style="25" customWidth="1"/>
    <col min="2" max="2" width="21.5" style="25" customWidth="1"/>
    <col min="3" max="16384" width="9" style="25"/>
  </cols>
  <sheetData>
    <row r="2" spans="2:10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x14ac:dyDescent="0.2">
      <c r="B3" s="15" t="s">
        <v>17</v>
      </c>
      <c r="C3" s="135">
        <v>1258.1997250000002</v>
      </c>
      <c r="D3" s="135">
        <v>1166.257535</v>
      </c>
      <c r="E3" s="135">
        <v>1040.104208</v>
      </c>
      <c r="F3" s="135">
        <v>1094.3487679999998</v>
      </c>
      <c r="G3" s="135">
        <v>1066.110727</v>
      </c>
      <c r="H3" s="135">
        <v>1096.9338759999998</v>
      </c>
      <c r="I3" s="135">
        <v>1318.767722</v>
      </c>
      <c r="J3" s="135">
        <v>1621.9841410000001</v>
      </c>
      <c r="K3" s="135">
        <v>1781.3958889999999</v>
      </c>
      <c r="L3" s="135">
        <v>1765.2168629999999</v>
      </c>
      <c r="M3" s="135">
        <v>1586.92326</v>
      </c>
      <c r="N3" s="135">
        <v>1676.7887029999999</v>
      </c>
      <c r="O3" s="135">
        <v>1044.316689</v>
      </c>
      <c r="P3" s="135">
        <v>1103.2555989999998</v>
      </c>
      <c r="Q3" s="135">
        <v>1045.2627340000001</v>
      </c>
      <c r="R3" s="135">
        <v>1065.540722</v>
      </c>
      <c r="S3" s="135">
        <v>1075.302811</v>
      </c>
      <c r="T3" s="135">
        <v>1098.2166420000001</v>
      </c>
      <c r="U3" s="135">
        <v>1331.6679099999999</v>
      </c>
      <c r="V3" s="135">
        <v>1531.3295819999998</v>
      </c>
      <c r="W3" s="135">
        <v>1674.088489</v>
      </c>
      <c r="X3" s="135">
        <v>1623.4631529999999</v>
      </c>
      <c r="Y3" s="135">
        <v>1442.6843330000002</v>
      </c>
      <c r="Z3" s="135">
        <v>1485.723868</v>
      </c>
      <c r="AA3" s="135">
        <v>1227.1095809999999</v>
      </c>
      <c r="AB3" s="135">
        <v>1120.277345</v>
      </c>
      <c r="AC3" s="135">
        <v>1001.359348</v>
      </c>
      <c r="AD3" s="135">
        <v>1034.576814</v>
      </c>
      <c r="AE3" s="135">
        <v>1020.1047129999999</v>
      </c>
      <c r="AF3" s="135">
        <v>1075.8947599999999</v>
      </c>
      <c r="AG3" s="135">
        <v>1251.803903</v>
      </c>
      <c r="AH3" s="135">
        <v>1532.334284</v>
      </c>
      <c r="AI3" s="135">
        <v>1706.6303270000001</v>
      </c>
      <c r="AJ3" s="135">
        <v>1627.2165619999998</v>
      </c>
      <c r="AK3" s="135">
        <v>1498.3734999999999</v>
      </c>
      <c r="AL3" s="135">
        <v>1541.2472399999999</v>
      </c>
      <c r="AM3" s="135">
        <v>1293.2279680000001</v>
      </c>
      <c r="AN3" s="135">
        <v>1087.90779</v>
      </c>
      <c r="AO3" s="135">
        <v>994.15674799999999</v>
      </c>
      <c r="AP3" s="135">
        <v>1025.4253429999999</v>
      </c>
      <c r="AQ3" s="135">
        <v>1007.968116</v>
      </c>
      <c r="AR3" s="135">
        <v>1079.5331960000001</v>
      </c>
      <c r="AS3" s="135">
        <v>1296.5504060000001</v>
      </c>
      <c r="AT3" s="135">
        <v>1577.429545</v>
      </c>
      <c r="AU3" s="135">
        <v>1727.790626</v>
      </c>
      <c r="AV3" s="135">
        <v>1727.8655249999999</v>
      </c>
      <c r="AW3" s="135">
        <v>1469.821013</v>
      </c>
      <c r="AX3" s="135">
        <v>1431.9980390000001</v>
      </c>
      <c r="AY3" s="135">
        <v>1163.1318410000001</v>
      </c>
      <c r="AZ3" s="135">
        <v>1054.5655660000002</v>
      </c>
      <c r="BA3" s="135">
        <v>967.64457499999992</v>
      </c>
      <c r="BB3" s="135">
        <v>991.55386399999998</v>
      </c>
      <c r="BC3" s="135">
        <v>986.23319200000003</v>
      </c>
      <c r="BD3" s="135">
        <v>1032.04153</v>
      </c>
      <c r="BE3" s="135">
        <v>1229.0759430000001</v>
      </c>
      <c r="BF3" s="135">
        <v>1413.779759</v>
      </c>
      <c r="BG3" s="135">
        <v>1660.7272869999999</v>
      </c>
      <c r="BH3" s="135">
        <v>1714.196882</v>
      </c>
      <c r="BI3" s="135">
        <v>1491.4620149999998</v>
      </c>
      <c r="BJ3" s="135">
        <v>1432.9587549999999</v>
      </c>
      <c r="BK3" s="135">
        <v>1172.0097509999998</v>
      </c>
      <c r="BL3" s="135">
        <v>1084.275854</v>
      </c>
      <c r="BM3" s="135">
        <v>955.21778200000006</v>
      </c>
      <c r="BN3" s="135">
        <v>979.32954799999993</v>
      </c>
      <c r="BO3" s="135">
        <v>986.99956999999995</v>
      </c>
      <c r="BP3" s="135">
        <v>1037.205561</v>
      </c>
      <c r="BQ3" s="135">
        <v>1218.937668</v>
      </c>
      <c r="BR3" s="135">
        <v>1512.8073179999999</v>
      </c>
      <c r="BS3" s="135">
        <v>1790.797945</v>
      </c>
      <c r="BT3" s="135">
        <v>1612.7955260000001</v>
      </c>
      <c r="BU3" s="135">
        <v>1361.8168820000001</v>
      </c>
      <c r="BV3" s="135">
        <v>1417.1707379999998</v>
      </c>
      <c r="BW3" s="135">
        <v>1090.4216220000001</v>
      </c>
      <c r="BX3" s="135">
        <v>1054.8419220000001</v>
      </c>
      <c r="BY3" s="135">
        <v>976.26008899999999</v>
      </c>
      <c r="BZ3" s="135">
        <v>994.36993299999995</v>
      </c>
      <c r="CA3" s="135">
        <v>993.43824800000004</v>
      </c>
      <c r="CB3" s="135">
        <v>1011.429431</v>
      </c>
      <c r="CC3" s="135">
        <v>1181.282688</v>
      </c>
      <c r="CD3" s="135">
        <v>1335.048182</v>
      </c>
      <c r="CE3" s="135">
        <v>1526.104873</v>
      </c>
      <c r="CF3" s="135">
        <v>1533.228333</v>
      </c>
      <c r="CG3" s="135">
        <v>1453.8240840000001</v>
      </c>
      <c r="CH3" s="135">
        <v>1346.2950679999999</v>
      </c>
      <c r="CI3" s="135">
        <v>1165.522389</v>
      </c>
      <c r="CJ3" s="135">
        <v>1071.341484</v>
      </c>
      <c r="CK3" s="135">
        <v>984.73962699999993</v>
      </c>
      <c r="CL3" s="135">
        <v>1000.4879179999999</v>
      </c>
      <c r="CM3" s="135">
        <v>987.85831499999995</v>
      </c>
      <c r="CN3" s="135">
        <v>1033.239977</v>
      </c>
      <c r="CO3" s="135">
        <v>1231.1111569999998</v>
      </c>
      <c r="CP3" s="135">
        <v>1422.1426510000001</v>
      </c>
      <c r="CQ3" s="135">
        <v>1543.7528889999999</v>
      </c>
      <c r="CR3" s="135">
        <v>1595.131173</v>
      </c>
      <c r="CS3" s="135">
        <v>1405.6605440000001</v>
      </c>
      <c r="CT3" s="135">
        <v>1535.21614</v>
      </c>
      <c r="CU3" s="135">
        <v>1137.871046</v>
      </c>
      <c r="CV3" s="135">
        <v>1062.3978139999999</v>
      </c>
      <c r="CW3" s="135"/>
      <c r="CX3" s="135"/>
    </row>
    <row r="4" spans="2:102" x14ac:dyDescent="0.2">
      <c r="B4" s="15" t="s">
        <v>18</v>
      </c>
      <c r="C4" s="135">
        <v>1261.1067590000002</v>
      </c>
      <c r="D4" s="135">
        <v>1176.4964849999999</v>
      </c>
      <c r="E4" s="135">
        <v>1045.381832</v>
      </c>
      <c r="F4" s="135">
        <v>1102.8338509999999</v>
      </c>
      <c r="G4" s="135">
        <v>1044.8278810000002</v>
      </c>
      <c r="H4" s="135">
        <v>1104.3502149999999</v>
      </c>
      <c r="I4" s="135">
        <v>1326.4117580000002</v>
      </c>
      <c r="J4" s="135">
        <v>1624.291815</v>
      </c>
      <c r="K4" s="135">
        <v>1772.6479969999998</v>
      </c>
      <c r="L4" s="135">
        <v>1750.5606329999998</v>
      </c>
      <c r="M4" s="135">
        <v>1571.5529730000001</v>
      </c>
      <c r="N4" s="135">
        <v>1663.2081129999999</v>
      </c>
      <c r="O4" s="135">
        <v>1033.6779170000002</v>
      </c>
      <c r="P4" s="135">
        <v>1470.2000149999999</v>
      </c>
      <c r="Q4" s="135">
        <v>1052.376444</v>
      </c>
      <c r="R4" s="135">
        <v>1074.1599799999999</v>
      </c>
      <c r="S4" s="135">
        <v>1083.1322680000001</v>
      </c>
      <c r="T4" s="135">
        <v>1102.0602670000001</v>
      </c>
      <c r="U4" s="135">
        <v>1333.5880149999998</v>
      </c>
      <c r="V4" s="135">
        <v>1526.3066980000001</v>
      </c>
      <c r="W4" s="135">
        <v>1658.8514480000001</v>
      </c>
      <c r="X4" s="135">
        <v>1604.2449779999999</v>
      </c>
      <c r="Y4" s="135">
        <v>1430.2153830000002</v>
      </c>
      <c r="Z4" s="135">
        <v>1481.6866089999999</v>
      </c>
      <c r="AA4" s="135">
        <v>1205.201736</v>
      </c>
      <c r="AB4" s="135">
        <v>1116.0701539999998</v>
      </c>
      <c r="AC4" s="135">
        <v>1001.210915</v>
      </c>
      <c r="AD4" s="135">
        <v>1043.502559</v>
      </c>
      <c r="AE4" s="135">
        <v>1033.4303609999999</v>
      </c>
      <c r="AF4" s="135">
        <v>1084.4175249999998</v>
      </c>
      <c r="AG4" s="135">
        <v>1259.9388299999998</v>
      </c>
      <c r="AH4" s="135">
        <v>1539.7070230000002</v>
      </c>
      <c r="AI4" s="135">
        <v>1703.5679600000001</v>
      </c>
      <c r="AJ4" s="135">
        <v>1617.2373399999997</v>
      </c>
      <c r="AK4" s="135">
        <v>1487.4417040000001</v>
      </c>
      <c r="AL4" s="135">
        <v>1531.417641</v>
      </c>
      <c r="AM4" s="135">
        <v>1284.117716</v>
      </c>
      <c r="AN4" s="135">
        <v>1084.7996499999999</v>
      </c>
      <c r="AO4" s="135">
        <v>998.39965799999993</v>
      </c>
      <c r="AP4" s="135">
        <v>1032.0123629999998</v>
      </c>
      <c r="AQ4" s="135">
        <v>1014.894579</v>
      </c>
      <c r="AR4" s="135">
        <v>1087.9059950000001</v>
      </c>
      <c r="AS4" s="135">
        <v>1302.9994340000001</v>
      </c>
      <c r="AT4" s="135">
        <v>1587.268822</v>
      </c>
      <c r="AU4" s="135">
        <v>1712.2823989999999</v>
      </c>
      <c r="AV4" s="135">
        <v>1703.4949939999999</v>
      </c>
      <c r="AW4" s="135">
        <v>1443.6534500000002</v>
      </c>
      <c r="AX4" s="135">
        <v>1414.612429</v>
      </c>
      <c r="AY4" s="135">
        <v>1150.7035810000002</v>
      </c>
      <c r="AZ4" s="135">
        <v>1048.0702620000002</v>
      </c>
      <c r="BA4" s="135">
        <v>970.29296799999986</v>
      </c>
      <c r="BB4" s="135">
        <v>997.4931160000001</v>
      </c>
      <c r="BC4" s="135">
        <v>994.83703300000002</v>
      </c>
      <c r="BD4" s="135">
        <v>1041.8675279999998</v>
      </c>
      <c r="BE4" s="135">
        <v>1237.4036550000001</v>
      </c>
      <c r="BF4" s="135">
        <v>1416.8166650000001</v>
      </c>
      <c r="BG4" s="135">
        <v>1653.474845</v>
      </c>
      <c r="BH4" s="135">
        <v>1700.903145</v>
      </c>
      <c r="BI4" s="135">
        <v>1472.1346999999998</v>
      </c>
      <c r="BJ4" s="135">
        <v>1416.6265109999999</v>
      </c>
      <c r="BK4" s="135">
        <v>1162.3534089999998</v>
      </c>
      <c r="BL4" s="135">
        <v>1081.6385930000001</v>
      </c>
      <c r="BM4" s="135">
        <v>958.071955</v>
      </c>
      <c r="BN4" s="135">
        <v>984.49596799999995</v>
      </c>
      <c r="BO4" s="135">
        <v>996.14420700000005</v>
      </c>
      <c r="BP4" s="135">
        <v>1048.267329</v>
      </c>
      <c r="BQ4" s="135">
        <v>1228.023181</v>
      </c>
      <c r="BR4" s="135">
        <v>1520.914534</v>
      </c>
      <c r="BS4" s="135">
        <v>1786.1818720000001</v>
      </c>
      <c r="BT4" s="135">
        <v>1598.0452990000001</v>
      </c>
      <c r="BU4" s="135">
        <v>1351.1688349999999</v>
      </c>
      <c r="BV4" s="135">
        <v>1409.2785329999997</v>
      </c>
      <c r="BW4" s="135">
        <v>1081.2318580000001</v>
      </c>
      <c r="BX4" s="135">
        <v>1052.1739750000002</v>
      </c>
      <c r="BY4" s="135">
        <v>976.244505</v>
      </c>
      <c r="BZ4" s="135">
        <v>997.200828</v>
      </c>
      <c r="CA4" s="135">
        <v>998.92635700000005</v>
      </c>
      <c r="CB4" s="135">
        <v>1021.730049</v>
      </c>
      <c r="CC4" s="135">
        <v>1187.8809240000001</v>
      </c>
      <c r="CD4" s="135">
        <v>1335.3890509999999</v>
      </c>
      <c r="CE4" s="135">
        <v>1518.598029</v>
      </c>
      <c r="CF4" s="135">
        <v>1521.0542270000001</v>
      </c>
      <c r="CG4" s="135">
        <v>1441.4164940000001</v>
      </c>
      <c r="CH4" s="135">
        <v>1331.1212419999997</v>
      </c>
      <c r="CI4" s="135">
        <v>1151.335411</v>
      </c>
      <c r="CJ4" s="135">
        <v>1072.8691670000001</v>
      </c>
      <c r="CK4" s="135">
        <v>991.63923399999999</v>
      </c>
      <c r="CL4" s="135">
        <v>1005.456367</v>
      </c>
      <c r="CM4" s="135">
        <v>992.51908900000001</v>
      </c>
      <c r="CN4" s="135">
        <v>1035.6083619999999</v>
      </c>
      <c r="CO4" s="135">
        <v>1235.033066</v>
      </c>
      <c r="CP4" s="135">
        <v>1422.9347270000003</v>
      </c>
      <c r="CQ4" s="135">
        <v>1533.3788429999997</v>
      </c>
      <c r="CR4" s="135">
        <v>1583.1534569999999</v>
      </c>
      <c r="CS4" s="135">
        <v>1387.4577200000001</v>
      </c>
      <c r="CT4" s="135">
        <v>1521.4272559999999</v>
      </c>
      <c r="CU4" s="135">
        <v>1126.6611399999999</v>
      </c>
      <c r="CV4" s="135">
        <v>1064.7780719999998</v>
      </c>
      <c r="CW4" s="135"/>
      <c r="CX4" s="135"/>
    </row>
    <row r="5" spans="2:102" x14ac:dyDescent="0.2">
      <c r="B5" s="15" t="s">
        <v>19</v>
      </c>
      <c r="C5" s="135">
        <v>1259.56791</v>
      </c>
      <c r="D5" s="135">
        <v>1180.3951649999999</v>
      </c>
      <c r="E5" s="135">
        <v>1048.348812</v>
      </c>
      <c r="F5" s="135">
        <v>1108.996322</v>
      </c>
      <c r="G5" s="135">
        <v>1055.805638</v>
      </c>
      <c r="H5" s="135">
        <v>1117.6113229999999</v>
      </c>
      <c r="I5" s="135">
        <v>1337.7065980000002</v>
      </c>
      <c r="J5" s="135">
        <v>1636.571418</v>
      </c>
      <c r="K5" s="135">
        <v>1782.2529689999997</v>
      </c>
      <c r="L5" s="135">
        <v>1752.2592409999997</v>
      </c>
      <c r="M5" s="135">
        <v>1596.9396860000002</v>
      </c>
      <c r="N5" s="135">
        <v>1635.6944549999998</v>
      </c>
      <c r="O5" s="135">
        <v>1001.6617600000003</v>
      </c>
      <c r="P5" s="135">
        <v>1443.376604</v>
      </c>
      <c r="Q5" s="135">
        <v>1034.3988920000002</v>
      </c>
      <c r="R5" s="135">
        <v>1067.1466789999997</v>
      </c>
      <c r="S5" s="135">
        <v>955.46038100000021</v>
      </c>
      <c r="T5" s="135">
        <v>1115.7457320000001</v>
      </c>
      <c r="U5" s="135">
        <v>1344.1249409999998</v>
      </c>
      <c r="V5" s="135">
        <v>1531.874806</v>
      </c>
      <c r="W5" s="135">
        <v>1658.9599060000003</v>
      </c>
      <c r="X5" s="135">
        <v>1592.9837210000001</v>
      </c>
      <c r="Y5" s="135">
        <v>1405.5107730000002</v>
      </c>
      <c r="Z5" s="135">
        <v>1456.4457150000001</v>
      </c>
      <c r="AA5" s="135">
        <v>1188.6144979999999</v>
      </c>
      <c r="AB5" s="135">
        <v>1102.6334129999998</v>
      </c>
      <c r="AC5" s="135">
        <v>986.37184499999989</v>
      </c>
      <c r="AD5" s="135">
        <v>1019.1746549999999</v>
      </c>
      <c r="AE5" s="135">
        <v>1030.9074930000002</v>
      </c>
      <c r="AF5" s="135">
        <v>1098.1817359999998</v>
      </c>
      <c r="AG5" s="135">
        <v>1277.0772179999999</v>
      </c>
      <c r="AH5" s="135">
        <v>1555.6822340000001</v>
      </c>
      <c r="AI5" s="135">
        <v>1717.1006440000001</v>
      </c>
      <c r="AJ5" s="135">
        <v>1625.4701019999998</v>
      </c>
      <c r="AK5" s="135">
        <v>1484.0939980000001</v>
      </c>
      <c r="AL5" s="135">
        <v>1515.3539120000003</v>
      </c>
      <c r="AM5" s="135">
        <v>1260.110267</v>
      </c>
      <c r="AN5" s="135">
        <v>1064.4724489999999</v>
      </c>
      <c r="AO5" s="135">
        <v>982.31415299999981</v>
      </c>
      <c r="AP5" s="135">
        <v>1020.7205279999998</v>
      </c>
      <c r="AQ5" s="135">
        <v>1012.7299919999999</v>
      </c>
      <c r="AR5" s="135">
        <v>1096.866681</v>
      </c>
      <c r="AS5" s="135">
        <v>1313.4154410000001</v>
      </c>
      <c r="AT5" s="135">
        <v>1601.1742059999999</v>
      </c>
      <c r="AU5" s="135">
        <v>1721.6557639999999</v>
      </c>
      <c r="AV5" s="135">
        <v>1703.4870579999999</v>
      </c>
      <c r="AW5" s="135">
        <v>1416.5786750000004</v>
      </c>
      <c r="AX5" s="135">
        <v>1376.051663</v>
      </c>
      <c r="AY5" s="135">
        <v>1105.5770070000001</v>
      </c>
      <c r="AZ5" s="135">
        <v>1009.714653</v>
      </c>
      <c r="BA5" s="135">
        <v>942.84485299999983</v>
      </c>
      <c r="BB5" s="135">
        <v>979.88974299999995</v>
      </c>
      <c r="BC5" s="135">
        <v>995.09157700000003</v>
      </c>
      <c r="BD5" s="135">
        <v>1050.6769159999999</v>
      </c>
      <c r="BE5" s="135">
        <v>1249.649795</v>
      </c>
      <c r="BF5" s="135">
        <v>1430.8684400000002</v>
      </c>
      <c r="BG5" s="135">
        <v>1665.5089089999999</v>
      </c>
      <c r="BH5" s="135">
        <v>1703.5131370000001</v>
      </c>
      <c r="BI5" s="135">
        <v>1462.163284</v>
      </c>
      <c r="BJ5" s="135">
        <v>1394.942963</v>
      </c>
      <c r="BK5" s="135">
        <v>1131.1572849999998</v>
      </c>
      <c r="BL5" s="135">
        <v>1051.3511590000001</v>
      </c>
      <c r="BM5" s="135">
        <v>939.99198100000012</v>
      </c>
      <c r="BN5" s="135">
        <v>975.56354400000009</v>
      </c>
      <c r="BO5" s="135">
        <v>997.51674000000014</v>
      </c>
      <c r="BP5" s="135">
        <v>1058.977621</v>
      </c>
      <c r="BQ5" s="135">
        <v>1242.616301</v>
      </c>
      <c r="BR5" s="135">
        <v>1536.3449349999999</v>
      </c>
      <c r="BS5" s="135">
        <v>1802.5571140000002</v>
      </c>
      <c r="BT5" s="135">
        <v>1606.8611440000002</v>
      </c>
      <c r="BU5" s="135">
        <v>1347.0544659999998</v>
      </c>
      <c r="BV5" s="135">
        <v>1390.5051849999998</v>
      </c>
      <c r="BW5" s="135">
        <v>1056.5007069999999</v>
      </c>
      <c r="BX5" s="135">
        <v>1036.841396</v>
      </c>
      <c r="BY5" s="135">
        <v>961.29021900000021</v>
      </c>
      <c r="BZ5" s="135">
        <v>984.02965599999993</v>
      </c>
      <c r="CA5" s="135">
        <v>996.4704680000001</v>
      </c>
      <c r="CB5" s="135">
        <v>1024.9214290000002</v>
      </c>
      <c r="CC5" s="135">
        <v>1194.4586139999999</v>
      </c>
      <c r="CD5" s="135">
        <v>1342.2968959999998</v>
      </c>
      <c r="CE5" s="135">
        <v>1521.759429</v>
      </c>
      <c r="CF5" s="135">
        <v>1520.951646</v>
      </c>
      <c r="CG5" s="135">
        <v>1433.8039140000001</v>
      </c>
      <c r="CH5" s="135">
        <v>1316.2014699999997</v>
      </c>
      <c r="CI5" s="135">
        <v>1129.5053439999999</v>
      </c>
      <c r="CJ5" s="135">
        <v>1047.5096120000001</v>
      </c>
      <c r="CK5" s="135">
        <v>970.86211700000013</v>
      </c>
      <c r="CL5" s="135">
        <v>997.72993699999984</v>
      </c>
      <c r="CM5" s="135">
        <v>995.99017100000015</v>
      </c>
      <c r="CN5" s="135">
        <v>1043.2651099999998</v>
      </c>
      <c r="CO5" s="135">
        <v>1241.3677289999998</v>
      </c>
      <c r="CP5" s="135">
        <v>1429.4134810000003</v>
      </c>
      <c r="CQ5" s="135">
        <v>1538.5334929999997</v>
      </c>
      <c r="CR5" s="135">
        <v>1583.7827279999999</v>
      </c>
      <c r="CS5" s="135">
        <v>1380.8456150000002</v>
      </c>
      <c r="CT5" s="135">
        <v>1505.453278</v>
      </c>
      <c r="CU5" s="135">
        <v>1105.8764189999999</v>
      </c>
      <c r="CV5" s="135">
        <v>1045.4278989999998</v>
      </c>
      <c r="CW5" s="135"/>
      <c r="CX5" s="135"/>
    </row>
    <row r="6" spans="2:102" x14ac:dyDescent="0.2">
      <c r="B6" s="15" t="s">
        <v>20</v>
      </c>
      <c r="C6" s="135">
        <v>1263.5727219999999</v>
      </c>
      <c r="D6" s="135">
        <v>1185.4205600276482</v>
      </c>
      <c r="E6" s="135">
        <v>1051.7021779999998</v>
      </c>
      <c r="F6" s="135">
        <v>1104.5972250000002</v>
      </c>
      <c r="G6" s="135">
        <v>1048.9660340000003</v>
      </c>
      <c r="H6" s="135">
        <v>1111.4871519999997</v>
      </c>
      <c r="I6" s="135">
        <v>1335.7356710000001</v>
      </c>
      <c r="J6" s="135">
        <v>1634.89059</v>
      </c>
      <c r="K6" s="135">
        <v>1786.5741679999996</v>
      </c>
      <c r="L6" s="135">
        <v>1754.9442559999995</v>
      </c>
      <c r="M6" s="135">
        <v>1596.0488250000003</v>
      </c>
      <c r="N6" s="135">
        <v>1632.0679789999999</v>
      </c>
      <c r="O6" s="135">
        <v>996.18209300000012</v>
      </c>
      <c r="P6" s="135">
        <v>1395.467277</v>
      </c>
      <c r="Q6" s="135">
        <v>1020.537103</v>
      </c>
      <c r="R6" s="135">
        <v>1052.5563149999996</v>
      </c>
      <c r="S6" s="135">
        <v>943.45417500000019</v>
      </c>
      <c r="T6" s="135">
        <v>1108.2937830000001</v>
      </c>
      <c r="U6" s="135">
        <v>1339.9284139999997</v>
      </c>
      <c r="V6" s="135">
        <v>1532.454612</v>
      </c>
      <c r="W6" s="135">
        <v>1659.1182180000003</v>
      </c>
      <c r="X6" s="135">
        <v>1587.8213020000001</v>
      </c>
      <c r="Y6" s="135">
        <v>1395.0352520000004</v>
      </c>
      <c r="Z6" s="135">
        <v>1445.7764890000001</v>
      </c>
      <c r="AA6" s="135">
        <v>1180.741667</v>
      </c>
      <c r="AB6" s="135">
        <v>1096.3655979999999</v>
      </c>
      <c r="AC6" s="135">
        <v>975.15243399999986</v>
      </c>
      <c r="AD6" s="135">
        <v>1005.879252</v>
      </c>
      <c r="AE6" s="135">
        <v>1021.5988010000001</v>
      </c>
      <c r="AF6" s="135">
        <v>1089.0969589999997</v>
      </c>
      <c r="AG6" s="135">
        <v>1293.8837269999999</v>
      </c>
      <c r="AH6" s="135">
        <v>1550.7294240000001</v>
      </c>
      <c r="AI6" s="135">
        <v>1714.9678610000003</v>
      </c>
      <c r="AJ6" s="135">
        <v>1625.1981029999997</v>
      </c>
      <c r="AK6" s="135">
        <v>1485.1495830000001</v>
      </c>
      <c r="AL6" s="135">
        <v>1515.5290240000002</v>
      </c>
      <c r="AM6" s="135">
        <v>1258.4591310000001</v>
      </c>
      <c r="AN6" s="135">
        <v>1059.3021570000001</v>
      </c>
      <c r="AO6" s="135">
        <v>972.05810199999985</v>
      </c>
      <c r="AP6" s="135">
        <v>1009.0544229999998</v>
      </c>
      <c r="AQ6" s="135">
        <v>1003.6682529999998</v>
      </c>
      <c r="AR6" s="135">
        <v>1092.1520390000001</v>
      </c>
      <c r="AS6" s="135">
        <v>1310.7222260000003</v>
      </c>
      <c r="AT6" s="135">
        <v>1603.828387</v>
      </c>
      <c r="AU6" s="135">
        <v>1728.9928649999999</v>
      </c>
      <c r="AV6" s="135">
        <v>1708.0391509999999</v>
      </c>
      <c r="AW6" s="135">
        <v>1416.7256060000004</v>
      </c>
      <c r="AX6" s="135">
        <v>1371.6627249999999</v>
      </c>
      <c r="AY6" s="135">
        <v>1098.468331</v>
      </c>
      <c r="AZ6" s="135">
        <v>994.00661500000001</v>
      </c>
      <c r="BA6" s="135">
        <v>919.0471329999998</v>
      </c>
      <c r="BB6" s="135">
        <v>954.12030200000004</v>
      </c>
      <c r="BC6" s="135">
        <v>972.12930200000017</v>
      </c>
      <c r="BD6" s="135">
        <v>1039.0079469999998</v>
      </c>
      <c r="BE6" s="135">
        <v>1245.0710899999999</v>
      </c>
      <c r="BF6" s="135">
        <v>1431.8621560000001</v>
      </c>
      <c r="BG6" s="135">
        <v>1669.177612</v>
      </c>
      <c r="BH6" s="135">
        <v>1708.1190590000001</v>
      </c>
      <c r="BI6" s="135">
        <v>1464.3757210000001</v>
      </c>
      <c r="BJ6" s="135">
        <v>1392.937189</v>
      </c>
      <c r="BK6" s="135">
        <v>1125.3820529999996</v>
      </c>
      <c r="BL6" s="135">
        <v>1039.9700720000001</v>
      </c>
      <c r="BM6" s="135">
        <v>924.08681100000001</v>
      </c>
      <c r="BN6" s="135">
        <v>957.68763800000011</v>
      </c>
      <c r="BO6" s="135">
        <v>984.92564800000014</v>
      </c>
      <c r="BP6" s="135">
        <v>1052.527431</v>
      </c>
      <c r="BQ6" s="135">
        <v>1243.557519</v>
      </c>
      <c r="BR6" s="135">
        <v>1539.5807059999997</v>
      </c>
      <c r="BS6" s="135">
        <v>1808.4629960000002</v>
      </c>
      <c r="BT6" s="135">
        <v>1612.3946140000003</v>
      </c>
      <c r="BU6" s="135">
        <v>1350.3052149999999</v>
      </c>
      <c r="BV6" s="135">
        <v>1388.6830369999998</v>
      </c>
      <c r="BW6" s="135">
        <v>1052.0492409999999</v>
      </c>
      <c r="BX6" s="135">
        <v>1030.7336000000003</v>
      </c>
      <c r="BY6" s="135">
        <v>950.09435800000017</v>
      </c>
      <c r="BZ6" s="135">
        <v>972.65629599999988</v>
      </c>
      <c r="CA6" s="135">
        <v>984.69949700000018</v>
      </c>
      <c r="CB6" s="135">
        <v>1017.768411</v>
      </c>
      <c r="CC6" s="135">
        <v>1190.298902</v>
      </c>
      <c r="CD6" s="135">
        <v>1341.4118199999998</v>
      </c>
      <c r="CE6" s="135">
        <v>1522.6109529999999</v>
      </c>
      <c r="CF6" s="135">
        <v>1521.7396329999999</v>
      </c>
      <c r="CG6" s="135">
        <v>1434.233438</v>
      </c>
      <c r="CH6" s="135">
        <v>1314.3189499999999</v>
      </c>
      <c r="CI6" s="135">
        <v>1125.1679929999998</v>
      </c>
      <c r="CJ6" s="135">
        <v>1037.9532960000001</v>
      </c>
      <c r="CK6" s="135">
        <v>957.96528799999999</v>
      </c>
      <c r="CL6" s="135">
        <v>984.6694829999999</v>
      </c>
      <c r="CM6" s="135">
        <v>986.63814600000001</v>
      </c>
      <c r="CN6" s="135">
        <v>1036.6071929999996</v>
      </c>
      <c r="CO6" s="135">
        <v>1238.8119339999998</v>
      </c>
      <c r="CP6" s="135">
        <v>1432.2721250000002</v>
      </c>
      <c r="CQ6" s="135">
        <v>1542.8457529999996</v>
      </c>
      <c r="CR6" s="135">
        <v>1586.5908380000001</v>
      </c>
      <c r="CS6" s="135">
        <v>1381.2185040000002</v>
      </c>
      <c r="CT6" s="135">
        <v>1502.095476</v>
      </c>
      <c r="CU6" s="135">
        <v>1101.5562159999999</v>
      </c>
      <c r="CV6" s="135">
        <v>1038.3690089999998</v>
      </c>
      <c r="CW6" s="135"/>
      <c r="CX6" s="135"/>
    </row>
    <row r="7" spans="2:102" x14ac:dyDescent="0.2">
      <c r="B7" s="15" t="s">
        <v>21</v>
      </c>
      <c r="C7" s="135">
        <v>1276.2155699999998</v>
      </c>
      <c r="D7" s="135">
        <v>1195.9505230276482</v>
      </c>
      <c r="E7" s="135">
        <v>1062.8768459999999</v>
      </c>
      <c r="F7" s="135">
        <v>1112.1581260000003</v>
      </c>
      <c r="G7" s="135">
        <v>1056.0773066487156</v>
      </c>
      <c r="H7" s="135">
        <v>1116.4744889999997</v>
      </c>
      <c r="I7" s="135">
        <v>1337.3339089999999</v>
      </c>
      <c r="J7" s="135">
        <v>1635.1610129723517</v>
      </c>
      <c r="K7" s="135">
        <v>1785.8745569999996</v>
      </c>
      <c r="L7" s="135">
        <v>1755.3986329999993</v>
      </c>
      <c r="M7" s="135">
        <v>1593.3306890000001</v>
      </c>
      <c r="N7" s="135">
        <v>1627.6900009999999</v>
      </c>
      <c r="O7" s="135">
        <v>994.78692300000023</v>
      </c>
      <c r="P7" s="135">
        <v>1393.0835939999999</v>
      </c>
      <c r="Q7" s="135">
        <v>1018.660714</v>
      </c>
      <c r="R7" s="135">
        <v>1049.6206459999996</v>
      </c>
      <c r="S7" s="135">
        <v>940.80522700000006</v>
      </c>
      <c r="T7" s="135">
        <v>1106.575765</v>
      </c>
      <c r="U7" s="135">
        <v>1338.6285249999999</v>
      </c>
      <c r="V7" s="135">
        <v>1529.7680080000002</v>
      </c>
      <c r="W7" s="135">
        <v>1653.3630880000005</v>
      </c>
      <c r="X7" s="135">
        <v>1579.932798</v>
      </c>
      <c r="Y7" s="135">
        <v>1385.4803470000004</v>
      </c>
      <c r="Z7" s="135">
        <v>1436.898379</v>
      </c>
      <c r="AA7" s="135">
        <v>1180.741667</v>
      </c>
      <c r="AB7" s="135">
        <v>1080.1132130000001</v>
      </c>
      <c r="AC7" s="135">
        <v>970.9307849999999</v>
      </c>
      <c r="AD7" s="135">
        <v>1004.3633829999998</v>
      </c>
      <c r="AE7" s="135">
        <v>1020.3325769999999</v>
      </c>
      <c r="AF7" s="135">
        <v>1084.0171409999998</v>
      </c>
      <c r="AG7" s="135">
        <v>1282.746807</v>
      </c>
      <c r="AH7" s="135">
        <v>1535.1659999999999</v>
      </c>
      <c r="AI7" s="135">
        <v>1694.8951170000003</v>
      </c>
      <c r="AJ7" s="135">
        <v>1604.9168889999999</v>
      </c>
      <c r="AK7" s="135">
        <v>1467.0713030000002</v>
      </c>
      <c r="AL7" s="135">
        <v>1501.6561220000001</v>
      </c>
      <c r="AM7" s="135">
        <v>1247.549986</v>
      </c>
      <c r="AN7" s="135">
        <v>1054.9327029999999</v>
      </c>
      <c r="AO7" s="135">
        <v>968.35311699999977</v>
      </c>
      <c r="AP7" s="135">
        <v>1004.6481369999999</v>
      </c>
      <c r="AQ7" s="135">
        <v>996.27549799999997</v>
      </c>
      <c r="AR7" s="135">
        <v>1082.6610130000001</v>
      </c>
      <c r="AS7" s="135">
        <v>1300.5471930000003</v>
      </c>
      <c r="AT7" s="135">
        <v>1591.5630449999999</v>
      </c>
      <c r="AU7" s="135">
        <v>1713.6402449999998</v>
      </c>
      <c r="AV7" s="135">
        <v>1690.361911</v>
      </c>
      <c r="AW7" s="135">
        <v>1399.5873280000005</v>
      </c>
      <c r="AX7" s="135">
        <v>1354.12201</v>
      </c>
      <c r="AY7" s="135">
        <v>1079.3810499999997</v>
      </c>
      <c r="AZ7" s="135">
        <v>975.75335899999993</v>
      </c>
      <c r="BA7" s="135">
        <v>901.74722799999972</v>
      </c>
      <c r="BB7" s="135">
        <v>940.11471499999993</v>
      </c>
      <c r="BC7" s="135">
        <v>958.44870800000012</v>
      </c>
      <c r="BD7" s="135">
        <v>1025.6966609999999</v>
      </c>
      <c r="BE7" s="135">
        <v>1228.231323</v>
      </c>
      <c r="BF7" s="135">
        <v>1416.8609489999999</v>
      </c>
      <c r="BG7" s="135">
        <v>1652.7440960000001</v>
      </c>
      <c r="BH7" s="135">
        <v>1691.6172780000002</v>
      </c>
      <c r="BI7" s="135">
        <v>1449.3523150000001</v>
      </c>
      <c r="BJ7" s="135">
        <v>1380.9138660000001</v>
      </c>
      <c r="BK7" s="135">
        <v>1115.2882199999997</v>
      </c>
      <c r="BL7" s="135">
        <v>1030.0057870000001</v>
      </c>
      <c r="BM7" s="135">
        <v>914.488652</v>
      </c>
      <c r="BN7" s="135">
        <v>948.27754200000004</v>
      </c>
      <c r="BO7" s="135">
        <v>975.27543400000013</v>
      </c>
      <c r="BP7" s="135">
        <v>1044.207846</v>
      </c>
      <c r="BQ7" s="135">
        <v>1236.1967</v>
      </c>
      <c r="BR7" s="135">
        <v>1531.600774</v>
      </c>
      <c r="BS7" s="135">
        <v>1800.7902360000003</v>
      </c>
      <c r="BT7" s="135">
        <v>1604.3774670000003</v>
      </c>
      <c r="BU7" s="135">
        <v>1342.4539209999998</v>
      </c>
      <c r="BV7" s="135">
        <v>1381.0410389999997</v>
      </c>
      <c r="BW7" s="135">
        <v>1042.065554</v>
      </c>
      <c r="BX7" s="135">
        <v>1024.5295600000002</v>
      </c>
      <c r="BY7" s="135">
        <v>944.57373500000028</v>
      </c>
      <c r="BZ7" s="135">
        <v>968.37466299999983</v>
      </c>
      <c r="CA7" s="135">
        <v>979.92150200000015</v>
      </c>
      <c r="CB7" s="135">
        <v>1012.6172549999999</v>
      </c>
      <c r="CC7" s="135">
        <v>1184.232297</v>
      </c>
      <c r="CD7" s="135">
        <v>1333.8216429999998</v>
      </c>
      <c r="CE7" s="135">
        <v>1513.5388349999998</v>
      </c>
      <c r="CF7" s="135">
        <v>1511.4841029999998</v>
      </c>
      <c r="CG7" s="135">
        <v>1425.755962</v>
      </c>
      <c r="CH7" s="135">
        <v>1307.9467269999998</v>
      </c>
      <c r="CI7" s="135">
        <v>1117.9414459999998</v>
      </c>
      <c r="CJ7" s="135">
        <v>1032.4546690000002</v>
      </c>
      <c r="CK7" s="135">
        <v>952.26292399999988</v>
      </c>
      <c r="CL7" s="135">
        <v>979.61485299999993</v>
      </c>
      <c r="CM7" s="135">
        <v>980.50014300000009</v>
      </c>
      <c r="CN7" s="135">
        <v>1029.1263309999995</v>
      </c>
      <c r="CO7" s="135">
        <v>1232.5404579999997</v>
      </c>
      <c r="CP7" s="135">
        <v>1427.6177260000002</v>
      </c>
      <c r="CQ7" s="135">
        <v>1538.3156349999995</v>
      </c>
      <c r="CR7" s="135">
        <v>1581.6550829999999</v>
      </c>
      <c r="CS7" s="135">
        <v>1376.4125790000001</v>
      </c>
      <c r="CT7" s="135">
        <v>1499.6731239999999</v>
      </c>
      <c r="CU7" s="135">
        <v>1099.4669289999999</v>
      </c>
      <c r="CV7" s="135">
        <v>1032.7596249999999</v>
      </c>
      <c r="CW7" s="135"/>
      <c r="CX7" s="135"/>
    </row>
    <row r="8" spans="2:102" x14ac:dyDescent="0.2">
      <c r="B8" s="15" t="s">
        <v>22</v>
      </c>
      <c r="C8" s="135">
        <v>1272.0667819999996</v>
      </c>
      <c r="D8" s="135">
        <v>1193.7967110276481</v>
      </c>
      <c r="E8" s="135">
        <v>1066.5635419999999</v>
      </c>
      <c r="F8" s="135">
        <v>1114.7570290000001</v>
      </c>
      <c r="G8" s="135">
        <v>1056.3285366487157</v>
      </c>
      <c r="H8" s="135">
        <v>1116.5587679999999</v>
      </c>
      <c r="I8" s="135">
        <v>1336.6545599999999</v>
      </c>
      <c r="J8" s="135">
        <v>1635.1974959723518</v>
      </c>
      <c r="K8" s="135">
        <v>1785.3833649999997</v>
      </c>
      <c r="L8" s="135">
        <v>1755.2393169999996</v>
      </c>
      <c r="M8" s="135">
        <v>1593.8424430000002</v>
      </c>
      <c r="N8" s="135">
        <v>1625.419922</v>
      </c>
      <c r="O8" s="135">
        <v>992.67742600000031</v>
      </c>
      <c r="P8" s="135">
        <v>1392.443847</v>
      </c>
      <c r="Q8" s="135">
        <v>1015.4204120000001</v>
      </c>
      <c r="R8" s="135">
        <v>1042.5575769999998</v>
      </c>
      <c r="S8" s="135">
        <v>933.98100499999998</v>
      </c>
      <c r="T8" s="135">
        <v>1098.2989699999998</v>
      </c>
      <c r="U8" s="135">
        <v>1333.3821369999998</v>
      </c>
      <c r="V8" s="135">
        <v>1523.4401280000004</v>
      </c>
      <c r="W8" s="135">
        <v>1647.2485850000005</v>
      </c>
      <c r="X8" s="135">
        <v>1572.654655</v>
      </c>
      <c r="Y8" s="135">
        <v>1375.7294510000004</v>
      </c>
      <c r="Z8" s="135">
        <v>1425.2403629999999</v>
      </c>
      <c r="AA8" s="135">
        <v>1167.8888770000001</v>
      </c>
      <c r="AB8" s="135">
        <v>1070.6147650000003</v>
      </c>
      <c r="AC8" s="135">
        <v>963.03764599999965</v>
      </c>
      <c r="AD8" s="135">
        <v>992.78743699999973</v>
      </c>
      <c r="AE8" s="135">
        <v>1011.034455</v>
      </c>
      <c r="AF8" s="135">
        <v>1076.7469959999999</v>
      </c>
      <c r="AG8" s="135">
        <v>1277.390363</v>
      </c>
      <c r="AH8" s="135">
        <v>1528.1149189999999</v>
      </c>
      <c r="AI8" s="135">
        <v>1694.8947990000004</v>
      </c>
      <c r="AJ8" s="135">
        <v>1604.9165599999999</v>
      </c>
      <c r="AK8" s="135">
        <v>1454.5819690000001</v>
      </c>
      <c r="AL8" s="135">
        <v>1486.880981</v>
      </c>
      <c r="AM8" s="135">
        <v>1230.481599</v>
      </c>
      <c r="AN8" s="135">
        <v>1035.9703469999999</v>
      </c>
      <c r="AO8" s="135">
        <v>951.06494699999985</v>
      </c>
      <c r="AP8" s="135">
        <v>1004.6481369999999</v>
      </c>
      <c r="AQ8" s="135">
        <v>981.03374599999984</v>
      </c>
      <c r="AR8" s="135">
        <v>1067.7621860000004</v>
      </c>
      <c r="AS8" s="135">
        <v>1286.9571170000004</v>
      </c>
      <c r="AT8" s="135">
        <v>1578.6475209999999</v>
      </c>
      <c r="AU8" s="135">
        <v>1700.2576899999997</v>
      </c>
      <c r="AV8" s="135">
        <v>1680.147792</v>
      </c>
      <c r="AW8" s="135">
        <v>1388.2936070000005</v>
      </c>
      <c r="AX8" s="135">
        <v>1344.884697</v>
      </c>
      <c r="AY8" s="135">
        <v>1070.3191289999997</v>
      </c>
      <c r="AZ8" s="135">
        <v>967.56338999999991</v>
      </c>
      <c r="BA8" s="135">
        <v>895.07273999999984</v>
      </c>
      <c r="BB8" s="135">
        <v>933.43865099999994</v>
      </c>
      <c r="BC8" s="135">
        <v>952.89816500000029</v>
      </c>
      <c r="BD8" s="135">
        <v>1020.4043209999999</v>
      </c>
      <c r="BE8" s="135">
        <v>1222.33465</v>
      </c>
      <c r="BF8" s="135">
        <v>1411.411779</v>
      </c>
      <c r="BG8" s="135">
        <v>1647.7168800000002</v>
      </c>
      <c r="BH8" s="135">
        <v>1686.6931950000001</v>
      </c>
      <c r="BI8" s="135">
        <v>1443.4494250000002</v>
      </c>
      <c r="BJ8" s="135">
        <v>1372.6401560000002</v>
      </c>
      <c r="BK8" s="135">
        <v>1105.6807279999996</v>
      </c>
      <c r="BL8" s="135">
        <v>1020.8268050000003</v>
      </c>
      <c r="BM8" s="135">
        <v>905.24394999999993</v>
      </c>
      <c r="BN8" s="135">
        <v>939.11824300000012</v>
      </c>
      <c r="BO8" s="135">
        <v>966.42152600000009</v>
      </c>
      <c r="BP8" s="135">
        <v>1038.6115160000002</v>
      </c>
      <c r="BQ8" s="135">
        <v>1230.1422620000001</v>
      </c>
      <c r="BR8" s="135">
        <v>1525.621701</v>
      </c>
      <c r="BS8" s="135">
        <v>1795.4686100000004</v>
      </c>
      <c r="BT8" s="135">
        <v>1599.1816050000002</v>
      </c>
      <c r="BU8" s="135">
        <v>1336.412409</v>
      </c>
      <c r="BV8" s="135">
        <v>1375.1911359999995</v>
      </c>
      <c r="BW8" s="135">
        <v>1036.5723609999998</v>
      </c>
      <c r="BX8" s="135">
        <v>1019.5048840000002</v>
      </c>
      <c r="BY8" s="135">
        <v>941.26012800000024</v>
      </c>
      <c r="BZ8" s="135">
        <v>964.2253149999998</v>
      </c>
      <c r="CA8" s="135">
        <v>977.05617800000016</v>
      </c>
      <c r="CB8" s="135">
        <v>1010.9005719999999</v>
      </c>
      <c r="CC8" s="135">
        <v>1182.3882010000002</v>
      </c>
      <c r="CD8" s="135">
        <v>1331.7419039999997</v>
      </c>
      <c r="CE8" s="135">
        <v>1511.4982589999997</v>
      </c>
      <c r="CF8" s="135">
        <v>1509.2027839999998</v>
      </c>
      <c r="CG8" s="135">
        <v>1422.9034159999999</v>
      </c>
      <c r="CH8" s="135">
        <v>1304.8917789999998</v>
      </c>
      <c r="CI8" s="135">
        <v>1115.537812</v>
      </c>
      <c r="CJ8" s="135">
        <v>1029.6763540000002</v>
      </c>
      <c r="CK8" s="135">
        <v>949.34400199999982</v>
      </c>
      <c r="CL8" s="135">
        <v>976.70783399999982</v>
      </c>
      <c r="CM8" s="135">
        <v>978.21352400000012</v>
      </c>
      <c r="CN8" s="135">
        <v>1026.9982769999995</v>
      </c>
      <c r="CO8" s="135">
        <v>1230.9106489999997</v>
      </c>
      <c r="CP8" s="135">
        <v>1426.4809890000001</v>
      </c>
      <c r="CQ8" s="135">
        <v>1537.3211409999994</v>
      </c>
      <c r="CR8" s="135">
        <v>1580.710754</v>
      </c>
      <c r="CS8" s="135">
        <v>1375.3388770000001</v>
      </c>
      <c r="CT8" s="135">
        <v>1497.824705</v>
      </c>
      <c r="CU8" s="135">
        <v>1097.5011919999999</v>
      </c>
      <c r="CV8" s="135">
        <v>1030.5676359999998</v>
      </c>
      <c r="CW8" s="135"/>
      <c r="CX8" s="135"/>
    </row>
    <row r="9" spans="2:102" x14ac:dyDescent="0.2">
      <c r="B9" s="15" t="s">
        <v>23</v>
      </c>
      <c r="C9" s="135">
        <f>C8</f>
        <v>1272.0667819999996</v>
      </c>
      <c r="D9" s="135">
        <f t="shared" ref="D9:BO9" si="0">D8</f>
        <v>1193.7967110276481</v>
      </c>
      <c r="E9" s="135">
        <f t="shared" si="0"/>
        <v>1066.5635419999999</v>
      </c>
      <c r="F9" s="135">
        <f t="shared" si="0"/>
        <v>1114.7570290000001</v>
      </c>
      <c r="G9" s="135">
        <f t="shared" si="0"/>
        <v>1056.3285366487157</v>
      </c>
      <c r="H9" s="135">
        <f t="shared" si="0"/>
        <v>1116.5587679999999</v>
      </c>
      <c r="I9" s="135">
        <f t="shared" si="0"/>
        <v>1336.6545599999999</v>
      </c>
      <c r="J9" s="135">
        <f t="shared" si="0"/>
        <v>1635.1974959723518</v>
      </c>
      <c r="K9" s="135">
        <f t="shared" si="0"/>
        <v>1785.3833649999997</v>
      </c>
      <c r="L9" s="135">
        <f t="shared" si="0"/>
        <v>1755.2393169999996</v>
      </c>
      <c r="M9" s="135">
        <f t="shared" si="0"/>
        <v>1593.8424430000002</v>
      </c>
      <c r="N9" s="135">
        <f t="shared" si="0"/>
        <v>1625.419922</v>
      </c>
      <c r="O9" s="135">
        <f t="shared" si="0"/>
        <v>992.67742600000031</v>
      </c>
      <c r="P9" s="135">
        <f t="shared" si="0"/>
        <v>1392.443847</v>
      </c>
      <c r="Q9" s="135">
        <f t="shared" si="0"/>
        <v>1015.4204120000001</v>
      </c>
      <c r="R9" s="135">
        <f t="shared" si="0"/>
        <v>1042.5575769999998</v>
      </c>
      <c r="S9" s="135">
        <f t="shared" si="0"/>
        <v>933.98100499999998</v>
      </c>
      <c r="T9" s="135">
        <f t="shared" si="0"/>
        <v>1098.2989699999998</v>
      </c>
      <c r="U9" s="135">
        <f t="shared" si="0"/>
        <v>1333.3821369999998</v>
      </c>
      <c r="V9" s="135">
        <f t="shared" si="0"/>
        <v>1523.4401280000004</v>
      </c>
      <c r="W9" s="135">
        <f t="shared" si="0"/>
        <v>1647.2485850000005</v>
      </c>
      <c r="X9" s="135">
        <f t="shared" si="0"/>
        <v>1572.654655</v>
      </c>
      <c r="Y9" s="135">
        <f t="shared" si="0"/>
        <v>1375.7294510000004</v>
      </c>
      <c r="Z9" s="135">
        <f t="shared" si="0"/>
        <v>1425.2403629999999</v>
      </c>
      <c r="AA9" s="135">
        <f t="shared" si="0"/>
        <v>1167.8888770000001</v>
      </c>
      <c r="AB9" s="135">
        <f t="shared" si="0"/>
        <v>1070.6147650000003</v>
      </c>
      <c r="AC9" s="135">
        <f t="shared" si="0"/>
        <v>963.03764599999965</v>
      </c>
      <c r="AD9" s="135">
        <f t="shared" si="0"/>
        <v>992.78743699999973</v>
      </c>
      <c r="AE9" s="135">
        <f t="shared" si="0"/>
        <v>1011.034455</v>
      </c>
      <c r="AF9" s="135">
        <f t="shared" si="0"/>
        <v>1076.7469959999999</v>
      </c>
      <c r="AG9" s="135">
        <f t="shared" si="0"/>
        <v>1277.390363</v>
      </c>
      <c r="AH9" s="135">
        <f t="shared" si="0"/>
        <v>1528.1149189999999</v>
      </c>
      <c r="AI9" s="135">
        <f t="shared" si="0"/>
        <v>1694.8947990000004</v>
      </c>
      <c r="AJ9" s="135">
        <f t="shared" si="0"/>
        <v>1604.9165599999999</v>
      </c>
      <c r="AK9" s="135">
        <f t="shared" si="0"/>
        <v>1454.5819690000001</v>
      </c>
      <c r="AL9" s="135">
        <f t="shared" si="0"/>
        <v>1486.880981</v>
      </c>
      <c r="AM9" s="135">
        <f t="shared" si="0"/>
        <v>1230.481599</v>
      </c>
      <c r="AN9" s="135">
        <f t="shared" si="0"/>
        <v>1035.9703469999999</v>
      </c>
      <c r="AO9" s="135">
        <f t="shared" si="0"/>
        <v>951.06494699999985</v>
      </c>
      <c r="AP9" s="135">
        <f t="shared" si="0"/>
        <v>1004.6481369999999</v>
      </c>
      <c r="AQ9" s="135">
        <f t="shared" si="0"/>
        <v>981.03374599999984</v>
      </c>
      <c r="AR9" s="135">
        <f t="shared" si="0"/>
        <v>1067.7621860000004</v>
      </c>
      <c r="AS9" s="135">
        <f t="shared" si="0"/>
        <v>1286.9571170000004</v>
      </c>
      <c r="AT9" s="135">
        <f t="shared" si="0"/>
        <v>1578.6475209999999</v>
      </c>
      <c r="AU9" s="135">
        <f t="shared" si="0"/>
        <v>1700.2576899999997</v>
      </c>
      <c r="AV9" s="135">
        <f t="shared" si="0"/>
        <v>1680.147792</v>
      </c>
      <c r="AW9" s="135">
        <f t="shared" si="0"/>
        <v>1388.2936070000005</v>
      </c>
      <c r="AX9" s="135">
        <f t="shared" si="0"/>
        <v>1344.884697</v>
      </c>
      <c r="AY9" s="135">
        <f t="shared" si="0"/>
        <v>1070.3191289999997</v>
      </c>
      <c r="AZ9" s="135">
        <f t="shared" si="0"/>
        <v>967.56338999999991</v>
      </c>
      <c r="BA9" s="135">
        <f t="shared" si="0"/>
        <v>895.07273999999984</v>
      </c>
      <c r="BB9" s="135">
        <f t="shared" si="0"/>
        <v>933.43865099999994</v>
      </c>
      <c r="BC9" s="135">
        <f t="shared" si="0"/>
        <v>952.89816500000029</v>
      </c>
      <c r="BD9" s="135">
        <f t="shared" si="0"/>
        <v>1020.4043209999999</v>
      </c>
      <c r="BE9" s="135">
        <f t="shared" si="0"/>
        <v>1222.33465</v>
      </c>
      <c r="BF9" s="135">
        <f t="shared" si="0"/>
        <v>1411.411779</v>
      </c>
      <c r="BG9" s="135">
        <f t="shared" si="0"/>
        <v>1647.7168800000002</v>
      </c>
      <c r="BH9" s="135">
        <f t="shared" si="0"/>
        <v>1686.6931950000001</v>
      </c>
      <c r="BI9" s="135">
        <f t="shared" si="0"/>
        <v>1443.4494250000002</v>
      </c>
      <c r="BJ9" s="135">
        <f t="shared" si="0"/>
        <v>1372.6401560000002</v>
      </c>
      <c r="BK9" s="135">
        <f t="shared" si="0"/>
        <v>1105.6807279999996</v>
      </c>
      <c r="BL9" s="135">
        <f t="shared" si="0"/>
        <v>1020.8268050000003</v>
      </c>
      <c r="BM9" s="135">
        <f t="shared" si="0"/>
        <v>905.24394999999993</v>
      </c>
      <c r="BN9" s="135">
        <f t="shared" si="0"/>
        <v>939.11824300000012</v>
      </c>
      <c r="BO9" s="135">
        <f t="shared" si="0"/>
        <v>966.42152600000009</v>
      </c>
      <c r="BP9" s="135">
        <f t="shared" ref="BP9:CV9" si="1">BP8</f>
        <v>1038.6115160000002</v>
      </c>
      <c r="BQ9" s="135">
        <f t="shared" si="1"/>
        <v>1230.1422620000001</v>
      </c>
      <c r="BR9" s="135">
        <f t="shared" si="1"/>
        <v>1525.621701</v>
      </c>
      <c r="BS9" s="135">
        <f t="shared" si="1"/>
        <v>1795.4686100000004</v>
      </c>
      <c r="BT9" s="135">
        <f t="shared" si="1"/>
        <v>1599.1816050000002</v>
      </c>
      <c r="BU9" s="135">
        <f t="shared" si="1"/>
        <v>1336.412409</v>
      </c>
      <c r="BV9" s="135">
        <f t="shared" si="1"/>
        <v>1375.1911359999995</v>
      </c>
      <c r="BW9" s="135">
        <f t="shared" si="1"/>
        <v>1036.5723609999998</v>
      </c>
      <c r="BX9" s="135">
        <f t="shared" si="1"/>
        <v>1019.5048840000002</v>
      </c>
      <c r="BY9" s="135">
        <f t="shared" si="1"/>
        <v>941.26012800000024</v>
      </c>
      <c r="BZ9" s="135">
        <f t="shared" si="1"/>
        <v>964.2253149999998</v>
      </c>
      <c r="CA9" s="135">
        <f t="shared" si="1"/>
        <v>977.05617800000016</v>
      </c>
      <c r="CB9" s="135">
        <f t="shared" si="1"/>
        <v>1010.9005719999999</v>
      </c>
      <c r="CC9" s="135">
        <f t="shared" si="1"/>
        <v>1182.3882010000002</v>
      </c>
      <c r="CD9" s="135">
        <f t="shared" si="1"/>
        <v>1331.7419039999997</v>
      </c>
      <c r="CE9" s="135">
        <f t="shared" si="1"/>
        <v>1511.4982589999997</v>
      </c>
      <c r="CF9" s="135">
        <f t="shared" si="1"/>
        <v>1509.2027839999998</v>
      </c>
      <c r="CG9" s="135">
        <f t="shared" si="1"/>
        <v>1422.9034159999999</v>
      </c>
      <c r="CH9" s="135">
        <f t="shared" si="1"/>
        <v>1304.8917789999998</v>
      </c>
      <c r="CI9" s="135">
        <f t="shared" si="1"/>
        <v>1115.537812</v>
      </c>
      <c r="CJ9" s="135">
        <f t="shared" si="1"/>
        <v>1029.6763540000002</v>
      </c>
      <c r="CK9" s="135">
        <f t="shared" si="1"/>
        <v>949.34400199999982</v>
      </c>
      <c r="CL9" s="135">
        <f t="shared" si="1"/>
        <v>976.70783399999982</v>
      </c>
      <c r="CM9" s="135">
        <f t="shared" si="1"/>
        <v>978.21352400000012</v>
      </c>
      <c r="CN9" s="135">
        <f t="shared" si="1"/>
        <v>1026.9982769999995</v>
      </c>
      <c r="CO9" s="135">
        <f t="shared" si="1"/>
        <v>1230.9106489999997</v>
      </c>
      <c r="CP9" s="135">
        <f t="shared" si="1"/>
        <v>1426.4809890000001</v>
      </c>
      <c r="CQ9" s="135">
        <f t="shared" si="1"/>
        <v>1537.3211409999994</v>
      </c>
      <c r="CR9" s="135">
        <f t="shared" si="1"/>
        <v>1580.710754</v>
      </c>
      <c r="CS9" s="135">
        <f t="shared" si="1"/>
        <v>1375.3388770000001</v>
      </c>
      <c r="CT9" s="135">
        <f t="shared" si="1"/>
        <v>1497.824705</v>
      </c>
      <c r="CU9" s="135">
        <f t="shared" si="1"/>
        <v>1097.5011919999999</v>
      </c>
      <c r="CV9" s="135">
        <f t="shared" si="1"/>
        <v>1030.5676359999998</v>
      </c>
      <c r="CW9" s="135"/>
      <c r="CX9" s="135"/>
    </row>
    <row r="10" spans="2:10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x14ac:dyDescent="0.2">
      <c r="B12" s="21" t="s">
        <v>24</v>
      </c>
      <c r="C12" s="22">
        <f>SUM(C9,C14)</f>
        <v>2430.4385219999995</v>
      </c>
      <c r="D12" s="22">
        <f t="shared" ref="D12:BO12" si="2">SUM(D9,D14)</f>
        <v>2340.728988327648</v>
      </c>
      <c r="E12" s="22">
        <f t="shared" si="2"/>
        <v>2220.4548843399998</v>
      </c>
      <c r="F12" s="22">
        <f t="shared" si="2"/>
        <v>2268.4411074</v>
      </c>
      <c r="G12" s="22">
        <f t="shared" si="2"/>
        <v>2195.4521304487157</v>
      </c>
      <c r="H12" s="22">
        <f t="shared" si="2"/>
        <v>2285.8429415599994</v>
      </c>
      <c r="I12" s="22">
        <f t="shared" si="2"/>
        <v>2532.8951774799998</v>
      </c>
      <c r="J12" s="22">
        <f t="shared" si="2"/>
        <v>2859.7272619723517</v>
      </c>
      <c r="K12" s="22">
        <f t="shared" si="2"/>
        <v>2920.1529689999998</v>
      </c>
      <c r="L12" s="22">
        <f t="shared" si="2"/>
        <v>2978.5720489999994</v>
      </c>
      <c r="M12" s="22">
        <f t="shared" si="2"/>
        <v>2729.4849105000003</v>
      </c>
      <c r="N12" s="22">
        <f t="shared" si="2"/>
        <v>2882.4747699999998</v>
      </c>
      <c r="O12" s="22">
        <f t="shared" si="2"/>
        <v>2095.9740582600002</v>
      </c>
      <c r="P12" s="22">
        <f t="shared" si="2"/>
        <v>2550.6252409999997</v>
      </c>
      <c r="Q12" s="22">
        <f t="shared" si="2"/>
        <v>2166.2107470000001</v>
      </c>
      <c r="R12" s="22">
        <f t="shared" si="2"/>
        <v>2220.7001890000001</v>
      </c>
      <c r="S12" s="22">
        <f t="shared" si="2"/>
        <v>2068.4814510000001</v>
      </c>
      <c r="T12" s="22">
        <f t="shared" si="2"/>
        <v>2248.565259</v>
      </c>
      <c r="U12" s="22">
        <f t="shared" si="2"/>
        <v>2530.4119849999997</v>
      </c>
      <c r="V12" s="22">
        <f t="shared" si="2"/>
        <v>2729.5124390000001</v>
      </c>
      <c r="W12" s="22">
        <f t="shared" si="2"/>
        <v>2753.6602970000004</v>
      </c>
      <c r="X12" s="22">
        <f t="shared" si="2"/>
        <v>2787.8549660000003</v>
      </c>
      <c r="Y12" s="22">
        <f t="shared" si="2"/>
        <v>2477.2082523400004</v>
      </c>
      <c r="Z12" s="22">
        <f t="shared" si="2"/>
        <v>2631.5967887400002</v>
      </c>
      <c r="AA12" s="22">
        <f t="shared" si="2"/>
        <v>2266.6793010000001</v>
      </c>
      <c r="AB12" s="22">
        <f t="shared" si="2"/>
        <v>2225.7063020000005</v>
      </c>
      <c r="AC12" s="22">
        <f t="shared" si="2"/>
        <v>2094.8219289999997</v>
      </c>
      <c r="AD12" s="22">
        <f t="shared" si="2"/>
        <v>2132.4955819399993</v>
      </c>
      <c r="AE12" s="22">
        <f t="shared" si="2"/>
        <v>2144.0576587799997</v>
      </c>
      <c r="AF12" s="22">
        <f t="shared" si="2"/>
        <v>2195.1126419999996</v>
      </c>
      <c r="AG12" s="22">
        <f t="shared" si="2"/>
        <v>2476.8863448800003</v>
      </c>
      <c r="AH12" s="22">
        <f t="shared" si="2"/>
        <v>2723.4319249999999</v>
      </c>
      <c r="AI12" s="22">
        <f t="shared" si="2"/>
        <v>2800.5248380000003</v>
      </c>
      <c r="AJ12" s="22">
        <f t="shared" si="2"/>
        <v>2806.8347269999995</v>
      </c>
      <c r="AK12" s="22">
        <f t="shared" si="2"/>
        <v>2593.8319430000001</v>
      </c>
      <c r="AL12" s="22">
        <f t="shared" si="2"/>
        <v>2646.7374399999999</v>
      </c>
      <c r="AM12" s="22">
        <f t="shared" si="2"/>
        <v>2372.154407</v>
      </c>
      <c r="AN12" s="22">
        <f t="shared" si="2"/>
        <v>2153.6263339999996</v>
      </c>
      <c r="AO12" s="22">
        <f t="shared" si="2"/>
        <v>2055.300655</v>
      </c>
      <c r="AP12" s="22">
        <f t="shared" si="2"/>
        <v>2148.3523660000001</v>
      </c>
      <c r="AQ12" s="22">
        <f t="shared" si="2"/>
        <v>2069.0958089999995</v>
      </c>
      <c r="AR12" s="22">
        <f t="shared" si="2"/>
        <v>2179.5880150000003</v>
      </c>
      <c r="AS12" s="22">
        <f t="shared" si="2"/>
        <v>2445.6562210000002</v>
      </c>
      <c r="AT12" s="22">
        <f t="shared" si="2"/>
        <v>2702.2966799999999</v>
      </c>
      <c r="AU12" s="22">
        <f t="shared" si="2"/>
        <v>2770.0902199399998</v>
      </c>
      <c r="AV12" s="22">
        <f t="shared" si="2"/>
        <v>2796.1640050000005</v>
      </c>
      <c r="AW12" s="22">
        <f t="shared" si="2"/>
        <v>2413.5912710000007</v>
      </c>
      <c r="AX12" s="22">
        <f t="shared" si="2"/>
        <v>2452.083944</v>
      </c>
      <c r="AY12" s="22">
        <f t="shared" si="2"/>
        <v>2088.0404619999999</v>
      </c>
      <c r="AZ12" s="22">
        <f t="shared" si="2"/>
        <v>1996.9694533400002</v>
      </c>
      <c r="BA12" s="22">
        <f t="shared" si="2"/>
        <v>1940.8362083999998</v>
      </c>
      <c r="BB12" s="22">
        <f t="shared" si="2"/>
        <v>2011.1870837999998</v>
      </c>
      <c r="BC12" s="22">
        <f t="shared" si="2"/>
        <v>1990.3656270000004</v>
      </c>
      <c r="BD12" s="22">
        <f t="shared" si="2"/>
        <v>2071.0184479999998</v>
      </c>
      <c r="BE12" s="22">
        <f t="shared" si="2"/>
        <v>2322.7796173000002</v>
      </c>
      <c r="BF12" s="22">
        <f t="shared" si="2"/>
        <v>2496.7640223999997</v>
      </c>
      <c r="BG12" s="22">
        <f t="shared" si="2"/>
        <v>2704.3997982000001</v>
      </c>
      <c r="BH12" s="22">
        <f t="shared" si="2"/>
        <v>2797.2355556000002</v>
      </c>
      <c r="BI12" s="22">
        <f t="shared" si="2"/>
        <v>2487.4749254000003</v>
      </c>
      <c r="BJ12" s="22">
        <f t="shared" si="2"/>
        <v>2519.6431005000004</v>
      </c>
      <c r="BK12" s="22">
        <f t="shared" si="2"/>
        <v>2133.8114269999987</v>
      </c>
      <c r="BL12" s="22">
        <f t="shared" si="2"/>
        <v>2072.3553490000013</v>
      </c>
      <c r="BM12" s="22">
        <f t="shared" si="2"/>
        <v>1960.0036639999976</v>
      </c>
      <c r="BN12" s="22">
        <f t="shared" si="2"/>
        <v>2024.1951360000046</v>
      </c>
      <c r="BO12" s="22">
        <f t="shared" si="2"/>
        <v>2002.5629400000003</v>
      </c>
      <c r="BP12" s="22">
        <f t="shared" ref="BP12:CX12" si="3">SUM(BP9,BP14)</f>
        <v>2104.0427060000002</v>
      </c>
      <c r="BQ12" s="22">
        <f t="shared" si="3"/>
        <v>2329.3580060000022</v>
      </c>
      <c r="BR12" s="22">
        <f t="shared" si="3"/>
        <v>2657.0497349999982</v>
      </c>
      <c r="BS12" s="22">
        <f t="shared" si="3"/>
        <v>2894.2397956000041</v>
      </c>
      <c r="BT12" s="22">
        <f t="shared" si="3"/>
        <v>2729.3529829000031</v>
      </c>
      <c r="BU12" s="22">
        <f t="shared" si="3"/>
        <v>2374.6161321999989</v>
      </c>
      <c r="BV12" s="22">
        <f t="shared" si="3"/>
        <v>2522.6960799999988</v>
      </c>
      <c r="BW12" s="22">
        <f t="shared" si="3"/>
        <v>2046.5390123000002</v>
      </c>
      <c r="BX12" s="22">
        <f t="shared" si="3"/>
        <v>2068.3418535000001</v>
      </c>
      <c r="BY12" s="22">
        <f t="shared" si="3"/>
        <v>1988.8308848000001</v>
      </c>
      <c r="BZ12" s="22">
        <f t="shared" si="3"/>
        <v>2021.5184422999992</v>
      </c>
      <c r="CA12" s="22">
        <f t="shared" si="3"/>
        <v>2033.2073087999979</v>
      </c>
      <c r="CB12" s="22">
        <f t="shared" si="3"/>
        <v>2078.7231115000018</v>
      </c>
      <c r="CC12" s="22">
        <f t="shared" si="3"/>
        <v>2279.9533621000023</v>
      </c>
      <c r="CD12" s="22">
        <f t="shared" si="3"/>
        <v>2434.8705110999999</v>
      </c>
      <c r="CE12" s="22">
        <f t="shared" si="3"/>
        <v>2562.6325072999989</v>
      </c>
      <c r="CF12" s="22">
        <f t="shared" si="3"/>
        <v>2620.7724954000005</v>
      </c>
      <c r="CG12" s="22">
        <f t="shared" si="3"/>
        <v>2498.3172168999995</v>
      </c>
      <c r="CH12" s="22">
        <f t="shared" si="3"/>
        <v>2413.1548906999974</v>
      </c>
      <c r="CI12" s="22">
        <f t="shared" si="3"/>
        <v>2140.2594723999996</v>
      </c>
      <c r="CJ12" s="22">
        <f t="shared" si="3"/>
        <v>2133.3228833000021</v>
      </c>
      <c r="CK12" s="22">
        <f t="shared" si="3"/>
        <v>1938.0106779999996</v>
      </c>
      <c r="CL12" s="22">
        <f t="shared" si="3"/>
        <v>2038.0786359999997</v>
      </c>
      <c r="CM12" s="22">
        <f t="shared" si="3"/>
        <v>2031.7417870000004</v>
      </c>
      <c r="CN12" s="22">
        <f t="shared" si="3"/>
        <v>2064.0625979999995</v>
      </c>
      <c r="CO12" s="22">
        <f t="shared" si="3"/>
        <v>2342.9596879999999</v>
      </c>
      <c r="CP12" s="22">
        <f t="shared" si="3"/>
        <v>2526.8872600000004</v>
      </c>
      <c r="CQ12" s="22">
        <f t="shared" si="3"/>
        <v>2569.3682919999992</v>
      </c>
      <c r="CR12" s="22">
        <f t="shared" si="3"/>
        <v>2709.4548319999994</v>
      </c>
      <c r="CS12" s="22">
        <f t="shared" si="3"/>
        <v>2409.4381490000001</v>
      </c>
      <c r="CT12" s="22">
        <f t="shared" si="3"/>
        <v>2611.5259340000002</v>
      </c>
      <c r="CU12" s="22">
        <f t="shared" si="3"/>
        <v>2139.8569360000001</v>
      </c>
      <c r="CV12" s="22">
        <f t="shared" si="3"/>
        <v>2076.2112289999995</v>
      </c>
      <c r="CW12" s="22">
        <f t="shared" si="3"/>
        <v>0</v>
      </c>
      <c r="CX12" s="22">
        <f t="shared" si="3"/>
        <v>0</v>
      </c>
    </row>
    <row r="13" spans="2:102" x14ac:dyDescent="0.2">
      <c r="B13" s="21" t="s">
        <v>121</v>
      </c>
      <c r="C13" s="135">
        <v>2562.4059449999995</v>
      </c>
      <c r="D13" s="135">
        <v>2424.6959987999999</v>
      </c>
      <c r="E13" s="135">
        <v>2314.8854285000002</v>
      </c>
      <c r="F13" s="135">
        <v>2328.5693963000003</v>
      </c>
      <c r="G13" s="135">
        <v>2323.3050609999996</v>
      </c>
      <c r="H13" s="135">
        <v>2385.7675315999995</v>
      </c>
      <c r="I13" s="135">
        <v>2592.3436141000007</v>
      </c>
      <c r="J13" s="135">
        <v>2879.9770827000002</v>
      </c>
      <c r="K13" s="135">
        <v>2977.4455552999998</v>
      </c>
      <c r="L13" s="135">
        <v>3084.9916442000003</v>
      </c>
      <c r="M13" s="135">
        <v>2793.6710962999996</v>
      </c>
      <c r="N13" s="135">
        <v>3023.6537803999991</v>
      </c>
      <c r="O13" s="135">
        <v>2510.7332669999992</v>
      </c>
      <c r="P13" s="135">
        <v>2439.6677101000005</v>
      </c>
      <c r="Q13" s="135">
        <v>2290.1525385</v>
      </c>
      <c r="R13" s="135">
        <v>2351.3121823000001</v>
      </c>
      <c r="S13" s="135">
        <v>2319.7060429999997</v>
      </c>
      <c r="T13" s="135">
        <v>2350.0820162</v>
      </c>
      <c r="U13" s="135">
        <v>2584.026808000001</v>
      </c>
      <c r="V13" s="135">
        <v>2795.9710133000003</v>
      </c>
      <c r="W13" s="135">
        <v>2855.2498955999995</v>
      </c>
      <c r="X13" s="135">
        <v>2970.9649821999988</v>
      </c>
      <c r="Y13" s="135">
        <v>2660.6239737000001</v>
      </c>
      <c r="Z13" s="135">
        <v>2795.5552199999997</v>
      </c>
      <c r="AA13" s="135">
        <v>2363.7135785</v>
      </c>
      <c r="AB13" s="135">
        <v>2425.9537283</v>
      </c>
      <c r="AC13" s="135">
        <v>2298.8352278999996</v>
      </c>
      <c r="AD13" s="135">
        <v>2336.8579553999998</v>
      </c>
      <c r="AE13" s="135">
        <v>2312.510779499999</v>
      </c>
      <c r="AF13" s="135">
        <v>2331.7379921000002</v>
      </c>
      <c r="AG13" s="135">
        <v>2621.1112903000003</v>
      </c>
      <c r="AH13" s="135">
        <v>2798.4607972999993</v>
      </c>
      <c r="AI13" s="135">
        <v>2902.3850731000007</v>
      </c>
      <c r="AJ13" s="135">
        <v>2964.2153272</v>
      </c>
      <c r="AK13" s="135">
        <v>2753.6146865999995</v>
      </c>
      <c r="AL13" s="135">
        <v>2784.6253729</v>
      </c>
      <c r="AM13" s="135">
        <v>2582.4534225259999</v>
      </c>
      <c r="AN13" s="135">
        <v>2353.4351626844004</v>
      </c>
      <c r="AO13" s="135">
        <v>2251.7954121800008</v>
      </c>
      <c r="AP13" s="135">
        <v>2319.0126225284002</v>
      </c>
      <c r="AQ13" s="135">
        <v>2259.3624690728002</v>
      </c>
      <c r="AR13" s="135">
        <v>2333.8632682408997</v>
      </c>
      <c r="AS13" s="135">
        <v>2577.8575056973</v>
      </c>
      <c r="AT13" s="135">
        <v>2690.2768792728998</v>
      </c>
      <c r="AU13" s="135">
        <v>2820.0020929634002</v>
      </c>
      <c r="AV13" s="135">
        <v>2891.0332986441008</v>
      </c>
      <c r="AW13" s="135">
        <v>2562.4705884749001</v>
      </c>
      <c r="AX13" s="135">
        <v>2605.1211658118</v>
      </c>
      <c r="AY13" s="135">
        <v>2275.0281386668003</v>
      </c>
      <c r="AZ13" s="135">
        <v>2234.2738180545002</v>
      </c>
      <c r="BA13" s="135">
        <v>2156.5264425565006</v>
      </c>
      <c r="BB13" s="135">
        <v>2211.9404078553007</v>
      </c>
      <c r="BC13" s="135">
        <v>2178.2829715598009</v>
      </c>
      <c r="BD13" s="135">
        <v>2207.6171780247005</v>
      </c>
      <c r="BE13" s="135">
        <v>2426.3011426241997</v>
      </c>
      <c r="BF13" s="135">
        <v>2555.3434306910999</v>
      </c>
      <c r="BG13" s="135">
        <v>2788.6901828063005</v>
      </c>
      <c r="BH13" s="135">
        <v>2933.7850577046001</v>
      </c>
      <c r="BI13" s="135">
        <v>2630.9619306145996</v>
      </c>
      <c r="BJ13" s="135">
        <v>2702.6791836568996</v>
      </c>
      <c r="BK13" s="135">
        <v>2322.4102012377002</v>
      </c>
      <c r="BL13" s="135">
        <v>2282.3821663493004</v>
      </c>
      <c r="BM13" s="135">
        <v>2167.0077292121</v>
      </c>
      <c r="BN13" s="135">
        <v>2217.4556587743</v>
      </c>
      <c r="BO13" s="135">
        <v>2188.9243588152999</v>
      </c>
      <c r="BP13" s="135">
        <v>2258.7063598057998</v>
      </c>
      <c r="BQ13" s="135">
        <v>2481.9875529745</v>
      </c>
      <c r="BR13" s="135">
        <v>2710.9387132554998</v>
      </c>
      <c r="BS13" s="135">
        <v>3003.0606371819999</v>
      </c>
      <c r="BT13" s="135">
        <v>2881.3622142670997</v>
      </c>
      <c r="BU13" s="135">
        <v>2515.9765844056997</v>
      </c>
      <c r="BV13" s="135">
        <v>2654.5940184063006</v>
      </c>
      <c r="BW13" s="135">
        <v>2191.7780729620004</v>
      </c>
      <c r="BX13" s="135">
        <v>2217.7414876756002</v>
      </c>
      <c r="BY13" s="135">
        <v>2147.8971241961999</v>
      </c>
      <c r="BZ13" s="135">
        <v>2168.5830400058003</v>
      </c>
      <c r="CA13" s="135">
        <v>2186.8099585412997</v>
      </c>
      <c r="CB13" s="135">
        <v>2212.1543631263999</v>
      </c>
      <c r="CC13" s="135">
        <v>2373.9303318512002</v>
      </c>
      <c r="CD13" s="135">
        <v>2514.4404377553997</v>
      </c>
      <c r="CE13" s="135">
        <v>2685.9547440017</v>
      </c>
      <c r="CF13" s="135">
        <v>2749.0192794114</v>
      </c>
      <c r="CG13" s="135">
        <v>2632.6674380710001</v>
      </c>
      <c r="CH13" s="135">
        <v>2507.5272527571001</v>
      </c>
      <c r="CI13" s="135">
        <v>2356.2878129610999</v>
      </c>
      <c r="CJ13" s="135">
        <v>2332.6235804734001</v>
      </c>
      <c r="CK13" s="135">
        <v>2111.5523222845</v>
      </c>
      <c r="CL13" s="135">
        <v>2177.7672702</v>
      </c>
      <c r="CM13" s="135">
        <v>2157.5571182999997</v>
      </c>
      <c r="CN13" s="135">
        <v>2186.9128027000002</v>
      </c>
      <c r="CO13" s="135">
        <v>2471.4246311000002</v>
      </c>
      <c r="CP13" s="135">
        <v>2601.2352487999997</v>
      </c>
      <c r="CQ13" s="135">
        <v>2704.9770699000001</v>
      </c>
      <c r="CR13" s="135">
        <v>2833.3239806000001</v>
      </c>
      <c r="CS13" s="135">
        <v>2553.9789066999992</v>
      </c>
      <c r="CT13" s="135">
        <v>2754.8708614999996</v>
      </c>
      <c r="CU13" s="135">
        <v>2365.7377412999999</v>
      </c>
      <c r="CV13" s="135">
        <v>2222.6199502999998</v>
      </c>
      <c r="CW13" s="135"/>
      <c r="CX13" s="135"/>
    </row>
    <row r="14" spans="2:102" x14ac:dyDescent="0.2">
      <c r="B14" s="21" t="s">
        <v>25</v>
      </c>
      <c r="C14" s="135">
        <v>1158.37174</v>
      </c>
      <c r="D14" s="135">
        <v>1146.9322773000001</v>
      </c>
      <c r="E14" s="135">
        <v>1153.8913423399999</v>
      </c>
      <c r="F14" s="135">
        <v>1153.6840783999999</v>
      </c>
      <c r="G14" s="135">
        <v>1139.1235938</v>
      </c>
      <c r="H14" s="135">
        <v>1169.2841735599998</v>
      </c>
      <c r="I14" s="135">
        <v>1196.2406174800001</v>
      </c>
      <c r="J14" s="135">
        <v>1224.5297659999999</v>
      </c>
      <c r="K14" s="135">
        <v>1134.7696039999998</v>
      </c>
      <c r="L14" s="135">
        <v>1223.3327320000001</v>
      </c>
      <c r="M14" s="135">
        <v>1135.6424675000001</v>
      </c>
      <c r="N14" s="135">
        <v>1257.054848</v>
      </c>
      <c r="O14" s="135">
        <v>1103.29663226</v>
      </c>
      <c r="P14" s="135">
        <v>1158.181394</v>
      </c>
      <c r="Q14" s="135">
        <v>1150.7903349999999</v>
      </c>
      <c r="R14" s="135">
        <v>1178.1426120000001</v>
      </c>
      <c r="S14" s="135">
        <v>1134.500446</v>
      </c>
      <c r="T14" s="135">
        <v>1150.2662889999999</v>
      </c>
      <c r="U14" s="135">
        <v>1197.0298479999999</v>
      </c>
      <c r="V14" s="135">
        <v>1206.0723109999999</v>
      </c>
      <c r="W14" s="135">
        <v>1106.4117120000001</v>
      </c>
      <c r="X14" s="135">
        <v>1215.2003110000003</v>
      </c>
      <c r="Y14" s="135">
        <v>1101.4788013399998</v>
      </c>
      <c r="Z14" s="135">
        <v>1206.3564257400003</v>
      </c>
      <c r="AA14" s="135">
        <v>1098.7904239999998</v>
      </c>
      <c r="AB14" s="135">
        <v>1155.0915370000002</v>
      </c>
      <c r="AC14" s="135">
        <v>1131.7842830000002</v>
      </c>
      <c r="AD14" s="135">
        <v>1139.7081449399998</v>
      </c>
      <c r="AE14" s="135">
        <v>1133.0232037799997</v>
      </c>
      <c r="AF14" s="135">
        <v>1118.3656459999997</v>
      </c>
      <c r="AG14" s="135">
        <v>1199.49598188</v>
      </c>
      <c r="AH14" s="135">
        <v>1195.3170059999998</v>
      </c>
      <c r="AI14" s="135">
        <v>1105.6300389999999</v>
      </c>
      <c r="AJ14" s="135">
        <v>1201.9181669999998</v>
      </c>
      <c r="AK14" s="135">
        <v>1139.2499740000001</v>
      </c>
      <c r="AL14" s="135">
        <v>1159.8564590000001</v>
      </c>
      <c r="AM14" s="135">
        <v>1141.6728079999998</v>
      </c>
      <c r="AN14" s="135">
        <v>1117.6559869999996</v>
      </c>
      <c r="AO14" s="135">
        <v>1104.2357079999999</v>
      </c>
      <c r="AP14" s="135">
        <v>1143.7042290000004</v>
      </c>
      <c r="AQ14" s="135">
        <v>1088.0620629999999</v>
      </c>
      <c r="AR14" s="135">
        <v>1111.8258289999999</v>
      </c>
      <c r="AS14" s="135">
        <v>1158.699104</v>
      </c>
      <c r="AT14" s="135">
        <v>1123.6491590000001</v>
      </c>
      <c r="AU14" s="135">
        <v>1069.8325299400001</v>
      </c>
      <c r="AV14" s="135">
        <v>1116.0162130000003</v>
      </c>
      <c r="AW14" s="135">
        <v>1025.2976640000002</v>
      </c>
      <c r="AX14" s="135">
        <v>1107.199247</v>
      </c>
      <c r="AY14" s="135">
        <v>1017.721333</v>
      </c>
      <c r="AZ14" s="135">
        <v>1029.4060633400002</v>
      </c>
      <c r="BA14" s="135">
        <v>1045.7634684</v>
      </c>
      <c r="BB14" s="135">
        <v>1077.7484327999998</v>
      </c>
      <c r="BC14" s="135">
        <v>1037.4674620000001</v>
      </c>
      <c r="BD14" s="135">
        <v>1050.6141270000001</v>
      </c>
      <c r="BE14" s="135">
        <v>1100.4449673000001</v>
      </c>
      <c r="BF14" s="135">
        <v>1085.3522433999999</v>
      </c>
      <c r="BG14" s="135">
        <v>1056.6829181999999</v>
      </c>
      <c r="BH14" s="135">
        <v>1110.5423605999999</v>
      </c>
      <c r="BI14" s="135">
        <v>1044.0255004000001</v>
      </c>
      <c r="BJ14" s="135">
        <v>1147.0029445</v>
      </c>
      <c r="BK14" s="139">
        <v>1028.1306989999991</v>
      </c>
      <c r="BL14" s="139">
        <v>1051.5285440000009</v>
      </c>
      <c r="BM14" s="139">
        <v>1054.7597139999978</v>
      </c>
      <c r="BN14" s="139">
        <v>1085.0768930000045</v>
      </c>
      <c r="BO14" s="139">
        <v>1036.1414140000002</v>
      </c>
      <c r="BP14" s="139">
        <v>1065.4311899999998</v>
      </c>
      <c r="BQ14" s="139">
        <v>1099.2157440000019</v>
      </c>
      <c r="BR14" s="139">
        <v>1131.4280339999982</v>
      </c>
      <c r="BS14" s="139">
        <v>1098.7711856000037</v>
      </c>
      <c r="BT14" s="139">
        <v>1130.1713779000029</v>
      </c>
      <c r="BU14" s="139">
        <v>1038.2037231999989</v>
      </c>
      <c r="BV14" s="139">
        <v>1147.5049439999991</v>
      </c>
      <c r="BW14" s="139">
        <v>1009.9666513000004</v>
      </c>
      <c r="BX14" s="139">
        <v>1048.8369694999997</v>
      </c>
      <c r="BY14" s="139">
        <v>1047.5707567999998</v>
      </c>
      <c r="BZ14" s="139">
        <v>1057.2931272999992</v>
      </c>
      <c r="CA14" s="139">
        <v>1056.1511307999976</v>
      </c>
      <c r="CB14" s="139">
        <v>1067.8225395000018</v>
      </c>
      <c r="CC14" s="139">
        <v>1097.5651611000021</v>
      </c>
      <c r="CD14" s="139">
        <v>1103.1286071000002</v>
      </c>
      <c r="CE14" s="139">
        <v>1051.1342482999989</v>
      </c>
      <c r="CF14" s="139">
        <v>1111.5697114000009</v>
      </c>
      <c r="CG14" s="139">
        <v>1075.4138008999996</v>
      </c>
      <c r="CH14" s="139">
        <v>1108.2631116999976</v>
      </c>
      <c r="CI14" s="139">
        <v>1024.7216603999996</v>
      </c>
      <c r="CJ14" s="139">
        <v>1103.6465293000019</v>
      </c>
      <c r="CK14" s="139">
        <v>988.66667599999971</v>
      </c>
      <c r="CL14" s="139">
        <v>1061.3708019999999</v>
      </c>
      <c r="CM14" s="139">
        <v>1053.5282630000004</v>
      </c>
      <c r="CN14" s="139">
        <v>1037.0643209999998</v>
      </c>
      <c r="CO14" s="139">
        <v>1112.049039</v>
      </c>
      <c r="CP14" s="139">
        <v>1100.4062710000001</v>
      </c>
      <c r="CQ14" s="139">
        <v>1032.0471509999998</v>
      </c>
      <c r="CR14" s="139">
        <v>1128.7440779999993</v>
      </c>
      <c r="CS14" s="139">
        <v>1034.0992719999999</v>
      </c>
      <c r="CT14" s="139">
        <v>1113.701229</v>
      </c>
      <c r="CU14" s="139">
        <v>1042.3557440000002</v>
      </c>
      <c r="CV14" s="139">
        <v>1045.6435929999998</v>
      </c>
      <c r="CW14" s="139"/>
      <c r="CX14" s="139"/>
    </row>
    <row r="16" spans="2:102" customFormat="1" x14ac:dyDescent="0.2">
      <c r="B16" s="11" t="s">
        <v>100</v>
      </c>
    </row>
    <row r="17" spans="2:2" x14ac:dyDescent="0.2">
      <c r="B17" s="11" t="s">
        <v>27</v>
      </c>
    </row>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CX17"/>
  <sheetViews>
    <sheetView zoomScaleNormal="100" workbookViewId="0">
      <pane xSplit="2" ySplit="2" topLeftCell="C3" activePane="bottomRight" state="frozen"/>
      <selection pane="topRight"/>
      <selection pane="bottomLeft"/>
      <selection pane="bottomRight" activeCell="E35" sqref="E35"/>
    </sheetView>
  </sheetViews>
  <sheetFormatPr defaultRowHeight="12.75" x14ac:dyDescent="0.2"/>
  <cols>
    <col min="1" max="1" width="4.5" style="25" customWidth="1"/>
    <col min="2" max="2" width="21.5" style="25" customWidth="1"/>
    <col min="3" max="16384" width="9" style="25"/>
  </cols>
  <sheetData>
    <row r="2" spans="2:102" x14ac:dyDescent="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x14ac:dyDescent="0.2">
      <c r="B3" s="15" t="s">
        <v>17</v>
      </c>
      <c r="C3" s="135">
        <v>1258.1997250000002</v>
      </c>
      <c r="D3" s="135">
        <v>1166.257535</v>
      </c>
      <c r="E3" s="135">
        <v>1040.104208</v>
      </c>
      <c r="F3" s="135">
        <v>1094.3487679999998</v>
      </c>
      <c r="G3" s="135">
        <v>1066.110727</v>
      </c>
      <c r="H3" s="135">
        <v>1096.9338759999998</v>
      </c>
      <c r="I3" s="135">
        <v>1318.767722</v>
      </c>
      <c r="J3" s="135">
        <v>1621.9841410000001</v>
      </c>
      <c r="K3" s="135">
        <v>1781.3958889999999</v>
      </c>
      <c r="L3" s="135">
        <v>1765.2168629999999</v>
      </c>
      <c r="M3" s="135">
        <v>1586.92326</v>
      </c>
      <c r="N3" s="135">
        <v>1676.7887029999999</v>
      </c>
      <c r="O3" s="135">
        <v>1044.316689</v>
      </c>
      <c r="P3" s="135">
        <v>1103.2555989999998</v>
      </c>
      <c r="Q3" s="135">
        <v>1045.2627340000001</v>
      </c>
      <c r="R3" s="135">
        <v>1065.540722</v>
      </c>
      <c r="S3" s="135">
        <v>1075.302811</v>
      </c>
      <c r="T3" s="135">
        <v>1098.2166420000001</v>
      </c>
      <c r="U3" s="135">
        <v>1331.6679099999999</v>
      </c>
      <c r="V3" s="135">
        <v>1531.3295819999998</v>
      </c>
      <c r="W3" s="135">
        <v>1674.088489</v>
      </c>
      <c r="X3" s="135">
        <v>1623.4631529999999</v>
      </c>
      <c r="Y3" s="135">
        <v>1442.6843330000002</v>
      </c>
      <c r="Z3" s="135">
        <v>1485.723868</v>
      </c>
      <c r="AA3" s="135">
        <v>1227.1095809999999</v>
      </c>
      <c r="AB3" s="135">
        <v>1120.277345</v>
      </c>
      <c r="AC3" s="135">
        <v>1001.359348</v>
      </c>
      <c r="AD3" s="135">
        <v>1034.576814</v>
      </c>
      <c r="AE3" s="135">
        <v>1020.1047129999999</v>
      </c>
      <c r="AF3" s="135">
        <v>1075.8947599999999</v>
      </c>
      <c r="AG3" s="135">
        <v>1251.803903</v>
      </c>
      <c r="AH3" s="135">
        <v>1532.334284</v>
      </c>
      <c r="AI3" s="135">
        <v>1706.6303270000001</v>
      </c>
      <c r="AJ3" s="135">
        <v>1627.2165619999998</v>
      </c>
      <c r="AK3" s="135">
        <v>1498.3734999999999</v>
      </c>
      <c r="AL3" s="135">
        <v>1541.2472399999999</v>
      </c>
      <c r="AM3" s="135">
        <v>1293.2279680000001</v>
      </c>
      <c r="AN3" s="135">
        <v>1087.90779</v>
      </c>
      <c r="AO3" s="135">
        <v>994.15674799999999</v>
      </c>
      <c r="AP3" s="135">
        <v>1025.4253429999999</v>
      </c>
      <c r="AQ3" s="135">
        <v>1007.968116</v>
      </c>
      <c r="AR3" s="135">
        <v>1079.5331960000001</v>
      </c>
      <c r="AS3" s="135">
        <v>1296.5504060000001</v>
      </c>
      <c r="AT3" s="135">
        <v>1577.429545</v>
      </c>
      <c r="AU3" s="135">
        <v>1727.790626</v>
      </c>
      <c r="AV3" s="135">
        <v>1727.8655249999999</v>
      </c>
      <c r="AW3" s="135">
        <v>1469.821013</v>
      </c>
      <c r="AX3" s="135">
        <v>1431.9980390000001</v>
      </c>
      <c r="AY3" s="135">
        <v>1163.1318410000001</v>
      </c>
      <c r="AZ3" s="135">
        <v>1054.5655660000002</v>
      </c>
      <c r="BA3" s="135">
        <v>967.64457499999992</v>
      </c>
      <c r="BB3" s="135">
        <v>991.55386399999998</v>
      </c>
      <c r="BC3" s="135">
        <v>986.23319200000003</v>
      </c>
      <c r="BD3" s="135">
        <v>1032.04153</v>
      </c>
      <c r="BE3" s="135">
        <v>1229.0759430000001</v>
      </c>
      <c r="BF3" s="135">
        <v>1413.779759</v>
      </c>
      <c r="BG3" s="135">
        <v>1660.7272869999999</v>
      </c>
      <c r="BH3" s="135">
        <v>1714.196882</v>
      </c>
      <c r="BI3" s="135">
        <v>1491.4620149999998</v>
      </c>
      <c r="BJ3" s="135">
        <v>1432.9587549999999</v>
      </c>
      <c r="BK3" s="135">
        <v>1172.0097509999998</v>
      </c>
      <c r="BL3" s="135">
        <v>1084.275854</v>
      </c>
      <c r="BM3" s="135">
        <v>955.21778200000006</v>
      </c>
      <c r="BN3" s="135">
        <v>979.32954799999993</v>
      </c>
      <c r="BO3" s="135">
        <v>986.99956999999995</v>
      </c>
      <c r="BP3" s="135">
        <v>1037.205561</v>
      </c>
      <c r="BQ3" s="135">
        <v>1218.937668</v>
      </c>
      <c r="BR3" s="135">
        <v>1512.8073179999999</v>
      </c>
      <c r="BS3" s="135">
        <v>1790.797945</v>
      </c>
      <c r="BT3" s="135">
        <v>1612.7955260000001</v>
      </c>
      <c r="BU3" s="135">
        <v>1361.8168820000001</v>
      </c>
      <c r="BV3" s="135">
        <v>1417.1707379999998</v>
      </c>
      <c r="BW3" s="135">
        <v>1090.4216220000001</v>
      </c>
      <c r="BX3" s="135">
        <v>1054.8419220000001</v>
      </c>
      <c r="BY3" s="135">
        <v>976.26008899999999</v>
      </c>
      <c r="BZ3" s="135">
        <v>994.36993299999995</v>
      </c>
      <c r="CA3" s="135">
        <v>993.43824800000004</v>
      </c>
      <c r="CB3" s="135">
        <v>1011.429431</v>
      </c>
      <c r="CC3" s="135">
        <v>1181.282688</v>
      </c>
      <c r="CD3" s="135">
        <v>1335.048182</v>
      </c>
      <c r="CE3" s="135">
        <v>1526.104873</v>
      </c>
      <c r="CF3" s="135">
        <v>1533.228333</v>
      </c>
      <c r="CG3" s="135">
        <v>1453.8240840000001</v>
      </c>
      <c r="CH3" s="135">
        <v>1346.2950679999999</v>
      </c>
      <c r="CI3" s="135">
        <v>1165.522389</v>
      </c>
      <c r="CJ3" s="135">
        <v>1071.341484</v>
      </c>
      <c r="CK3" s="135">
        <v>984.73962699999993</v>
      </c>
      <c r="CL3" s="135"/>
      <c r="CM3" s="135"/>
      <c r="CN3" s="135"/>
      <c r="CO3" s="135"/>
      <c r="CP3" s="135"/>
      <c r="CQ3" s="135"/>
      <c r="CR3" s="135"/>
      <c r="CS3" s="135"/>
      <c r="CT3" s="135"/>
      <c r="CU3" s="135"/>
      <c r="CV3" s="135"/>
      <c r="CW3" s="135"/>
      <c r="CX3" s="135"/>
    </row>
    <row r="4" spans="2:102" x14ac:dyDescent="0.2">
      <c r="B4" s="15" t="s">
        <v>18</v>
      </c>
      <c r="C4" s="135">
        <v>1261.1067590000002</v>
      </c>
      <c r="D4" s="135">
        <v>1176.4964849999999</v>
      </c>
      <c r="E4" s="135">
        <v>1045.381832</v>
      </c>
      <c r="F4" s="135">
        <v>1102.8338509999999</v>
      </c>
      <c r="G4" s="135">
        <v>1044.8278810000002</v>
      </c>
      <c r="H4" s="135">
        <v>1104.3502149999999</v>
      </c>
      <c r="I4" s="135">
        <v>1326.4117580000002</v>
      </c>
      <c r="J4" s="135">
        <v>1624.291815</v>
      </c>
      <c r="K4" s="135">
        <v>1772.6479969999998</v>
      </c>
      <c r="L4" s="135">
        <v>1750.5606329999998</v>
      </c>
      <c r="M4" s="135">
        <v>1571.5529730000001</v>
      </c>
      <c r="N4" s="135">
        <v>1663.2081129999999</v>
      </c>
      <c r="O4" s="135">
        <v>1033.6779170000002</v>
      </c>
      <c r="P4" s="135">
        <v>1470.2000149999999</v>
      </c>
      <c r="Q4" s="135">
        <v>1052.376444</v>
      </c>
      <c r="R4" s="135">
        <v>1074.1599799999999</v>
      </c>
      <c r="S4" s="135">
        <v>1083.1322680000001</v>
      </c>
      <c r="T4" s="135">
        <v>1102.0602670000001</v>
      </c>
      <c r="U4" s="135">
        <v>1333.5880149999998</v>
      </c>
      <c r="V4" s="135">
        <v>1526.3066980000001</v>
      </c>
      <c r="W4" s="135">
        <v>1658.8514480000001</v>
      </c>
      <c r="X4" s="135">
        <v>1604.2449779999999</v>
      </c>
      <c r="Y4" s="135">
        <v>1430.2153830000002</v>
      </c>
      <c r="Z4" s="135">
        <v>1481.6866089999999</v>
      </c>
      <c r="AA4" s="135">
        <v>1205.201736</v>
      </c>
      <c r="AB4" s="135">
        <v>1116.0701539999998</v>
      </c>
      <c r="AC4" s="135">
        <v>1001.210915</v>
      </c>
      <c r="AD4" s="135">
        <v>1043.502559</v>
      </c>
      <c r="AE4" s="135">
        <v>1033.4303609999999</v>
      </c>
      <c r="AF4" s="135">
        <v>1084.4175249999998</v>
      </c>
      <c r="AG4" s="135">
        <v>1259.9388299999998</v>
      </c>
      <c r="AH4" s="135">
        <v>1539.7070230000002</v>
      </c>
      <c r="AI4" s="135">
        <v>1703.5679600000001</v>
      </c>
      <c r="AJ4" s="135">
        <v>1617.2373399999997</v>
      </c>
      <c r="AK4" s="135">
        <v>1487.4417040000001</v>
      </c>
      <c r="AL4" s="135">
        <v>1531.417641</v>
      </c>
      <c r="AM4" s="135">
        <v>1284.117716</v>
      </c>
      <c r="AN4" s="135">
        <v>1084.7996499999999</v>
      </c>
      <c r="AO4" s="135">
        <v>998.39965799999993</v>
      </c>
      <c r="AP4" s="135">
        <v>1032.0123629999998</v>
      </c>
      <c r="AQ4" s="135">
        <v>1014.894579</v>
      </c>
      <c r="AR4" s="135">
        <v>1087.9059950000001</v>
      </c>
      <c r="AS4" s="135">
        <v>1302.9994340000001</v>
      </c>
      <c r="AT4" s="135">
        <v>1587.268822</v>
      </c>
      <c r="AU4" s="135">
        <v>1712.2823989999999</v>
      </c>
      <c r="AV4" s="135">
        <v>1703.4949939999999</v>
      </c>
      <c r="AW4" s="135">
        <v>1443.6534500000002</v>
      </c>
      <c r="AX4" s="135">
        <v>1414.612429</v>
      </c>
      <c r="AY4" s="135">
        <v>1150.7035810000002</v>
      </c>
      <c r="AZ4" s="135">
        <v>1048.0702620000002</v>
      </c>
      <c r="BA4" s="135">
        <v>970.29296799999986</v>
      </c>
      <c r="BB4" s="135">
        <v>997.4931160000001</v>
      </c>
      <c r="BC4" s="135">
        <v>994.83703300000002</v>
      </c>
      <c r="BD4" s="135">
        <v>1041.8675279999998</v>
      </c>
      <c r="BE4" s="135">
        <v>1237.4036550000001</v>
      </c>
      <c r="BF4" s="135">
        <v>1416.8166650000001</v>
      </c>
      <c r="BG4" s="135">
        <v>1653.474845</v>
      </c>
      <c r="BH4" s="135">
        <v>1700.903145</v>
      </c>
      <c r="BI4" s="135">
        <v>1472.1346999999998</v>
      </c>
      <c r="BJ4" s="135">
        <v>1416.6265109999999</v>
      </c>
      <c r="BK4" s="135">
        <v>1162.3534089999998</v>
      </c>
      <c r="BL4" s="135">
        <v>1081.6385930000001</v>
      </c>
      <c r="BM4" s="135">
        <v>958.071955</v>
      </c>
      <c r="BN4" s="135">
        <v>984.49596799999995</v>
      </c>
      <c r="BO4" s="135">
        <v>996.14420700000005</v>
      </c>
      <c r="BP4" s="135">
        <v>1048.267329</v>
      </c>
      <c r="BQ4" s="135">
        <v>1228.023181</v>
      </c>
      <c r="BR4" s="135">
        <v>1520.914534</v>
      </c>
      <c r="BS4" s="135">
        <v>1786.1818720000001</v>
      </c>
      <c r="BT4" s="135">
        <v>1598.0452990000001</v>
      </c>
      <c r="BU4" s="135">
        <v>1351.1688349999999</v>
      </c>
      <c r="BV4" s="135">
        <v>1409.2785329999997</v>
      </c>
      <c r="BW4" s="135">
        <v>1081.2318580000001</v>
      </c>
      <c r="BX4" s="135">
        <v>1052.1739750000002</v>
      </c>
      <c r="BY4" s="135">
        <v>976.244505</v>
      </c>
      <c r="BZ4" s="135">
        <v>997.200828</v>
      </c>
      <c r="CA4" s="135">
        <v>998.92635700000005</v>
      </c>
      <c r="CB4" s="135">
        <v>1021.730049</v>
      </c>
      <c r="CC4" s="135">
        <v>1187.8809240000001</v>
      </c>
      <c r="CD4" s="135">
        <v>1335.3890509999999</v>
      </c>
      <c r="CE4" s="135">
        <v>1518.598029</v>
      </c>
      <c r="CF4" s="135">
        <v>1521.0542270000001</v>
      </c>
      <c r="CG4" s="135">
        <v>1441.4164940000001</v>
      </c>
      <c r="CH4" s="135">
        <v>1331.1212419999997</v>
      </c>
      <c r="CI4" s="135">
        <v>1151.335411</v>
      </c>
      <c r="CJ4" s="135">
        <v>1072.8691670000001</v>
      </c>
      <c r="CK4" s="135">
        <v>991.63923399999999</v>
      </c>
      <c r="CL4" s="135"/>
      <c r="CM4" s="135"/>
      <c r="CN4" s="135"/>
      <c r="CO4" s="135"/>
      <c r="CP4" s="135"/>
      <c r="CQ4" s="135"/>
      <c r="CR4" s="135"/>
      <c r="CS4" s="135"/>
      <c r="CT4" s="135"/>
      <c r="CU4" s="135"/>
      <c r="CV4" s="135"/>
      <c r="CW4" s="135"/>
      <c r="CX4" s="135"/>
    </row>
    <row r="5" spans="2:102" x14ac:dyDescent="0.2">
      <c r="B5" s="15" t="s">
        <v>19</v>
      </c>
      <c r="C5" s="135">
        <v>1259.56791</v>
      </c>
      <c r="D5" s="135">
        <v>1180.3951649999999</v>
      </c>
      <c r="E5" s="135">
        <v>1048.348812</v>
      </c>
      <c r="F5" s="135">
        <v>1108.996322</v>
      </c>
      <c r="G5" s="135">
        <v>1055.805638</v>
      </c>
      <c r="H5" s="135">
        <v>1117.6113229999999</v>
      </c>
      <c r="I5" s="135">
        <v>1337.7065980000002</v>
      </c>
      <c r="J5" s="135">
        <v>1636.571418</v>
      </c>
      <c r="K5" s="135">
        <v>1782.2529689999997</v>
      </c>
      <c r="L5" s="135">
        <v>1752.2592409999997</v>
      </c>
      <c r="M5" s="135">
        <v>1596.9396860000002</v>
      </c>
      <c r="N5" s="135">
        <v>1635.6944549999998</v>
      </c>
      <c r="O5" s="135">
        <v>1001.6617600000003</v>
      </c>
      <c r="P5" s="135">
        <v>1443.376604</v>
      </c>
      <c r="Q5" s="135">
        <v>1034.3988920000002</v>
      </c>
      <c r="R5" s="135">
        <v>1067.1466789999997</v>
      </c>
      <c r="S5" s="135">
        <v>955.46038100000021</v>
      </c>
      <c r="T5" s="135">
        <v>1115.7457320000001</v>
      </c>
      <c r="U5" s="135">
        <v>1344.1249409999998</v>
      </c>
      <c r="V5" s="135">
        <v>1531.874806</v>
      </c>
      <c r="W5" s="135">
        <v>1658.9599060000003</v>
      </c>
      <c r="X5" s="135">
        <v>1592.9837210000001</v>
      </c>
      <c r="Y5" s="135">
        <v>1405.5107730000002</v>
      </c>
      <c r="Z5" s="135">
        <v>1456.4457150000001</v>
      </c>
      <c r="AA5" s="135">
        <v>1188.6144979999999</v>
      </c>
      <c r="AB5" s="135">
        <v>1102.6334129999998</v>
      </c>
      <c r="AC5" s="135">
        <v>986.37184499999989</v>
      </c>
      <c r="AD5" s="135">
        <v>1019.1746549999999</v>
      </c>
      <c r="AE5" s="135">
        <v>1030.9074930000002</v>
      </c>
      <c r="AF5" s="135">
        <v>1098.1817359999998</v>
      </c>
      <c r="AG5" s="135">
        <v>1277.0772179999999</v>
      </c>
      <c r="AH5" s="135">
        <v>1555.6822340000001</v>
      </c>
      <c r="AI5" s="135">
        <v>1717.1006440000001</v>
      </c>
      <c r="AJ5" s="135">
        <v>1625.4701019999998</v>
      </c>
      <c r="AK5" s="135">
        <v>1484.0939980000001</v>
      </c>
      <c r="AL5" s="135">
        <v>1515.3539120000003</v>
      </c>
      <c r="AM5" s="135">
        <v>1260.110267</v>
      </c>
      <c r="AN5" s="135">
        <v>1064.4724489999999</v>
      </c>
      <c r="AO5" s="135">
        <v>982.31415299999981</v>
      </c>
      <c r="AP5" s="135">
        <v>1020.7205279999998</v>
      </c>
      <c r="AQ5" s="135">
        <v>1012.7299919999999</v>
      </c>
      <c r="AR5" s="135">
        <v>1096.866681</v>
      </c>
      <c r="AS5" s="135">
        <v>1313.4154410000001</v>
      </c>
      <c r="AT5" s="135">
        <v>1601.1742059999999</v>
      </c>
      <c r="AU5" s="135">
        <v>1721.6557639999999</v>
      </c>
      <c r="AV5" s="135">
        <v>1703.4870579999999</v>
      </c>
      <c r="AW5" s="135">
        <v>1416.5786750000004</v>
      </c>
      <c r="AX5" s="135">
        <v>1376.051663</v>
      </c>
      <c r="AY5" s="135">
        <v>1105.5770070000001</v>
      </c>
      <c r="AZ5" s="135">
        <v>1009.714653</v>
      </c>
      <c r="BA5" s="135">
        <v>942.84485299999983</v>
      </c>
      <c r="BB5" s="135">
        <v>979.88974299999995</v>
      </c>
      <c r="BC5" s="135">
        <v>995.09157700000003</v>
      </c>
      <c r="BD5" s="135">
        <v>1050.6769159999999</v>
      </c>
      <c r="BE5" s="135">
        <v>1249.649795</v>
      </c>
      <c r="BF5" s="135">
        <v>1430.8684400000002</v>
      </c>
      <c r="BG5" s="135">
        <v>1665.5089089999999</v>
      </c>
      <c r="BH5" s="135">
        <v>1703.5131370000001</v>
      </c>
      <c r="BI5" s="135">
        <v>1462.163284</v>
      </c>
      <c r="BJ5" s="135">
        <v>1394.942963</v>
      </c>
      <c r="BK5" s="135">
        <v>1131.1572849999998</v>
      </c>
      <c r="BL5" s="135">
        <v>1051.3511590000001</v>
      </c>
      <c r="BM5" s="135">
        <v>939.99198100000012</v>
      </c>
      <c r="BN5" s="135">
        <v>975.56354400000009</v>
      </c>
      <c r="BO5" s="135">
        <v>997.51674000000014</v>
      </c>
      <c r="BP5" s="135">
        <v>1058.977621</v>
      </c>
      <c r="BQ5" s="135">
        <v>1242.616301</v>
      </c>
      <c r="BR5" s="135">
        <v>1536.3449349999999</v>
      </c>
      <c r="BS5" s="135">
        <v>1802.5571140000002</v>
      </c>
      <c r="BT5" s="135">
        <v>1606.8611440000002</v>
      </c>
      <c r="BU5" s="135">
        <v>1347.0544659999998</v>
      </c>
      <c r="BV5" s="135">
        <v>1390.5051849999998</v>
      </c>
      <c r="BW5" s="135">
        <v>1056.5007069999999</v>
      </c>
      <c r="BX5" s="135">
        <v>1036.841396</v>
      </c>
      <c r="BY5" s="135">
        <v>961.29021900000021</v>
      </c>
      <c r="BZ5" s="135">
        <v>984.02965599999993</v>
      </c>
      <c r="CA5" s="135">
        <v>996.4704680000001</v>
      </c>
      <c r="CB5" s="135">
        <v>1024.9214290000002</v>
      </c>
      <c r="CC5" s="135">
        <v>1194.4586139999999</v>
      </c>
      <c r="CD5" s="135">
        <v>1342.2968959999998</v>
      </c>
      <c r="CE5" s="135">
        <v>1521.759429</v>
      </c>
      <c r="CF5" s="135">
        <v>1520.951646</v>
      </c>
      <c r="CG5" s="135">
        <v>1433.8039140000001</v>
      </c>
      <c r="CH5" s="135">
        <v>1316.2014699999997</v>
      </c>
      <c r="CI5" s="135">
        <v>1129.5053439999999</v>
      </c>
      <c r="CJ5" s="135">
        <v>1047.5096120000001</v>
      </c>
      <c r="CK5" s="135">
        <v>970.86211700000013</v>
      </c>
      <c r="CL5" s="135"/>
      <c r="CM5" s="135"/>
      <c r="CN5" s="135"/>
      <c r="CO5" s="135"/>
      <c r="CP5" s="135"/>
      <c r="CQ5" s="135"/>
      <c r="CR5" s="135"/>
      <c r="CS5" s="135"/>
      <c r="CT5" s="135"/>
      <c r="CU5" s="135"/>
      <c r="CV5" s="135"/>
      <c r="CW5" s="135"/>
      <c r="CX5" s="135"/>
    </row>
    <row r="6" spans="2:102" x14ac:dyDescent="0.2">
      <c r="B6" s="15" t="s">
        <v>20</v>
      </c>
      <c r="C6" s="135">
        <v>1263.5727219999999</v>
      </c>
      <c r="D6" s="135">
        <v>1185.4205600276482</v>
      </c>
      <c r="E6" s="135">
        <v>1051.7021779999998</v>
      </c>
      <c r="F6" s="135">
        <v>1104.5972250000002</v>
      </c>
      <c r="G6" s="135">
        <v>1048.9660340000003</v>
      </c>
      <c r="H6" s="135">
        <v>1111.4871519999997</v>
      </c>
      <c r="I6" s="135">
        <v>1335.7356710000001</v>
      </c>
      <c r="J6" s="135">
        <v>1634.89059</v>
      </c>
      <c r="K6" s="135">
        <v>1786.5741679999996</v>
      </c>
      <c r="L6" s="135">
        <v>1754.9442559999995</v>
      </c>
      <c r="M6" s="135">
        <v>1596.0488250000003</v>
      </c>
      <c r="N6" s="135">
        <v>1632.0679789999999</v>
      </c>
      <c r="O6" s="135">
        <v>996.18209300000012</v>
      </c>
      <c r="P6" s="135">
        <v>1395.467277</v>
      </c>
      <c r="Q6" s="135">
        <v>1020.537103</v>
      </c>
      <c r="R6" s="135">
        <v>1052.5563149999996</v>
      </c>
      <c r="S6" s="135">
        <v>943.45417500000019</v>
      </c>
      <c r="T6" s="135">
        <v>1108.2937830000001</v>
      </c>
      <c r="U6" s="135">
        <v>1339.9284139999997</v>
      </c>
      <c r="V6" s="135">
        <v>1532.454612</v>
      </c>
      <c r="W6" s="135">
        <v>1659.1182180000003</v>
      </c>
      <c r="X6" s="135">
        <v>1587.8213020000001</v>
      </c>
      <c r="Y6" s="135">
        <v>1395.0352520000004</v>
      </c>
      <c r="Z6" s="135">
        <v>1445.7764890000001</v>
      </c>
      <c r="AA6" s="135">
        <v>1180.741667</v>
      </c>
      <c r="AB6" s="135">
        <v>1096.3655979999999</v>
      </c>
      <c r="AC6" s="135">
        <v>975.15243399999986</v>
      </c>
      <c r="AD6" s="135">
        <v>1005.879252</v>
      </c>
      <c r="AE6" s="135">
        <v>1021.5988010000001</v>
      </c>
      <c r="AF6" s="135">
        <v>1089.0969589999997</v>
      </c>
      <c r="AG6" s="135">
        <v>1293.8837269999999</v>
      </c>
      <c r="AH6" s="135">
        <v>1550.7294240000001</v>
      </c>
      <c r="AI6" s="135">
        <v>1714.9678610000003</v>
      </c>
      <c r="AJ6" s="135">
        <v>1625.1981029999997</v>
      </c>
      <c r="AK6" s="135">
        <v>1485.1495830000001</v>
      </c>
      <c r="AL6" s="135">
        <v>1515.5290240000002</v>
      </c>
      <c r="AM6" s="135">
        <v>1258.4591310000001</v>
      </c>
      <c r="AN6" s="135">
        <v>1059.3021570000001</v>
      </c>
      <c r="AO6" s="135">
        <v>972.05810199999985</v>
      </c>
      <c r="AP6" s="135">
        <v>1009.0544229999998</v>
      </c>
      <c r="AQ6" s="135">
        <v>1003.6682529999998</v>
      </c>
      <c r="AR6" s="135">
        <v>1092.1520390000001</v>
      </c>
      <c r="AS6" s="135">
        <v>1310.7222260000003</v>
      </c>
      <c r="AT6" s="135">
        <v>1603.828387</v>
      </c>
      <c r="AU6" s="135">
        <v>1728.9928649999999</v>
      </c>
      <c r="AV6" s="135">
        <v>1708.0391509999999</v>
      </c>
      <c r="AW6" s="135">
        <v>1416.7256060000004</v>
      </c>
      <c r="AX6" s="135">
        <v>1371.6627249999999</v>
      </c>
      <c r="AY6" s="135">
        <v>1098.468331</v>
      </c>
      <c r="AZ6" s="135">
        <v>994.00661500000001</v>
      </c>
      <c r="BA6" s="135">
        <v>919.0471329999998</v>
      </c>
      <c r="BB6" s="135">
        <v>954.12030200000004</v>
      </c>
      <c r="BC6" s="135">
        <v>972.12930200000017</v>
      </c>
      <c r="BD6" s="135">
        <v>1039.0079469999998</v>
      </c>
      <c r="BE6" s="135">
        <v>1245.0710899999999</v>
      </c>
      <c r="BF6" s="135">
        <v>1431.8621560000001</v>
      </c>
      <c r="BG6" s="135">
        <v>1669.177612</v>
      </c>
      <c r="BH6" s="135">
        <v>1708.1190590000001</v>
      </c>
      <c r="BI6" s="135">
        <v>1464.3757210000001</v>
      </c>
      <c r="BJ6" s="135">
        <v>1392.937189</v>
      </c>
      <c r="BK6" s="135">
        <v>1125.3820529999996</v>
      </c>
      <c r="BL6" s="135">
        <v>1039.9700720000001</v>
      </c>
      <c r="BM6" s="135">
        <v>924.08681100000001</v>
      </c>
      <c r="BN6" s="135">
        <v>957.68763800000011</v>
      </c>
      <c r="BO6" s="135">
        <v>984.92564800000014</v>
      </c>
      <c r="BP6" s="135">
        <v>1052.527431</v>
      </c>
      <c r="BQ6" s="135">
        <v>1243.557519</v>
      </c>
      <c r="BR6" s="135">
        <v>1539.5807059999997</v>
      </c>
      <c r="BS6" s="135">
        <v>1808.4629960000002</v>
      </c>
      <c r="BT6" s="135">
        <v>1612.3946140000003</v>
      </c>
      <c r="BU6" s="135">
        <v>1350.3052149999999</v>
      </c>
      <c r="BV6" s="135">
        <v>1388.6830369999998</v>
      </c>
      <c r="BW6" s="135">
        <v>1052.0492409999999</v>
      </c>
      <c r="BX6" s="135">
        <v>1030.7336000000003</v>
      </c>
      <c r="BY6" s="135">
        <v>950.09435800000017</v>
      </c>
      <c r="BZ6" s="135">
        <v>972.65629599999988</v>
      </c>
      <c r="CA6" s="135">
        <v>984.69949700000018</v>
      </c>
      <c r="CB6" s="135">
        <v>1017.768411</v>
      </c>
      <c r="CC6" s="135">
        <v>1190.298902</v>
      </c>
      <c r="CD6" s="135">
        <v>1341.4118199999998</v>
      </c>
      <c r="CE6" s="135">
        <v>1522.6109529999999</v>
      </c>
      <c r="CF6" s="135">
        <v>1521.7396329999999</v>
      </c>
      <c r="CG6" s="135">
        <v>1434.233438</v>
      </c>
      <c r="CH6" s="135">
        <v>1314.3189499999999</v>
      </c>
      <c r="CI6" s="135">
        <v>1125.1679929999998</v>
      </c>
      <c r="CJ6" s="135">
        <v>1037.9532960000001</v>
      </c>
      <c r="CK6" s="135">
        <v>957.96528799999999</v>
      </c>
      <c r="CL6" s="135"/>
      <c r="CM6" s="135"/>
      <c r="CN6" s="135"/>
      <c r="CO6" s="135"/>
      <c r="CP6" s="135"/>
      <c r="CQ6" s="135"/>
      <c r="CR6" s="135"/>
      <c r="CS6" s="135"/>
      <c r="CT6" s="135"/>
      <c r="CU6" s="135"/>
      <c r="CV6" s="135"/>
      <c r="CW6" s="135"/>
      <c r="CX6" s="135"/>
    </row>
    <row r="7" spans="2:102" x14ac:dyDescent="0.2">
      <c r="B7" s="15" t="s">
        <v>21</v>
      </c>
      <c r="C7" s="135">
        <v>1276.2155699999998</v>
      </c>
      <c r="D7" s="135">
        <v>1195.9505230276482</v>
      </c>
      <c r="E7" s="135">
        <v>1062.8768459999999</v>
      </c>
      <c r="F7" s="135">
        <v>1112.1581260000003</v>
      </c>
      <c r="G7" s="135">
        <v>1056.0773066487156</v>
      </c>
      <c r="H7" s="135">
        <v>1116.4744889999997</v>
      </c>
      <c r="I7" s="135">
        <v>1337.3339089999999</v>
      </c>
      <c r="J7" s="135">
        <v>1635.1610129723517</v>
      </c>
      <c r="K7" s="135">
        <v>1785.8745569999996</v>
      </c>
      <c r="L7" s="135">
        <v>1755.3986329999993</v>
      </c>
      <c r="M7" s="135">
        <v>1593.3306890000001</v>
      </c>
      <c r="N7" s="135">
        <v>1627.6900009999999</v>
      </c>
      <c r="O7" s="135">
        <v>994.78692300000023</v>
      </c>
      <c r="P7" s="135">
        <v>1393.0835939999999</v>
      </c>
      <c r="Q7" s="135">
        <v>1018.660714</v>
      </c>
      <c r="R7" s="135">
        <v>1049.6206459999996</v>
      </c>
      <c r="S7" s="135">
        <v>940.80522700000006</v>
      </c>
      <c r="T7" s="135">
        <v>1106.575765</v>
      </c>
      <c r="U7" s="135">
        <v>1338.6285249999999</v>
      </c>
      <c r="V7" s="135">
        <v>1529.7680080000002</v>
      </c>
      <c r="W7" s="135">
        <v>1653.3630880000005</v>
      </c>
      <c r="X7" s="135">
        <v>1579.932798</v>
      </c>
      <c r="Y7" s="135">
        <v>1385.4803470000004</v>
      </c>
      <c r="Z7" s="135">
        <v>1436.898379</v>
      </c>
      <c r="AA7" s="135">
        <v>1180.741667</v>
      </c>
      <c r="AB7" s="135">
        <v>1080.1132130000001</v>
      </c>
      <c r="AC7" s="135">
        <v>970.9307849999999</v>
      </c>
      <c r="AD7" s="135">
        <v>1004.3633829999998</v>
      </c>
      <c r="AE7" s="135">
        <v>1020.3325769999999</v>
      </c>
      <c r="AF7" s="135">
        <v>1084.0171409999998</v>
      </c>
      <c r="AG7" s="135">
        <v>1282.746807</v>
      </c>
      <c r="AH7" s="135">
        <v>1535.1659999999999</v>
      </c>
      <c r="AI7" s="135">
        <v>1694.8951170000003</v>
      </c>
      <c r="AJ7" s="135">
        <v>1604.9168889999999</v>
      </c>
      <c r="AK7" s="135">
        <v>1467.0713030000002</v>
      </c>
      <c r="AL7" s="135">
        <v>1501.6561220000001</v>
      </c>
      <c r="AM7" s="135">
        <v>1247.549986</v>
      </c>
      <c r="AN7" s="135">
        <v>1054.9327029999999</v>
      </c>
      <c r="AO7" s="135">
        <v>968.35311699999977</v>
      </c>
      <c r="AP7" s="135">
        <v>1004.6481369999999</v>
      </c>
      <c r="AQ7" s="135">
        <v>996.27549799999997</v>
      </c>
      <c r="AR7" s="135">
        <v>1082.6610130000001</v>
      </c>
      <c r="AS7" s="135">
        <v>1300.5471930000003</v>
      </c>
      <c r="AT7" s="135">
        <v>1591.5630449999999</v>
      </c>
      <c r="AU7" s="135">
        <v>1713.6402449999998</v>
      </c>
      <c r="AV7" s="135">
        <v>1690.361911</v>
      </c>
      <c r="AW7" s="135">
        <v>1399.5873280000005</v>
      </c>
      <c r="AX7" s="135">
        <v>1354.12201</v>
      </c>
      <c r="AY7" s="135">
        <v>1079.3810499999997</v>
      </c>
      <c r="AZ7" s="135">
        <v>975.75335899999993</v>
      </c>
      <c r="BA7" s="135">
        <v>901.74722799999972</v>
      </c>
      <c r="BB7" s="135">
        <v>940.11471499999993</v>
      </c>
      <c r="BC7" s="135">
        <v>958.44870800000012</v>
      </c>
      <c r="BD7" s="135">
        <v>1025.6966609999999</v>
      </c>
      <c r="BE7" s="135">
        <v>1228.231323</v>
      </c>
      <c r="BF7" s="135">
        <v>1416.8609489999999</v>
      </c>
      <c r="BG7" s="135">
        <v>1652.7440960000001</v>
      </c>
      <c r="BH7" s="135">
        <v>1691.6172780000002</v>
      </c>
      <c r="BI7" s="135">
        <v>1449.3523150000001</v>
      </c>
      <c r="BJ7" s="135">
        <v>1380.9138660000001</v>
      </c>
      <c r="BK7" s="135">
        <v>1115.2882199999997</v>
      </c>
      <c r="BL7" s="135">
        <v>1030.0057870000001</v>
      </c>
      <c r="BM7" s="135">
        <v>914.488652</v>
      </c>
      <c r="BN7" s="135">
        <v>948.27754200000004</v>
      </c>
      <c r="BO7" s="135">
        <v>975.27543400000013</v>
      </c>
      <c r="BP7" s="135">
        <v>1044.207846</v>
      </c>
      <c r="BQ7" s="135">
        <v>1236.1967</v>
      </c>
      <c r="BR7" s="135">
        <v>1531.600774</v>
      </c>
      <c r="BS7" s="135">
        <v>1800.7902360000003</v>
      </c>
      <c r="BT7" s="135">
        <v>1604.3774670000003</v>
      </c>
      <c r="BU7" s="135">
        <v>1342.4539209999998</v>
      </c>
      <c r="BV7" s="135">
        <v>1381.0410389999997</v>
      </c>
      <c r="BW7" s="135">
        <v>1042.065554</v>
      </c>
      <c r="BX7" s="135">
        <v>1024.5295600000002</v>
      </c>
      <c r="BY7" s="135">
        <v>944.57373500000028</v>
      </c>
      <c r="BZ7" s="135">
        <v>968.37466299999983</v>
      </c>
      <c r="CA7" s="135">
        <v>979.92150200000015</v>
      </c>
      <c r="CB7" s="135">
        <v>1012.6172549999999</v>
      </c>
      <c r="CC7" s="135">
        <v>1184.232297</v>
      </c>
      <c r="CD7" s="135">
        <v>1333.8216429999998</v>
      </c>
      <c r="CE7" s="135">
        <v>1513.5388349999998</v>
      </c>
      <c r="CF7" s="135">
        <v>1511.4841029999998</v>
      </c>
      <c r="CG7" s="135">
        <v>1425.755962</v>
      </c>
      <c r="CH7" s="135">
        <v>1307.9467269999998</v>
      </c>
      <c r="CI7" s="135">
        <v>1117.9414459999998</v>
      </c>
      <c r="CJ7" s="135">
        <v>1032.4546690000002</v>
      </c>
      <c r="CK7" s="135">
        <v>952.26292399999988</v>
      </c>
      <c r="CL7" s="135"/>
      <c r="CM7" s="135"/>
      <c r="CN7" s="135"/>
      <c r="CO7" s="135"/>
      <c r="CP7" s="135"/>
      <c r="CQ7" s="135"/>
      <c r="CR7" s="135"/>
      <c r="CS7" s="135"/>
      <c r="CT7" s="135"/>
      <c r="CU7" s="135"/>
      <c r="CV7" s="135"/>
      <c r="CW7" s="135"/>
      <c r="CX7" s="135"/>
    </row>
    <row r="8" spans="2:102" x14ac:dyDescent="0.2">
      <c r="B8" s="15" t="s">
        <v>22</v>
      </c>
      <c r="C8" s="135">
        <v>1272.0667819999996</v>
      </c>
      <c r="D8" s="135">
        <v>1193.7967110276481</v>
      </c>
      <c r="E8" s="135">
        <v>1066.5635419999999</v>
      </c>
      <c r="F8" s="135">
        <v>1114.7570290000001</v>
      </c>
      <c r="G8" s="135">
        <v>1056.3285366487157</v>
      </c>
      <c r="H8" s="135">
        <v>1116.5587679999999</v>
      </c>
      <c r="I8" s="135">
        <v>1336.6545599999999</v>
      </c>
      <c r="J8" s="135">
        <v>1635.1974959723518</v>
      </c>
      <c r="K8" s="135">
        <v>1785.3833649999997</v>
      </c>
      <c r="L8" s="135">
        <v>1755.2393169999996</v>
      </c>
      <c r="M8" s="135">
        <v>1593.8424430000002</v>
      </c>
      <c r="N8" s="135">
        <v>1625.419922</v>
      </c>
      <c r="O8" s="135">
        <v>992.67742600000031</v>
      </c>
      <c r="P8" s="135">
        <v>1392.443847</v>
      </c>
      <c r="Q8" s="135">
        <v>1015.4204120000001</v>
      </c>
      <c r="R8" s="135">
        <v>1042.5575769999998</v>
      </c>
      <c r="S8" s="135">
        <v>933.98100499999998</v>
      </c>
      <c r="T8" s="135">
        <v>1098.2989699999998</v>
      </c>
      <c r="U8" s="135">
        <v>1333.3821369999998</v>
      </c>
      <c r="V8" s="135">
        <v>1523.4401280000004</v>
      </c>
      <c r="W8" s="135">
        <v>1647.2485850000005</v>
      </c>
      <c r="X8" s="135">
        <v>1572.654655</v>
      </c>
      <c r="Y8" s="135">
        <v>1375.7294510000004</v>
      </c>
      <c r="Z8" s="135">
        <v>1425.2403629999999</v>
      </c>
      <c r="AA8" s="135">
        <v>1167.8888770000001</v>
      </c>
      <c r="AB8" s="135">
        <v>1070.6147650000003</v>
      </c>
      <c r="AC8" s="135">
        <v>963.03764599999965</v>
      </c>
      <c r="AD8" s="135">
        <v>992.78743699999973</v>
      </c>
      <c r="AE8" s="135">
        <v>1011.034455</v>
      </c>
      <c r="AF8" s="135">
        <v>1076.7469959999999</v>
      </c>
      <c r="AG8" s="135">
        <v>1277.390363</v>
      </c>
      <c r="AH8" s="135">
        <v>1528.1149189999999</v>
      </c>
      <c r="AI8" s="135">
        <v>1694.8947990000004</v>
      </c>
      <c r="AJ8" s="135">
        <v>1604.9165599999999</v>
      </c>
      <c r="AK8" s="135">
        <v>1454.5819690000001</v>
      </c>
      <c r="AL8" s="135">
        <v>1486.880981</v>
      </c>
      <c r="AM8" s="135">
        <v>1230.481599</v>
      </c>
      <c r="AN8" s="135">
        <v>1035.9703469999999</v>
      </c>
      <c r="AO8" s="135">
        <v>951.06494699999985</v>
      </c>
      <c r="AP8" s="135">
        <v>1004.6481369999999</v>
      </c>
      <c r="AQ8" s="135">
        <v>981.03374599999984</v>
      </c>
      <c r="AR8" s="135">
        <v>1067.7621860000004</v>
      </c>
      <c r="AS8" s="135">
        <v>1286.9571170000004</v>
      </c>
      <c r="AT8" s="135">
        <v>1578.6475209999999</v>
      </c>
      <c r="AU8" s="135">
        <v>1700.2576899999997</v>
      </c>
      <c r="AV8" s="135">
        <v>1680.147792</v>
      </c>
      <c r="AW8" s="135">
        <v>1388.2936070000005</v>
      </c>
      <c r="AX8" s="135">
        <v>1344.884697</v>
      </c>
      <c r="AY8" s="135">
        <v>1070.3191289999997</v>
      </c>
      <c r="AZ8" s="135">
        <v>967.56338999999991</v>
      </c>
      <c r="BA8" s="135">
        <v>895.07273999999984</v>
      </c>
      <c r="BB8" s="135">
        <v>933.43865099999994</v>
      </c>
      <c r="BC8" s="135">
        <v>952.89816500000029</v>
      </c>
      <c r="BD8" s="135">
        <v>1020.4043209999999</v>
      </c>
      <c r="BE8" s="135">
        <v>1222.33465</v>
      </c>
      <c r="BF8" s="135">
        <v>1411.411779</v>
      </c>
      <c r="BG8" s="135">
        <v>1647.7168800000002</v>
      </c>
      <c r="BH8" s="135">
        <v>1686.6931950000001</v>
      </c>
      <c r="BI8" s="135">
        <v>1443.4494250000002</v>
      </c>
      <c r="BJ8" s="135">
        <v>1372.6401560000002</v>
      </c>
      <c r="BK8" s="135">
        <v>1105.6807279999996</v>
      </c>
      <c r="BL8" s="135">
        <v>1020.8268050000003</v>
      </c>
      <c r="BM8" s="135">
        <v>905.24394999999993</v>
      </c>
      <c r="BN8" s="135">
        <v>939.11824300000012</v>
      </c>
      <c r="BO8" s="135">
        <v>966.42152600000009</v>
      </c>
      <c r="BP8" s="135">
        <v>1038.6115160000002</v>
      </c>
      <c r="BQ8" s="135">
        <v>1230.1422620000001</v>
      </c>
      <c r="BR8" s="135">
        <v>1525.621701</v>
      </c>
      <c r="BS8" s="135">
        <v>1795.4686100000004</v>
      </c>
      <c r="BT8" s="135">
        <v>1599.1816050000002</v>
      </c>
      <c r="BU8" s="135">
        <v>1336.412409</v>
      </c>
      <c r="BV8" s="135">
        <v>1375.1911359999995</v>
      </c>
      <c r="BW8" s="135">
        <v>1036.5723609999998</v>
      </c>
      <c r="BX8" s="135">
        <v>1019.5048840000002</v>
      </c>
      <c r="BY8" s="135">
        <v>941.26012800000024</v>
      </c>
      <c r="BZ8" s="135">
        <v>964.2253149999998</v>
      </c>
      <c r="CA8" s="135">
        <v>977.05617800000016</v>
      </c>
      <c r="CB8" s="135">
        <v>1010.9005719999999</v>
      </c>
      <c r="CC8" s="135">
        <v>1182.3882010000002</v>
      </c>
      <c r="CD8" s="135">
        <v>1331.7419039999997</v>
      </c>
      <c r="CE8" s="135">
        <v>1511.4982589999997</v>
      </c>
      <c r="CF8" s="135">
        <v>1509.2027839999998</v>
      </c>
      <c r="CG8" s="135">
        <v>1422.9034159999999</v>
      </c>
      <c r="CH8" s="135">
        <v>1304.8917789999998</v>
      </c>
      <c r="CI8" s="135">
        <v>1115.537812</v>
      </c>
      <c r="CJ8" s="135">
        <v>1029.6763540000002</v>
      </c>
      <c r="CK8" s="135">
        <v>949.34400199999982</v>
      </c>
      <c r="CL8" s="135"/>
      <c r="CM8" s="135"/>
      <c r="CN8" s="135"/>
      <c r="CO8" s="135"/>
      <c r="CP8" s="135"/>
      <c r="CQ8" s="135"/>
      <c r="CR8" s="135"/>
      <c r="CS8" s="135"/>
      <c r="CT8" s="135"/>
      <c r="CU8" s="135"/>
      <c r="CV8" s="135"/>
      <c r="CW8" s="135"/>
      <c r="CX8" s="135"/>
    </row>
    <row r="9" spans="2:102" x14ac:dyDescent="0.2">
      <c r="B9" s="15" t="s">
        <v>23</v>
      </c>
      <c r="C9" s="135">
        <f>C8</f>
        <v>1272.0667819999996</v>
      </c>
      <c r="D9" s="135">
        <f t="shared" ref="D9:BO9" si="0">D8</f>
        <v>1193.7967110276481</v>
      </c>
      <c r="E9" s="135">
        <f t="shared" si="0"/>
        <v>1066.5635419999999</v>
      </c>
      <c r="F9" s="135">
        <f t="shared" si="0"/>
        <v>1114.7570290000001</v>
      </c>
      <c r="G9" s="135">
        <f t="shared" si="0"/>
        <v>1056.3285366487157</v>
      </c>
      <c r="H9" s="135">
        <f t="shared" si="0"/>
        <v>1116.5587679999999</v>
      </c>
      <c r="I9" s="135">
        <f t="shared" si="0"/>
        <v>1336.6545599999999</v>
      </c>
      <c r="J9" s="135">
        <f t="shared" si="0"/>
        <v>1635.1974959723518</v>
      </c>
      <c r="K9" s="135">
        <f t="shared" si="0"/>
        <v>1785.3833649999997</v>
      </c>
      <c r="L9" s="135">
        <f t="shared" si="0"/>
        <v>1755.2393169999996</v>
      </c>
      <c r="M9" s="135">
        <f t="shared" si="0"/>
        <v>1593.8424430000002</v>
      </c>
      <c r="N9" s="135">
        <f t="shared" si="0"/>
        <v>1625.419922</v>
      </c>
      <c r="O9" s="135">
        <f t="shared" si="0"/>
        <v>992.67742600000031</v>
      </c>
      <c r="P9" s="135">
        <f t="shared" si="0"/>
        <v>1392.443847</v>
      </c>
      <c r="Q9" s="135">
        <f t="shared" si="0"/>
        <v>1015.4204120000001</v>
      </c>
      <c r="R9" s="135">
        <f t="shared" si="0"/>
        <v>1042.5575769999998</v>
      </c>
      <c r="S9" s="135">
        <f t="shared" si="0"/>
        <v>933.98100499999998</v>
      </c>
      <c r="T9" s="135">
        <f t="shared" si="0"/>
        <v>1098.2989699999998</v>
      </c>
      <c r="U9" s="135">
        <f t="shared" si="0"/>
        <v>1333.3821369999998</v>
      </c>
      <c r="V9" s="135">
        <f t="shared" si="0"/>
        <v>1523.4401280000004</v>
      </c>
      <c r="W9" s="135">
        <f t="shared" si="0"/>
        <v>1647.2485850000005</v>
      </c>
      <c r="X9" s="135">
        <f t="shared" si="0"/>
        <v>1572.654655</v>
      </c>
      <c r="Y9" s="135">
        <f t="shared" si="0"/>
        <v>1375.7294510000004</v>
      </c>
      <c r="Z9" s="135">
        <f t="shared" si="0"/>
        <v>1425.2403629999999</v>
      </c>
      <c r="AA9" s="135">
        <f t="shared" si="0"/>
        <v>1167.8888770000001</v>
      </c>
      <c r="AB9" s="135">
        <f t="shared" si="0"/>
        <v>1070.6147650000003</v>
      </c>
      <c r="AC9" s="135">
        <f t="shared" si="0"/>
        <v>963.03764599999965</v>
      </c>
      <c r="AD9" s="135">
        <f t="shared" si="0"/>
        <v>992.78743699999973</v>
      </c>
      <c r="AE9" s="135">
        <f t="shared" si="0"/>
        <v>1011.034455</v>
      </c>
      <c r="AF9" s="135">
        <f t="shared" si="0"/>
        <v>1076.7469959999999</v>
      </c>
      <c r="AG9" s="135">
        <f t="shared" si="0"/>
        <v>1277.390363</v>
      </c>
      <c r="AH9" s="135">
        <f t="shared" si="0"/>
        <v>1528.1149189999999</v>
      </c>
      <c r="AI9" s="135">
        <f t="shared" si="0"/>
        <v>1694.8947990000004</v>
      </c>
      <c r="AJ9" s="135">
        <f t="shared" si="0"/>
        <v>1604.9165599999999</v>
      </c>
      <c r="AK9" s="135">
        <f t="shared" si="0"/>
        <v>1454.5819690000001</v>
      </c>
      <c r="AL9" s="135">
        <f t="shared" si="0"/>
        <v>1486.880981</v>
      </c>
      <c r="AM9" s="135">
        <f t="shared" si="0"/>
        <v>1230.481599</v>
      </c>
      <c r="AN9" s="135">
        <f t="shared" si="0"/>
        <v>1035.9703469999999</v>
      </c>
      <c r="AO9" s="135">
        <f t="shared" si="0"/>
        <v>951.06494699999985</v>
      </c>
      <c r="AP9" s="135">
        <f t="shared" si="0"/>
        <v>1004.6481369999999</v>
      </c>
      <c r="AQ9" s="135">
        <f t="shared" si="0"/>
        <v>981.03374599999984</v>
      </c>
      <c r="AR9" s="135">
        <f t="shared" si="0"/>
        <v>1067.7621860000004</v>
      </c>
      <c r="AS9" s="135">
        <f t="shared" si="0"/>
        <v>1286.9571170000004</v>
      </c>
      <c r="AT9" s="135">
        <f t="shared" si="0"/>
        <v>1578.6475209999999</v>
      </c>
      <c r="AU9" s="135">
        <f t="shared" si="0"/>
        <v>1700.2576899999997</v>
      </c>
      <c r="AV9" s="135">
        <f t="shared" si="0"/>
        <v>1680.147792</v>
      </c>
      <c r="AW9" s="135">
        <f t="shared" si="0"/>
        <v>1388.2936070000005</v>
      </c>
      <c r="AX9" s="135">
        <f t="shared" si="0"/>
        <v>1344.884697</v>
      </c>
      <c r="AY9" s="135">
        <f t="shared" si="0"/>
        <v>1070.3191289999997</v>
      </c>
      <c r="AZ9" s="135">
        <f t="shared" si="0"/>
        <v>967.56338999999991</v>
      </c>
      <c r="BA9" s="135">
        <f t="shared" si="0"/>
        <v>895.07273999999984</v>
      </c>
      <c r="BB9" s="135">
        <f t="shared" si="0"/>
        <v>933.43865099999994</v>
      </c>
      <c r="BC9" s="135">
        <f t="shared" si="0"/>
        <v>952.89816500000029</v>
      </c>
      <c r="BD9" s="135">
        <f t="shared" si="0"/>
        <v>1020.4043209999999</v>
      </c>
      <c r="BE9" s="135">
        <f t="shared" si="0"/>
        <v>1222.33465</v>
      </c>
      <c r="BF9" s="135">
        <f t="shared" si="0"/>
        <v>1411.411779</v>
      </c>
      <c r="BG9" s="135">
        <f t="shared" si="0"/>
        <v>1647.7168800000002</v>
      </c>
      <c r="BH9" s="135">
        <f t="shared" si="0"/>
        <v>1686.6931950000001</v>
      </c>
      <c r="BI9" s="135">
        <f t="shared" si="0"/>
        <v>1443.4494250000002</v>
      </c>
      <c r="BJ9" s="135">
        <f t="shared" si="0"/>
        <v>1372.6401560000002</v>
      </c>
      <c r="BK9" s="135">
        <f t="shared" si="0"/>
        <v>1105.6807279999996</v>
      </c>
      <c r="BL9" s="135">
        <f t="shared" si="0"/>
        <v>1020.8268050000003</v>
      </c>
      <c r="BM9" s="135">
        <f t="shared" si="0"/>
        <v>905.24394999999993</v>
      </c>
      <c r="BN9" s="135">
        <f t="shared" si="0"/>
        <v>939.11824300000012</v>
      </c>
      <c r="BO9" s="135">
        <f t="shared" si="0"/>
        <v>966.42152600000009</v>
      </c>
      <c r="BP9" s="135">
        <f t="shared" ref="BP9:CK9" si="1">BP8</f>
        <v>1038.6115160000002</v>
      </c>
      <c r="BQ9" s="135">
        <f t="shared" si="1"/>
        <v>1230.1422620000001</v>
      </c>
      <c r="BR9" s="135">
        <f t="shared" si="1"/>
        <v>1525.621701</v>
      </c>
      <c r="BS9" s="135">
        <f t="shared" si="1"/>
        <v>1795.4686100000004</v>
      </c>
      <c r="BT9" s="135">
        <f t="shared" si="1"/>
        <v>1599.1816050000002</v>
      </c>
      <c r="BU9" s="135">
        <f t="shared" si="1"/>
        <v>1336.412409</v>
      </c>
      <c r="BV9" s="135">
        <f t="shared" si="1"/>
        <v>1375.1911359999995</v>
      </c>
      <c r="BW9" s="135">
        <f t="shared" si="1"/>
        <v>1036.5723609999998</v>
      </c>
      <c r="BX9" s="135">
        <f t="shared" si="1"/>
        <v>1019.5048840000002</v>
      </c>
      <c r="BY9" s="135">
        <f t="shared" si="1"/>
        <v>941.26012800000024</v>
      </c>
      <c r="BZ9" s="135">
        <f t="shared" si="1"/>
        <v>964.2253149999998</v>
      </c>
      <c r="CA9" s="135">
        <f t="shared" si="1"/>
        <v>977.05617800000016</v>
      </c>
      <c r="CB9" s="135">
        <f t="shared" si="1"/>
        <v>1010.9005719999999</v>
      </c>
      <c r="CC9" s="135">
        <f t="shared" si="1"/>
        <v>1182.3882010000002</v>
      </c>
      <c r="CD9" s="135">
        <f t="shared" si="1"/>
        <v>1331.7419039999997</v>
      </c>
      <c r="CE9" s="135">
        <f t="shared" si="1"/>
        <v>1511.4982589999997</v>
      </c>
      <c r="CF9" s="135">
        <f t="shared" si="1"/>
        <v>1509.2027839999998</v>
      </c>
      <c r="CG9" s="135">
        <f t="shared" si="1"/>
        <v>1422.9034159999999</v>
      </c>
      <c r="CH9" s="135">
        <f t="shared" si="1"/>
        <v>1304.8917789999998</v>
      </c>
      <c r="CI9" s="135">
        <f t="shared" si="1"/>
        <v>1115.537812</v>
      </c>
      <c r="CJ9" s="135">
        <f t="shared" si="1"/>
        <v>1029.6763540000002</v>
      </c>
      <c r="CK9" s="135">
        <f t="shared" si="1"/>
        <v>949.34400199999982</v>
      </c>
      <c r="CL9" s="135"/>
      <c r="CM9" s="135"/>
      <c r="CN9" s="135"/>
      <c r="CO9" s="135"/>
      <c r="CP9" s="135"/>
      <c r="CQ9" s="135"/>
      <c r="CR9" s="135"/>
      <c r="CS9" s="135"/>
      <c r="CT9" s="135"/>
      <c r="CU9" s="135"/>
      <c r="CV9" s="135"/>
      <c r="CW9" s="135"/>
      <c r="CX9" s="135"/>
    </row>
    <row r="10" spans="2:102" x14ac:dyDescent="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x14ac:dyDescent="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x14ac:dyDescent="0.2">
      <c r="B12" s="21" t="s">
        <v>24</v>
      </c>
      <c r="C12" s="22">
        <f>SUM(C9,C14)</f>
        <v>2431.3060089999999</v>
      </c>
      <c r="D12" s="22">
        <f t="shared" ref="D12:BO12" si="2">SUM(D9,D14)</f>
        <v>2341.5988883276482</v>
      </c>
      <c r="E12" s="22">
        <f t="shared" si="2"/>
        <v>2221.3463893399999</v>
      </c>
      <c r="F12" s="22">
        <f t="shared" si="2"/>
        <v>2269.3284613999999</v>
      </c>
      <c r="G12" s="22">
        <f t="shared" si="2"/>
        <v>2196.3608264487157</v>
      </c>
      <c r="H12" s="22">
        <f t="shared" si="2"/>
        <v>2286.7638465599994</v>
      </c>
      <c r="I12" s="22">
        <f t="shared" si="2"/>
        <v>2533.7948434800001</v>
      </c>
      <c r="J12" s="22">
        <f t="shared" si="2"/>
        <v>2860.6122559723517</v>
      </c>
      <c r="K12" s="22">
        <f t="shared" si="2"/>
        <v>2921.0524129999994</v>
      </c>
      <c r="L12" s="22">
        <f t="shared" si="2"/>
        <v>2979.511004</v>
      </c>
      <c r="M12" s="22">
        <f t="shared" si="2"/>
        <v>2730.3237645000004</v>
      </c>
      <c r="N12" s="22">
        <f t="shared" si="2"/>
        <v>2883.4235680000002</v>
      </c>
      <c r="O12" s="22">
        <f t="shared" si="2"/>
        <v>2096.8664122600003</v>
      </c>
      <c r="P12" s="22">
        <f t="shared" si="2"/>
        <v>2551.6071190000002</v>
      </c>
      <c r="Q12" s="22">
        <f t="shared" si="2"/>
        <v>2167.2829849999998</v>
      </c>
      <c r="R12" s="22">
        <f t="shared" si="2"/>
        <v>2221.9295059999999</v>
      </c>
      <c r="S12" s="22">
        <f t="shared" si="2"/>
        <v>2069.7256950000001</v>
      </c>
      <c r="T12" s="22">
        <f t="shared" si="2"/>
        <v>2249.8059329999996</v>
      </c>
      <c r="U12" s="22">
        <f t="shared" si="2"/>
        <v>2531.6450129999998</v>
      </c>
      <c r="V12" s="22">
        <f t="shared" si="2"/>
        <v>2730.6979660000006</v>
      </c>
      <c r="W12" s="22">
        <f t="shared" si="2"/>
        <v>2754.7730090000005</v>
      </c>
      <c r="X12" s="22">
        <f t="shared" si="2"/>
        <v>2789.0855070000002</v>
      </c>
      <c r="Y12" s="22">
        <f t="shared" si="2"/>
        <v>2478.3404763400004</v>
      </c>
      <c r="Z12" s="22">
        <f t="shared" si="2"/>
        <v>2632.8661647400004</v>
      </c>
      <c r="AA12" s="22">
        <f t="shared" si="2"/>
        <v>2267.8445190000002</v>
      </c>
      <c r="AB12" s="22">
        <f t="shared" si="2"/>
        <v>2226.9751100000003</v>
      </c>
      <c r="AC12" s="22">
        <f t="shared" si="2"/>
        <v>2096.1218869999998</v>
      </c>
      <c r="AD12" s="22">
        <f t="shared" si="2"/>
        <v>2133.8226209399995</v>
      </c>
      <c r="AE12" s="22">
        <f t="shared" si="2"/>
        <v>2145.3701877799995</v>
      </c>
      <c r="AF12" s="22">
        <f t="shared" si="2"/>
        <v>2196.4074809999993</v>
      </c>
      <c r="AG12" s="22">
        <f t="shared" si="2"/>
        <v>2478.2301958799999</v>
      </c>
      <c r="AH12" s="22">
        <f t="shared" si="2"/>
        <v>2724.7413729999998</v>
      </c>
      <c r="AI12" s="22">
        <f t="shared" si="2"/>
        <v>2801.7913640000006</v>
      </c>
      <c r="AJ12" s="22">
        <f t="shared" si="2"/>
        <v>2808.1896109999998</v>
      </c>
      <c r="AK12" s="22">
        <f t="shared" si="2"/>
        <v>2595.170286</v>
      </c>
      <c r="AL12" s="22">
        <f t="shared" si="2"/>
        <v>2648.0643989999999</v>
      </c>
      <c r="AM12" s="22">
        <f t="shared" si="2"/>
        <v>2373.4487669999999</v>
      </c>
      <c r="AN12" s="22">
        <f t="shared" si="2"/>
        <v>2154.9078109999996</v>
      </c>
      <c r="AO12" s="22">
        <f t="shared" si="2"/>
        <v>2056.6129639999999</v>
      </c>
      <c r="AP12" s="22">
        <f t="shared" si="2"/>
        <v>2149.7372589999995</v>
      </c>
      <c r="AQ12" s="22">
        <f t="shared" si="2"/>
        <v>2070.4970579999999</v>
      </c>
      <c r="AR12" s="22">
        <f t="shared" si="2"/>
        <v>2180.9862160000002</v>
      </c>
      <c r="AS12" s="22">
        <f t="shared" si="2"/>
        <v>2447.1472310000004</v>
      </c>
      <c r="AT12" s="22">
        <f t="shared" si="2"/>
        <v>2703.7247659999998</v>
      </c>
      <c r="AU12" s="22">
        <f t="shared" si="2"/>
        <v>2771.5078169399994</v>
      </c>
      <c r="AV12" s="22">
        <f t="shared" si="2"/>
        <v>2797.6170890000003</v>
      </c>
      <c r="AW12" s="22">
        <f t="shared" si="2"/>
        <v>2414.9165450000005</v>
      </c>
      <c r="AX12" s="22">
        <f t="shared" si="2"/>
        <v>2453.5151450000003</v>
      </c>
      <c r="AY12" s="22">
        <f t="shared" si="2"/>
        <v>2088.8632039999998</v>
      </c>
      <c r="AZ12" s="22">
        <f t="shared" si="2"/>
        <v>1997.7805699400001</v>
      </c>
      <c r="BA12" s="22">
        <f t="shared" si="2"/>
        <v>1941.4775813999997</v>
      </c>
      <c r="BB12" s="22">
        <f t="shared" si="2"/>
        <v>2012.1315979999999</v>
      </c>
      <c r="BC12" s="22">
        <f t="shared" si="2"/>
        <v>1992.3129910000002</v>
      </c>
      <c r="BD12" s="22">
        <f t="shared" si="2"/>
        <v>2073.0797879999996</v>
      </c>
      <c r="BE12" s="22">
        <f t="shared" si="2"/>
        <v>2324.7831980000001</v>
      </c>
      <c r="BF12" s="22">
        <f t="shared" si="2"/>
        <v>2498.7145149999997</v>
      </c>
      <c r="BG12" s="22">
        <f t="shared" si="2"/>
        <v>2705.812766</v>
      </c>
      <c r="BH12" s="22">
        <f t="shared" si="2"/>
        <v>2799.1991239999998</v>
      </c>
      <c r="BI12" s="22">
        <f t="shared" si="2"/>
        <v>2489.0727310000002</v>
      </c>
      <c r="BJ12" s="22">
        <f t="shared" si="2"/>
        <v>2519.4964850000006</v>
      </c>
      <c r="BK12" s="22">
        <f t="shared" si="2"/>
        <v>2135.5211779999991</v>
      </c>
      <c r="BL12" s="22">
        <f t="shared" si="2"/>
        <v>2074.1642270000011</v>
      </c>
      <c r="BM12" s="22">
        <f t="shared" si="2"/>
        <v>1961.7453209999976</v>
      </c>
      <c r="BN12" s="22">
        <f t="shared" si="2"/>
        <v>2025.8063470000045</v>
      </c>
      <c r="BO12" s="22">
        <f t="shared" si="2"/>
        <v>2004.0689740000003</v>
      </c>
      <c r="BP12" s="22">
        <f t="shared" ref="BP12:CX12" si="3">SUM(BP9,BP14)</f>
        <v>2105.5290359999999</v>
      </c>
      <c r="BQ12" s="22">
        <f t="shared" si="3"/>
        <v>2330.9420720000016</v>
      </c>
      <c r="BR12" s="22">
        <f t="shared" si="3"/>
        <v>2658.6839689999983</v>
      </c>
      <c r="BS12" s="22">
        <f t="shared" si="3"/>
        <v>2896.107963600004</v>
      </c>
      <c r="BT12" s="22">
        <f t="shared" si="3"/>
        <v>2731.1574339000031</v>
      </c>
      <c r="BU12" s="22">
        <f t="shared" si="3"/>
        <v>2376.2587901999987</v>
      </c>
      <c r="BV12" s="22">
        <f t="shared" si="3"/>
        <v>2524.6041999999989</v>
      </c>
      <c r="BW12" s="22">
        <f t="shared" si="3"/>
        <v>2048.2877313000004</v>
      </c>
      <c r="BX12" s="22">
        <f t="shared" si="3"/>
        <v>2070.1633924999996</v>
      </c>
      <c r="BY12" s="22">
        <f t="shared" si="3"/>
        <v>1990.7160448</v>
      </c>
      <c r="BZ12" s="22">
        <f t="shared" si="3"/>
        <v>2023.4104272999989</v>
      </c>
      <c r="CA12" s="22">
        <f t="shared" si="3"/>
        <v>2035.714261799998</v>
      </c>
      <c r="CB12" s="22">
        <f t="shared" si="3"/>
        <v>2080.9249305000017</v>
      </c>
      <c r="CC12" s="22">
        <f t="shared" si="3"/>
        <v>2282.1895681000024</v>
      </c>
      <c r="CD12" s="22">
        <f t="shared" si="3"/>
        <v>2437.1356060999997</v>
      </c>
      <c r="CE12" s="22">
        <f t="shared" si="3"/>
        <v>2564.7338432999986</v>
      </c>
      <c r="CF12" s="22">
        <f t="shared" si="3"/>
        <v>2622.5906784000008</v>
      </c>
      <c r="CG12" s="22">
        <f t="shared" si="3"/>
        <v>2499.9913948999992</v>
      </c>
      <c r="CH12" s="22">
        <f t="shared" si="3"/>
        <v>2414.8478226999973</v>
      </c>
      <c r="CI12" s="22">
        <f t="shared" si="3"/>
        <v>2140.2594723999996</v>
      </c>
      <c r="CJ12" s="22">
        <f t="shared" si="3"/>
        <v>2133.3228833000021</v>
      </c>
      <c r="CK12" s="22">
        <f t="shared" si="3"/>
        <v>1938.0106779999996</v>
      </c>
      <c r="CL12" s="22">
        <f t="shared" si="3"/>
        <v>0</v>
      </c>
      <c r="CM12" s="22">
        <f t="shared" si="3"/>
        <v>0</v>
      </c>
      <c r="CN12" s="22">
        <f t="shared" si="3"/>
        <v>0</v>
      </c>
      <c r="CO12" s="22">
        <f t="shared" si="3"/>
        <v>0</v>
      </c>
      <c r="CP12" s="22">
        <f t="shared" si="3"/>
        <v>0</v>
      </c>
      <c r="CQ12" s="22">
        <f t="shared" si="3"/>
        <v>0</v>
      </c>
      <c r="CR12" s="22">
        <f t="shared" si="3"/>
        <v>0</v>
      </c>
      <c r="CS12" s="22">
        <f t="shared" si="3"/>
        <v>0</v>
      </c>
      <c r="CT12" s="22">
        <f t="shared" si="3"/>
        <v>0</v>
      </c>
      <c r="CU12" s="22">
        <f t="shared" si="3"/>
        <v>0</v>
      </c>
      <c r="CV12" s="22">
        <f t="shared" si="3"/>
        <v>0</v>
      </c>
      <c r="CW12" s="22">
        <f t="shared" si="3"/>
        <v>0</v>
      </c>
      <c r="CX12" s="22">
        <f t="shared" si="3"/>
        <v>0</v>
      </c>
    </row>
    <row r="13" spans="2:102" x14ac:dyDescent="0.2">
      <c r="B13" s="21" t="s">
        <v>121</v>
      </c>
      <c r="C13" s="135">
        <v>2562.4059449999995</v>
      </c>
      <c r="D13" s="135">
        <v>2424.6959987999999</v>
      </c>
      <c r="E13" s="135">
        <v>2314.8854285000002</v>
      </c>
      <c r="F13" s="135">
        <v>2328.5693963000003</v>
      </c>
      <c r="G13" s="135">
        <v>2323.3050609999996</v>
      </c>
      <c r="H13" s="135">
        <v>2385.7675315999995</v>
      </c>
      <c r="I13" s="135">
        <v>2592.3436141000007</v>
      </c>
      <c r="J13" s="135">
        <v>2879.9770827000002</v>
      </c>
      <c r="K13" s="135">
        <v>2977.4455552999998</v>
      </c>
      <c r="L13" s="135">
        <v>3084.9916442000003</v>
      </c>
      <c r="M13" s="135">
        <v>2793.6710962999996</v>
      </c>
      <c r="N13" s="135">
        <v>3023.6537803999991</v>
      </c>
      <c r="O13" s="135">
        <v>2510.7332669999992</v>
      </c>
      <c r="P13" s="135">
        <v>2439.6677101000005</v>
      </c>
      <c r="Q13" s="135">
        <v>2290.1525385</v>
      </c>
      <c r="R13" s="135">
        <v>2351.3121823000001</v>
      </c>
      <c r="S13" s="135">
        <v>2319.7060429999997</v>
      </c>
      <c r="T13" s="135">
        <v>2350.0820162</v>
      </c>
      <c r="U13" s="135">
        <v>2584.026808000001</v>
      </c>
      <c r="V13" s="135">
        <v>2795.9710133000003</v>
      </c>
      <c r="W13" s="135">
        <v>2855.2498955999995</v>
      </c>
      <c r="X13" s="135">
        <v>2970.9649821999988</v>
      </c>
      <c r="Y13" s="135">
        <v>2660.6239737000001</v>
      </c>
      <c r="Z13" s="135">
        <v>2795.5552199999997</v>
      </c>
      <c r="AA13" s="135">
        <v>2363.7135785</v>
      </c>
      <c r="AB13" s="135">
        <v>2425.9537283</v>
      </c>
      <c r="AC13" s="135">
        <v>2298.8352278999996</v>
      </c>
      <c r="AD13" s="135">
        <v>2336.8579553999998</v>
      </c>
      <c r="AE13" s="135">
        <v>2312.510779499999</v>
      </c>
      <c r="AF13" s="135">
        <v>2331.7379921000002</v>
      </c>
      <c r="AG13" s="135">
        <v>2621.1112903000003</v>
      </c>
      <c r="AH13" s="135">
        <v>2798.4607972999993</v>
      </c>
      <c r="AI13" s="135">
        <v>2902.3850731000007</v>
      </c>
      <c r="AJ13" s="135">
        <v>2964.2153272</v>
      </c>
      <c r="AK13" s="135">
        <v>2753.6146865999995</v>
      </c>
      <c r="AL13" s="135">
        <v>2784.6253729</v>
      </c>
      <c r="AM13" s="135">
        <v>2582.4534225259999</v>
      </c>
      <c r="AN13" s="135">
        <v>2353.4351626844004</v>
      </c>
      <c r="AO13" s="135">
        <v>2251.7954121800008</v>
      </c>
      <c r="AP13" s="135">
        <v>2319.0126225284002</v>
      </c>
      <c r="AQ13" s="135">
        <v>2259.3624690728002</v>
      </c>
      <c r="AR13" s="135">
        <v>2333.8632682408997</v>
      </c>
      <c r="AS13" s="135">
        <v>2577.8575056973</v>
      </c>
      <c r="AT13" s="135">
        <v>2690.2768792728998</v>
      </c>
      <c r="AU13" s="135">
        <v>2820.0020929634002</v>
      </c>
      <c r="AV13" s="135">
        <v>2891.0332986441008</v>
      </c>
      <c r="AW13" s="135">
        <v>2562.4705884749001</v>
      </c>
      <c r="AX13" s="135">
        <v>2605.1211658118</v>
      </c>
      <c r="AY13" s="135">
        <v>2275.0281386668003</v>
      </c>
      <c r="AZ13" s="135">
        <v>2234.2738180545002</v>
      </c>
      <c r="BA13" s="135">
        <v>2156.5264425565006</v>
      </c>
      <c r="BB13" s="135">
        <v>2211.9404078553007</v>
      </c>
      <c r="BC13" s="135">
        <v>2178.2829715598009</v>
      </c>
      <c r="BD13" s="135">
        <v>2207.6171780247005</v>
      </c>
      <c r="BE13" s="135">
        <v>2426.3011426241997</v>
      </c>
      <c r="BF13" s="135">
        <v>2555.3434306910999</v>
      </c>
      <c r="BG13" s="135">
        <v>2788.6901828063005</v>
      </c>
      <c r="BH13" s="135">
        <v>2933.7850577046001</v>
      </c>
      <c r="BI13" s="135">
        <v>2630.9619306145996</v>
      </c>
      <c r="BJ13" s="135">
        <v>2702.6791836568996</v>
      </c>
      <c r="BK13" s="135">
        <v>2322.4102012377002</v>
      </c>
      <c r="BL13" s="135">
        <v>2283.7113440000003</v>
      </c>
      <c r="BM13" s="135">
        <v>2168.0959152</v>
      </c>
      <c r="BN13" s="135">
        <v>2218.9803284</v>
      </c>
      <c r="BO13" s="135">
        <v>2191.0009841000001</v>
      </c>
      <c r="BP13" s="135">
        <v>2260.8129266999999</v>
      </c>
      <c r="BQ13" s="135">
        <v>2484.6829124999999</v>
      </c>
      <c r="BR13" s="135">
        <v>2713.4523432999999</v>
      </c>
      <c r="BS13" s="135">
        <v>3004.8977280999998</v>
      </c>
      <c r="BT13" s="135">
        <v>2883.7629714999998</v>
      </c>
      <c r="BU13" s="135">
        <v>2518.6278484999998</v>
      </c>
      <c r="BV13" s="135">
        <v>2656.0074700000005</v>
      </c>
      <c r="BW13" s="135">
        <v>2192.7618145000001</v>
      </c>
      <c r="BX13" s="135">
        <v>2219.0030269000003</v>
      </c>
      <c r="BY13" s="135">
        <v>2148.6274281000001</v>
      </c>
      <c r="BZ13" s="135">
        <v>2169.3826069000002</v>
      </c>
      <c r="CA13" s="135">
        <v>2187.4600074999998</v>
      </c>
      <c r="CB13" s="135">
        <v>2213.3780308</v>
      </c>
      <c r="CC13" s="135">
        <v>2375.2599632000001</v>
      </c>
      <c r="CD13" s="135">
        <v>2515.6518791999997</v>
      </c>
      <c r="CE13" s="135">
        <v>2687.7114520999999</v>
      </c>
      <c r="CF13" s="135">
        <v>2749.8368061000001</v>
      </c>
      <c r="CG13" s="135">
        <v>2633.3179723000003</v>
      </c>
      <c r="CH13" s="135">
        <v>2508.2331038000002</v>
      </c>
      <c r="CI13" s="135">
        <v>2357.3435356</v>
      </c>
      <c r="CJ13" s="135">
        <v>2333.6007169</v>
      </c>
      <c r="CK13" s="135">
        <v>2112.3867663000001</v>
      </c>
      <c r="CL13" s="135"/>
      <c r="CM13" s="135"/>
      <c r="CN13" s="135"/>
      <c r="CO13" s="135"/>
      <c r="CP13" s="135"/>
      <c r="CQ13" s="135"/>
      <c r="CR13" s="135"/>
      <c r="CS13" s="135"/>
      <c r="CT13" s="135"/>
      <c r="CU13" s="135"/>
      <c r="CV13" s="135"/>
      <c r="CW13" s="135"/>
      <c r="CX13" s="135"/>
    </row>
    <row r="14" spans="2:102" x14ac:dyDescent="0.2">
      <c r="B14" s="21" t="s">
        <v>25</v>
      </c>
      <c r="C14" s="135">
        <v>1159.239227</v>
      </c>
      <c r="D14" s="135">
        <v>1147.8021773</v>
      </c>
      <c r="E14" s="135">
        <v>1154.78284734</v>
      </c>
      <c r="F14" s="135">
        <v>1154.5714323999998</v>
      </c>
      <c r="G14" s="135">
        <v>1140.0322897999999</v>
      </c>
      <c r="H14" s="135">
        <v>1170.2050785599997</v>
      </c>
      <c r="I14" s="135">
        <v>1197.1402834800001</v>
      </c>
      <c r="J14" s="135">
        <v>1225.4147599999999</v>
      </c>
      <c r="K14" s="135">
        <v>1135.6690479999997</v>
      </c>
      <c r="L14" s="135">
        <v>1224.2716870000002</v>
      </c>
      <c r="M14" s="135">
        <v>1136.4813215000001</v>
      </c>
      <c r="N14" s="135">
        <v>1258.0036459999999</v>
      </c>
      <c r="O14" s="135">
        <v>1104.1889862600001</v>
      </c>
      <c r="P14" s="135">
        <v>1159.163272</v>
      </c>
      <c r="Q14" s="135">
        <v>1151.8625729999999</v>
      </c>
      <c r="R14" s="135">
        <v>1179.3719290000001</v>
      </c>
      <c r="S14" s="135">
        <v>1135.74469</v>
      </c>
      <c r="T14" s="135">
        <v>1151.5069629999998</v>
      </c>
      <c r="U14" s="135">
        <v>1198.262876</v>
      </c>
      <c r="V14" s="135">
        <v>1207.257838</v>
      </c>
      <c r="W14" s="135">
        <v>1107.5244240000002</v>
      </c>
      <c r="X14" s="135">
        <v>1216.4308520000002</v>
      </c>
      <c r="Y14" s="135">
        <v>1102.6110253399997</v>
      </c>
      <c r="Z14" s="135">
        <v>1207.6258017400003</v>
      </c>
      <c r="AA14" s="135">
        <v>1099.9556419999999</v>
      </c>
      <c r="AB14" s="135">
        <v>1156.3603450000003</v>
      </c>
      <c r="AC14" s="135">
        <v>1133.0842410000002</v>
      </c>
      <c r="AD14" s="135">
        <v>1141.0351839399998</v>
      </c>
      <c r="AE14" s="135">
        <v>1134.3357327799997</v>
      </c>
      <c r="AF14" s="135">
        <v>1119.6604849999997</v>
      </c>
      <c r="AG14" s="135">
        <v>1200.8398328800001</v>
      </c>
      <c r="AH14" s="135">
        <v>1196.6264539999997</v>
      </c>
      <c r="AI14" s="135">
        <v>1106.896565</v>
      </c>
      <c r="AJ14" s="135">
        <v>1203.2730509999999</v>
      </c>
      <c r="AK14" s="135">
        <v>1140.588317</v>
      </c>
      <c r="AL14" s="135">
        <v>1161.1834180000001</v>
      </c>
      <c r="AM14" s="135">
        <v>1142.9671679999999</v>
      </c>
      <c r="AN14" s="135">
        <v>1118.9374639999996</v>
      </c>
      <c r="AO14" s="135">
        <v>1105.5480169999998</v>
      </c>
      <c r="AP14" s="135">
        <v>1145.0891219999999</v>
      </c>
      <c r="AQ14" s="135">
        <v>1089.4633119999999</v>
      </c>
      <c r="AR14" s="135">
        <v>1113.2240299999999</v>
      </c>
      <c r="AS14" s="135">
        <v>1160.190114</v>
      </c>
      <c r="AT14" s="135">
        <v>1125.0772449999999</v>
      </c>
      <c r="AU14" s="135">
        <v>1071.25012694</v>
      </c>
      <c r="AV14" s="135">
        <v>1117.4692970000001</v>
      </c>
      <c r="AW14" s="135">
        <v>1026.622938</v>
      </c>
      <c r="AX14" s="135">
        <v>1108.6304480000001</v>
      </c>
      <c r="AY14" s="135">
        <v>1018.5440749999999</v>
      </c>
      <c r="AZ14" s="135">
        <v>1030.2171799400001</v>
      </c>
      <c r="BA14" s="135">
        <v>1046.4048413999999</v>
      </c>
      <c r="BB14" s="135">
        <v>1078.692947</v>
      </c>
      <c r="BC14" s="135">
        <v>1039.4148259999999</v>
      </c>
      <c r="BD14" s="135">
        <v>1052.6754669999998</v>
      </c>
      <c r="BE14" s="135">
        <v>1102.4485479999998</v>
      </c>
      <c r="BF14" s="135">
        <v>1087.3027359999999</v>
      </c>
      <c r="BG14" s="135">
        <v>1058.0958859999998</v>
      </c>
      <c r="BH14" s="135">
        <v>1112.5059289999999</v>
      </c>
      <c r="BI14" s="135">
        <v>1045.623306</v>
      </c>
      <c r="BJ14" s="135">
        <v>1146.8563290000002</v>
      </c>
      <c r="BK14" s="139">
        <v>1029.8404499999992</v>
      </c>
      <c r="BL14" s="139">
        <v>1053.337422000001</v>
      </c>
      <c r="BM14" s="139">
        <v>1056.5013709999978</v>
      </c>
      <c r="BN14" s="139">
        <v>1086.6881040000044</v>
      </c>
      <c r="BO14" s="139">
        <v>1037.6474480000002</v>
      </c>
      <c r="BP14" s="139">
        <v>1066.9175199999997</v>
      </c>
      <c r="BQ14" s="139">
        <v>1100.7998100000018</v>
      </c>
      <c r="BR14" s="139">
        <v>1133.0622679999983</v>
      </c>
      <c r="BS14" s="139">
        <v>1100.6393536000037</v>
      </c>
      <c r="BT14" s="139">
        <v>1131.9758289000029</v>
      </c>
      <c r="BU14" s="139">
        <v>1039.8463811999989</v>
      </c>
      <c r="BV14" s="139">
        <v>1149.4130639999992</v>
      </c>
      <c r="BW14" s="139">
        <v>1011.7153703000005</v>
      </c>
      <c r="BX14" s="139">
        <v>1050.6585084999997</v>
      </c>
      <c r="BY14" s="139">
        <v>1049.4559167999998</v>
      </c>
      <c r="BZ14" s="139">
        <v>1059.1851122999992</v>
      </c>
      <c r="CA14" s="139">
        <v>1058.6580837999977</v>
      </c>
      <c r="CB14" s="139">
        <v>1070.0243585000017</v>
      </c>
      <c r="CC14" s="139">
        <v>1099.8013671000022</v>
      </c>
      <c r="CD14" s="139">
        <v>1105.3937021000002</v>
      </c>
      <c r="CE14" s="139">
        <v>1053.2355842999989</v>
      </c>
      <c r="CF14" s="139">
        <v>1113.387894400001</v>
      </c>
      <c r="CG14" s="139">
        <v>1077.0879788999996</v>
      </c>
      <c r="CH14" s="139">
        <v>1109.9560436999975</v>
      </c>
      <c r="CI14" s="139">
        <v>1024.7216603999996</v>
      </c>
      <c r="CJ14" s="139">
        <v>1103.6465293000019</v>
      </c>
      <c r="CK14" s="139">
        <v>988.66667599999971</v>
      </c>
      <c r="CL14" s="139"/>
      <c r="CM14" s="139"/>
      <c r="CN14" s="139"/>
      <c r="CO14" s="139"/>
      <c r="CP14" s="139"/>
      <c r="CQ14" s="139"/>
      <c r="CR14" s="139"/>
      <c r="CS14" s="139"/>
      <c r="CT14" s="139"/>
      <c r="CU14" s="139"/>
      <c r="CV14" s="139"/>
      <c r="CW14" s="139"/>
      <c r="CX14" s="139"/>
    </row>
    <row r="16" spans="2:102" customFormat="1" x14ac:dyDescent="0.2">
      <c r="B16" s="11" t="s">
        <v>108</v>
      </c>
    </row>
    <row r="17" spans="2:2" x14ac:dyDescent="0.2">
      <c r="B17" s="11" t="s">
        <v>27</v>
      </c>
    </row>
  </sheetData>
  <sheetProtection sheet="1" objects="1" scenarios="1"/>
  <pageMargins left="0.70866141732283472" right="0.70866141732283472" top="0.74803149606299213" bottom="0.74803149606299213" header="0.31496062992125984" footer="0.31496062992125984"/>
  <pageSetup paperSize="8" scale="50" orientation="landscape" r:id="rId1"/>
  <headerFooter>
    <oddFooter>&amp;L&amp;Z&amp;F&amp;A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CZ30"/>
  <sheetViews>
    <sheetView zoomScaleNormal="100" workbookViewId="0">
      <pane xSplit="4" ySplit="2" topLeftCell="E3" activePane="bottomRight" state="frozen"/>
      <selection pane="topRight"/>
      <selection pane="bottomLeft"/>
      <selection pane="bottomRight" activeCell="D40" sqref="D40"/>
    </sheetView>
  </sheetViews>
  <sheetFormatPr defaultRowHeight="12.75" x14ac:dyDescent="0.2"/>
  <cols>
    <col min="1" max="1" width="9.875" style="25" hidden="1" customWidth="1"/>
    <col min="2" max="2" width="7.875" style="25" hidden="1" customWidth="1"/>
    <col min="3" max="3" width="4.5" style="25" customWidth="1"/>
    <col min="4" max="4" width="21.5" style="25" customWidth="1"/>
    <col min="5" max="16384" width="9" style="25"/>
  </cols>
  <sheetData>
    <row r="2" spans="4:104" x14ac:dyDescent="0.2">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x14ac:dyDescent="0.2">
      <c r="D3" s="15" t="s">
        <v>17</v>
      </c>
      <c r="E3" s="26">
        <f>'Orig. App C - restatement'!C3-'Revised App C - restatement'!C3</f>
        <v>0</v>
      </c>
      <c r="F3" s="26">
        <f>'Orig. App C - restatement'!D3-'Revised App C - restatement'!D3</f>
        <v>0</v>
      </c>
      <c r="G3" s="26">
        <f>'Orig. App C - restatement'!E3-'Revised App C - restatement'!E3</f>
        <v>0</v>
      </c>
      <c r="H3" s="26">
        <f>'Orig. App C - restatement'!F3-'Revised App C - restatement'!F3</f>
        <v>0</v>
      </c>
      <c r="I3" s="26">
        <f>'Orig. App C - restatement'!G3-'Revised App C - restatement'!G3</f>
        <v>0</v>
      </c>
      <c r="J3" s="26">
        <f>'Orig. App C - restatement'!H3-'Revised App C - restatement'!H3</f>
        <v>0</v>
      </c>
      <c r="K3" s="26">
        <f>'Orig. App C - restatement'!I3-'Revised App C - restatement'!I3</f>
        <v>0</v>
      </c>
      <c r="L3" s="26">
        <f>'Orig. App C - restatement'!J3-'Revised App C - restatement'!J3</f>
        <v>0</v>
      </c>
      <c r="M3" s="26">
        <f>'Orig. App C - restatement'!K3-'Revised App C - restatement'!K3</f>
        <v>0</v>
      </c>
      <c r="N3" s="26">
        <f>'Orig. App C - restatement'!L3-'Revised App C - restatement'!L3</f>
        <v>0</v>
      </c>
      <c r="O3" s="26">
        <f>'Orig. App C - restatement'!M3-'Revised App C - restatement'!M3</f>
        <v>0</v>
      </c>
      <c r="P3" s="26">
        <f>'Orig. App C - restatement'!N3-'Revised App C - restatement'!N3</f>
        <v>0</v>
      </c>
      <c r="Q3" s="26">
        <f>'Orig. App C - restatement'!O3-'Revised App C - restatement'!O3</f>
        <v>0</v>
      </c>
      <c r="R3" s="26">
        <f>'Orig. App C - restatement'!P3-'Revised App C - restatement'!P3</f>
        <v>0</v>
      </c>
      <c r="S3" s="26">
        <f>'Orig. App C - restatement'!Q3-'Revised App C - restatement'!Q3</f>
        <v>0</v>
      </c>
      <c r="T3" s="26">
        <f>'Orig. App C - restatement'!R3-'Revised App C - restatement'!R3</f>
        <v>0</v>
      </c>
      <c r="U3" s="26">
        <f>'Orig. App C - restatement'!S3-'Revised App C - restatement'!S3</f>
        <v>0</v>
      </c>
      <c r="V3" s="26">
        <f>'Orig. App C - restatement'!T3-'Revised App C - restatement'!T3</f>
        <v>0</v>
      </c>
      <c r="W3" s="26">
        <f>'Orig. App C - restatement'!U3-'Revised App C - restatement'!U3</f>
        <v>0</v>
      </c>
      <c r="X3" s="26">
        <f>'Orig. App C - restatement'!V3-'Revised App C - restatement'!V3</f>
        <v>0</v>
      </c>
      <c r="Y3" s="26">
        <f>'Orig. App C - restatement'!W3-'Revised App C - restatement'!W3</f>
        <v>0</v>
      </c>
      <c r="Z3" s="26">
        <f>'Orig. App C - restatement'!X3-'Revised App C - restatement'!X3</f>
        <v>0</v>
      </c>
      <c r="AA3" s="26">
        <f>'Orig. App C - restatement'!Y3-'Revised App C - restatement'!Y3</f>
        <v>0</v>
      </c>
      <c r="AB3" s="26">
        <f>'Orig. App C - restatement'!Z3-'Revised App C - restatement'!Z3</f>
        <v>0</v>
      </c>
      <c r="AC3" s="26">
        <f>'Orig. App C - restatement'!AA3-'Revised App C - restatement'!AA3</f>
        <v>0</v>
      </c>
      <c r="AD3" s="26">
        <f>'Orig. App C - restatement'!AB3-'Revised App C - restatement'!AB3</f>
        <v>0</v>
      </c>
      <c r="AE3" s="26">
        <f>'Orig. App C - restatement'!AC3-'Revised App C - restatement'!AC3</f>
        <v>0</v>
      </c>
      <c r="AF3" s="26">
        <f>'Orig. App C - restatement'!AD3-'Revised App C - restatement'!AD3</f>
        <v>0</v>
      </c>
      <c r="AG3" s="26">
        <f>'Orig. App C - restatement'!AE3-'Revised App C - restatement'!AE3</f>
        <v>0</v>
      </c>
      <c r="AH3" s="26">
        <f>'Orig. App C - restatement'!AF3-'Revised App C - restatement'!AF3</f>
        <v>0</v>
      </c>
      <c r="AI3" s="26">
        <f>'Orig. App C - restatement'!AG3-'Revised App C - restatement'!AG3</f>
        <v>0</v>
      </c>
      <c r="AJ3" s="26">
        <f>'Orig. App C - restatement'!AH3-'Revised App C - restatement'!AH3</f>
        <v>0</v>
      </c>
      <c r="AK3" s="26">
        <f>'Orig. App C - restatement'!AI3-'Revised App C - restatement'!AI3</f>
        <v>0</v>
      </c>
      <c r="AL3" s="26">
        <f>'Orig. App C - restatement'!AJ3-'Revised App C - restatement'!AJ3</f>
        <v>0</v>
      </c>
      <c r="AM3" s="26">
        <f>'Orig. App C - restatement'!AK3-'Revised App C - restatement'!AK3</f>
        <v>0</v>
      </c>
      <c r="AN3" s="26">
        <f>'Orig. App C - restatement'!AL3-'Revised App C - restatement'!AL3</f>
        <v>0</v>
      </c>
      <c r="AO3" s="26">
        <f>'Orig. App C - restatement'!AM3-'Revised App C - restatement'!AM3</f>
        <v>0</v>
      </c>
      <c r="AP3" s="26">
        <f>'Orig. App C - restatement'!AN3-'Revised App C - restatement'!AN3</f>
        <v>0</v>
      </c>
      <c r="AQ3" s="26">
        <f>'Orig. App C - restatement'!AO3-'Revised App C - restatement'!AO3</f>
        <v>0</v>
      </c>
      <c r="AR3" s="26">
        <f>'Orig. App C - restatement'!AP3-'Revised App C - restatement'!AP3</f>
        <v>0</v>
      </c>
      <c r="AS3" s="26">
        <f>'Orig. App C - restatement'!AQ3-'Revised App C - restatement'!AQ3</f>
        <v>0</v>
      </c>
      <c r="AT3" s="26">
        <f>'Orig. App C - restatement'!AR3-'Revised App C - restatement'!AR3</f>
        <v>0</v>
      </c>
      <c r="AU3" s="26">
        <f>'Orig. App C - restatement'!AS3-'Revised App C - restatement'!AS3</f>
        <v>0</v>
      </c>
      <c r="AV3" s="26">
        <f>'Orig. App C - restatement'!AT3-'Revised App C - restatement'!AT3</f>
        <v>0</v>
      </c>
      <c r="AW3" s="26">
        <f>'Orig. App C - restatement'!AU3-'Revised App C - restatement'!AU3</f>
        <v>0</v>
      </c>
      <c r="AX3" s="26">
        <f>'Orig. App C - restatement'!AV3-'Revised App C - restatement'!AV3</f>
        <v>0</v>
      </c>
      <c r="AY3" s="26">
        <f>'Orig. App C - restatement'!AW3-'Revised App C - restatement'!AW3</f>
        <v>0</v>
      </c>
      <c r="AZ3" s="26">
        <f>'Orig. App C - restatement'!AX3-'Revised App C - restatement'!AX3</f>
        <v>0</v>
      </c>
      <c r="BA3" s="26">
        <f>'Orig. App C - restatement'!AY3-'Revised App C - restatement'!AY3</f>
        <v>0</v>
      </c>
      <c r="BB3" s="26">
        <f>'Orig. App C - restatement'!AZ3-'Revised App C - restatement'!AZ3</f>
        <v>0</v>
      </c>
      <c r="BC3" s="26">
        <f>'Orig. App C - restatement'!BA3-'Revised App C - restatement'!BA3</f>
        <v>0</v>
      </c>
      <c r="BD3" s="26">
        <f>'Orig. App C - restatement'!BB3-'Revised App C - restatement'!BB3</f>
        <v>0</v>
      </c>
      <c r="BE3" s="26">
        <f>'Orig. App C - restatement'!BC3-'Revised App C - restatement'!BC3</f>
        <v>0</v>
      </c>
      <c r="BF3" s="26">
        <f>'Orig. App C - restatement'!BD3-'Revised App C - restatement'!BD3</f>
        <v>0</v>
      </c>
      <c r="BG3" s="26">
        <f>'Orig. App C - restatement'!BE3-'Revised App C - restatement'!BE3</f>
        <v>0</v>
      </c>
      <c r="BH3" s="26">
        <f>'Orig. App C - restatement'!BF3-'Revised App C - restatement'!BF3</f>
        <v>0</v>
      </c>
      <c r="BI3" s="26">
        <f>'Orig. App C - restatement'!BG3-'Revised App C - restatement'!BG3</f>
        <v>0</v>
      </c>
      <c r="BJ3" s="26">
        <f>'Orig. App C - restatement'!BH3-'Revised App C - restatement'!BH3</f>
        <v>0</v>
      </c>
      <c r="BK3" s="26">
        <f>'Orig. App C - restatement'!BI3-'Revised App C - restatement'!BI3</f>
        <v>0</v>
      </c>
      <c r="BL3" s="26">
        <f>'Orig. App C - restatement'!BJ3-'Revised App C - restatement'!BJ3</f>
        <v>0</v>
      </c>
      <c r="BM3" s="26">
        <f>'Orig. App C - restatement'!BK3-'Revised App C - restatement'!BK3</f>
        <v>0</v>
      </c>
      <c r="BN3" s="26">
        <f>'Orig. App C - restatement'!BL3-'Revised App C - restatement'!BL3</f>
        <v>0</v>
      </c>
      <c r="BO3" s="26">
        <f>'Orig. App C - restatement'!BM3-'Revised App C - restatement'!BM3</f>
        <v>0</v>
      </c>
      <c r="BP3" s="26">
        <f>'Orig. App C - restatement'!BN3-'Revised App C - restatement'!BN3</f>
        <v>0</v>
      </c>
      <c r="BQ3" s="26">
        <f>'Orig. App C - restatement'!BO3-'Revised App C - restatement'!BO3</f>
        <v>0</v>
      </c>
      <c r="BR3" s="26">
        <f>'Orig. App C - restatement'!BP3-'Revised App C - restatement'!BP3</f>
        <v>0</v>
      </c>
      <c r="BS3" s="26">
        <f>'Orig. App C - restatement'!BQ3-'Revised App C - restatement'!BQ3</f>
        <v>0</v>
      </c>
      <c r="BT3" s="26">
        <f>'Orig. App C - restatement'!BR3-'Revised App C - restatement'!BR3</f>
        <v>0</v>
      </c>
      <c r="BU3" s="26">
        <f>'Orig. App C - restatement'!BS3-'Revised App C - restatement'!BS3</f>
        <v>0</v>
      </c>
      <c r="BV3" s="26">
        <f>'Orig. App C - restatement'!BT3-'Revised App C - restatement'!BT3</f>
        <v>0</v>
      </c>
      <c r="BW3" s="26">
        <f>'Orig. App C - restatement'!BU3-'Revised App C - restatement'!BU3</f>
        <v>0</v>
      </c>
      <c r="BX3" s="26">
        <f>'Orig. App C - restatement'!BV3-'Revised App C - restatement'!BV3</f>
        <v>0</v>
      </c>
      <c r="BY3" s="26">
        <f>'Orig. App C - restatement'!BW3-'Revised App C - restatement'!BW3</f>
        <v>0</v>
      </c>
      <c r="BZ3" s="26">
        <f>'Orig. App C - restatement'!BX3-'Revised App C - restatement'!BX3</f>
        <v>0</v>
      </c>
      <c r="CA3" s="26">
        <f>'Orig. App C - restatement'!BY3-'Revised App C - restatement'!BY3</f>
        <v>0</v>
      </c>
      <c r="CB3" s="26">
        <f>'Orig. App C - restatement'!BZ3-'Revised App C - restatement'!BZ3</f>
        <v>0</v>
      </c>
      <c r="CC3" s="26">
        <f>'Orig. App C - restatement'!CA3-'Revised App C - restatement'!CA3</f>
        <v>0</v>
      </c>
      <c r="CD3" s="26">
        <f>'Orig. App C - restatement'!CB3-'Revised App C - restatement'!CB3</f>
        <v>0</v>
      </c>
      <c r="CE3" s="26">
        <f>'Orig. App C - restatement'!CC3-'Revised App C - restatement'!CC3</f>
        <v>0</v>
      </c>
      <c r="CF3" s="26">
        <f>'Orig. App C - restatement'!CD3-'Revised App C - restatement'!CD3</f>
        <v>0</v>
      </c>
      <c r="CG3" s="26">
        <f>'Orig. App C - restatement'!CE3-'Revised App C - restatement'!CE3</f>
        <v>0</v>
      </c>
      <c r="CH3" s="26">
        <f>'Orig. App C - restatement'!CF3-'Revised App C - restatement'!CF3</f>
        <v>0</v>
      </c>
      <c r="CI3" s="26">
        <f>'Orig. App C - restatement'!CG3-'Revised App C - restatement'!CG3</f>
        <v>0</v>
      </c>
      <c r="CJ3" s="26">
        <f>'Orig. App C - restatement'!CH3-'Revised App C - restatement'!CH3</f>
        <v>0</v>
      </c>
      <c r="CK3" s="26">
        <f>'Orig. App C - restatement'!CI3-'Revised App C - restatement'!CI3</f>
        <v>0</v>
      </c>
      <c r="CL3" s="26">
        <f>'Orig. App C - restatement'!CJ3-'Revised App C - restatement'!CJ3</f>
        <v>0</v>
      </c>
      <c r="CM3" s="26">
        <f>'Orig. App C - restatement'!CK3-'Revised App C - restatement'!CK3</f>
        <v>0</v>
      </c>
      <c r="CN3" s="26">
        <f>'Orig. App C - restatement'!CL3-'Revised App C - restatement'!CL3</f>
        <v>-1000.4879179999999</v>
      </c>
      <c r="CO3" s="26">
        <f>'Orig. App C - restatement'!CM3-'Revised App C - restatement'!CM3</f>
        <v>-987.85831499999995</v>
      </c>
      <c r="CP3" s="26">
        <f>'Orig. App C - restatement'!CN3-'Revised App C - restatement'!CN3</f>
        <v>-1033.239977</v>
      </c>
      <c r="CQ3" s="26">
        <f>'Orig. App C - restatement'!CO3-'Revised App C - restatement'!CO3</f>
        <v>-1231.1111569999998</v>
      </c>
      <c r="CR3" s="26">
        <f>'Orig. App C - restatement'!CP3-'Revised App C - restatement'!CP3</f>
        <v>-1422.1426510000001</v>
      </c>
      <c r="CS3" s="26">
        <f>'Orig. App C - restatement'!CQ3-'Revised App C - restatement'!CQ3</f>
        <v>-1543.7528889999999</v>
      </c>
      <c r="CT3" s="26">
        <f>'Orig. App C - restatement'!CR3-'Revised App C - restatement'!CR3</f>
        <v>-1595.131173</v>
      </c>
      <c r="CU3" s="26">
        <f>'Orig. App C - restatement'!CS3-'Revised App C - restatement'!CS3</f>
        <v>-1405.6605440000001</v>
      </c>
      <c r="CV3" s="26">
        <f>'Orig. App C - restatement'!CT3-'Revised App C - restatement'!CT3</f>
        <v>-1535.21614</v>
      </c>
      <c r="CW3" s="26">
        <f>'Orig. App C - restatement'!CU3-'Revised App C - restatement'!CU3</f>
        <v>-1137.871046</v>
      </c>
      <c r="CX3" s="26">
        <f>'Orig. App C - restatement'!CV3-'Revised App C - restatement'!CV3</f>
        <v>-1062.3978139999999</v>
      </c>
      <c r="CY3" s="26">
        <f>'Orig. App C - restatement'!CW3-'Revised App C - restatement'!CW3</f>
        <v>0</v>
      </c>
      <c r="CZ3" s="26">
        <f>'Orig. App C - restatement'!CX3-'Revised App C - restatement'!CX3</f>
        <v>0</v>
      </c>
    </row>
    <row r="4" spans="4:104" x14ac:dyDescent="0.2">
      <c r="D4" s="15" t="s">
        <v>18</v>
      </c>
      <c r="E4" s="26">
        <f>'Orig. App C - restatement'!C4-'Revised App C - restatement'!C4</f>
        <v>0</v>
      </c>
      <c r="F4" s="26">
        <f>'Orig. App C - restatement'!D4-'Revised App C - restatement'!D4</f>
        <v>0</v>
      </c>
      <c r="G4" s="26">
        <f>'Orig. App C - restatement'!E4-'Revised App C - restatement'!E4</f>
        <v>0</v>
      </c>
      <c r="H4" s="26">
        <f>'Orig. App C - restatement'!F4-'Revised App C - restatement'!F4</f>
        <v>0</v>
      </c>
      <c r="I4" s="26">
        <f>'Orig. App C - restatement'!G4-'Revised App C - restatement'!G4</f>
        <v>0</v>
      </c>
      <c r="J4" s="26">
        <f>'Orig. App C - restatement'!H4-'Revised App C - restatement'!H4</f>
        <v>0</v>
      </c>
      <c r="K4" s="26">
        <f>'Orig. App C - restatement'!I4-'Revised App C - restatement'!I4</f>
        <v>0</v>
      </c>
      <c r="L4" s="26">
        <f>'Orig. App C - restatement'!J4-'Revised App C - restatement'!J4</f>
        <v>0</v>
      </c>
      <c r="M4" s="26">
        <f>'Orig. App C - restatement'!K4-'Revised App C - restatement'!K4</f>
        <v>0</v>
      </c>
      <c r="N4" s="26">
        <f>'Orig. App C - restatement'!L4-'Revised App C - restatement'!L4</f>
        <v>0</v>
      </c>
      <c r="O4" s="26">
        <f>'Orig. App C - restatement'!M4-'Revised App C - restatement'!M4</f>
        <v>0</v>
      </c>
      <c r="P4" s="26">
        <f>'Orig. App C - restatement'!N4-'Revised App C - restatement'!N4</f>
        <v>0</v>
      </c>
      <c r="Q4" s="26">
        <f>'Orig. App C - restatement'!O4-'Revised App C - restatement'!O4</f>
        <v>0</v>
      </c>
      <c r="R4" s="26">
        <f>'Orig. App C - restatement'!P4-'Revised App C - restatement'!P4</f>
        <v>0</v>
      </c>
      <c r="S4" s="26">
        <f>'Orig. App C - restatement'!Q4-'Revised App C - restatement'!Q4</f>
        <v>0</v>
      </c>
      <c r="T4" s="26">
        <f>'Orig. App C - restatement'!R4-'Revised App C - restatement'!R4</f>
        <v>0</v>
      </c>
      <c r="U4" s="26">
        <f>'Orig. App C - restatement'!S4-'Revised App C - restatement'!S4</f>
        <v>0</v>
      </c>
      <c r="V4" s="26">
        <f>'Orig. App C - restatement'!T4-'Revised App C - restatement'!T4</f>
        <v>0</v>
      </c>
      <c r="W4" s="26">
        <f>'Orig. App C - restatement'!U4-'Revised App C - restatement'!U4</f>
        <v>0</v>
      </c>
      <c r="X4" s="26">
        <f>'Orig. App C - restatement'!V4-'Revised App C - restatement'!V4</f>
        <v>0</v>
      </c>
      <c r="Y4" s="26">
        <f>'Orig. App C - restatement'!W4-'Revised App C - restatement'!W4</f>
        <v>0</v>
      </c>
      <c r="Z4" s="26">
        <f>'Orig. App C - restatement'!X4-'Revised App C - restatement'!X4</f>
        <v>0</v>
      </c>
      <c r="AA4" s="26">
        <f>'Orig. App C - restatement'!Y4-'Revised App C - restatement'!Y4</f>
        <v>0</v>
      </c>
      <c r="AB4" s="26">
        <f>'Orig. App C - restatement'!Z4-'Revised App C - restatement'!Z4</f>
        <v>0</v>
      </c>
      <c r="AC4" s="26">
        <f>'Orig. App C - restatement'!AA4-'Revised App C - restatement'!AA4</f>
        <v>0</v>
      </c>
      <c r="AD4" s="26">
        <f>'Orig. App C - restatement'!AB4-'Revised App C - restatement'!AB4</f>
        <v>0</v>
      </c>
      <c r="AE4" s="26">
        <f>'Orig. App C - restatement'!AC4-'Revised App C - restatement'!AC4</f>
        <v>0</v>
      </c>
      <c r="AF4" s="26">
        <f>'Orig. App C - restatement'!AD4-'Revised App C - restatement'!AD4</f>
        <v>0</v>
      </c>
      <c r="AG4" s="26">
        <f>'Orig. App C - restatement'!AE4-'Revised App C - restatement'!AE4</f>
        <v>0</v>
      </c>
      <c r="AH4" s="26">
        <f>'Orig. App C - restatement'!AF4-'Revised App C - restatement'!AF4</f>
        <v>0</v>
      </c>
      <c r="AI4" s="26">
        <f>'Orig. App C - restatement'!AG4-'Revised App C - restatement'!AG4</f>
        <v>0</v>
      </c>
      <c r="AJ4" s="26">
        <f>'Orig. App C - restatement'!AH4-'Revised App C - restatement'!AH4</f>
        <v>0</v>
      </c>
      <c r="AK4" s="26">
        <f>'Orig. App C - restatement'!AI4-'Revised App C - restatement'!AI4</f>
        <v>0</v>
      </c>
      <c r="AL4" s="26">
        <f>'Orig. App C - restatement'!AJ4-'Revised App C - restatement'!AJ4</f>
        <v>0</v>
      </c>
      <c r="AM4" s="26">
        <f>'Orig. App C - restatement'!AK4-'Revised App C - restatement'!AK4</f>
        <v>0</v>
      </c>
      <c r="AN4" s="26">
        <f>'Orig. App C - restatement'!AL4-'Revised App C - restatement'!AL4</f>
        <v>0</v>
      </c>
      <c r="AO4" s="26">
        <f>'Orig. App C - restatement'!AM4-'Revised App C - restatement'!AM4</f>
        <v>0</v>
      </c>
      <c r="AP4" s="26">
        <f>'Orig. App C - restatement'!AN4-'Revised App C - restatement'!AN4</f>
        <v>0</v>
      </c>
      <c r="AQ4" s="26">
        <f>'Orig. App C - restatement'!AO4-'Revised App C - restatement'!AO4</f>
        <v>0</v>
      </c>
      <c r="AR4" s="26">
        <f>'Orig. App C - restatement'!AP4-'Revised App C - restatement'!AP4</f>
        <v>0</v>
      </c>
      <c r="AS4" s="26">
        <f>'Orig. App C - restatement'!AQ4-'Revised App C - restatement'!AQ4</f>
        <v>0</v>
      </c>
      <c r="AT4" s="26">
        <f>'Orig. App C - restatement'!AR4-'Revised App C - restatement'!AR4</f>
        <v>0</v>
      </c>
      <c r="AU4" s="26">
        <f>'Orig. App C - restatement'!AS4-'Revised App C - restatement'!AS4</f>
        <v>0</v>
      </c>
      <c r="AV4" s="26">
        <f>'Orig. App C - restatement'!AT4-'Revised App C - restatement'!AT4</f>
        <v>0</v>
      </c>
      <c r="AW4" s="26">
        <f>'Orig. App C - restatement'!AU4-'Revised App C - restatement'!AU4</f>
        <v>0</v>
      </c>
      <c r="AX4" s="26">
        <f>'Orig. App C - restatement'!AV4-'Revised App C - restatement'!AV4</f>
        <v>0</v>
      </c>
      <c r="AY4" s="26">
        <f>'Orig. App C - restatement'!AW4-'Revised App C - restatement'!AW4</f>
        <v>0</v>
      </c>
      <c r="AZ4" s="26">
        <f>'Orig. App C - restatement'!AX4-'Revised App C - restatement'!AX4</f>
        <v>0</v>
      </c>
      <c r="BA4" s="26">
        <f>'Orig. App C - restatement'!AY4-'Revised App C - restatement'!AY4</f>
        <v>0</v>
      </c>
      <c r="BB4" s="26">
        <f>'Orig. App C - restatement'!AZ4-'Revised App C - restatement'!AZ4</f>
        <v>0</v>
      </c>
      <c r="BC4" s="26">
        <f>'Orig. App C - restatement'!BA4-'Revised App C - restatement'!BA4</f>
        <v>0</v>
      </c>
      <c r="BD4" s="26">
        <f>'Orig. App C - restatement'!BB4-'Revised App C - restatement'!BB4</f>
        <v>0</v>
      </c>
      <c r="BE4" s="26">
        <f>'Orig. App C - restatement'!BC4-'Revised App C - restatement'!BC4</f>
        <v>0</v>
      </c>
      <c r="BF4" s="26">
        <f>'Orig. App C - restatement'!BD4-'Revised App C - restatement'!BD4</f>
        <v>0</v>
      </c>
      <c r="BG4" s="26">
        <f>'Orig. App C - restatement'!BE4-'Revised App C - restatement'!BE4</f>
        <v>0</v>
      </c>
      <c r="BH4" s="26">
        <f>'Orig. App C - restatement'!BF4-'Revised App C - restatement'!BF4</f>
        <v>0</v>
      </c>
      <c r="BI4" s="26">
        <f>'Orig. App C - restatement'!BG4-'Revised App C - restatement'!BG4</f>
        <v>0</v>
      </c>
      <c r="BJ4" s="26">
        <f>'Orig. App C - restatement'!BH4-'Revised App C - restatement'!BH4</f>
        <v>0</v>
      </c>
      <c r="BK4" s="26">
        <f>'Orig. App C - restatement'!BI4-'Revised App C - restatement'!BI4</f>
        <v>0</v>
      </c>
      <c r="BL4" s="26">
        <f>'Orig. App C - restatement'!BJ4-'Revised App C - restatement'!BJ4</f>
        <v>0</v>
      </c>
      <c r="BM4" s="26">
        <f>'Orig. App C - restatement'!BK4-'Revised App C - restatement'!BK4</f>
        <v>0</v>
      </c>
      <c r="BN4" s="26">
        <f>'Orig. App C - restatement'!BL4-'Revised App C - restatement'!BL4</f>
        <v>0</v>
      </c>
      <c r="BO4" s="26">
        <f>'Orig. App C - restatement'!BM4-'Revised App C - restatement'!BM4</f>
        <v>0</v>
      </c>
      <c r="BP4" s="26">
        <f>'Orig. App C - restatement'!BN4-'Revised App C - restatement'!BN4</f>
        <v>0</v>
      </c>
      <c r="BQ4" s="26">
        <f>'Orig. App C - restatement'!BO4-'Revised App C - restatement'!BO4</f>
        <v>0</v>
      </c>
      <c r="BR4" s="26">
        <f>'Orig. App C - restatement'!BP4-'Revised App C - restatement'!BP4</f>
        <v>0</v>
      </c>
      <c r="BS4" s="26">
        <f>'Orig. App C - restatement'!BQ4-'Revised App C - restatement'!BQ4</f>
        <v>0</v>
      </c>
      <c r="BT4" s="26">
        <f>'Orig. App C - restatement'!BR4-'Revised App C - restatement'!BR4</f>
        <v>0</v>
      </c>
      <c r="BU4" s="26">
        <f>'Orig. App C - restatement'!BS4-'Revised App C - restatement'!BS4</f>
        <v>0</v>
      </c>
      <c r="BV4" s="26">
        <f>'Orig. App C - restatement'!BT4-'Revised App C - restatement'!BT4</f>
        <v>0</v>
      </c>
      <c r="BW4" s="26">
        <f>'Orig. App C - restatement'!BU4-'Revised App C - restatement'!BU4</f>
        <v>0</v>
      </c>
      <c r="BX4" s="26">
        <f>'Orig. App C - restatement'!BV4-'Revised App C - restatement'!BV4</f>
        <v>0</v>
      </c>
      <c r="BY4" s="26">
        <f>'Orig. App C - restatement'!BW4-'Revised App C - restatement'!BW4</f>
        <v>0</v>
      </c>
      <c r="BZ4" s="26">
        <f>'Orig. App C - restatement'!BX4-'Revised App C - restatement'!BX4</f>
        <v>0</v>
      </c>
      <c r="CA4" s="26">
        <f>'Orig. App C - restatement'!BY4-'Revised App C - restatement'!BY4</f>
        <v>0</v>
      </c>
      <c r="CB4" s="26">
        <f>'Orig. App C - restatement'!BZ4-'Revised App C - restatement'!BZ4</f>
        <v>0</v>
      </c>
      <c r="CC4" s="26">
        <f>'Orig. App C - restatement'!CA4-'Revised App C - restatement'!CA4</f>
        <v>0</v>
      </c>
      <c r="CD4" s="26">
        <f>'Orig. App C - restatement'!CB4-'Revised App C - restatement'!CB4</f>
        <v>0</v>
      </c>
      <c r="CE4" s="26">
        <f>'Orig. App C - restatement'!CC4-'Revised App C - restatement'!CC4</f>
        <v>0</v>
      </c>
      <c r="CF4" s="26">
        <f>'Orig. App C - restatement'!CD4-'Revised App C - restatement'!CD4</f>
        <v>0</v>
      </c>
      <c r="CG4" s="26">
        <f>'Orig. App C - restatement'!CE4-'Revised App C - restatement'!CE4</f>
        <v>0</v>
      </c>
      <c r="CH4" s="26">
        <f>'Orig. App C - restatement'!CF4-'Revised App C - restatement'!CF4</f>
        <v>0</v>
      </c>
      <c r="CI4" s="26">
        <f>'Orig. App C - restatement'!CG4-'Revised App C - restatement'!CG4</f>
        <v>0</v>
      </c>
      <c r="CJ4" s="26">
        <f>'Orig. App C - restatement'!CH4-'Revised App C - restatement'!CH4</f>
        <v>0</v>
      </c>
      <c r="CK4" s="26">
        <f>'Orig. App C - restatement'!CI4-'Revised App C - restatement'!CI4</f>
        <v>0</v>
      </c>
      <c r="CL4" s="26">
        <f>'Orig. App C - restatement'!CJ4-'Revised App C - restatement'!CJ4</f>
        <v>0</v>
      </c>
      <c r="CM4" s="26">
        <f>'Orig. App C - restatement'!CK4-'Revised App C - restatement'!CK4</f>
        <v>0</v>
      </c>
      <c r="CN4" s="26">
        <f>'Orig. App C - restatement'!CL4-'Revised App C - restatement'!CL4</f>
        <v>-1005.456367</v>
      </c>
      <c r="CO4" s="26">
        <f>'Orig. App C - restatement'!CM4-'Revised App C - restatement'!CM4</f>
        <v>-992.51908900000001</v>
      </c>
      <c r="CP4" s="26">
        <f>'Orig. App C - restatement'!CN4-'Revised App C - restatement'!CN4</f>
        <v>-1035.6083619999999</v>
      </c>
      <c r="CQ4" s="26">
        <f>'Orig. App C - restatement'!CO4-'Revised App C - restatement'!CO4</f>
        <v>-1235.033066</v>
      </c>
      <c r="CR4" s="26">
        <f>'Orig. App C - restatement'!CP4-'Revised App C - restatement'!CP4</f>
        <v>-1422.9347270000003</v>
      </c>
      <c r="CS4" s="26">
        <f>'Orig. App C - restatement'!CQ4-'Revised App C - restatement'!CQ4</f>
        <v>-1533.3788429999997</v>
      </c>
      <c r="CT4" s="26">
        <f>'Orig. App C - restatement'!CR4-'Revised App C - restatement'!CR4</f>
        <v>-1583.1534569999999</v>
      </c>
      <c r="CU4" s="26">
        <f>'Orig. App C - restatement'!CS4-'Revised App C - restatement'!CS4</f>
        <v>-1387.4577200000001</v>
      </c>
      <c r="CV4" s="26">
        <f>'Orig. App C - restatement'!CT4-'Revised App C - restatement'!CT4</f>
        <v>-1521.4272559999999</v>
      </c>
      <c r="CW4" s="26">
        <f>'Orig. App C - restatement'!CU4-'Revised App C - restatement'!CU4</f>
        <v>-1126.6611399999999</v>
      </c>
      <c r="CX4" s="26">
        <f>'Orig. App C - restatement'!CV4-'Revised App C - restatement'!CV4</f>
        <v>-1064.7780719999998</v>
      </c>
      <c r="CY4" s="26">
        <f>'Orig. App C - restatement'!CW4-'Revised App C - restatement'!CW4</f>
        <v>0</v>
      </c>
      <c r="CZ4" s="26">
        <f>'Orig. App C - restatement'!CX4-'Revised App C - restatement'!CX4</f>
        <v>0</v>
      </c>
    </row>
    <row r="5" spans="4:104" x14ac:dyDescent="0.2">
      <c r="D5" s="15" t="s">
        <v>19</v>
      </c>
      <c r="E5" s="26">
        <f>'Orig. App C - restatement'!C5-'Revised App C - restatement'!C5</f>
        <v>0</v>
      </c>
      <c r="F5" s="26">
        <f>'Orig. App C - restatement'!D5-'Revised App C - restatement'!D5</f>
        <v>0</v>
      </c>
      <c r="G5" s="26">
        <f>'Orig. App C - restatement'!E5-'Revised App C - restatement'!E5</f>
        <v>0</v>
      </c>
      <c r="H5" s="26">
        <f>'Orig. App C - restatement'!F5-'Revised App C - restatement'!F5</f>
        <v>0</v>
      </c>
      <c r="I5" s="26">
        <f>'Orig. App C - restatement'!G5-'Revised App C - restatement'!G5</f>
        <v>0</v>
      </c>
      <c r="J5" s="26">
        <f>'Orig. App C - restatement'!H5-'Revised App C - restatement'!H5</f>
        <v>0</v>
      </c>
      <c r="K5" s="26">
        <f>'Orig. App C - restatement'!I5-'Revised App C - restatement'!I5</f>
        <v>0</v>
      </c>
      <c r="L5" s="26">
        <f>'Orig. App C - restatement'!J5-'Revised App C - restatement'!J5</f>
        <v>0</v>
      </c>
      <c r="M5" s="26">
        <f>'Orig. App C - restatement'!K5-'Revised App C - restatement'!K5</f>
        <v>0</v>
      </c>
      <c r="N5" s="26">
        <f>'Orig. App C - restatement'!L5-'Revised App C - restatement'!L5</f>
        <v>0</v>
      </c>
      <c r="O5" s="26">
        <f>'Orig. App C - restatement'!M5-'Revised App C - restatement'!M5</f>
        <v>0</v>
      </c>
      <c r="P5" s="26">
        <f>'Orig. App C - restatement'!N5-'Revised App C - restatement'!N5</f>
        <v>0</v>
      </c>
      <c r="Q5" s="26">
        <f>'Orig. App C - restatement'!O5-'Revised App C - restatement'!O5</f>
        <v>0</v>
      </c>
      <c r="R5" s="26">
        <f>'Orig. App C - restatement'!P5-'Revised App C - restatement'!P5</f>
        <v>0</v>
      </c>
      <c r="S5" s="26">
        <f>'Orig. App C - restatement'!Q5-'Revised App C - restatement'!Q5</f>
        <v>0</v>
      </c>
      <c r="T5" s="26">
        <f>'Orig. App C - restatement'!R5-'Revised App C - restatement'!R5</f>
        <v>0</v>
      </c>
      <c r="U5" s="26">
        <f>'Orig. App C - restatement'!S5-'Revised App C - restatement'!S5</f>
        <v>0</v>
      </c>
      <c r="V5" s="26">
        <f>'Orig. App C - restatement'!T5-'Revised App C - restatement'!T5</f>
        <v>0</v>
      </c>
      <c r="W5" s="26">
        <f>'Orig. App C - restatement'!U5-'Revised App C - restatement'!U5</f>
        <v>0</v>
      </c>
      <c r="X5" s="26">
        <f>'Orig. App C - restatement'!V5-'Revised App C - restatement'!V5</f>
        <v>0</v>
      </c>
      <c r="Y5" s="26">
        <f>'Orig. App C - restatement'!W5-'Revised App C - restatement'!W5</f>
        <v>0</v>
      </c>
      <c r="Z5" s="26">
        <f>'Orig. App C - restatement'!X5-'Revised App C - restatement'!X5</f>
        <v>0</v>
      </c>
      <c r="AA5" s="26">
        <f>'Orig. App C - restatement'!Y5-'Revised App C - restatement'!Y5</f>
        <v>0</v>
      </c>
      <c r="AB5" s="26">
        <f>'Orig. App C - restatement'!Z5-'Revised App C - restatement'!Z5</f>
        <v>0</v>
      </c>
      <c r="AC5" s="26">
        <f>'Orig. App C - restatement'!AA5-'Revised App C - restatement'!AA5</f>
        <v>0</v>
      </c>
      <c r="AD5" s="26">
        <f>'Orig. App C - restatement'!AB5-'Revised App C - restatement'!AB5</f>
        <v>0</v>
      </c>
      <c r="AE5" s="26">
        <f>'Orig. App C - restatement'!AC5-'Revised App C - restatement'!AC5</f>
        <v>0</v>
      </c>
      <c r="AF5" s="26">
        <f>'Orig. App C - restatement'!AD5-'Revised App C - restatement'!AD5</f>
        <v>0</v>
      </c>
      <c r="AG5" s="26">
        <f>'Orig. App C - restatement'!AE5-'Revised App C - restatement'!AE5</f>
        <v>0</v>
      </c>
      <c r="AH5" s="26">
        <f>'Orig. App C - restatement'!AF5-'Revised App C - restatement'!AF5</f>
        <v>0</v>
      </c>
      <c r="AI5" s="26">
        <f>'Orig. App C - restatement'!AG5-'Revised App C - restatement'!AG5</f>
        <v>0</v>
      </c>
      <c r="AJ5" s="26">
        <f>'Orig. App C - restatement'!AH5-'Revised App C - restatement'!AH5</f>
        <v>0</v>
      </c>
      <c r="AK5" s="26">
        <f>'Orig. App C - restatement'!AI5-'Revised App C - restatement'!AI5</f>
        <v>0</v>
      </c>
      <c r="AL5" s="26">
        <f>'Orig. App C - restatement'!AJ5-'Revised App C - restatement'!AJ5</f>
        <v>0</v>
      </c>
      <c r="AM5" s="26">
        <f>'Orig. App C - restatement'!AK5-'Revised App C - restatement'!AK5</f>
        <v>0</v>
      </c>
      <c r="AN5" s="26">
        <f>'Orig. App C - restatement'!AL5-'Revised App C - restatement'!AL5</f>
        <v>0</v>
      </c>
      <c r="AO5" s="26">
        <f>'Orig. App C - restatement'!AM5-'Revised App C - restatement'!AM5</f>
        <v>0</v>
      </c>
      <c r="AP5" s="26">
        <f>'Orig. App C - restatement'!AN5-'Revised App C - restatement'!AN5</f>
        <v>0</v>
      </c>
      <c r="AQ5" s="26">
        <f>'Orig. App C - restatement'!AO5-'Revised App C - restatement'!AO5</f>
        <v>0</v>
      </c>
      <c r="AR5" s="26">
        <f>'Orig. App C - restatement'!AP5-'Revised App C - restatement'!AP5</f>
        <v>0</v>
      </c>
      <c r="AS5" s="26">
        <f>'Orig. App C - restatement'!AQ5-'Revised App C - restatement'!AQ5</f>
        <v>0</v>
      </c>
      <c r="AT5" s="26">
        <f>'Orig. App C - restatement'!AR5-'Revised App C - restatement'!AR5</f>
        <v>0</v>
      </c>
      <c r="AU5" s="26">
        <f>'Orig. App C - restatement'!AS5-'Revised App C - restatement'!AS5</f>
        <v>0</v>
      </c>
      <c r="AV5" s="26">
        <f>'Orig. App C - restatement'!AT5-'Revised App C - restatement'!AT5</f>
        <v>0</v>
      </c>
      <c r="AW5" s="26">
        <f>'Orig. App C - restatement'!AU5-'Revised App C - restatement'!AU5</f>
        <v>0</v>
      </c>
      <c r="AX5" s="26">
        <f>'Orig. App C - restatement'!AV5-'Revised App C - restatement'!AV5</f>
        <v>0</v>
      </c>
      <c r="AY5" s="26">
        <f>'Orig. App C - restatement'!AW5-'Revised App C - restatement'!AW5</f>
        <v>0</v>
      </c>
      <c r="AZ5" s="26">
        <f>'Orig. App C - restatement'!AX5-'Revised App C - restatement'!AX5</f>
        <v>0</v>
      </c>
      <c r="BA5" s="26">
        <f>'Orig. App C - restatement'!AY5-'Revised App C - restatement'!AY5</f>
        <v>0</v>
      </c>
      <c r="BB5" s="26">
        <f>'Orig. App C - restatement'!AZ5-'Revised App C - restatement'!AZ5</f>
        <v>0</v>
      </c>
      <c r="BC5" s="26">
        <f>'Orig. App C - restatement'!BA5-'Revised App C - restatement'!BA5</f>
        <v>0</v>
      </c>
      <c r="BD5" s="26">
        <f>'Orig. App C - restatement'!BB5-'Revised App C - restatement'!BB5</f>
        <v>0</v>
      </c>
      <c r="BE5" s="26">
        <f>'Orig. App C - restatement'!BC5-'Revised App C - restatement'!BC5</f>
        <v>0</v>
      </c>
      <c r="BF5" s="26">
        <f>'Orig. App C - restatement'!BD5-'Revised App C - restatement'!BD5</f>
        <v>0</v>
      </c>
      <c r="BG5" s="26">
        <f>'Orig. App C - restatement'!BE5-'Revised App C - restatement'!BE5</f>
        <v>0</v>
      </c>
      <c r="BH5" s="26">
        <f>'Orig. App C - restatement'!BF5-'Revised App C - restatement'!BF5</f>
        <v>0</v>
      </c>
      <c r="BI5" s="26">
        <f>'Orig. App C - restatement'!BG5-'Revised App C - restatement'!BG5</f>
        <v>0</v>
      </c>
      <c r="BJ5" s="26">
        <f>'Orig. App C - restatement'!BH5-'Revised App C - restatement'!BH5</f>
        <v>0</v>
      </c>
      <c r="BK5" s="26">
        <f>'Orig. App C - restatement'!BI5-'Revised App C - restatement'!BI5</f>
        <v>0</v>
      </c>
      <c r="BL5" s="26">
        <f>'Orig. App C - restatement'!BJ5-'Revised App C - restatement'!BJ5</f>
        <v>0</v>
      </c>
      <c r="BM5" s="26">
        <f>'Orig. App C - restatement'!BK5-'Revised App C - restatement'!BK5</f>
        <v>0</v>
      </c>
      <c r="BN5" s="26">
        <f>'Orig. App C - restatement'!BL5-'Revised App C - restatement'!BL5</f>
        <v>0</v>
      </c>
      <c r="BO5" s="26">
        <f>'Orig. App C - restatement'!BM5-'Revised App C - restatement'!BM5</f>
        <v>0</v>
      </c>
      <c r="BP5" s="26">
        <f>'Orig. App C - restatement'!BN5-'Revised App C - restatement'!BN5</f>
        <v>0</v>
      </c>
      <c r="BQ5" s="26">
        <f>'Orig. App C - restatement'!BO5-'Revised App C - restatement'!BO5</f>
        <v>0</v>
      </c>
      <c r="BR5" s="26">
        <f>'Orig. App C - restatement'!BP5-'Revised App C - restatement'!BP5</f>
        <v>0</v>
      </c>
      <c r="BS5" s="26">
        <f>'Orig. App C - restatement'!BQ5-'Revised App C - restatement'!BQ5</f>
        <v>0</v>
      </c>
      <c r="BT5" s="26">
        <f>'Orig. App C - restatement'!BR5-'Revised App C - restatement'!BR5</f>
        <v>0</v>
      </c>
      <c r="BU5" s="26">
        <f>'Orig. App C - restatement'!BS5-'Revised App C - restatement'!BS5</f>
        <v>0</v>
      </c>
      <c r="BV5" s="26">
        <f>'Orig. App C - restatement'!BT5-'Revised App C - restatement'!BT5</f>
        <v>0</v>
      </c>
      <c r="BW5" s="26">
        <f>'Orig. App C - restatement'!BU5-'Revised App C - restatement'!BU5</f>
        <v>0</v>
      </c>
      <c r="BX5" s="26">
        <f>'Orig. App C - restatement'!BV5-'Revised App C - restatement'!BV5</f>
        <v>0</v>
      </c>
      <c r="BY5" s="26">
        <f>'Orig. App C - restatement'!BW5-'Revised App C - restatement'!BW5</f>
        <v>0</v>
      </c>
      <c r="BZ5" s="26">
        <f>'Orig. App C - restatement'!BX5-'Revised App C - restatement'!BX5</f>
        <v>0</v>
      </c>
      <c r="CA5" s="26">
        <f>'Orig. App C - restatement'!BY5-'Revised App C - restatement'!BY5</f>
        <v>0</v>
      </c>
      <c r="CB5" s="26">
        <f>'Orig. App C - restatement'!BZ5-'Revised App C - restatement'!BZ5</f>
        <v>0</v>
      </c>
      <c r="CC5" s="26">
        <f>'Orig. App C - restatement'!CA5-'Revised App C - restatement'!CA5</f>
        <v>0</v>
      </c>
      <c r="CD5" s="26">
        <f>'Orig. App C - restatement'!CB5-'Revised App C - restatement'!CB5</f>
        <v>0</v>
      </c>
      <c r="CE5" s="26">
        <f>'Orig. App C - restatement'!CC5-'Revised App C - restatement'!CC5</f>
        <v>0</v>
      </c>
      <c r="CF5" s="26">
        <f>'Orig. App C - restatement'!CD5-'Revised App C - restatement'!CD5</f>
        <v>0</v>
      </c>
      <c r="CG5" s="26">
        <f>'Orig. App C - restatement'!CE5-'Revised App C - restatement'!CE5</f>
        <v>0</v>
      </c>
      <c r="CH5" s="26">
        <f>'Orig. App C - restatement'!CF5-'Revised App C - restatement'!CF5</f>
        <v>0</v>
      </c>
      <c r="CI5" s="26">
        <f>'Orig. App C - restatement'!CG5-'Revised App C - restatement'!CG5</f>
        <v>0</v>
      </c>
      <c r="CJ5" s="26">
        <f>'Orig. App C - restatement'!CH5-'Revised App C - restatement'!CH5</f>
        <v>0</v>
      </c>
      <c r="CK5" s="26">
        <f>'Orig. App C - restatement'!CI5-'Revised App C - restatement'!CI5</f>
        <v>0</v>
      </c>
      <c r="CL5" s="26">
        <f>'Orig. App C - restatement'!CJ5-'Revised App C - restatement'!CJ5</f>
        <v>0</v>
      </c>
      <c r="CM5" s="26">
        <f>'Orig. App C - restatement'!CK5-'Revised App C - restatement'!CK5</f>
        <v>0</v>
      </c>
      <c r="CN5" s="26">
        <f>'Orig. App C - restatement'!CL5-'Revised App C - restatement'!CL5</f>
        <v>-997.72993699999984</v>
      </c>
      <c r="CO5" s="26">
        <f>'Orig. App C - restatement'!CM5-'Revised App C - restatement'!CM5</f>
        <v>-995.99017100000015</v>
      </c>
      <c r="CP5" s="26">
        <f>'Orig. App C - restatement'!CN5-'Revised App C - restatement'!CN5</f>
        <v>-1043.2651099999998</v>
      </c>
      <c r="CQ5" s="26">
        <f>'Orig. App C - restatement'!CO5-'Revised App C - restatement'!CO5</f>
        <v>-1241.3677289999998</v>
      </c>
      <c r="CR5" s="26">
        <f>'Orig. App C - restatement'!CP5-'Revised App C - restatement'!CP5</f>
        <v>-1429.4134810000003</v>
      </c>
      <c r="CS5" s="26">
        <f>'Orig. App C - restatement'!CQ5-'Revised App C - restatement'!CQ5</f>
        <v>-1538.5334929999997</v>
      </c>
      <c r="CT5" s="26">
        <f>'Orig. App C - restatement'!CR5-'Revised App C - restatement'!CR5</f>
        <v>-1583.7827279999999</v>
      </c>
      <c r="CU5" s="26">
        <f>'Orig. App C - restatement'!CS5-'Revised App C - restatement'!CS5</f>
        <v>-1380.8456150000002</v>
      </c>
      <c r="CV5" s="26">
        <f>'Orig. App C - restatement'!CT5-'Revised App C - restatement'!CT5</f>
        <v>-1505.453278</v>
      </c>
      <c r="CW5" s="26">
        <f>'Orig. App C - restatement'!CU5-'Revised App C - restatement'!CU5</f>
        <v>-1105.8764189999999</v>
      </c>
      <c r="CX5" s="26">
        <f>'Orig. App C - restatement'!CV5-'Revised App C - restatement'!CV5</f>
        <v>-1045.4278989999998</v>
      </c>
      <c r="CY5" s="26">
        <f>'Orig. App C - restatement'!CW5-'Revised App C - restatement'!CW5</f>
        <v>0</v>
      </c>
      <c r="CZ5" s="26">
        <f>'Orig. App C - restatement'!CX5-'Revised App C - restatement'!CX5</f>
        <v>0</v>
      </c>
    </row>
    <row r="6" spans="4:104" x14ac:dyDescent="0.2">
      <c r="D6" s="15" t="s">
        <v>20</v>
      </c>
      <c r="E6" s="26">
        <f>'Orig. App C - restatement'!C6-'Revised App C - restatement'!C6</f>
        <v>0</v>
      </c>
      <c r="F6" s="26">
        <f>'Orig. App C - restatement'!D6-'Revised App C - restatement'!D6</f>
        <v>0</v>
      </c>
      <c r="G6" s="26">
        <f>'Orig. App C - restatement'!E6-'Revised App C - restatement'!E6</f>
        <v>0</v>
      </c>
      <c r="H6" s="26">
        <f>'Orig. App C - restatement'!F6-'Revised App C - restatement'!F6</f>
        <v>0</v>
      </c>
      <c r="I6" s="26">
        <f>'Orig. App C - restatement'!G6-'Revised App C - restatement'!G6</f>
        <v>0</v>
      </c>
      <c r="J6" s="26">
        <f>'Orig. App C - restatement'!H6-'Revised App C - restatement'!H6</f>
        <v>0</v>
      </c>
      <c r="K6" s="26">
        <f>'Orig. App C - restatement'!I6-'Revised App C - restatement'!I6</f>
        <v>0</v>
      </c>
      <c r="L6" s="26">
        <f>'Orig. App C - restatement'!J6-'Revised App C - restatement'!J6</f>
        <v>0</v>
      </c>
      <c r="M6" s="26">
        <f>'Orig. App C - restatement'!K6-'Revised App C - restatement'!K6</f>
        <v>0</v>
      </c>
      <c r="N6" s="26">
        <f>'Orig. App C - restatement'!L6-'Revised App C - restatement'!L6</f>
        <v>0</v>
      </c>
      <c r="O6" s="26">
        <f>'Orig. App C - restatement'!M6-'Revised App C - restatement'!M6</f>
        <v>0</v>
      </c>
      <c r="P6" s="26">
        <f>'Orig. App C - restatement'!N6-'Revised App C - restatement'!N6</f>
        <v>0</v>
      </c>
      <c r="Q6" s="26">
        <f>'Orig. App C - restatement'!O6-'Revised App C - restatement'!O6</f>
        <v>0</v>
      </c>
      <c r="R6" s="26">
        <f>'Orig. App C - restatement'!P6-'Revised App C - restatement'!P6</f>
        <v>0</v>
      </c>
      <c r="S6" s="26">
        <f>'Orig. App C - restatement'!Q6-'Revised App C - restatement'!Q6</f>
        <v>0</v>
      </c>
      <c r="T6" s="26">
        <f>'Orig. App C - restatement'!R6-'Revised App C - restatement'!R6</f>
        <v>0</v>
      </c>
      <c r="U6" s="26">
        <f>'Orig. App C - restatement'!S6-'Revised App C - restatement'!S6</f>
        <v>0</v>
      </c>
      <c r="V6" s="26">
        <f>'Orig. App C - restatement'!T6-'Revised App C - restatement'!T6</f>
        <v>0</v>
      </c>
      <c r="W6" s="26">
        <f>'Orig. App C - restatement'!U6-'Revised App C - restatement'!U6</f>
        <v>0</v>
      </c>
      <c r="X6" s="26">
        <f>'Orig. App C - restatement'!V6-'Revised App C - restatement'!V6</f>
        <v>0</v>
      </c>
      <c r="Y6" s="26">
        <f>'Orig. App C - restatement'!W6-'Revised App C - restatement'!W6</f>
        <v>0</v>
      </c>
      <c r="Z6" s="26">
        <f>'Orig. App C - restatement'!X6-'Revised App C - restatement'!X6</f>
        <v>0</v>
      </c>
      <c r="AA6" s="26">
        <f>'Orig. App C - restatement'!Y6-'Revised App C - restatement'!Y6</f>
        <v>0</v>
      </c>
      <c r="AB6" s="26">
        <f>'Orig. App C - restatement'!Z6-'Revised App C - restatement'!Z6</f>
        <v>0</v>
      </c>
      <c r="AC6" s="26">
        <f>'Orig. App C - restatement'!AA6-'Revised App C - restatement'!AA6</f>
        <v>0</v>
      </c>
      <c r="AD6" s="26">
        <f>'Orig. App C - restatement'!AB6-'Revised App C - restatement'!AB6</f>
        <v>0</v>
      </c>
      <c r="AE6" s="26">
        <f>'Orig. App C - restatement'!AC6-'Revised App C - restatement'!AC6</f>
        <v>0</v>
      </c>
      <c r="AF6" s="26">
        <f>'Orig. App C - restatement'!AD6-'Revised App C - restatement'!AD6</f>
        <v>0</v>
      </c>
      <c r="AG6" s="26">
        <f>'Orig. App C - restatement'!AE6-'Revised App C - restatement'!AE6</f>
        <v>0</v>
      </c>
      <c r="AH6" s="26">
        <f>'Orig. App C - restatement'!AF6-'Revised App C - restatement'!AF6</f>
        <v>0</v>
      </c>
      <c r="AI6" s="26">
        <f>'Orig. App C - restatement'!AG6-'Revised App C - restatement'!AG6</f>
        <v>0</v>
      </c>
      <c r="AJ6" s="26">
        <f>'Orig. App C - restatement'!AH6-'Revised App C - restatement'!AH6</f>
        <v>0</v>
      </c>
      <c r="AK6" s="26">
        <f>'Orig. App C - restatement'!AI6-'Revised App C - restatement'!AI6</f>
        <v>0</v>
      </c>
      <c r="AL6" s="26">
        <f>'Orig. App C - restatement'!AJ6-'Revised App C - restatement'!AJ6</f>
        <v>0</v>
      </c>
      <c r="AM6" s="26">
        <f>'Orig. App C - restatement'!AK6-'Revised App C - restatement'!AK6</f>
        <v>0</v>
      </c>
      <c r="AN6" s="26">
        <f>'Orig. App C - restatement'!AL6-'Revised App C - restatement'!AL6</f>
        <v>0</v>
      </c>
      <c r="AO6" s="26">
        <f>'Orig. App C - restatement'!AM6-'Revised App C - restatement'!AM6</f>
        <v>0</v>
      </c>
      <c r="AP6" s="26">
        <f>'Orig. App C - restatement'!AN6-'Revised App C - restatement'!AN6</f>
        <v>0</v>
      </c>
      <c r="AQ6" s="26">
        <f>'Orig. App C - restatement'!AO6-'Revised App C - restatement'!AO6</f>
        <v>0</v>
      </c>
      <c r="AR6" s="26">
        <f>'Orig. App C - restatement'!AP6-'Revised App C - restatement'!AP6</f>
        <v>0</v>
      </c>
      <c r="AS6" s="26">
        <f>'Orig. App C - restatement'!AQ6-'Revised App C - restatement'!AQ6</f>
        <v>0</v>
      </c>
      <c r="AT6" s="26">
        <f>'Orig. App C - restatement'!AR6-'Revised App C - restatement'!AR6</f>
        <v>0</v>
      </c>
      <c r="AU6" s="26">
        <f>'Orig. App C - restatement'!AS6-'Revised App C - restatement'!AS6</f>
        <v>0</v>
      </c>
      <c r="AV6" s="26">
        <f>'Orig. App C - restatement'!AT6-'Revised App C - restatement'!AT6</f>
        <v>0</v>
      </c>
      <c r="AW6" s="26">
        <f>'Orig. App C - restatement'!AU6-'Revised App C - restatement'!AU6</f>
        <v>0</v>
      </c>
      <c r="AX6" s="26">
        <f>'Orig. App C - restatement'!AV6-'Revised App C - restatement'!AV6</f>
        <v>0</v>
      </c>
      <c r="AY6" s="26">
        <f>'Orig. App C - restatement'!AW6-'Revised App C - restatement'!AW6</f>
        <v>0</v>
      </c>
      <c r="AZ6" s="26">
        <f>'Orig. App C - restatement'!AX6-'Revised App C - restatement'!AX6</f>
        <v>0</v>
      </c>
      <c r="BA6" s="26">
        <f>'Orig. App C - restatement'!AY6-'Revised App C - restatement'!AY6</f>
        <v>0</v>
      </c>
      <c r="BB6" s="26">
        <f>'Orig. App C - restatement'!AZ6-'Revised App C - restatement'!AZ6</f>
        <v>0</v>
      </c>
      <c r="BC6" s="26">
        <f>'Orig. App C - restatement'!BA6-'Revised App C - restatement'!BA6</f>
        <v>0</v>
      </c>
      <c r="BD6" s="26">
        <f>'Orig. App C - restatement'!BB6-'Revised App C - restatement'!BB6</f>
        <v>0</v>
      </c>
      <c r="BE6" s="26">
        <f>'Orig. App C - restatement'!BC6-'Revised App C - restatement'!BC6</f>
        <v>0</v>
      </c>
      <c r="BF6" s="26">
        <f>'Orig. App C - restatement'!BD6-'Revised App C - restatement'!BD6</f>
        <v>0</v>
      </c>
      <c r="BG6" s="26">
        <f>'Orig. App C - restatement'!BE6-'Revised App C - restatement'!BE6</f>
        <v>0</v>
      </c>
      <c r="BH6" s="26">
        <f>'Orig. App C - restatement'!BF6-'Revised App C - restatement'!BF6</f>
        <v>0</v>
      </c>
      <c r="BI6" s="26">
        <f>'Orig. App C - restatement'!BG6-'Revised App C - restatement'!BG6</f>
        <v>0</v>
      </c>
      <c r="BJ6" s="26">
        <f>'Orig. App C - restatement'!BH6-'Revised App C - restatement'!BH6</f>
        <v>0</v>
      </c>
      <c r="BK6" s="26">
        <f>'Orig. App C - restatement'!BI6-'Revised App C - restatement'!BI6</f>
        <v>0</v>
      </c>
      <c r="BL6" s="26">
        <f>'Orig. App C - restatement'!BJ6-'Revised App C - restatement'!BJ6</f>
        <v>0</v>
      </c>
      <c r="BM6" s="26">
        <f>'Orig. App C - restatement'!BK6-'Revised App C - restatement'!BK6</f>
        <v>0</v>
      </c>
      <c r="BN6" s="26">
        <f>'Orig. App C - restatement'!BL6-'Revised App C - restatement'!BL6</f>
        <v>0</v>
      </c>
      <c r="BO6" s="26">
        <f>'Orig. App C - restatement'!BM6-'Revised App C - restatement'!BM6</f>
        <v>0</v>
      </c>
      <c r="BP6" s="26">
        <f>'Orig. App C - restatement'!BN6-'Revised App C - restatement'!BN6</f>
        <v>0</v>
      </c>
      <c r="BQ6" s="26">
        <f>'Orig. App C - restatement'!BO6-'Revised App C - restatement'!BO6</f>
        <v>0</v>
      </c>
      <c r="BR6" s="26">
        <f>'Orig. App C - restatement'!BP6-'Revised App C - restatement'!BP6</f>
        <v>0</v>
      </c>
      <c r="BS6" s="26">
        <f>'Orig. App C - restatement'!BQ6-'Revised App C - restatement'!BQ6</f>
        <v>0</v>
      </c>
      <c r="BT6" s="26">
        <f>'Orig. App C - restatement'!BR6-'Revised App C - restatement'!BR6</f>
        <v>0</v>
      </c>
      <c r="BU6" s="26">
        <f>'Orig. App C - restatement'!BS6-'Revised App C - restatement'!BS6</f>
        <v>0</v>
      </c>
      <c r="BV6" s="26">
        <f>'Orig. App C - restatement'!BT6-'Revised App C - restatement'!BT6</f>
        <v>0</v>
      </c>
      <c r="BW6" s="26">
        <f>'Orig. App C - restatement'!BU6-'Revised App C - restatement'!BU6</f>
        <v>0</v>
      </c>
      <c r="BX6" s="26">
        <f>'Orig. App C - restatement'!BV6-'Revised App C - restatement'!BV6</f>
        <v>0</v>
      </c>
      <c r="BY6" s="26">
        <f>'Orig. App C - restatement'!BW6-'Revised App C - restatement'!BW6</f>
        <v>0</v>
      </c>
      <c r="BZ6" s="26">
        <f>'Orig. App C - restatement'!BX6-'Revised App C - restatement'!BX6</f>
        <v>0</v>
      </c>
      <c r="CA6" s="26">
        <f>'Orig. App C - restatement'!BY6-'Revised App C - restatement'!BY6</f>
        <v>0</v>
      </c>
      <c r="CB6" s="26">
        <f>'Orig. App C - restatement'!BZ6-'Revised App C - restatement'!BZ6</f>
        <v>0</v>
      </c>
      <c r="CC6" s="26">
        <f>'Orig. App C - restatement'!CA6-'Revised App C - restatement'!CA6</f>
        <v>0</v>
      </c>
      <c r="CD6" s="26">
        <f>'Orig. App C - restatement'!CB6-'Revised App C - restatement'!CB6</f>
        <v>0</v>
      </c>
      <c r="CE6" s="26">
        <f>'Orig. App C - restatement'!CC6-'Revised App C - restatement'!CC6</f>
        <v>0</v>
      </c>
      <c r="CF6" s="26">
        <f>'Orig. App C - restatement'!CD6-'Revised App C - restatement'!CD6</f>
        <v>0</v>
      </c>
      <c r="CG6" s="26">
        <f>'Orig. App C - restatement'!CE6-'Revised App C - restatement'!CE6</f>
        <v>0</v>
      </c>
      <c r="CH6" s="26">
        <f>'Orig. App C - restatement'!CF6-'Revised App C - restatement'!CF6</f>
        <v>0</v>
      </c>
      <c r="CI6" s="26">
        <f>'Orig. App C - restatement'!CG6-'Revised App C - restatement'!CG6</f>
        <v>0</v>
      </c>
      <c r="CJ6" s="26">
        <f>'Orig. App C - restatement'!CH6-'Revised App C - restatement'!CH6</f>
        <v>0</v>
      </c>
      <c r="CK6" s="26">
        <f>'Orig. App C - restatement'!CI6-'Revised App C - restatement'!CI6</f>
        <v>0</v>
      </c>
      <c r="CL6" s="26">
        <f>'Orig. App C - restatement'!CJ6-'Revised App C - restatement'!CJ6</f>
        <v>0</v>
      </c>
      <c r="CM6" s="26">
        <f>'Orig. App C - restatement'!CK6-'Revised App C - restatement'!CK6</f>
        <v>0</v>
      </c>
      <c r="CN6" s="26">
        <f>'Orig. App C - restatement'!CL6-'Revised App C - restatement'!CL6</f>
        <v>-984.6694829999999</v>
      </c>
      <c r="CO6" s="26">
        <f>'Orig. App C - restatement'!CM6-'Revised App C - restatement'!CM6</f>
        <v>-986.63814600000001</v>
      </c>
      <c r="CP6" s="26">
        <f>'Orig. App C - restatement'!CN6-'Revised App C - restatement'!CN6</f>
        <v>-1036.6071929999996</v>
      </c>
      <c r="CQ6" s="26">
        <f>'Orig. App C - restatement'!CO6-'Revised App C - restatement'!CO6</f>
        <v>-1238.8119339999998</v>
      </c>
      <c r="CR6" s="26">
        <f>'Orig. App C - restatement'!CP6-'Revised App C - restatement'!CP6</f>
        <v>-1432.2721250000002</v>
      </c>
      <c r="CS6" s="26">
        <f>'Orig. App C - restatement'!CQ6-'Revised App C - restatement'!CQ6</f>
        <v>-1542.8457529999996</v>
      </c>
      <c r="CT6" s="26">
        <f>'Orig. App C - restatement'!CR6-'Revised App C - restatement'!CR6</f>
        <v>-1586.5908380000001</v>
      </c>
      <c r="CU6" s="26">
        <f>'Orig. App C - restatement'!CS6-'Revised App C - restatement'!CS6</f>
        <v>-1381.2185040000002</v>
      </c>
      <c r="CV6" s="26">
        <f>'Orig. App C - restatement'!CT6-'Revised App C - restatement'!CT6</f>
        <v>-1502.095476</v>
      </c>
      <c r="CW6" s="26">
        <f>'Orig. App C - restatement'!CU6-'Revised App C - restatement'!CU6</f>
        <v>-1101.5562159999999</v>
      </c>
      <c r="CX6" s="26">
        <f>'Orig. App C - restatement'!CV6-'Revised App C - restatement'!CV6</f>
        <v>-1038.3690089999998</v>
      </c>
      <c r="CY6" s="26">
        <f>'Orig. App C - restatement'!CW6-'Revised App C - restatement'!CW6</f>
        <v>0</v>
      </c>
      <c r="CZ6" s="26">
        <f>'Orig. App C - restatement'!CX6-'Revised App C - restatement'!CX6</f>
        <v>0</v>
      </c>
    </row>
    <row r="7" spans="4:104" x14ac:dyDescent="0.2">
      <c r="D7" s="15" t="s">
        <v>21</v>
      </c>
      <c r="E7" s="26">
        <f>'Orig. App C - restatement'!C7-'Revised App C - restatement'!C7</f>
        <v>0</v>
      </c>
      <c r="F7" s="26">
        <f>'Orig. App C - restatement'!D7-'Revised App C - restatement'!D7</f>
        <v>0</v>
      </c>
      <c r="G7" s="26">
        <f>'Orig. App C - restatement'!E7-'Revised App C - restatement'!E7</f>
        <v>0</v>
      </c>
      <c r="H7" s="26">
        <f>'Orig. App C - restatement'!F7-'Revised App C - restatement'!F7</f>
        <v>0</v>
      </c>
      <c r="I7" s="26">
        <f>'Orig. App C - restatement'!G7-'Revised App C - restatement'!G7</f>
        <v>0</v>
      </c>
      <c r="J7" s="26">
        <f>'Orig. App C - restatement'!H7-'Revised App C - restatement'!H7</f>
        <v>0</v>
      </c>
      <c r="K7" s="26">
        <f>'Orig. App C - restatement'!I7-'Revised App C - restatement'!I7</f>
        <v>0</v>
      </c>
      <c r="L7" s="26">
        <f>'Orig. App C - restatement'!J7-'Revised App C - restatement'!J7</f>
        <v>0</v>
      </c>
      <c r="M7" s="26">
        <f>'Orig. App C - restatement'!K7-'Revised App C - restatement'!K7</f>
        <v>0</v>
      </c>
      <c r="N7" s="26">
        <f>'Orig. App C - restatement'!L7-'Revised App C - restatement'!L7</f>
        <v>0</v>
      </c>
      <c r="O7" s="26">
        <f>'Orig. App C - restatement'!M7-'Revised App C - restatement'!M7</f>
        <v>0</v>
      </c>
      <c r="P7" s="26">
        <f>'Orig. App C - restatement'!N7-'Revised App C - restatement'!N7</f>
        <v>0</v>
      </c>
      <c r="Q7" s="26">
        <f>'Orig. App C - restatement'!O7-'Revised App C - restatement'!O7</f>
        <v>0</v>
      </c>
      <c r="R7" s="26">
        <f>'Orig. App C - restatement'!P7-'Revised App C - restatement'!P7</f>
        <v>0</v>
      </c>
      <c r="S7" s="26">
        <f>'Orig. App C - restatement'!Q7-'Revised App C - restatement'!Q7</f>
        <v>0</v>
      </c>
      <c r="T7" s="26">
        <f>'Orig. App C - restatement'!R7-'Revised App C - restatement'!R7</f>
        <v>0</v>
      </c>
      <c r="U7" s="26">
        <f>'Orig. App C - restatement'!S7-'Revised App C - restatement'!S7</f>
        <v>0</v>
      </c>
      <c r="V7" s="26">
        <f>'Orig. App C - restatement'!T7-'Revised App C - restatement'!T7</f>
        <v>0</v>
      </c>
      <c r="W7" s="26">
        <f>'Orig. App C - restatement'!U7-'Revised App C - restatement'!U7</f>
        <v>0</v>
      </c>
      <c r="X7" s="26">
        <f>'Orig. App C - restatement'!V7-'Revised App C - restatement'!V7</f>
        <v>0</v>
      </c>
      <c r="Y7" s="26">
        <f>'Orig. App C - restatement'!W7-'Revised App C - restatement'!W7</f>
        <v>0</v>
      </c>
      <c r="Z7" s="26">
        <f>'Orig. App C - restatement'!X7-'Revised App C - restatement'!X7</f>
        <v>0</v>
      </c>
      <c r="AA7" s="26">
        <f>'Orig. App C - restatement'!Y7-'Revised App C - restatement'!Y7</f>
        <v>0</v>
      </c>
      <c r="AB7" s="26">
        <f>'Orig. App C - restatement'!Z7-'Revised App C - restatement'!Z7</f>
        <v>0</v>
      </c>
      <c r="AC7" s="26">
        <f>'Orig. App C - restatement'!AA7-'Revised App C - restatement'!AA7</f>
        <v>0</v>
      </c>
      <c r="AD7" s="26">
        <f>'Orig. App C - restatement'!AB7-'Revised App C - restatement'!AB7</f>
        <v>0</v>
      </c>
      <c r="AE7" s="26">
        <f>'Orig. App C - restatement'!AC7-'Revised App C - restatement'!AC7</f>
        <v>0</v>
      </c>
      <c r="AF7" s="26">
        <f>'Orig. App C - restatement'!AD7-'Revised App C - restatement'!AD7</f>
        <v>0</v>
      </c>
      <c r="AG7" s="26">
        <f>'Orig. App C - restatement'!AE7-'Revised App C - restatement'!AE7</f>
        <v>0</v>
      </c>
      <c r="AH7" s="26">
        <f>'Orig. App C - restatement'!AF7-'Revised App C - restatement'!AF7</f>
        <v>0</v>
      </c>
      <c r="AI7" s="26">
        <f>'Orig. App C - restatement'!AG7-'Revised App C - restatement'!AG7</f>
        <v>0</v>
      </c>
      <c r="AJ7" s="26">
        <f>'Orig. App C - restatement'!AH7-'Revised App C - restatement'!AH7</f>
        <v>0</v>
      </c>
      <c r="AK7" s="26">
        <f>'Orig. App C - restatement'!AI7-'Revised App C - restatement'!AI7</f>
        <v>0</v>
      </c>
      <c r="AL7" s="26">
        <f>'Orig. App C - restatement'!AJ7-'Revised App C - restatement'!AJ7</f>
        <v>0</v>
      </c>
      <c r="AM7" s="26">
        <f>'Orig. App C - restatement'!AK7-'Revised App C - restatement'!AK7</f>
        <v>0</v>
      </c>
      <c r="AN7" s="26">
        <f>'Orig. App C - restatement'!AL7-'Revised App C - restatement'!AL7</f>
        <v>0</v>
      </c>
      <c r="AO7" s="26">
        <f>'Orig. App C - restatement'!AM7-'Revised App C - restatement'!AM7</f>
        <v>0</v>
      </c>
      <c r="AP7" s="26">
        <f>'Orig. App C - restatement'!AN7-'Revised App C - restatement'!AN7</f>
        <v>0</v>
      </c>
      <c r="AQ7" s="26">
        <f>'Orig. App C - restatement'!AO7-'Revised App C - restatement'!AO7</f>
        <v>0</v>
      </c>
      <c r="AR7" s="26">
        <f>'Orig. App C - restatement'!AP7-'Revised App C - restatement'!AP7</f>
        <v>0</v>
      </c>
      <c r="AS7" s="26">
        <f>'Orig. App C - restatement'!AQ7-'Revised App C - restatement'!AQ7</f>
        <v>0</v>
      </c>
      <c r="AT7" s="26">
        <f>'Orig. App C - restatement'!AR7-'Revised App C - restatement'!AR7</f>
        <v>0</v>
      </c>
      <c r="AU7" s="26">
        <f>'Orig. App C - restatement'!AS7-'Revised App C - restatement'!AS7</f>
        <v>0</v>
      </c>
      <c r="AV7" s="26">
        <f>'Orig. App C - restatement'!AT7-'Revised App C - restatement'!AT7</f>
        <v>0</v>
      </c>
      <c r="AW7" s="26">
        <f>'Orig. App C - restatement'!AU7-'Revised App C - restatement'!AU7</f>
        <v>0</v>
      </c>
      <c r="AX7" s="26">
        <f>'Orig. App C - restatement'!AV7-'Revised App C - restatement'!AV7</f>
        <v>0</v>
      </c>
      <c r="AY7" s="26">
        <f>'Orig. App C - restatement'!AW7-'Revised App C - restatement'!AW7</f>
        <v>0</v>
      </c>
      <c r="AZ7" s="26">
        <f>'Orig. App C - restatement'!AX7-'Revised App C - restatement'!AX7</f>
        <v>0</v>
      </c>
      <c r="BA7" s="26">
        <f>'Orig. App C - restatement'!AY7-'Revised App C - restatement'!AY7</f>
        <v>0</v>
      </c>
      <c r="BB7" s="26">
        <f>'Orig. App C - restatement'!AZ7-'Revised App C - restatement'!AZ7</f>
        <v>0</v>
      </c>
      <c r="BC7" s="26">
        <f>'Orig. App C - restatement'!BA7-'Revised App C - restatement'!BA7</f>
        <v>0</v>
      </c>
      <c r="BD7" s="26">
        <f>'Orig. App C - restatement'!BB7-'Revised App C - restatement'!BB7</f>
        <v>0</v>
      </c>
      <c r="BE7" s="26">
        <f>'Orig. App C - restatement'!BC7-'Revised App C - restatement'!BC7</f>
        <v>0</v>
      </c>
      <c r="BF7" s="26">
        <f>'Orig. App C - restatement'!BD7-'Revised App C - restatement'!BD7</f>
        <v>0</v>
      </c>
      <c r="BG7" s="26">
        <f>'Orig. App C - restatement'!BE7-'Revised App C - restatement'!BE7</f>
        <v>0</v>
      </c>
      <c r="BH7" s="26">
        <f>'Orig. App C - restatement'!BF7-'Revised App C - restatement'!BF7</f>
        <v>0</v>
      </c>
      <c r="BI7" s="26">
        <f>'Orig. App C - restatement'!BG7-'Revised App C - restatement'!BG7</f>
        <v>0</v>
      </c>
      <c r="BJ7" s="26">
        <f>'Orig. App C - restatement'!BH7-'Revised App C - restatement'!BH7</f>
        <v>0</v>
      </c>
      <c r="BK7" s="26">
        <f>'Orig. App C - restatement'!BI7-'Revised App C - restatement'!BI7</f>
        <v>0</v>
      </c>
      <c r="BL7" s="26">
        <f>'Orig. App C - restatement'!BJ7-'Revised App C - restatement'!BJ7</f>
        <v>0</v>
      </c>
      <c r="BM7" s="26">
        <f>'Orig. App C - restatement'!BK7-'Revised App C - restatement'!BK7</f>
        <v>0</v>
      </c>
      <c r="BN7" s="26">
        <f>'Orig. App C - restatement'!BL7-'Revised App C - restatement'!BL7</f>
        <v>0</v>
      </c>
      <c r="BO7" s="26">
        <f>'Orig. App C - restatement'!BM7-'Revised App C - restatement'!BM7</f>
        <v>0</v>
      </c>
      <c r="BP7" s="26">
        <f>'Orig. App C - restatement'!BN7-'Revised App C - restatement'!BN7</f>
        <v>0</v>
      </c>
      <c r="BQ7" s="26">
        <f>'Orig. App C - restatement'!BO7-'Revised App C - restatement'!BO7</f>
        <v>0</v>
      </c>
      <c r="BR7" s="26">
        <f>'Orig. App C - restatement'!BP7-'Revised App C - restatement'!BP7</f>
        <v>0</v>
      </c>
      <c r="BS7" s="26">
        <f>'Orig. App C - restatement'!BQ7-'Revised App C - restatement'!BQ7</f>
        <v>0</v>
      </c>
      <c r="BT7" s="26">
        <f>'Orig. App C - restatement'!BR7-'Revised App C - restatement'!BR7</f>
        <v>0</v>
      </c>
      <c r="BU7" s="26">
        <f>'Orig. App C - restatement'!BS7-'Revised App C - restatement'!BS7</f>
        <v>0</v>
      </c>
      <c r="BV7" s="26">
        <f>'Orig. App C - restatement'!BT7-'Revised App C - restatement'!BT7</f>
        <v>0</v>
      </c>
      <c r="BW7" s="26">
        <f>'Orig. App C - restatement'!BU7-'Revised App C - restatement'!BU7</f>
        <v>0</v>
      </c>
      <c r="BX7" s="26">
        <f>'Orig. App C - restatement'!BV7-'Revised App C - restatement'!BV7</f>
        <v>0</v>
      </c>
      <c r="BY7" s="26">
        <f>'Orig. App C - restatement'!BW7-'Revised App C - restatement'!BW7</f>
        <v>0</v>
      </c>
      <c r="BZ7" s="26">
        <f>'Orig. App C - restatement'!BX7-'Revised App C - restatement'!BX7</f>
        <v>0</v>
      </c>
      <c r="CA7" s="26">
        <f>'Orig. App C - restatement'!BY7-'Revised App C - restatement'!BY7</f>
        <v>0</v>
      </c>
      <c r="CB7" s="26">
        <f>'Orig. App C - restatement'!BZ7-'Revised App C - restatement'!BZ7</f>
        <v>0</v>
      </c>
      <c r="CC7" s="26">
        <f>'Orig. App C - restatement'!CA7-'Revised App C - restatement'!CA7</f>
        <v>0</v>
      </c>
      <c r="CD7" s="26">
        <f>'Orig. App C - restatement'!CB7-'Revised App C - restatement'!CB7</f>
        <v>0</v>
      </c>
      <c r="CE7" s="26">
        <f>'Orig. App C - restatement'!CC7-'Revised App C - restatement'!CC7</f>
        <v>0</v>
      </c>
      <c r="CF7" s="26">
        <f>'Orig. App C - restatement'!CD7-'Revised App C - restatement'!CD7</f>
        <v>0</v>
      </c>
      <c r="CG7" s="26">
        <f>'Orig. App C - restatement'!CE7-'Revised App C - restatement'!CE7</f>
        <v>0</v>
      </c>
      <c r="CH7" s="26">
        <f>'Orig. App C - restatement'!CF7-'Revised App C - restatement'!CF7</f>
        <v>0</v>
      </c>
      <c r="CI7" s="26">
        <f>'Orig. App C - restatement'!CG7-'Revised App C - restatement'!CG7</f>
        <v>0</v>
      </c>
      <c r="CJ7" s="26">
        <f>'Orig. App C - restatement'!CH7-'Revised App C - restatement'!CH7</f>
        <v>0</v>
      </c>
      <c r="CK7" s="26">
        <f>'Orig. App C - restatement'!CI7-'Revised App C - restatement'!CI7</f>
        <v>0</v>
      </c>
      <c r="CL7" s="26">
        <f>'Orig. App C - restatement'!CJ7-'Revised App C - restatement'!CJ7</f>
        <v>0</v>
      </c>
      <c r="CM7" s="26">
        <f>'Orig. App C - restatement'!CK7-'Revised App C - restatement'!CK7</f>
        <v>0</v>
      </c>
      <c r="CN7" s="26">
        <f>'Orig. App C - restatement'!CL7-'Revised App C - restatement'!CL7</f>
        <v>-979.61485299999993</v>
      </c>
      <c r="CO7" s="26">
        <f>'Orig. App C - restatement'!CM7-'Revised App C - restatement'!CM7</f>
        <v>-980.50014300000009</v>
      </c>
      <c r="CP7" s="26">
        <f>'Orig. App C - restatement'!CN7-'Revised App C - restatement'!CN7</f>
        <v>-1029.1263309999995</v>
      </c>
      <c r="CQ7" s="26">
        <f>'Orig. App C - restatement'!CO7-'Revised App C - restatement'!CO7</f>
        <v>-1232.5404579999997</v>
      </c>
      <c r="CR7" s="26">
        <f>'Orig. App C - restatement'!CP7-'Revised App C - restatement'!CP7</f>
        <v>-1427.6177260000002</v>
      </c>
      <c r="CS7" s="26">
        <f>'Orig. App C - restatement'!CQ7-'Revised App C - restatement'!CQ7</f>
        <v>-1538.3156349999995</v>
      </c>
      <c r="CT7" s="26">
        <f>'Orig. App C - restatement'!CR7-'Revised App C - restatement'!CR7</f>
        <v>-1581.6550829999999</v>
      </c>
      <c r="CU7" s="26">
        <f>'Orig. App C - restatement'!CS7-'Revised App C - restatement'!CS7</f>
        <v>-1376.4125790000001</v>
      </c>
      <c r="CV7" s="26">
        <f>'Orig. App C - restatement'!CT7-'Revised App C - restatement'!CT7</f>
        <v>-1499.6731239999999</v>
      </c>
      <c r="CW7" s="26">
        <f>'Orig. App C - restatement'!CU7-'Revised App C - restatement'!CU7</f>
        <v>-1099.4669289999999</v>
      </c>
      <c r="CX7" s="26">
        <f>'Orig. App C - restatement'!CV7-'Revised App C - restatement'!CV7</f>
        <v>-1032.7596249999999</v>
      </c>
      <c r="CY7" s="26">
        <f>'Orig. App C - restatement'!CW7-'Revised App C - restatement'!CW7</f>
        <v>0</v>
      </c>
      <c r="CZ7" s="26">
        <f>'Orig. App C - restatement'!CX7-'Revised App C - restatement'!CX7</f>
        <v>0</v>
      </c>
    </row>
    <row r="8" spans="4:104" x14ac:dyDescent="0.2">
      <c r="D8" s="15" t="s">
        <v>22</v>
      </c>
      <c r="E8" s="26">
        <f>'Orig. App C - restatement'!C8-'Revised App C - restatement'!C8</f>
        <v>0</v>
      </c>
      <c r="F8" s="26">
        <f>'Orig. App C - restatement'!D8-'Revised App C - restatement'!D8</f>
        <v>0</v>
      </c>
      <c r="G8" s="26">
        <f>'Orig. App C - restatement'!E8-'Revised App C - restatement'!E8</f>
        <v>0</v>
      </c>
      <c r="H8" s="26">
        <f>'Orig. App C - restatement'!F8-'Revised App C - restatement'!F8</f>
        <v>0</v>
      </c>
      <c r="I8" s="26">
        <f>'Orig. App C - restatement'!G8-'Revised App C - restatement'!G8</f>
        <v>0</v>
      </c>
      <c r="J8" s="26">
        <f>'Orig. App C - restatement'!H8-'Revised App C - restatement'!H8</f>
        <v>0</v>
      </c>
      <c r="K8" s="26">
        <f>'Orig. App C - restatement'!I8-'Revised App C - restatement'!I8</f>
        <v>0</v>
      </c>
      <c r="L8" s="26">
        <f>'Orig. App C - restatement'!J8-'Revised App C - restatement'!J8</f>
        <v>0</v>
      </c>
      <c r="M8" s="26">
        <f>'Orig. App C - restatement'!K8-'Revised App C - restatement'!K8</f>
        <v>0</v>
      </c>
      <c r="N8" s="26">
        <f>'Orig. App C - restatement'!L8-'Revised App C - restatement'!L8</f>
        <v>0</v>
      </c>
      <c r="O8" s="26">
        <f>'Orig. App C - restatement'!M8-'Revised App C - restatement'!M8</f>
        <v>0</v>
      </c>
      <c r="P8" s="26">
        <f>'Orig. App C - restatement'!N8-'Revised App C - restatement'!N8</f>
        <v>0</v>
      </c>
      <c r="Q8" s="26">
        <f>'Orig. App C - restatement'!O8-'Revised App C - restatement'!O8</f>
        <v>0</v>
      </c>
      <c r="R8" s="26">
        <f>'Orig. App C - restatement'!P8-'Revised App C - restatement'!P8</f>
        <v>0</v>
      </c>
      <c r="S8" s="26">
        <f>'Orig. App C - restatement'!Q8-'Revised App C - restatement'!Q8</f>
        <v>0</v>
      </c>
      <c r="T8" s="26">
        <f>'Orig. App C - restatement'!R8-'Revised App C - restatement'!R8</f>
        <v>0</v>
      </c>
      <c r="U8" s="26">
        <f>'Orig. App C - restatement'!S8-'Revised App C - restatement'!S8</f>
        <v>0</v>
      </c>
      <c r="V8" s="26">
        <f>'Orig. App C - restatement'!T8-'Revised App C - restatement'!T8</f>
        <v>0</v>
      </c>
      <c r="W8" s="26">
        <f>'Orig. App C - restatement'!U8-'Revised App C - restatement'!U8</f>
        <v>0</v>
      </c>
      <c r="X8" s="26">
        <f>'Orig. App C - restatement'!V8-'Revised App C - restatement'!V8</f>
        <v>0</v>
      </c>
      <c r="Y8" s="26">
        <f>'Orig. App C - restatement'!W8-'Revised App C - restatement'!W8</f>
        <v>0</v>
      </c>
      <c r="Z8" s="26">
        <f>'Orig. App C - restatement'!X8-'Revised App C - restatement'!X8</f>
        <v>0</v>
      </c>
      <c r="AA8" s="26">
        <f>'Orig. App C - restatement'!Y8-'Revised App C - restatement'!Y8</f>
        <v>0</v>
      </c>
      <c r="AB8" s="26">
        <f>'Orig. App C - restatement'!Z8-'Revised App C - restatement'!Z8</f>
        <v>0</v>
      </c>
      <c r="AC8" s="26">
        <f>'Orig. App C - restatement'!AA8-'Revised App C - restatement'!AA8</f>
        <v>0</v>
      </c>
      <c r="AD8" s="26">
        <f>'Orig. App C - restatement'!AB8-'Revised App C - restatement'!AB8</f>
        <v>0</v>
      </c>
      <c r="AE8" s="26">
        <f>'Orig. App C - restatement'!AC8-'Revised App C - restatement'!AC8</f>
        <v>0</v>
      </c>
      <c r="AF8" s="26">
        <f>'Orig. App C - restatement'!AD8-'Revised App C - restatement'!AD8</f>
        <v>0</v>
      </c>
      <c r="AG8" s="26">
        <f>'Orig. App C - restatement'!AE8-'Revised App C - restatement'!AE8</f>
        <v>0</v>
      </c>
      <c r="AH8" s="26">
        <f>'Orig. App C - restatement'!AF8-'Revised App C - restatement'!AF8</f>
        <v>0</v>
      </c>
      <c r="AI8" s="26">
        <f>'Orig. App C - restatement'!AG8-'Revised App C - restatement'!AG8</f>
        <v>0</v>
      </c>
      <c r="AJ8" s="26">
        <f>'Orig. App C - restatement'!AH8-'Revised App C - restatement'!AH8</f>
        <v>0</v>
      </c>
      <c r="AK8" s="26">
        <f>'Orig. App C - restatement'!AI8-'Revised App C - restatement'!AI8</f>
        <v>0</v>
      </c>
      <c r="AL8" s="26">
        <f>'Orig. App C - restatement'!AJ8-'Revised App C - restatement'!AJ8</f>
        <v>0</v>
      </c>
      <c r="AM8" s="26">
        <f>'Orig. App C - restatement'!AK8-'Revised App C - restatement'!AK8</f>
        <v>0</v>
      </c>
      <c r="AN8" s="26">
        <f>'Orig. App C - restatement'!AL8-'Revised App C - restatement'!AL8</f>
        <v>0</v>
      </c>
      <c r="AO8" s="26">
        <f>'Orig. App C - restatement'!AM8-'Revised App C - restatement'!AM8</f>
        <v>0</v>
      </c>
      <c r="AP8" s="26">
        <f>'Orig. App C - restatement'!AN8-'Revised App C - restatement'!AN8</f>
        <v>0</v>
      </c>
      <c r="AQ8" s="26">
        <f>'Orig. App C - restatement'!AO8-'Revised App C - restatement'!AO8</f>
        <v>0</v>
      </c>
      <c r="AR8" s="26">
        <f>'Orig. App C - restatement'!AP8-'Revised App C - restatement'!AP8</f>
        <v>0</v>
      </c>
      <c r="AS8" s="26">
        <f>'Orig. App C - restatement'!AQ8-'Revised App C - restatement'!AQ8</f>
        <v>0</v>
      </c>
      <c r="AT8" s="26">
        <f>'Orig. App C - restatement'!AR8-'Revised App C - restatement'!AR8</f>
        <v>0</v>
      </c>
      <c r="AU8" s="26">
        <f>'Orig. App C - restatement'!AS8-'Revised App C - restatement'!AS8</f>
        <v>0</v>
      </c>
      <c r="AV8" s="26">
        <f>'Orig. App C - restatement'!AT8-'Revised App C - restatement'!AT8</f>
        <v>0</v>
      </c>
      <c r="AW8" s="26">
        <f>'Orig. App C - restatement'!AU8-'Revised App C - restatement'!AU8</f>
        <v>0</v>
      </c>
      <c r="AX8" s="26">
        <f>'Orig. App C - restatement'!AV8-'Revised App C - restatement'!AV8</f>
        <v>0</v>
      </c>
      <c r="AY8" s="26">
        <f>'Orig. App C - restatement'!AW8-'Revised App C - restatement'!AW8</f>
        <v>0</v>
      </c>
      <c r="AZ8" s="26">
        <f>'Orig. App C - restatement'!AX8-'Revised App C - restatement'!AX8</f>
        <v>0</v>
      </c>
      <c r="BA8" s="26">
        <f>'Orig. App C - restatement'!AY8-'Revised App C - restatement'!AY8</f>
        <v>0</v>
      </c>
      <c r="BB8" s="26">
        <f>'Orig. App C - restatement'!AZ8-'Revised App C - restatement'!AZ8</f>
        <v>0</v>
      </c>
      <c r="BC8" s="26">
        <f>'Orig. App C - restatement'!BA8-'Revised App C - restatement'!BA8</f>
        <v>0</v>
      </c>
      <c r="BD8" s="26">
        <f>'Orig. App C - restatement'!BB8-'Revised App C - restatement'!BB8</f>
        <v>0</v>
      </c>
      <c r="BE8" s="26">
        <f>'Orig. App C - restatement'!BC8-'Revised App C - restatement'!BC8</f>
        <v>0</v>
      </c>
      <c r="BF8" s="26">
        <f>'Orig. App C - restatement'!BD8-'Revised App C - restatement'!BD8</f>
        <v>0</v>
      </c>
      <c r="BG8" s="26">
        <f>'Orig. App C - restatement'!BE8-'Revised App C - restatement'!BE8</f>
        <v>0</v>
      </c>
      <c r="BH8" s="26">
        <f>'Orig. App C - restatement'!BF8-'Revised App C - restatement'!BF8</f>
        <v>0</v>
      </c>
      <c r="BI8" s="26">
        <f>'Orig. App C - restatement'!BG8-'Revised App C - restatement'!BG8</f>
        <v>0</v>
      </c>
      <c r="BJ8" s="26">
        <f>'Orig. App C - restatement'!BH8-'Revised App C - restatement'!BH8</f>
        <v>0</v>
      </c>
      <c r="BK8" s="26">
        <f>'Orig. App C - restatement'!BI8-'Revised App C - restatement'!BI8</f>
        <v>0</v>
      </c>
      <c r="BL8" s="26">
        <f>'Orig. App C - restatement'!BJ8-'Revised App C - restatement'!BJ8</f>
        <v>0</v>
      </c>
      <c r="BM8" s="26">
        <f>'Orig. App C - restatement'!BK8-'Revised App C - restatement'!BK8</f>
        <v>0</v>
      </c>
      <c r="BN8" s="26">
        <f>'Orig. App C - restatement'!BL8-'Revised App C - restatement'!BL8</f>
        <v>0</v>
      </c>
      <c r="BO8" s="26">
        <f>'Orig. App C - restatement'!BM8-'Revised App C - restatement'!BM8</f>
        <v>0</v>
      </c>
      <c r="BP8" s="26">
        <f>'Orig. App C - restatement'!BN8-'Revised App C - restatement'!BN8</f>
        <v>0</v>
      </c>
      <c r="BQ8" s="26">
        <f>'Orig. App C - restatement'!BO8-'Revised App C - restatement'!BO8</f>
        <v>0</v>
      </c>
      <c r="BR8" s="26">
        <f>'Orig. App C - restatement'!BP8-'Revised App C - restatement'!BP8</f>
        <v>0</v>
      </c>
      <c r="BS8" s="26">
        <f>'Orig. App C - restatement'!BQ8-'Revised App C - restatement'!BQ8</f>
        <v>0</v>
      </c>
      <c r="BT8" s="26">
        <f>'Orig. App C - restatement'!BR8-'Revised App C - restatement'!BR8</f>
        <v>0</v>
      </c>
      <c r="BU8" s="26">
        <f>'Orig. App C - restatement'!BS8-'Revised App C - restatement'!BS8</f>
        <v>0</v>
      </c>
      <c r="BV8" s="26">
        <f>'Orig. App C - restatement'!BT8-'Revised App C - restatement'!BT8</f>
        <v>0</v>
      </c>
      <c r="BW8" s="26">
        <f>'Orig. App C - restatement'!BU8-'Revised App C - restatement'!BU8</f>
        <v>0</v>
      </c>
      <c r="BX8" s="26">
        <f>'Orig. App C - restatement'!BV8-'Revised App C - restatement'!BV8</f>
        <v>0</v>
      </c>
      <c r="BY8" s="26">
        <f>'Orig. App C - restatement'!BW8-'Revised App C - restatement'!BW8</f>
        <v>0</v>
      </c>
      <c r="BZ8" s="26">
        <f>'Orig. App C - restatement'!BX8-'Revised App C - restatement'!BX8</f>
        <v>0</v>
      </c>
      <c r="CA8" s="26">
        <f>'Orig. App C - restatement'!BY8-'Revised App C - restatement'!BY8</f>
        <v>0</v>
      </c>
      <c r="CB8" s="26">
        <f>'Orig. App C - restatement'!BZ8-'Revised App C - restatement'!BZ8</f>
        <v>0</v>
      </c>
      <c r="CC8" s="26">
        <f>'Orig. App C - restatement'!CA8-'Revised App C - restatement'!CA8</f>
        <v>0</v>
      </c>
      <c r="CD8" s="26">
        <f>'Orig. App C - restatement'!CB8-'Revised App C - restatement'!CB8</f>
        <v>0</v>
      </c>
      <c r="CE8" s="26">
        <f>'Orig. App C - restatement'!CC8-'Revised App C - restatement'!CC8</f>
        <v>0</v>
      </c>
      <c r="CF8" s="26">
        <f>'Orig. App C - restatement'!CD8-'Revised App C - restatement'!CD8</f>
        <v>0</v>
      </c>
      <c r="CG8" s="26">
        <f>'Orig. App C - restatement'!CE8-'Revised App C - restatement'!CE8</f>
        <v>0</v>
      </c>
      <c r="CH8" s="26">
        <f>'Orig. App C - restatement'!CF8-'Revised App C - restatement'!CF8</f>
        <v>0</v>
      </c>
      <c r="CI8" s="26">
        <f>'Orig. App C - restatement'!CG8-'Revised App C - restatement'!CG8</f>
        <v>0</v>
      </c>
      <c r="CJ8" s="26">
        <f>'Orig. App C - restatement'!CH8-'Revised App C - restatement'!CH8</f>
        <v>0</v>
      </c>
      <c r="CK8" s="26">
        <f>'Orig. App C - restatement'!CI8-'Revised App C - restatement'!CI8</f>
        <v>0</v>
      </c>
      <c r="CL8" s="26">
        <f>'Orig. App C - restatement'!CJ8-'Revised App C - restatement'!CJ8</f>
        <v>0</v>
      </c>
      <c r="CM8" s="26">
        <f>'Orig. App C - restatement'!CK8-'Revised App C - restatement'!CK8</f>
        <v>0</v>
      </c>
      <c r="CN8" s="26">
        <f>'Orig. App C - restatement'!CL8-'Revised App C - restatement'!CL8</f>
        <v>-976.70783399999982</v>
      </c>
      <c r="CO8" s="26">
        <f>'Orig. App C - restatement'!CM8-'Revised App C - restatement'!CM8</f>
        <v>-978.21352400000012</v>
      </c>
      <c r="CP8" s="26">
        <f>'Orig. App C - restatement'!CN8-'Revised App C - restatement'!CN8</f>
        <v>-1026.9982769999995</v>
      </c>
      <c r="CQ8" s="26">
        <f>'Orig. App C - restatement'!CO8-'Revised App C - restatement'!CO8</f>
        <v>-1230.9106489999997</v>
      </c>
      <c r="CR8" s="26">
        <f>'Orig. App C - restatement'!CP8-'Revised App C - restatement'!CP8</f>
        <v>-1426.4809890000001</v>
      </c>
      <c r="CS8" s="26">
        <f>'Orig. App C - restatement'!CQ8-'Revised App C - restatement'!CQ8</f>
        <v>-1537.3211409999994</v>
      </c>
      <c r="CT8" s="26">
        <f>'Orig. App C - restatement'!CR8-'Revised App C - restatement'!CR8</f>
        <v>-1580.710754</v>
      </c>
      <c r="CU8" s="26">
        <f>'Orig. App C - restatement'!CS8-'Revised App C - restatement'!CS8</f>
        <v>-1375.3388770000001</v>
      </c>
      <c r="CV8" s="26">
        <f>'Orig. App C - restatement'!CT8-'Revised App C - restatement'!CT8</f>
        <v>-1497.824705</v>
      </c>
      <c r="CW8" s="26">
        <f>'Orig. App C - restatement'!CU8-'Revised App C - restatement'!CU8</f>
        <v>-1097.5011919999999</v>
      </c>
      <c r="CX8" s="26">
        <f>'Orig. App C - restatement'!CV8-'Revised App C - restatement'!CV8</f>
        <v>-1030.5676359999998</v>
      </c>
      <c r="CY8" s="26">
        <f>'Orig. App C - restatement'!CW8-'Revised App C - restatement'!CW8</f>
        <v>0</v>
      </c>
      <c r="CZ8" s="26">
        <f>'Orig. App C - restatement'!CX8-'Revised App C - restatement'!CX8</f>
        <v>0</v>
      </c>
    </row>
    <row r="9" spans="4:104" x14ac:dyDescent="0.2">
      <c r="D9" s="15" t="s">
        <v>23</v>
      </c>
      <c r="E9" s="26">
        <f>'Orig. App C - restatement'!C9-'Revised App C - restatement'!C9</f>
        <v>0</v>
      </c>
      <c r="F9" s="26">
        <f>'Orig. App C - restatement'!D9-'Revised App C - restatement'!D9</f>
        <v>0</v>
      </c>
      <c r="G9" s="26">
        <f>'Orig. App C - restatement'!E9-'Revised App C - restatement'!E9</f>
        <v>0</v>
      </c>
      <c r="H9" s="26">
        <f>'Orig. App C - restatement'!F9-'Revised App C - restatement'!F9</f>
        <v>0</v>
      </c>
      <c r="I9" s="26">
        <f>'Orig. App C - restatement'!G9-'Revised App C - restatement'!G9</f>
        <v>0</v>
      </c>
      <c r="J9" s="26">
        <f>'Orig. App C - restatement'!H9-'Revised App C - restatement'!H9</f>
        <v>0</v>
      </c>
      <c r="K9" s="26">
        <f>'Orig. App C - restatement'!I9-'Revised App C - restatement'!I9</f>
        <v>0</v>
      </c>
      <c r="L9" s="26">
        <f>'Orig. App C - restatement'!J9-'Revised App C - restatement'!J9</f>
        <v>0</v>
      </c>
      <c r="M9" s="26">
        <f>'Orig. App C - restatement'!K9-'Revised App C - restatement'!K9</f>
        <v>0</v>
      </c>
      <c r="N9" s="26">
        <f>'Orig. App C - restatement'!L9-'Revised App C - restatement'!L9</f>
        <v>0</v>
      </c>
      <c r="O9" s="26">
        <f>'Orig. App C - restatement'!M9-'Revised App C - restatement'!M9</f>
        <v>0</v>
      </c>
      <c r="P9" s="26">
        <f>'Orig. App C - restatement'!N9-'Revised App C - restatement'!N9</f>
        <v>0</v>
      </c>
      <c r="Q9" s="26">
        <f>'Orig. App C - restatement'!O9-'Revised App C - restatement'!O9</f>
        <v>0</v>
      </c>
      <c r="R9" s="26">
        <f>'Orig. App C - restatement'!P9-'Revised App C - restatement'!P9</f>
        <v>0</v>
      </c>
      <c r="S9" s="26">
        <f>'Orig. App C - restatement'!Q9-'Revised App C - restatement'!Q9</f>
        <v>0</v>
      </c>
      <c r="T9" s="26">
        <f>'Orig. App C - restatement'!R9-'Revised App C - restatement'!R9</f>
        <v>0</v>
      </c>
      <c r="U9" s="26">
        <f>'Orig. App C - restatement'!S9-'Revised App C - restatement'!S9</f>
        <v>0</v>
      </c>
      <c r="V9" s="26">
        <f>'Orig. App C - restatement'!T9-'Revised App C - restatement'!T9</f>
        <v>0</v>
      </c>
      <c r="W9" s="26">
        <f>'Orig. App C - restatement'!U9-'Revised App C - restatement'!U9</f>
        <v>0</v>
      </c>
      <c r="X9" s="26">
        <f>'Orig. App C - restatement'!V9-'Revised App C - restatement'!V9</f>
        <v>0</v>
      </c>
      <c r="Y9" s="26">
        <f>'Orig. App C - restatement'!W9-'Revised App C - restatement'!W9</f>
        <v>0</v>
      </c>
      <c r="Z9" s="26">
        <f>'Orig. App C - restatement'!X9-'Revised App C - restatement'!X9</f>
        <v>0</v>
      </c>
      <c r="AA9" s="26">
        <f>'Orig. App C - restatement'!Y9-'Revised App C - restatement'!Y9</f>
        <v>0</v>
      </c>
      <c r="AB9" s="26">
        <f>'Orig. App C - restatement'!Z9-'Revised App C - restatement'!Z9</f>
        <v>0</v>
      </c>
      <c r="AC9" s="26">
        <f>'Orig. App C - restatement'!AA9-'Revised App C - restatement'!AA9</f>
        <v>0</v>
      </c>
      <c r="AD9" s="26">
        <f>'Orig. App C - restatement'!AB9-'Revised App C - restatement'!AB9</f>
        <v>0</v>
      </c>
      <c r="AE9" s="26">
        <f>'Orig. App C - restatement'!AC9-'Revised App C - restatement'!AC9</f>
        <v>0</v>
      </c>
      <c r="AF9" s="26">
        <f>'Orig. App C - restatement'!AD9-'Revised App C - restatement'!AD9</f>
        <v>0</v>
      </c>
      <c r="AG9" s="26">
        <f>'Orig. App C - restatement'!AE9-'Revised App C - restatement'!AE9</f>
        <v>0</v>
      </c>
      <c r="AH9" s="26">
        <f>'Orig. App C - restatement'!AF9-'Revised App C - restatement'!AF9</f>
        <v>0</v>
      </c>
      <c r="AI9" s="26">
        <f>'Orig. App C - restatement'!AG9-'Revised App C - restatement'!AG9</f>
        <v>0</v>
      </c>
      <c r="AJ9" s="26">
        <f>'Orig. App C - restatement'!AH9-'Revised App C - restatement'!AH9</f>
        <v>0</v>
      </c>
      <c r="AK9" s="26">
        <f>'Orig. App C - restatement'!AI9-'Revised App C - restatement'!AI9</f>
        <v>0</v>
      </c>
      <c r="AL9" s="26">
        <f>'Orig. App C - restatement'!AJ9-'Revised App C - restatement'!AJ9</f>
        <v>0</v>
      </c>
      <c r="AM9" s="26">
        <f>'Orig. App C - restatement'!AK9-'Revised App C - restatement'!AK9</f>
        <v>0</v>
      </c>
      <c r="AN9" s="26">
        <f>'Orig. App C - restatement'!AL9-'Revised App C - restatement'!AL9</f>
        <v>0</v>
      </c>
      <c r="AO9" s="26">
        <f>'Orig. App C - restatement'!AM9-'Revised App C - restatement'!AM9</f>
        <v>0</v>
      </c>
      <c r="AP9" s="26">
        <f>'Orig. App C - restatement'!AN9-'Revised App C - restatement'!AN9</f>
        <v>0</v>
      </c>
      <c r="AQ9" s="26">
        <f>'Orig. App C - restatement'!AO9-'Revised App C - restatement'!AO9</f>
        <v>0</v>
      </c>
      <c r="AR9" s="26">
        <f>'Orig. App C - restatement'!AP9-'Revised App C - restatement'!AP9</f>
        <v>0</v>
      </c>
      <c r="AS9" s="26">
        <f>'Orig. App C - restatement'!AQ9-'Revised App C - restatement'!AQ9</f>
        <v>0</v>
      </c>
      <c r="AT9" s="26">
        <f>'Orig. App C - restatement'!AR9-'Revised App C - restatement'!AR9</f>
        <v>0</v>
      </c>
      <c r="AU9" s="26">
        <f>'Orig. App C - restatement'!AS9-'Revised App C - restatement'!AS9</f>
        <v>0</v>
      </c>
      <c r="AV9" s="26">
        <f>'Orig. App C - restatement'!AT9-'Revised App C - restatement'!AT9</f>
        <v>0</v>
      </c>
      <c r="AW9" s="26">
        <f>'Orig. App C - restatement'!AU9-'Revised App C - restatement'!AU9</f>
        <v>0</v>
      </c>
      <c r="AX9" s="26">
        <f>'Orig. App C - restatement'!AV9-'Revised App C - restatement'!AV9</f>
        <v>0</v>
      </c>
      <c r="AY9" s="26">
        <f>'Orig. App C - restatement'!AW9-'Revised App C - restatement'!AW9</f>
        <v>0</v>
      </c>
      <c r="AZ9" s="26">
        <f>'Orig. App C - restatement'!AX9-'Revised App C - restatement'!AX9</f>
        <v>0</v>
      </c>
      <c r="BA9" s="26">
        <f>'Orig. App C - restatement'!AY9-'Revised App C - restatement'!AY9</f>
        <v>0</v>
      </c>
      <c r="BB9" s="26">
        <f>'Orig. App C - restatement'!AZ9-'Revised App C - restatement'!AZ9</f>
        <v>0</v>
      </c>
      <c r="BC9" s="26">
        <f>'Orig. App C - restatement'!BA9-'Revised App C - restatement'!BA9</f>
        <v>0</v>
      </c>
      <c r="BD9" s="26">
        <f>'Orig. App C - restatement'!BB9-'Revised App C - restatement'!BB9</f>
        <v>0</v>
      </c>
      <c r="BE9" s="26">
        <f>'Orig. App C - restatement'!BC9-'Revised App C - restatement'!BC9</f>
        <v>0</v>
      </c>
      <c r="BF9" s="26">
        <f>'Orig. App C - restatement'!BD9-'Revised App C - restatement'!BD9</f>
        <v>0</v>
      </c>
      <c r="BG9" s="26">
        <f>'Orig. App C - restatement'!BE9-'Revised App C - restatement'!BE9</f>
        <v>0</v>
      </c>
      <c r="BH9" s="26">
        <f>'Orig. App C - restatement'!BF9-'Revised App C - restatement'!BF9</f>
        <v>0</v>
      </c>
      <c r="BI9" s="26">
        <f>'Orig. App C - restatement'!BG9-'Revised App C - restatement'!BG9</f>
        <v>0</v>
      </c>
      <c r="BJ9" s="26">
        <f>'Orig. App C - restatement'!BH9-'Revised App C - restatement'!BH9</f>
        <v>0</v>
      </c>
      <c r="BK9" s="26">
        <f>'Orig. App C - restatement'!BI9-'Revised App C - restatement'!BI9</f>
        <v>0</v>
      </c>
      <c r="BL9" s="26">
        <f>'Orig. App C - restatement'!BJ9-'Revised App C - restatement'!BJ9</f>
        <v>0</v>
      </c>
      <c r="BM9" s="26">
        <f>'Orig. App C - restatement'!BK9-'Revised App C - restatement'!BK9</f>
        <v>0</v>
      </c>
      <c r="BN9" s="26">
        <f>'Orig. App C - restatement'!BL9-'Revised App C - restatement'!BL9</f>
        <v>0</v>
      </c>
      <c r="BO9" s="26">
        <f>'Orig. App C - restatement'!BM9-'Revised App C - restatement'!BM9</f>
        <v>0</v>
      </c>
      <c r="BP9" s="26">
        <f>'Orig. App C - restatement'!BN9-'Revised App C - restatement'!BN9</f>
        <v>0</v>
      </c>
      <c r="BQ9" s="26">
        <f>'Orig. App C - restatement'!BO9-'Revised App C - restatement'!BO9</f>
        <v>0</v>
      </c>
      <c r="BR9" s="26">
        <f>'Orig. App C - restatement'!BP9-'Revised App C - restatement'!BP9</f>
        <v>0</v>
      </c>
      <c r="BS9" s="26">
        <f>'Orig. App C - restatement'!BQ9-'Revised App C - restatement'!BQ9</f>
        <v>0</v>
      </c>
      <c r="BT9" s="26">
        <f>'Orig. App C - restatement'!BR9-'Revised App C - restatement'!BR9</f>
        <v>0</v>
      </c>
      <c r="BU9" s="26">
        <f>'Orig. App C - restatement'!BS9-'Revised App C - restatement'!BS9</f>
        <v>0</v>
      </c>
      <c r="BV9" s="26">
        <f>'Orig. App C - restatement'!BT9-'Revised App C - restatement'!BT9</f>
        <v>0</v>
      </c>
      <c r="BW9" s="26">
        <f>'Orig. App C - restatement'!BU9-'Revised App C - restatement'!BU9</f>
        <v>0</v>
      </c>
      <c r="BX9" s="26">
        <f>'Orig. App C - restatement'!BV9-'Revised App C - restatement'!BV9</f>
        <v>0</v>
      </c>
      <c r="BY9" s="26">
        <f>'Orig. App C - restatement'!BW9-'Revised App C - restatement'!BW9</f>
        <v>0</v>
      </c>
      <c r="BZ9" s="26">
        <f>'Orig. App C - restatement'!BX9-'Revised App C - restatement'!BX9</f>
        <v>0</v>
      </c>
      <c r="CA9" s="26">
        <f>'Orig. App C - restatement'!BY9-'Revised App C - restatement'!BY9</f>
        <v>0</v>
      </c>
      <c r="CB9" s="26">
        <f>'Orig. App C - restatement'!BZ9-'Revised App C - restatement'!BZ9</f>
        <v>0</v>
      </c>
      <c r="CC9" s="26">
        <f>'Orig. App C - restatement'!CA9-'Revised App C - restatement'!CA9</f>
        <v>0</v>
      </c>
      <c r="CD9" s="26">
        <f>'Orig. App C - restatement'!CB9-'Revised App C - restatement'!CB9</f>
        <v>0</v>
      </c>
      <c r="CE9" s="26">
        <f>'Orig. App C - restatement'!CC9-'Revised App C - restatement'!CC9</f>
        <v>0</v>
      </c>
      <c r="CF9" s="26">
        <f>'Orig. App C - restatement'!CD9-'Revised App C - restatement'!CD9</f>
        <v>0</v>
      </c>
      <c r="CG9" s="26">
        <f>'Orig. App C - restatement'!CE9-'Revised App C - restatement'!CE9</f>
        <v>0</v>
      </c>
      <c r="CH9" s="26">
        <f>'Orig. App C - restatement'!CF9-'Revised App C - restatement'!CF9</f>
        <v>0</v>
      </c>
      <c r="CI9" s="26">
        <f>'Orig. App C - restatement'!CG9-'Revised App C - restatement'!CG9</f>
        <v>0</v>
      </c>
      <c r="CJ9" s="26">
        <f>'Orig. App C - restatement'!CH9-'Revised App C - restatement'!CH9</f>
        <v>0</v>
      </c>
      <c r="CK9" s="26">
        <f>'Orig. App C - restatement'!CI9-'Revised App C - restatement'!CI9</f>
        <v>0</v>
      </c>
      <c r="CL9" s="26">
        <f>'Orig. App C - restatement'!CJ9-'Revised App C - restatement'!CJ9</f>
        <v>0</v>
      </c>
      <c r="CM9" s="26">
        <f>'Orig. App C - restatement'!CK9-'Revised App C - restatement'!CK9</f>
        <v>0</v>
      </c>
      <c r="CN9" s="26">
        <f>'Orig. App C - restatement'!CL9-'Revised App C - restatement'!CL9</f>
        <v>-976.70783399999982</v>
      </c>
      <c r="CO9" s="26">
        <f>'Orig. App C - restatement'!CM9-'Revised App C - restatement'!CM9</f>
        <v>-978.21352400000012</v>
      </c>
      <c r="CP9" s="26">
        <f>'Orig. App C - restatement'!CN9-'Revised App C - restatement'!CN9</f>
        <v>-1026.9982769999995</v>
      </c>
      <c r="CQ9" s="26">
        <f>'Orig. App C - restatement'!CO9-'Revised App C - restatement'!CO9</f>
        <v>-1230.9106489999997</v>
      </c>
      <c r="CR9" s="26">
        <f>'Orig. App C - restatement'!CP9-'Revised App C - restatement'!CP9</f>
        <v>-1426.4809890000001</v>
      </c>
      <c r="CS9" s="26">
        <f>'Orig. App C - restatement'!CQ9-'Revised App C - restatement'!CQ9</f>
        <v>-1537.3211409999994</v>
      </c>
      <c r="CT9" s="26">
        <f>'Orig. App C - restatement'!CR9-'Revised App C - restatement'!CR9</f>
        <v>-1580.710754</v>
      </c>
      <c r="CU9" s="26">
        <f>'Orig. App C - restatement'!CS9-'Revised App C - restatement'!CS9</f>
        <v>-1375.3388770000001</v>
      </c>
      <c r="CV9" s="26">
        <f>'Orig. App C - restatement'!CT9-'Revised App C - restatement'!CT9</f>
        <v>-1497.824705</v>
      </c>
      <c r="CW9" s="26">
        <f>'Orig. App C - restatement'!CU9-'Revised App C - restatement'!CU9</f>
        <v>-1097.5011919999999</v>
      </c>
      <c r="CX9" s="26">
        <f>'Orig. App C - restatement'!CV9-'Revised App C - restatement'!CV9</f>
        <v>-1030.5676359999998</v>
      </c>
      <c r="CY9" s="26">
        <f>'Orig. App C - restatement'!CW9-'Revised App C - restatement'!CW9</f>
        <v>0</v>
      </c>
      <c r="CZ9" s="26">
        <f>'Orig. App C - restatement'!CX9-'Revised App C - restatement'!CX9</f>
        <v>0</v>
      </c>
    </row>
    <row r="10" spans="4:104" x14ac:dyDescent="0.2">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x14ac:dyDescent="0.2">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x14ac:dyDescent="0.2">
      <c r="D12" s="21" t="s">
        <v>24</v>
      </c>
      <c r="E12" s="22">
        <f>SUM(E9,E14)</f>
        <v>0.8674869999999828</v>
      </c>
      <c r="F12" s="22">
        <f t="shared" ref="F12:BQ12" si="0">SUM(F9,F14)</f>
        <v>0.86989999999991596</v>
      </c>
      <c r="G12" s="22">
        <f t="shared" si="0"/>
        <v>0.89150500000005195</v>
      </c>
      <c r="H12" s="22">
        <f t="shared" si="0"/>
        <v>0.88735399999995934</v>
      </c>
      <c r="I12" s="22">
        <f t="shared" si="0"/>
        <v>0.90869599999996353</v>
      </c>
      <c r="J12" s="22">
        <f t="shared" si="0"/>
        <v>0.9209049999999479</v>
      </c>
      <c r="K12" s="22">
        <f t="shared" si="0"/>
        <v>0.89966600000002472</v>
      </c>
      <c r="L12" s="22">
        <f t="shared" si="0"/>
        <v>0.88499400000000605</v>
      </c>
      <c r="M12" s="22">
        <f t="shared" si="0"/>
        <v>0.8994439999999031</v>
      </c>
      <c r="N12" s="22">
        <f t="shared" si="0"/>
        <v>0.93895500000007814</v>
      </c>
      <c r="O12" s="22">
        <f t="shared" si="0"/>
        <v>0.83885400000008303</v>
      </c>
      <c r="P12" s="22">
        <f t="shared" si="0"/>
        <v>0.948797999999897</v>
      </c>
      <c r="Q12" s="22">
        <f t="shared" si="0"/>
        <v>0.89235400000006848</v>
      </c>
      <c r="R12" s="22">
        <f t="shared" si="0"/>
        <v>0.98187800000005154</v>
      </c>
      <c r="S12" s="22">
        <f t="shared" si="0"/>
        <v>1.0722379999999703</v>
      </c>
      <c r="T12" s="22">
        <f t="shared" si="0"/>
        <v>1.2293170000000373</v>
      </c>
      <c r="U12" s="22">
        <f t="shared" si="0"/>
        <v>1.2442439999999806</v>
      </c>
      <c r="V12" s="22">
        <f t="shared" si="0"/>
        <v>1.240673999999899</v>
      </c>
      <c r="W12" s="22">
        <f t="shared" si="0"/>
        <v>1.2330280000001039</v>
      </c>
      <c r="X12" s="22">
        <f t="shared" si="0"/>
        <v>1.1855270000000928</v>
      </c>
      <c r="Y12" s="22">
        <f t="shared" si="0"/>
        <v>1.1127120000001014</v>
      </c>
      <c r="Z12" s="22">
        <f t="shared" si="0"/>
        <v>1.2305409999999029</v>
      </c>
      <c r="AA12" s="22">
        <f t="shared" si="0"/>
        <v>1.132223999999951</v>
      </c>
      <c r="AB12" s="22">
        <f t="shared" si="0"/>
        <v>1.2693759999999656</v>
      </c>
      <c r="AC12" s="22">
        <f t="shared" si="0"/>
        <v>1.1652180000000953</v>
      </c>
      <c r="AD12" s="22">
        <f t="shared" si="0"/>
        <v>1.2688080000000355</v>
      </c>
      <c r="AE12" s="22">
        <f t="shared" si="0"/>
        <v>1.2999580000000606</v>
      </c>
      <c r="AF12" s="22">
        <f t="shared" si="0"/>
        <v>1.3270390000000134</v>
      </c>
      <c r="AG12" s="22">
        <f t="shared" si="0"/>
        <v>1.3125290000000405</v>
      </c>
      <c r="AH12" s="22">
        <f t="shared" si="0"/>
        <v>1.2948389999999108</v>
      </c>
      <c r="AI12" s="22">
        <f t="shared" si="0"/>
        <v>1.3438510000000861</v>
      </c>
      <c r="AJ12" s="22">
        <f t="shared" si="0"/>
        <v>1.3094479999999749</v>
      </c>
      <c r="AK12" s="22">
        <f t="shared" si="0"/>
        <v>1.2665260000001126</v>
      </c>
      <c r="AL12" s="22">
        <f t="shared" si="0"/>
        <v>1.3548840000000837</v>
      </c>
      <c r="AM12" s="22">
        <f t="shared" si="0"/>
        <v>1.3383429999998953</v>
      </c>
      <c r="AN12" s="22">
        <f t="shared" si="0"/>
        <v>1.326958999999988</v>
      </c>
      <c r="AO12" s="22">
        <f t="shared" si="0"/>
        <v>1.294360000000097</v>
      </c>
      <c r="AP12" s="22">
        <f t="shared" si="0"/>
        <v>1.2814769999999953</v>
      </c>
      <c r="AQ12" s="22">
        <f t="shared" si="0"/>
        <v>1.3123089999999138</v>
      </c>
      <c r="AR12" s="22">
        <f t="shared" si="0"/>
        <v>1.3848929999994652</v>
      </c>
      <c r="AS12" s="22">
        <f t="shared" si="0"/>
        <v>1.4012490000000071</v>
      </c>
      <c r="AT12" s="22">
        <f t="shared" si="0"/>
        <v>1.3982009999999718</v>
      </c>
      <c r="AU12" s="22">
        <f t="shared" si="0"/>
        <v>1.4910099999999602</v>
      </c>
      <c r="AV12" s="22">
        <f t="shared" si="0"/>
        <v>1.4280859999998938</v>
      </c>
      <c r="AW12" s="22">
        <f t="shared" si="0"/>
        <v>1.417596999999887</v>
      </c>
      <c r="AX12" s="22">
        <f t="shared" si="0"/>
        <v>1.4530839999997625</v>
      </c>
      <c r="AY12" s="22">
        <f t="shared" si="0"/>
        <v>1.3252739999998084</v>
      </c>
      <c r="AZ12" s="22">
        <f t="shared" si="0"/>
        <v>1.431201000000101</v>
      </c>
      <c r="BA12" s="22">
        <f t="shared" si="0"/>
        <v>0.82274199999994835</v>
      </c>
      <c r="BB12" s="22">
        <f t="shared" si="0"/>
        <v>0.81111659999987751</v>
      </c>
      <c r="BC12" s="22">
        <f t="shared" si="0"/>
        <v>0.64137299999993047</v>
      </c>
      <c r="BD12" s="22">
        <f t="shared" si="0"/>
        <v>0.94451420000018516</v>
      </c>
      <c r="BE12" s="22">
        <f t="shared" si="0"/>
        <v>1.9473639999998795</v>
      </c>
      <c r="BF12" s="22">
        <f t="shared" si="0"/>
        <v>2.0613399999997455</v>
      </c>
      <c r="BG12" s="22">
        <f t="shared" si="0"/>
        <v>2.0035806999997021</v>
      </c>
      <c r="BH12" s="22">
        <f t="shared" si="0"/>
        <v>1.9504925999999614</v>
      </c>
      <c r="BI12" s="22">
        <f t="shared" si="0"/>
        <v>1.412967799999933</v>
      </c>
      <c r="BJ12" s="22">
        <f t="shared" si="0"/>
        <v>1.9635683999999856</v>
      </c>
      <c r="BK12" s="22">
        <f t="shared" si="0"/>
        <v>1.5978055999999015</v>
      </c>
      <c r="BL12" s="22">
        <f t="shared" si="0"/>
        <v>-0.14661549999982526</v>
      </c>
      <c r="BM12" s="22">
        <f t="shared" si="0"/>
        <v>1.7097510000000966</v>
      </c>
      <c r="BN12" s="22">
        <f t="shared" si="0"/>
        <v>1.8088780000000497</v>
      </c>
      <c r="BO12" s="22">
        <f t="shared" si="0"/>
        <v>1.741657000000032</v>
      </c>
      <c r="BP12" s="22">
        <f t="shared" si="0"/>
        <v>1.611210999999912</v>
      </c>
      <c r="BQ12" s="22">
        <f t="shared" si="0"/>
        <v>1.5060339999999997</v>
      </c>
      <c r="BR12" s="22">
        <f t="shared" ref="BR12:CZ12" si="1">SUM(BR9,BR14)</f>
        <v>1.4863299999999526</v>
      </c>
      <c r="BS12" s="22">
        <f t="shared" si="1"/>
        <v>1.5840659999998934</v>
      </c>
      <c r="BT12" s="22">
        <f t="shared" si="1"/>
        <v>1.6342340000001059</v>
      </c>
      <c r="BU12" s="22">
        <f t="shared" si="1"/>
        <v>1.8681679999999687</v>
      </c>
      <c r="BV12" s="22">
        <f t="shared" si="1"/>
        <v>1.8044509999999718</v>
      </c>
      <c r="BW12" s="22">
        <f t="shared" si="1"/>
        <v>1.6426579999999831</v>
      </c>
      <c r="BX12" s="22">
        <f t="shared" si="1"/>
        <v>1.9081200000000536</v>
      </c>
      <c r="BY12" s="22">
        <f t="shared" si="1"/>
        <v>1.748719000000051</v>
      </c>
      <c r="BZ12" s="22">
        <f t="shared" si="1"/>
        <v>1.8215390000000298</v>
      </c>
      <c r="CA12" s="22">
        <f t="shared" si="1"/>
        <v>1.8851600000000417</v>
      </c>
      <c r="CB12" s="22">
        <f t="shared" si="1"/>
        <v>1.8919849999999769</v>
      </c>
      <c r="CC12" s="22">
        <f t="shared" si="1"/>
        <v>2.5069530000000668</v>
      </c>
      <c r="CD12" s="22">
        <f t="shared" si="1"/>
        <v>2.2018189999998867</v>
      </c>
      <c r="CE12" s="22">
        <f t="shared" si="1"/>
        <v>2.2362060000000383</v>
      </c>
      <c r="CF12" s="22">
        <f t="shared" si="1"/>
        <v>2.2650949999999739</v>
      </c>
      <c r="CG12" s="22">
        <f t="shared" si="1"/>
        <v>2.1013359999999466</v>
      </c>
      <c r="CH12" s="22">
        <f t="shared" si="1"/>
        <v>1.81818300000009</v>
      </c>
      <c r="CI12" s="22">
        <f t="shared" si="1"/>
        <v>1.6741779999999835</v>
      </c>
      <c r="CJ12" s="22">
        <f t="shared" si="1"/>
        <v>1.6929319999999279</v>
      </c>
      <c r="CK12" s="22">
        <f t="shared" si="1"/>
        <v>0</v>
      </c>
      <c r="CL12" s="22">
        <f t="shared" si="1"/>
        <v>0</v>
      </c>
      <c r="CM12" s="22">
        <f t="shared" si="1"/>
        <v>0</v>
      </c>
      <c r="CN12" s="22">
        <f t="shared" si="1"/>
        <v>-2038.0786359999997</v>
      </c>
      <c r="CO12" s="22">
        <f t="shared" si="1"/>
        <v>-2031.7417870000004</v>
      </c>
      <c r="CP12" s="22">
        <f t="shared" si="1"/>
        <v>-2064.0625979999995</v>
      </c>
      <c r="CQ12" s="22">
        <f t="shared" si="1"/>
        <v>-2342.9596879999999</v>
      </c>
      <c r="CR12" s="22">
        <f t="shared" si="1"/>
        <v>-2526.8872600000004</v>
      </c>
      <c r="CS12" s="22">
        <f t="shared" si="1"/>
        <v>-2569.3682919999992</v>
      </c>
      <c r="CT12" s="22">
        <f t="shared" si="1"/>
        <v>-2709.4548319999994</v>
      </c>
      <c r="CU12" s="22">
        <f t="shared" si="1"/>
        <v>-2409.4381490000001</v>
      </c>
      <c r="CV12" s="22">
        <f t="shared" si="1"/>
        <v>-2611.5259340000002</v>
      </c>
      <c r="CW12" s="22">
        <f t="shared" si="1"/>
        <v>-2139.8569360000001</v>
      </c>
      <c r="CX12" s="22">
        <f t="shared" si="1"/>
        <v>-2076.2112289999995</v>
      </c>
      <c r="CY12" s="22">
        <f t="shared" si="1"/>
        <v>0</v>
      </c>
      <c r="CZ12" s="22">
        <f t="shared" si="1"/>
        <v>0</v>
      </c>
    </row>
    <row r="13" spans="4:104" x14ac:dyDescent="0.2">
      <c r="D13" s="21" t="s">
        <v>121</v>
      </c>
      <c r="E13" s="26">
        <f>'Revised App C - restatement'!C13-'Orig. App C - restatement'!C13</f>
        <v>0</v>
      </c>
      <c r="F13" s="26">
        <f>'Revised App C - restatement'!D13-'Orig. App C - restatement'!D13</f>
        <v>0</v>
      </c>
      <c r="G13" s="26">
        <f>'Revised App C - restatement'!E13-'Orig. App C - restatement'!E13</f>
        <v>0</v>
      </c>
      <c r="H13" s="26">
        <f>'Revised App C - restatement'!F13-'Orig. App C - restatement'!F13</f>
        <v>0</v>
      </c>
      <c r="I13" s="26">
        <f>'Revised App C - restatement'!G13-'Orig. App C - restatement'!G13</f>
        <v>0</v>
      </c>
      <c r="J13" s="26">
        <f>'Revised App C - restatement'!H13-'Orig. App C - restatement'!H13</f>
        <v>0</v>
      </c>
      <c r="K13" s="26">
        <f>'Revised App C - restatement'!I13-'Orig. App C - restatement'!I13</f>
        <v>0</v>
      </c>
      <c r="L13" s="26">
        <f>'Revised App C - restatement'!J13-'Orig. App C - restatement'!J13</f>
        <v>0</v>
      </c>
      <c r="M13" s="26">
        <f>'Revised App C - restatement'!K13-'Orig. App C - restatement'!K13</f>
        <v>0</v>
      </c>
      <c r="N13" s="26">
        <f>'Revised App C - restatement'!L13-'Orig. App C - restatement'!L13</f>
        <v>0</v>
      </c>
      <c r="O13" s="26">
        <f>'Revised App C - restatement'!M13-'Orig. App C - restatement'!M13</f>
        <v>0</v>
      </c>
      <c r="P13" s="26">
        <f>'Revised App C - restatement'!N13-'Orig. App C - restatement'!N13</f>
        <v>0</v>
      </c>
      <c r="Q13" s="26">
        <f>'Revised App C - restatement'!O13-'Orig. App C - restatement'!O13</f>
        <v>0</v>
      </c>
      <c r="R13" s="26">
        <f>'Revised App C - restatement'!P13-'Orig. App C - restatement'!P13</f>
        <v>0</v>
      </c>
      <c r="S13" s="26">
        <f>'Revised App C - restatement'!Q13-'Orig. App C - restatement'!Q13</f>
        <v>0</v>
      </c>
      <c r="T13" s="26">
        <f>'Revised App C - restatement'!R13-'Orig. App C - restatement'!R13</f>
        <v>0</v>
      </c>
      <c r="U13" s="26">
        <f>'Revised App C - restatement'!S13-'Orig. App C - restatement'!S13</f>
        <v>0</v>
      </c>
      <c r="V13" s="26">
        <f>'Revised App C - restatement'!T13-'Orig. App C - restatement'!T13</f>
        <v>0</v>
      </c>
      <c r="W13" s="26">
        <f>'Revised App C - restatement'!U13-'Orig. App C - restatement'!U13</f>
        <v>0</v>
      </c>
      <c r="X13" s="26">
        <f>'Revised App C - restatement'!V13-'Orig. App C - restatement'!V13</f>
        <v>0</v>
      </c>
      <c r="Y13" s="26">
        <f>'Revised App C - restatement'!W13-'Orig. App C - restatement'!W13</f>
        <v>0</v>
      </c>
      <c r="Z13" s="26">
        <f>'Revised App C - restatement'!X13-'Orig. App C - restatement'!X13</f>
        <v>0</v>
      </c>
      <c r="AA13" s="26">
        <f>'Revised App C - restatement'!Y13-'Orig. App C - restatement'!Y13</f>
        <v>0</v>
      </c>
      <c r="AB13" s="26">
        <f>'Revised App C - restatement'!Z13-'Orig. App C - restatement'!Z13</f>
        <v>0</v>
      </c>
      <c r="AC13" s="26">
        <f>'Revised App C - restatement'!AA13-'Orig. App C - restatement'!AA13</f>
        <v>0</v>
      </c>
      <c r="AD13" s="26">
        <f>'Revised App C - restatement'!AB13-'Orig. App C - restatement'!AB13</f>
        <v>0</v>
      </c>
      <c r="AE13" s="26">
        <f>'Revised App C - restatement'!AC13-'Orig. App C - restatement'!AC13</f>
        <v>0</v>
      </c>
      <c r="AF13" s="26">
        <f>'Revised App C - restatement'!AD13-'Orig. App C - restatement'!AD13</f>
        <v>0</v>
      </c>
      <c r="AG13" s="26">
        <f>'Revised App C - restatement'!AE13-'Orig. App C - restatement'!AE13</f>
        <v>0</v>
      </c>
      <c r="AH13" s="26">
        <f>'Revised App C - restatement'!AF13-'Orig. App C - restatement'!AF13</f>
        <v>0</v>
      </c>
      <c r="AI13" s="26">
        <f>'Revised App C - restatement'!AG13-'Orig. App C - restatement'!AG13</f>
        <v>0</v>
      </c>
      <c r="AJ13" s="26">
        <f>'Revised App C - restatement'!AH13-'Orig. App C - restatement'!AH13</f>
        <v>0</v>
      </c>
      <c r="AK13" s="26">
        <f>'Revised App C - restatement'!AI13-'Orig. App C - restatement'!AI13</f>
        <v>0</v>
      </c>
      <c r="AL13" s="26">
        <f>'Revised App C - restatement'!AJ13-'Orig. App C - restatement'!AJ13</f>
        <v>0</v>
      </c>
      <c r="AM13" s="26">
        <f>'Revised App C - restatement'!AK13-'Orig. App C - restatement'!AK13</f>
        <v>0</v>
      </c>
      <c r="AN13" s="26">
        <f>'Revised App C - restatement'!AL13-'Orig. App C - restatement'!AL13</f>
        <v>0</v>
      </c>
      <c r="AO13" s="26">
        <f>'Revised App C - restatement'!AM13-'Orig. App C - restatement'!AM13</f>
        <v>0</v>
      </c>
      <c r="AP13" s="26">
        <f>'Revised App C - restatement'!AN13-'Orig. App C - restatement'!AN13</f>
        <v>0</v>
      </c>
      <c r="AQ13" s="26">
        <f>'Revised App C - restatement'!AO13-'Orig. App C - restatement'!AO13</f>
        <v>0</v>
      </c>
      <c r="AR13" s="26">
        <f>'Revised App C - restatement'!AP13-'Orig. App C - restatement'!AP13</f>
        <v>0</v>
      </c>
      <c r="AS13" s="26">
        <f>'Revised App C - restatement'!AQ13-'Orig. App C - restatement'!AQ13</f>
        <v>0</v>
      </c>
      <c r="AT13" s="26">
        <f>'Revised App C - restatement'!AR13-'Orig. App C - restatement'!AR13</f>
        <v>0</v>
      </c>
      <c r="AU13" s="26">
        <f>'Revised App C - restatement'!AS13-'Orig. App C - restatement'!AS13</f>
        <v>0</v>
      </c>
      <c r="AV13" s="26">
        <f>'Revised App C - restatement'!AT13-'Orig. App C - restatement'!AT13</f>
        <v>0</v>
      </c>
      <c r="AW13" s="26">
        <f>'Revised App C - restatement'!AU13-'Orig. App C - restatement'!AU13</f>
        <v>0</v>
      </c>
      <c r="AX13" s="26">
        <f>'Revised App C - restatement'!AV13-'Orig. App C - restatement'!AV13</f>
        <v>0</v>
      </c>
      <c r="AY13" s="26">
        <f>'Revised App C - restatement'!AW13-'Orig. App C - restatement'!AW13</f>
        <v>0</v>
      </c>
      <c r="AZ13" s="26">
        <f>'Revised App C - restatement'!AX13-'Orig. App C - restatement'!AX13</f>
        <v>0</v>
      </c>
      <c r="BA13" s="26">
        <f>'Revised App C - restatement'!AY13-'Orig. App C - restatement'!AY13</f>
        <v>0</v>
      </c>
      <c r="BB13" s="26">
        <f>'Revised App C - restatement'!AZ13-'Orig. App C - restatement'!AZ13</f>
        <v>0</v>
      </c>
      <c r="BC13" s="26">
        <f>'Revised App C - restatement'!BA13-'Orig. App C - restatement'!BA13</f>
        <v>0</v>
      </c>
      <c r="BD13" s="26">
        <f>'Revised App C - restatement'!BB13-'Orig. App C - restatement'!BB13</f>
        <v>0</v>
      </c>
      <c r="BE13" s="26">
        <f>'Revised App C - restatement'!BC13-'Orig. App C - restatement'!BC13</f>
        <v>0</v>
      </c>
      <c r="BF13" s="26">
        <f>'Revised App C - restatement'!BD13-'Orig. App C - restatement'!BD13</f>
        <v>0</v>
      </c>
      <c r="BG13" s="26">
        <f>'Revised App C - restatement'!BE13-'Orig. App C - restatement'!BE13</f>
        <v>0</v>
      </c>
      <c r="BH13" s="26">
        <f>'Revised App C - restatement'!BF13-'Orig. App C - restatement'!BF13</f>
        <v>0</v>
      </c>
      <c r="BI13" s="26">
        <f>'Revised App C - restatement'!BG13-'Orig. App C - restatement'!BG13</f>
        <v>0</v>
      </c>
      <c r="BJ13" s="26">
        <f>'Revised App C - restatement'!BH13-'Orig. App C - restatement'!BH13</f>
        <v>0</v>
      </c>
      <c r="BK13" s="26">
        <f>'Revised App C - restatement'!BI13-'Orig. App C - restatement'!BI13</f>
        <v>0</v>
      </c>
      <c r="BL13" s="26">
        <f>'Revised App C - restatement'!BJ13-'Orig. App C - restatement'!BJ13</f>
        <v>0</v>
      </c>
      <c r="BM13" s="26">
        <f>'Revised App C - restatement'!BK13-'Orig. App C - restatement'!BK13</f>
        <v>0</v>
      </c>
      <c r="BN13" s="26">
        <f>'Revised App C - restatement'!BL13-'Orig. App C - restatement'!BL13</f>
        <v>-1.3291776506998758</v>
      </c>
      <c r="BO13" s="26">
        <f>'Revised App C - restatement'!BM13-'Orig. App C - restatement'!BM13</f>
        <v>-1.0881859879000331</v>
      </c>
      <c r="BP13" s="26">
        <f>'Revised App C - restatement'!BN13-'Orig. App C - restatement'!BN13</f>
        <v>-1.5246696256999712</v>
      </c>
      <c r="BQ13" s="26">
        <f>'Revised App C - restatement'!BO13-'Orig. App C - restatement'!BO13</f>
        <v>-2.0766252847001851</v>
      </c>
      <c r="BR13" s="26">
        <f>'Revised App C - restatement'!BP13-'Orig. App C - restatement'!BP13</f>
        <v>-2.1065668942001139</v>
      </c>
      <c r="BS13" s="26">
        <f>'Revised App C - restatement'!BQ13-'Orig. App C - restatement'!BQ13</f>
        <v>-2.6953595254999527</v>
      </c>
      <c r="BT13" s="26">
        <f>'Revised App C - restatement'!BR13-'Orig. App C - restatement'!BR13</f>
        <v>-2.5136300445001325</v>
      </c>
      <c r="BU13" s="26">
        <f>'Revised App C - restatement'!BS13-'Orig. App C - restatement'!BS13</f>
        <v>-1.8370909179998307</v>
      </c>
      <c r="BV13" s="26">
        <f>'Revised App C - restatement'!BT13-'Orig. App C - restatement'!BT13</f>
        <v>-2.400757232900105</v>
      </c>
      <c r="BW13" s="26">
        <f>'Revised App C - restatement'!BU13-'Orig. App C - restatement'!BU13</f>
        <v>-2.6512640943001315</v>
      </c>
      <c r="BX13" s="26">
        <f>'Revised App C - restatement'!BV13-'Orig. App C - restatement'!BV13</f>
        <v>-1.4134515936998469</v>
      </c>
      <c r="BY13" s="26">
        <f>'Revised App C - restatement'!BW13-'Orig. App C - restatement'!BW13</f>
        <v>-0.98374153799977648</v>
      </c>
      <c r="BZ13" s="26">
        <f>'Revised App C - restatement'!BX13-'Orig. App C - restatement'!BX13</f>
        <v>-1.2615392244001669</v>
      </c>
      <c r="CA13" s="26">
        <f>'Revised App C - restatement'!BY13-'Orig. App C - restatement'!BY13</f>
        <v>-0.73030390380017707</v>
      </c>
      <c r="CB13" s="26">
        <f>'Revised App C - restatement'!BZ13-'Orig. App C - restatement'!BZ13</f>
        <v>-0.79956689419987015</v>
      </c>
      <c r="CC13" s="26">
        <f>'Revised App C - restatement'!CA13-'Orig. App C - restatement'!CA13</f>
        <v>-0.65004895870015389</v>
      </c>
      <c r="CD13" s="26">
        <f>'Revised App C - restatement'!CB13-'Orig. App C - restatement'!CB13</f>
        <v>-1.2236676736001755</v>
      </c>
      <c r="CE13" s="26">
        <f>'Revised App C - restatement'!CC13-'Orig. App C - restatement'!CC13</f>
        <v>-1.3296313487999214</v>
      </c>
      <c r="CF13" s="26">
        <f>'Revised App C - restatement'!CD13-'Orig. App C - restatement'!CD13</f>
        <v>-1.211441444600041</v>
      </c>
      <c r="CG13" s="26">
        <f>'Revised App C - restatement'!CE13-'Orig. App C - restatement'!CE13</f>
        <v>-1.7567080982998959</v>
      </c>
      <c r="CH13" s="26">
        <f>'Revised App C - restatement'!CF13-'Orig. App C - restatement'!CF13</f>
        <v>-0.81752668860008271</v>
      </c>
      <c r="CI13" s="26">
        <f>'Revised App C - restatement'!CG13-'Orig. App C - restatement'!CG13</f>
        <v>-0.65053422900018631</v>
      </c>
      <c r="CJ13" s="26">
        <f>'Revised App C - restatement'!CH13-'Orig. App C - restatement'!CH13</f>
        <v>-0.70585104290012168</v>
      </c>
      <c r="CK13" s="26">
        <f>'Revised App C - restatement'!CI13-'Orig. App C - restatement'!CI13</f>
        <v>-1.0557226389000789</v>
      </c>
      <c r="CL13" s="26">
        <f>'Revised App C - restatement'!CJ13-'Orig. App C - restatement'!CJ13</f>
        <v>-0.97713642659982725</v>
      </c>
      <c r="CM13" s="26">
        <f>'Revised App C - restatement'!CK13-'Orig. App C - restatement'!CK13</f>
        <v>-0.83444401550013936</v>
      </c>
      <c r="CN13" s="26">
        <f>'Revised App C - restatement'!CL13-'Orig. App C - restatement'!CL13</f>
        <v>2177.7672702</v>
      </c>
      <c r="CO13" s="26">
        <f>'Revised App C - restatement'!CM13-'Orig. App C - restatement'!CM13</f>
        <v>2157.5571182999997</v>
      </c>
      <c r="CP13" s="26">
        <f>'Revised App C - restatement'!CN13-'Orig. App C - restatement'!CN13</f>
        <v>2186.9128027000002</v>
      </c>
      <c r="CQ13" s="26">
        <f>'Revised App C - restatement'!CO13-'Orig. App C - restatement'!CO13</f>
        <v>2471.4246311000002</v>
      </c>
      <c r="CR13" s="26">
        <f>'Revised App C - restatement'!CP13-'Orig. App C - restatement'!CP13</f>
        <v>2601.2352487999997</v>
      </c>
      <c r="CS13" s="26">
        <f>'Revised App C - restatement'!CQ13-'Orig. App C - restatement'!CQ13</f>
        <v>2704.9770699000001</v>
      </c>
      <c r="CT13" s="26">
        <f>'Revised App C - restatement'!CR13-'Orig. App C - restatement'!CR13</f>
        <v>2833.3239806000001</v>
      </c>
      <c r="CU13" s="26">
        <f>'Revised App C - restatement'!CS13-'Orig. App C - restatement'!CS13</f>
        <v>2553.9789066999992</v>
      </c>
      <c r="CV13" s="26">
        <f>'Revised App C - restatement'!CT13-'Orig. App C - restatement'!CT13</f>
        <v>2754.8708614999996</v>
      </c>
      <c r="CW13" s="26">
        <f>'Revised App C - restatement'!CU13-'Orig. App C - restatement'!CU13</f>
        <v>2365.7377412999999</v>
      </c>
      <c r="CX13" s="26">
        <f>'Revised App C - restatement'!CV13-'Orig. App C - restatement'!CV13</f>
        <v>2222.6199502999998</v>
      </c>
      <c r="CY13" s="26">
        <f>'Revised App C - restatement'!CW13-'Orig. App C - restatement'!CW13</f>
        <v>0</v>
      </c>
      <c r="CZ13" s="26">
        <f>'Revised App C - restatement'!CX13-'Orig. App C - restatement'!CX13</f>
        <v>0</v>
      </c>
    </row>
    <row r="14" spans="4:104" x14ac:dyDescent="0.2">
      <c r="D14" s="21" t="s">
        <v>25</v>
      </c>
      <c r="E14" s="26">
        <f>'Orig. App C - restatement'!C14-'Revised App C - restatement'!C14</f>
        <v>0.8674869999999828</v>
      </c>
      <c r="F14" s="26">
        <f>'Orig. App C - restatement'!D14-'Revised App C - restatement'!D14</f>
        <v>0.86989999999991596</v>
      </c>
      <c r="G14" s="26">
        <f>'Orig. App C - restatement'!E14-'Revised App C - restatement'!E14</f>
        <v>0.89150500000005195</v>
      </c>
      <c r="H14" s="26">
        <f>'Orig. App C - restatement'!F14-'Revised App C - restatement'!F14</f>
        <v>0.88735399999995934</v>
      </c>
      <c r="I14" s="26">
        <f>'Orig. App C - restatement'!G14-'Revised App C - restatement'!G14</f>
        <v>0.90869599999996353</v>
      </c>
      <c r="J14" s="26">
        <f>'Orig. App C - restatement'!H14-'Revised App C - restatement'!H14</f>
        <v>0.9209049999999479</v>
      </c>
      <c r="K14" s="26">
        <f>'Orig. App C - restatement'!I14-'Revised App C - restatement'!I14</f>
        <v>0.89966600000002472</v>
      </c>
      <c r="L14" s="26">
        <f>'Orig. App C - restatement'!J14-'Revised App C - restatement'!J14</f>
        <v>0.88499400000000605</v>
      </c>
      <c r="M14" s="26">
        <f>'Orig. App C - restatement'!K14-'Revised App C - restatement'!K14</f>
        <v>0.8994439999999031</v>
      </c>
      <c r="N14" s="26">
        <f>'Orig. App C - restatement'!L14-'Revised App C - restatement'!L14</f>
        <v>0.93895500000007814</v>
      </c>
      <c r="O14" s="26">
        <f>'Orig. App C - restatement'!M14-'Revised App C - restatement'!M14</f>
        <v>0.83885400000008303</v>
      </c>
      <c r="P14" s="26">
        <f>'Orig. App C - restatement'!N14-'Revised App C - restatement'!N14</f>
        <v>0.948797999999897</v>
      </c>
      <c r="Q14" s="26">
        <f>'Orig. App C - restatement'!O14-'Revised App C - restatement'!O14</f>
        <v>0.89235400000006848</v>
      </c>
      <c r="R14" s="26">
        <f>'Orig. App C - restatement'!P14-'Revised App C - restatement'!P14</f>
        <v>0.98187800000005154</v>
      </c>
      <c r="S14" s="26">
        <f>'Orig. App C - restatement'!Q14-'Revised App C - restatement'!Q14</f>
        <v>1.0722379999999703</v>
      </c>
      <c r="T14" s="26">
        <f>'Orig. App C - restatement'!R14-'Revised App C - restatement'!R14</f>
        <v>1.2293170000000373</v>
      </c>
      <c r="U14" s="26">
        <f>'Orig. App C - restatement'!S14-'Revised App C - restatement'!S14</f>
        <v>1.2442439999999806</v>
      </c>
      <c r="V14" s="26">
        <f>'Orig. App C - restatement'!T14-'Revised App C - restatement'!T14</f>
        <v>1.240673999999899</v>
      </c>
      <c r="W14" s="26">
        <f>'Orig. App C - restatement'!U14-'Revised App C - restatement'!U14</f>
        <v>1.2330280000001039</v>
      </c>
      <c r="X14" s="26">
        <f>'Orig. App C - restatement'!V14-'Revised App C - restatement'!V14</f>
        <v>1.1855270000000928</v>
      </c>
      <c r="Y14" s="26">
        <f>'Orig. App C - restatement'!W14-'Revised App C - restatement'!W14</f>
        <v>1.1127120000001014</v>
      </c>
      <c r="Z14" s="26">
        <f>'Orig. App C - restatement'!X14-'Revised App C - restatement'!X14</f>
        <v>1.2305409999999029</v>
      </c>
      <c r="AA14" s="26">
        <f>'Orig. App C - restatement'!Y14-'Revised App C - restatement'!Y14</f>
        <v>1.132223999999951</v>
      </c>
      <c r="AB14" s="26">
        <f>'Orig. App C - restatement'!Z14-'Revised App C - restatement'!Z14</f>
        <v>1.2693759999999656</v>
      </c>
      <c r="AC14" s="26">
        <f>'Orig. App C - restatement'!AA14-'Revised App C - restatement'!AA14</f>
        <v>1.1652180000000953</v>
      </c>
      <c r="AD14" s="26">
        <f>'Orig. App C - restatement'!AB14-'Revised App C - restatement'!AB14</f>
        <v>1.2688080000000355</v>
      </c>
      <c r="AE14" s="26">
        <f>'Orig. App C - restatement'!AC14-'Revised App C - restatement'!AC14</f>
        <v>1.2999580000000606</v>
      </c>
      <c r="AF14" s="26">
        <f>'Orig. App C - restatement'!AD14-'Revised App C - restatement'!AD14</f>
        <v>1.3270390000000134</v>
      </c>
      <c r="AG14" s="26">
        <f>'Orig. App C - restatement'!AE14-'Revised App C - restatement'!AE14</f>
        <v>1.3125290000000405</v>
      </c>
      <c r="AH14" s="26">
        <f>'Orig. App C - restatement'!AF14-'Revised App C - restatement'!AF14</f>
        <v>1.2948389999999108</v>
      </c>
      <c r="AI14" s="26">
        <f>'Orig. App C - restatement'!AG14-'Revised App C - restatement'!AG14</f>
        <v>1.3438510000000861</v>
      </c>
      <c r="AJ14" s="26">
        <f>'Orig. App C - restatement'!AH14-'Revised App C - restatement'!AH14</f>
        <v>1.3094479999999749</v>
      </c>
      <c r="AK14" s="26">
        <f>'Orig. App C - restatement'!AI14-'Revised App C - restatement'!AI14</f>
        <v>1.2665260000001126</v>
      </c>
      <c r="AL14" s="26">
        <f>'Orig. App C - restatement'!AJ14-'Revised App C - restatement'!AJ14</f>
        <v>1.3548840000000837</v>
      </c>
      <c r="AM14" s="26">
        <f>'Orig. App C - restatement'!AK14-'Revised App C - restatement'!AK14</f>
        <v>1.3383429999998953</v>
      </c>
      <c r="AN14" s="26">
        <f>'Orig. App C - restatement'!AL14-'Revised App C - restatement'!AL14</f>
        <v>1.326958999999988</v>
      </c>
      <c r="AO14" s="26">
        <f>'Orig. App C - restatement'!AM14-'Revised App C - restatement'!AM14</f>
        <v>1.294360000000097</v>
      </c>
      <c r="AP14" s="26">
        <f>'Orig. App C - restatement'!AN14-'Revised App C - restatement'!AN14</f>
        <v>1.2814769999999953</v>
      </c>
      <c r="AQ14" s="26">
        <f>'Orig. App C - restatement'!AO14-'Revised App C - restatement'!AO14</f>
        <v>1.3123089999999138</v>
      </c>
      <c r="AR14" s="26">
        <f>'Orig. App C - restatement'!AP14-'Revised App C - restatement'!AP14</f>
        <v>1.3848929999994652</v>
      </c>
      <c r="AS14" s="26">
        <f>'Orig. App C - restatement'!AQ14-'Revised App C - restatement'!AQ14</f>
        <v>1.4012490000000071</v>
      </c>
      <c r="AT14" s="26">
        <f>'Orig. App C - restatement'!AR14-'Revised App C - restatement'!AR14</f>
        <v>1.3982009999999718</v>
      </c>
      <c r="AU14" s="26">
        <f>'Orig. App C - restatement'!AS14-'Revised App C - restatement'!AS14</f>
        <v>1.4910099999999602</v>
      </c>
      <c r="AV14" s="26">
        <f>'Orig. App C - restatement'!AT14-'Revised App C - restatement'!AT14</f>
        <v>1.4280859999998938</v>
      </c>
      <c r="AW14" s="26">
        <f>'Orig. App C - restatement'!AU14-'Revised App C - restatement'!AU14</f>
        <v>1.417596999999887</v>
      </c>
      <c r="AX14" s="26">
        <f>'Orig. App C - restatement'!AV14-'Revised App C - restatement'!AV14</f>
        <v>1.4530839999997625</v>
      </c>
      <c r="AY14" s="26">
        <f>'Orig. App C - restatement'!AW14-'Revised App C - restatement'!AW14</f>
        <v>1.3252739999998084</v>
      </c>
      <c r="AZ14" s="26">
        <f>'Orig. App C - restatement'!AX14-'Revised App C - restatement'!AX14</f>
        <v>1.431201000000101</v>
      </c>
      <c r="BA14" s="26">
        <f>'Orig. App C - restatement'!AY14-'Revised App C - restatement'!AY14</f>
        <v>0.82274199999994835</v>
      </c>
      <c r="BB14" s="26">
        <f>'Orig. App C - restatement'!AZ14-'Revised App C - restatement'!AZ14</f>
        <v>0.81111659999987751</v>
      </c>
      <c r="BC14" s="26">
        <f>'Orig. App C - restatement'!BA14-'Revised App C - restatement'!BA14</f>
        <v>0.64137299999993047</v>
      </c>
      <c r="BD14" s="26">
        <f>'Orig. App C - restatement'!BB14-'Revised App C - restatement'!BB14</f>
        <v>0.94451420000018516</v>
      </c>
      <c r="BE14" s="26">
        <f>'Orig. App C - restatement'!BC14-'Revised App C - restatement'!BC14</f>
        <v>1.9473639999998795</v>
      </c>
      <c r="BF14" s="26">
        <f>'Orig. App C - restatement'!BD14-'Revised App C - restatement'!BD14</f>
        <v>2.0613399999997455</v>
      </c>
      <c r="BG14" s="26">
        <f>'Orig. App C - restatement'!BE14-'Revised App C - restatement'!BE14</f>
        <v>2.0035806999997021</v>
      </c>
      <c r="BH14" s="26">
        <f>'Orig. App C - restatement'!BF14-'Revised App C - restatement'!BF14</f>
        <v>1.9504925999999614</v>
      </c>
      <c r="BI14" s="26">
        <f>'Orig. App C - restatement'!BG14-'Revised App C - restatement'!BG14</f>
        <v>1.412967799999933</v>
      </c>
      <c r="BJ14" s="26">
        <f>'Orig. App C - restatement'!BH14-'Revised App C - restatement'!BH14</f>
        <v>1.9635683999999856</v>
      </c>
      <c r="BK14" s="26">
        <f>'Orig. App C - restatement'!BI14-'Revised App C - restatement'!BI14</f>
        <v>1.5978055999999015</v>
      </c>
      <c r="BL14" s="26">
        <f>'Orig. App C - restatement'!BJ14-'Revised App C - restatement'!BJ14</f>
        <v>-0.14661549999982526</v>
      </c>
      <c r="BM14" s="26">
        <f>'Orig. App C - restatement'!BK14-'Revised App C - restatement'!BK14</f>
        <v>1.7097510000000966</v>
      </c>
      <c r="BN14" s="26">
        <f>'Orig. App C - restatement'!BL14-'Revised App C - restatement'!BL14</f>
        <v>1.8088780000000497</v>
      </c>
      <c r="BO14" s="26">
        <f>'Orig. App C - restatement'!BM14-'Revised App C - restatement'!BM14</f>
        <v>1.741657000000032</v>
      </c>
      <c r="BP14" s="26">
        <f>'Orig. App C - restatement'!BN14-'Revised App C - restatement'!BN14</f>
        <v>1.611210999999912</v>
      </c>
      <c r="BQ14" s="26">
        <f>'Orig. App C - restatement'!BO14-'Revised App C - restatement'!BO14</f>
        <v>1.5060339999999997</v>
      </c>
      <c r="BR14" s="26">
        <f>'Orig. App C - restatement'!BP14-'Revised App C - restatement'!BP14</f>
        <v>1.4863299999999526</v>
      </c>
      <c r="BS14" s="26">
        <f>'Orig. App C - restatement'!BQ14-'Revised App C - restatement'!BQ14</f>
        <v>1.5840659999998934</v>
      </c>
      <c r="BT14" s="26">
        <f>'Orig. App C - restatement'!BR14-'Revised App C - restatement'!BR14</f>
        <v>1.6342340000001059</v>
      </c>
      <c r="BU14" s="26">
        <f>'Orig. App C - restatement'!BS14-'Revised App C - restatement'!BS14</f>
        <v>1.8681679999999687</v>
      </c>
      <c r="BV14" s="26">
        <f>'Orig. App C - restatement'!BT14-'Revised App C - restatement'!BT14</f>
        <v>1.8044509999999718</v>
      </c>
      <c r="BW14" s="26">
        <f>'Orig. App C - restatement'!BU14-'Revised App C - restatement'!BU14</f>
        <v>1.6426579999999831</v>
      </c>
      <c r="BX14" s="26">
        <f>'Orig. App C - restatement'!BV14-'Revised App C - restatement'!BV14</f>
        <v>1.9081200000000536</v>
      </c>
      <c r="BY14" s="26">
        <f>'Orig. App C - restatement'!BW14-'Revised App C - restatement'!BW14</f>
        <v>1.748719000000051</v>
      </c>
      <c r="BZ14" s="26">
        <f>'Orig. App C - restatement'!BX14-'Revised App C - restatement'!BX14</f>
        <v>1.8215390000000298</v>
      </c>
      <c r="CA14" s="26">
        <f>'Orig. App C - restatement'!BY14-'Revised App C - restatement'!BY14</f>
        <v>1.8851600000000417</v>
      </c>
      <c r="CB14" s="26">
        <f>'Orig. App C - restatement'!BZ14-'Revised App C - restatement'!BZ14</f>
        <v>1.8919849999999769</v>
      </c>
      <c r="CC14" s="26">
        <f>'Orig. App C - restatement'!CA14-'Revised App C - restatement'!CA14</f>
        <v>2.5069530000000668</v>
      </c>
      <c r="CD14" s="26">
        <f>'Orig. App C - restatement'!CB14-'Revised App C - restatement'!CB14</f>
        <v>2.2018189999998867</v>
      </c>
      <c r="CE14" s="26">
        <f>'Orig. App C - restatement'!CC14-'Revised App C - restatement'!CC14</f>
        <v>2.2362060000000383</v>
      </c>
      <c r="CF14" s="26">
        <f>'Orig. App C - restatement'!CD14-'Revised App C - restatement'!CD14</f>
        <v>2.2650949999999739</v>
      </c>
      <c r="CG14" s="26">
        <f>'Orig. App C - restatement'!CE14-'Revised App C - restatement'!CE14</f>
        <v>2.1013359999999466</v>
      </c>
      <c r="CH14" s="26">
        <f>'Orig. App C - restatement'!CF14-'Revised App C - restatement'!CF14</f>
        <v>1.81818300000009</v>
      </c>
      <c r="CI14" s="26">
        <f>'Orig. App C - restatement'!CG14-'Revised App C - restatement'!CG14</f>
        <v>1.6741779999999835</v>
      </c>
      <c r="CJ14" s="26">
        <f>'Orig. App C - restatement'!CH14-'Revised App C - restatement'!CH14</f>
        <v>1.6929319999999279</v>
      </c>
      <c r="CK14" s="26">
        <f>'Orig. App C - restatement'!CI14-'Revised App C - restatement'!CI14</f>
        <v>0</v>
      </c>
      <c r="CL14" s="26">
        <f>'Orig. App C - restatement'!CJ14-'Revised App C - restatement'!CJ14</f>
        <v>0</v>
      </c>
      <c r="CM14" s="26">
        <f>'Orig. App C - restatement'!CK14-'Revised App C - restatement'!CK14</f>
        <v>0</v>
      </c>
      <c r="CN14" s="26">
        <f>'Orig. App C - restatement'!CL14-'Revised App C - restatement'!CL14</f>
        <v>-1061.3708019999999</v>
      </c>
      <c r="CO14" s="26">
        <f>'Orig. App C - restatement'!CM14-'Revised App C - restatement'!CM14</f>
        <v>-1053.5282630000004</v>
      </c>
      <c r="CP14" s="26">
        <f>'Orig. App C - restatement'!CN14-'Revised App C - restatement'!CN14</f>
        <v>-1037.0643209999998</v>
      </c>
      <c r="CQ14" s="26">
        <f>'Orig. App C - restatement'!CO14-'Revised App C - restatement'!CO14</f>
        <v>-1112.049039</v>
      </c>
      <c r="CR14" s="26">
        <f>'Orig. App C - restatement'!CP14-'Revised App C - restatement'!CP14</f>
        <v>-1100.4062710000001</v>
      </c>
      <c r="CS14" s="26">
        <f>'Orig. App C - restatement'!CQ14-'Revised App C - restatement'!CQ14</f>
        <v>-1032.0471509999998</v>
      </c>
      <c r="CT14" s="26">
        <f>'Orig. App C - restatement'!CR14-'Revised App C - restatement'!CR14</f>
        <v>-1128.7440779999993</v>
      </c>
      <c r="CU14" s="26">
        <f>'Orig. App C - restatement'!CS14-'Revised App C - restatement'!CS14</f>
        <v>-1034.0992719999999</v>
      </c>
      <c r="CV14" s="26">
        <f>'Orig. App C - restatement'!CT14-'Revised App C - restatement'!CT14</f>
        <v>-1113.701229</v>
      </c>
      <c r="CW14" s="26">
        <f>'Orig. App C - restatement'!CU14-'Revised App C - restatement'!CU14</f>
        <v>-1042.3557440000002</v>
      </c>
      <c r="CX14" s="26">
        <f>'Orig. App C - restatement'!CV14-'Revised App C - restatement'!CV14</f>
        <v>-1045.6435929999998</v>
      </c>
      <c r="CY14" s="26">
        <f>'Orig. App C - restatement'!CW14-'Revised App C - restatement'!CW14</f>
        <v>0</v>
      </c>
      <c r="CZ14" s="26">
        <f>'Orig. App C - restatement'!CX14-'Revised App C - restatement'!CX14</f>
        <v>0</v>
      </c>
    </row>
    <row r="16" spans="4:104" x14ac:dyDescent="0.2">
      <c r="D16" s="11"/>
    </row>
    <row r="17" spans="1:90" ht="41.25" customHeight="1" x14ac:dyDescent="0.2">
      <c r="D17" s="152" t="s">
        <v>122</v>
      </c>
      <c r="E17" s="159" t="s">
        <v>110</v>
      </c>
      <c r="F17" s="159"/>
      <c r="G17" s="153" t="s">
        <v>29</v>
      </c>
      <c r="H17" s="154"/>
      <c r="I17" s="154"/>
      <c r="J17" s="154"/>
      <c r="K17" s="154"/>
      <c r="L17" s="154"/>
      <c r="M17" s="154"/>
      <c r="N17" s="154"/>
      <c r="O17" s="154"/>
      <c r="P17" s="154"/>
      <c r="Q17" s="155"/>
    </row>
    <row r="18" spans="1:90" ht="25.5" customHeight="1" x14ac:dyDescent="0.2">
      <c r="A18" s="25" t="s">
        <v>30</v>
      </c>
      <c r="B18" s="25" t="s">
        <v>31</v>
      </c>
      <c r="D18" s="152"/>
      <c r="E18" s="29" t="s">
        <v>32</v>
      </c>
      <c r="F18" s="29" t="s">
        <v>33</v>
      </c>
      <c r="G18" s="156"/>
      <c r="H18" s="157"/>
      <c r="I18" s="157"/>
      <c r="J18" s="157"/>
      <c r="K18" s="157"/>
      <c r="L18" s="157"/>
      <c r="M18" s="157"/>
      <c r="N18" s="157"/>
      <c r="O18" s="157"/>
      <c r="P18" s="157"/>
      <c r="Q18" s="158"/>
      <c r="CL18" s="27"/>
    </row>
    <row r="19" spans="1:90" x14ac:dyDescent="0.2">
      <c r="A19" s="25">
        <v>1</v>
      </c>
      <c r="B19" s="25">
        <v>12</v>
      </c>
      <c r="D19" s="28" t="s">
        <v>9</v>
      </c>
      <c r="E19" s="28">
        <f t="shared" ref="E19:E27" ca="1" si="2">SUM(OFFSET(Entry_Anchor,0,A19,1,B19))</f>
        <v>0</v>
      </c>
      <c r="F19" s="28">
        <f t="shared" ref="F19:F27" ca="1" si="3">SUM(OFFSET(NHH_Exit_Anchor,0,A19,1,B19),OFFSET(HH_Exit_Anchor,0,A19,1,B19))</f>
        <v>10.756557999999814</v>
      </c>
      <c r="G19" s="151" t="s">
        <v>134</v>
      </c>
      <c r="H19" s="151"/>
      <c r="I19" s="151"/>
      <c r="J19" s="151"/>
      <c r="K19" s="151"/>
      <c r="L19" s="151"/>
      <c r="M19" s="151"/>
      <c r="N19" s="151"/>
      <c r="O19" s="151"/>
      <c r="P19" s="151"/>
      <c r="Q19" s="151"/>
    </row>
    <row r="20" spans="1:90" x14ac:dyDescent="0.2">
      <c r="A20" s="25">
        <f>A19+12</f>
        <v>13</v>
      </c>
      <c r="B20" s="25">
        <v>12</v>
      </c>
      <c r="D20" s="28" t="s">
        <v>10</v>
      </c>
      <c r="E20" s="28">
        <f t="shared" ca="1" si="2"/>
        <v>0</v>
      </c>
      <c r="F20" s="28">
        <f t="shared" ca="1" si="3"/>
        <v>13.824113000000125</v>
      </c>
      <c r="G20" s="151" t="s">
        <v>134</v>
      </c>
      <c r="H20" s="151"/>
      <c r="I20" s="151"/>
      <c r="J20" s="151"/>
      <c r="K20" s="151"/>
      <c r="L20" s="151"/>
      <c r="M20" s="151"/>
      <c r="N20" s="151"/>
      <c r="O20" s="151"/>
      <c r="P20" s="151"/>
      <c r="Q20" s="151"/>
    </row>
    <row r="21" spans="1:90" x14ac:dyDescent="0.2">
      <c r="A21" s="25">
        <f t="shared" ref="A21:A27" si="4">A20+12</f>
        <v>25</v>
      </c>
      <c r="B21" s="25">
        <v>12</v>
      </c>
      <c r="D21" s="28" t="s">
        <v>11</v>
      </c>
      <c r="E21" s="28">
        <f t="shared" ca="1" si="2"/>
        <v>0</v>
      </c>
      <c r="F21" s="28">
        <f t="shared" ca="1" si="3"/>
        <v>15.608402000000297</v>
      </c>
      <c r="G21" s="151" t="s">
        <v>134</v>
      </c>
      <c r="H21" s="151"/>
      <c r="I21" s="151"/>
      <c r="J21" s="151"/>
      <c r="K21" s="151"/>
      <c r="L21" s="151"/>
      <c r="M21" s="151"/>
      <c r="N21" s="151"/>
      <c r="O21" s="151"/>
      <c r="P21" s="151"/>
      <c r="Q21" s="151"/>
    </row>
    <row r="22" spans="1:90" x14ac:dyDescent="0.2">
      <c r="A22" s="25">
        <f t="shared" si="4"/>
        <v>37</v>
      </c>
      <c r="B22" s="25">
        <v>12</v>
      </c>
      <c r="D22" s="28" t="s">
        <v>12</v>
      </c>
      <c r="E22" s="28">
        <f t="shared" ca="1" si="2"/>
        <v>0</v>
      </c>
      <c r="F22" s="28">
        <f t="shared" ca="1" si="3"/>
        <v>16.618740999998863</v>
      </c>
      <c r="G22" s="151" t="s">
        <v>134</v>
      </c>
      <c r="H22" s="151"/>
      <c r="I22" s="151"/>
      <c r="J22" s="151"/>
      <c r="K22" s="151"/>
      <c r="L22" s="151"/>
      <c r="M22" s="151"/>
      <c r="N22" s="151"/>
      <c r="O22" s="151"/>
      <c r="P22" s="151"/>
      <c r="Q22" s="151"/>
    </row>
    <row r="23" spans="1:90" x14ac:dyDescent="0.2">
      <c r="A23" s="25">
        <f t="shared" si="4"/>
        <v>49</v>
      </c>
      <c r="B23" s="25">
        <v>12</v>
      </c>
      <c r="D23" s="28" t="s">
        <v>13</v>
      </c>
      <c r="E23" s="28">
        <f t="shared" ca="1" si="2"/>
        <v>0</v>
      </c>
      <c r="F23" s="28">
        <f t="shared" ca="1" si="3"/>
        <v>16.010249399999225</v>
      </c>
      <c r="G23" s="151" t="s">
        <v>139</v>
      </c>
      <c r="H23" s="151"/>
      <c r="I23" s="151"/>
      <c r="J23" s="151"/>
      <c r="K23" s="151"/>
      <c r="L23" s="151"/>
      <c r="M23" s="151"/>
      <c r="N23" s="151"/>
      <c r="O23" s="151"/>
      <c r="P23" s="151"/>
      <c r="Q23" s="151"/>
    </row>
    <row r="24" spans="1:90" x14ac:dyDescent="0.2">
      <c r="A24" s="25">
        <f t="shared" si="4"/>
        <v>61</v>
      </c>
      <c r="B24" s="25">
        <v>12</v>
      </c>
      <c r="D24" s="28" t="s">
        <v>51</v>
      </c>
      <c r="E24" s="28">
        <f t="shared" ca="1" si="2"/>
        <v>-21.636778852100178</v>
      </c>
      <c r="F24" s="28">
        <f t="shared" ca="1" si="3"/>
        <v>20.305558000000019</v>
      </c>
      <c r="G24" s="151" t="s">
        <v>136</v>
      </c>
      <c r="H24" s="151"/>
      <c r="I24" s="151"/>
      <c r="J24" s="151"/>
      <c r="K24" s="151"/>
      <c r="L24" s="151"/>
      <c r="M24" s="151"/>
      <c r="N24" s="151"/>
      <c r="O24" s="151"/>
      <c r="P24" s="151"/>
      <c r="Q24" s="151"/>
    </row>
    <row r="25" spans="1:90" ht="12.75" customHeight="1" x14ac:dyDescent="0.2">
      <c r="A25" s="25">
        <f t="shared" si="4"/>
        <v>73</v>
      </c>
      <c r="B25" s="25">
        <v>12</v>
      </c>
      <c r="D25" s="28" t="s">
        <v>52</v>
      </c>
      <c r="E25" s="28">
        <f t="shared" ca="1" si="2"/>
        <v>-12.120561044900569</v>
      </c>
      <c r="F25" s="28">
        <f t="shared" ca="1" si="3"/>
        <v>23.844105000000013</v>
      </c>
      <c r="G25" s="151" t="s">
        <v>137</v>
      </c>
      <c r="H25" s="151"/>
      <c r="I25" s="151"/>
      <c r="J25" s="151"/>
      <c r="K25" s="151"/>
      <c r="L25" s="151"/>
      <c r="M25" s="151"/>
      <c r="N25" s="151"/>
      <c r="O25" s="151"/>
      <c r="P25" s="151"/>
      <c r="Q25" s="151"/>
    </row>
    <row r="26" spans="1:90" x14ac:dyDescent="0.2">
      <c r="A26" s="25">
        <f t="shared" si="4"/>
        <v>85</v>
      </c>
      <c r="B26" s="25">
        <v>12</v>
      </c>
      <c r="D26" s="28" t="s">
        <v>53</v>
      </c>
      <c r="E26" s="28">
        <f t="shared" ca="1" si="2"/>
        <v>22439.180586718998</v>
      </c>
      <c r="F26" s="28">
        <f t="shared" ca="1" si="3"/>
        <v>-21303.517175999998</v>
      </c>
      <c r="G26" s="151" t="s">
        <v>138</v>
      </c>
      <c r="H26" s="151"/>
      <c r="I26" s="151"/>
      <c r="J26" s="151"/>
      <c r="K26" s="151"/>
      <c r="L26" s="151"/>
      <c r="M26" s="151"/>
      <c r="N26" s="151"/>
      <c r="O26" s="151"/>
      <c r="P26" s="151"/>
      <c r="Q26" s="151"/>
    </row>
    <row r="27" spans="1:90" x14ac:dyDescent="0.2">
      <c r="A27" s="25">
        <f t="shared" si="4"/>
        <v>97</v>
      </c>
      <c r="B27" s="25">
        <v>4</v>
      </c>
      <c r="D27" s="28" t="s">
        <v>28</v>
      </c>
      <c r="E27" s="28">
        <f t="shared" ca="1" si="2"/>
        <v>4588.3576916000002</v>
      </c>
      <c r="F27" s="28">
        <f t="shared" ca="1" si="3"/>
        <v>-4216.0681649999997</v>
      </c>
      <c r="G27" s="151" t="s">
        <v>135</v>
      </c>
      <c r="H27" s="151"/>
      <c r="I27" s="151"/>
      <c r="J27" s="151"/>
      <c r="K27" s="151"/>
      <c r="L27" s="151"/>
      <c r="M27" s="151"/>
      <c r="N27" s="151"/>
      <c r="O27" s="151"/>
      <c r="P27" s="151"/>
      <c r="Q27" s="151"/>
    </row>
    <row r="29" spans="1:90" x14ac:dyDescent="0.2">
      <c r="D29" s="124" t="s">
        <v>109</v>
      </c>
    </row>
    <row r="30" spans="1:90" x14ac:dyDescent="0.2">
      <c r="D30" s="124"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0866141732283472" right="0.70866141732283472" top="0.74803149606299213" bottom="0.74803149606299213" header="0.31496062992125984" footer="0.31496062992125984"/>
  <pageSetup paperSize="8" orientation="landscape" r:id="rId1"/>
  <headerFooter>
    <oddFooter>&amp;L&amp;Z&amp;F&amp;A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2013-09-26T17:23:12+00:00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Props1.xml><?xml version="1.0" encoding="utf-8"?>
<ds:datastoreItem xmlns:ds="http://schemas.openxmlformats.org/officeDocument/2006/customXml" ds:itemID="{65785215-530E-4213-B4C4-B4CDBF10DB27}"/>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41A8BBD6-9823-477B-9D5B-7937936FD5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SF mapping</vt:lpstr>
      <vt:lpstr>'App C delta'!Entry_Anchor</vt:lpstr>
      <vt:lpstr>Entry_Anchor</vt:lpstr>
      <vt:lpstr>'App C delta'!HH_Exit_Anchor</vt:lpstr>
      <vt:lpstr>HH_Exit_Anchor</vt:lpstr>
      <vt:lpstr>'App C delta'!NHH_Exit_Anchor</vt:lpstr>
      <vt:lpstr>NHH_Exit_Anchor</vt:lpstr>
      <vt:lpstr>'App C delta'!Print_Area</vt:lpstr>
      <vt:lpstr>'Fully-reconciled delta'!Print_Area</vt:lpstr>
      <vt:lpstr>'Statistical analysis'!Print_Area</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lastModifiedBy>Wornell, Dave I.</cp:lastModifiedBy>
  <cp:lastPrinted>2013-09-23T15:00:16Z</cp:lastPrinted>
  <dcterms:created xsi:type="dcterms:W3CDTF">2013-06-13T19:10:54Z</dcterms:created>
  <dcterms:modified xsi:type="dcterms:W3CDTF">2013-09-23T15:02:35Z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11" name="Publication Date:">
    <vt:lpwstr>2013-07-12T00:00:00+00:00</vt:lpwstr>
  </property>
  <property fmtid="{D5CDD505-2E9C-101B-9397-08002B2CF9AE}" pid="12" name="Work Area">
    <vt:lpwstr>Electricity Distribution</vt:lpwstr>
  </property>
</Properties>
</file>