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80" windowWidth="19320" windowHeight="11700" tabRatio="838" activeTab="4"/>
  </bookViews>
  <sheets>
    <sheet name="Notes" sheetId="6" r:id="rId1"/>
    <sheet name="Close out - all DNOs" sheetId="1" r:id="rId2"/>
    <sheet name="Revised fully-reconciled - all" sheetId="2" r:id="rId3"/>
    <sheet name="Orig. fully-reconciled - all" sheetId="4" r:id="rId4"/>
    <sheet name="Fully-reconciled delta" sheetId="5" r:id="rId5"/>
    <sheet name="Annual incentive - all" sheetId="11" r:id="rId6"/>
    <sheet name="Revised App C - restatement" sheetId="3" r:id="rId7"/>
    <sheet name="Orig. App C - restatement" sheetId="9" r:id="rId8"/>
    <sheet name="App C delta" sheetId="10" r:id="rId9"/>
    <sheet name="Statistical analysis" sheetId="7" r:id="rId10"/>
    <sheet name="SF mapping" sheetId="8" r:id="rId11"/>
  </sheets>
  <definedNames>
    <definedName name="Entry_Anchor" localSheetId="8">'App C delta'!$D$13</definedName>
    <definedName name="Entry_Anchor">'Fully-reconciled delta'!$D$13</definedName>
    <definedName name="HH_Exit_Anchor" localSheetId="8">'App C delta'!$D$14</definedName>
    <definedName name="HH_Exit_Anchor">'Fully-reconciled delta'!$D$14</definedName>
    <definedName name="NHH_Exit_Anchor" localSheetId="8">'App C delta'!$D$9</definedName>
    <definedName name="NHH_Exit_Anchor">'Fully-reconciled delta'!$D$9</definedName>
    <definedName name="_xlnm.Print_Area" localSheetId="4">'Fully-reconciled delta'!$C$1:$Q$28</definedName>
    <definedName name="_xlnm.Print_Area" localSheetId="9">'Statistical analysis'!$A$1:$O$80</definedName>
  </definedNames>
  <calcPr calcId="145621"/>
</workbook>
</file>

<file path=xl/calcChain.xml><?xml version="1.0" encoding="utf-8"?>
<calcChain xmlns="http://schemas.openxmlformats.org/spreadsheetml/2006/main">
  <c r="E11" i="11" l="1"/>
  <c r="E18" i="11"/>
  <c r="E25" i="11"/>
  <c r="E32" i="11"/>
  <c r="E39" i="11"/>
  <c r="F38" i="11" l="1"/>
  <c r="F37" i="11"/>
  <c r="F36" i="11"/>
  <c r="F35" i="11"/>
  <c r="F34" i="11"/>
  <c r="F31" i="11"/>
  <c r="F30" i="11"/>
  <c r="F29" i="11"/>
  <c r="F28" i="11"/>
  <c r="F27" i="11"/>
  <c r="F24" i="11"/>
  <c r="F23" i="11"/>
  <c r="F22" i="11"/>
  <c r="F21" i="11"/>
  <c r="F20" i="11"/>
  <c r="F17" i="11"/>
  <c r="F16" i="11"/>
  <c r="F15" i="11"/>
  <c r="F14" i="11"/>
  <c r="F13" i="11"/>
  <c r="F7" i="11"/>
  <c r="F8" i="11"/>
  <c r="F9" i="11"/>
  <c r="F10" i="11"/>
  <c r="F6" i="11"/>
  <c r="BJ9" i="4" l="1"/>
  <c r="BI9" i="4"/>
  <c r="BH9" i="4"/>
  <c r="BG9" i="4"/>
  <c r="BF9" i="4"/>
  <c r="BE9" i="4"/>
  <c r="BD9" i="4"/>
  <c r="BC9" i="4"/>
  <c r="BB9" i="4"/>
  <c r="BA9" i="4"/>
  <c r="AZ9" i="4"/>
  <c r="AY9" i="4"/>
  <c r="AX9" i="4"/>
  <c r="AW9" i="4"/>
  <c r="AV9" i="4"/>
  <c r="AU9" i="4"/>
  <c r="AT9" i="4"/>
  <c r="AS9" i="4"/>
  <c r="AR9" i="4"/>
  <c r="AQ9" i="4"/>
  <c r="AP9" i="4"/>
  <c r="AO9" i="4"/>
  <c r="AN9" i="4"/>
  <c r="AM9" i="4"/>
  <c r="AL9" i="4"/>
  <c r="AK9" i="4"/>
  <c r="AJ9" i="4"/>
  <c r="AI9" i="4"/>
  <c r="AH9" i="4"/>
  <c r="AG9" i="4"/>
  <c r="AF9" i="4"/>
  <c r="AE9" i="4"/>
  <c r="AD9" i="4"/>
  <c r="AC9" i="4"/>
  <c r="AB9" i="4"/>
  <c r="AA9" i="4"/>
  <c r="Z9" i="4"/>
  <c r="Y9" i="4"/>
  <c r="X9" i="4"/>
  <c r="W9" i="4"/>
  <c r="V9" i="4"/>
  <c r="U9" i="4"/>
  <c r="T9" i="4"/>
  <c r="S9" i="4"/>
  <c r="R9" i="4"/>
  <c r="Q9" i="4"/>
  <c r="P9" i="4"/>
  <c r="O9" i="4"/>
  <c r="N9" i="4"/>
  <c r="M9" i="4"/>
  <c r="L9" i="4"/>
  <c r="K9" i="4"/>
  <c r="J9" i="4"/>
  <c r="I9" i="4"/>
  <c r="H9" i="4"/>
  <c r="G9" i="4"/>
  <c r="F9" i="4"/>
  <c r="E9" i="4"/>
  <c r="D9" i="4"/>
  <c r="C9" i="4"/>
  <c r="AZ9" i="2" l="1"/>
  <c r="BA9" i="2"/>
  <c r="BB9" i="2"/>
  <c r="BC9" i="2"/>
  <c r="BD9" i="2"/>
  <c r="BE9" i="2"/>
  <c r="BF9" i="2"/>
  <c r="BG9" i="2"/>
  <c r="BH9" i="2"/>
  <c r="BI9" i="2"/>
  <c r="BJ9" i="2"/>
  <c r="AY9" i="2"/>
  <c r="AQ9" i="2"/>
  <c r="AR9" i="2"/>
  <c r="AS9" i="2"/>
  <c r="AT9" i="2"/>
  <c r="AU9" i="2"/>
  <c r="AV9" i="2"/>
  <c r="AW9" i="2"/>
  <c r="AX9" i="2"/>
  <c r="D9" i="2"/>
  <c r="E9" i="2"/>
  <c r="F9" i="2"/>
  <c r="G9" i="2"/>
  <c r="H9" i="2"/>
  <c r="I9" i="2"/>
  <c r="J9" i="2"/>
  <c r="K9" i="2"/>
  <c r="L9" i="2"/>
  <c r="M9" i="2"/>
  <c r="N9" i="2"/>
  <c r="O9" i="2"/>
  <c r="P9" i="2"/>
  <c r="Q9" i="2"/>
  <c r="R9" i="2"/>
  <c r="S9" i="2"/>
  <c r="T9" i="2"/>
  <c r="U9" i="2"/>
  <c r="V9" i="2"/>
  <c r="W9" i="2"/>
  <c r="X9" i="2"/>
  <c r="Y9" i="2"/>
  <c r="Z9" i="2"/>
  <c r="AA9" i="2"/>
  <c r="AB9" i="2"/>
  <c r="AC9" i="2"/>
  <c r="AD9" i="2"/>
  <c r="AE9" i="2"/>
  <c r="AF9" i="2"/>
  <c r="AG9" i="2"/>
  <c r="AH9" i="2"/>
  <c r="AI9" i="2"/>
  <c r="AJ9" i="2"/>
  <c r="AK9" i="2"/>
  <c r="AL9" i="2"/>
  <c r="AM9" i="2"/>
  <c r="AN9" i="2"/>
  <c r="AO9" i="2"/>
  <c r="AP9" i="2"/>
  <c r="C9" i="2"/>
  <c r="C6" i="1"/>
  <c r="C53" i="11" l="1"/>
  <c r="C52" i="11"/>
  <c r="C51" i="11"/>
  <c r="C50" i="11"/>
  <c r="F39" i="11"/>
  <c r="D39" i="11"/>
  <c r="D53" i="11" s="1"/>
  <c r="F32" i="11"/>
  <c r="D32" i="11"/>
  <c r="D52" i="11" s="1"/>
  <c r="F25" i="11"/>
  <c r="D25" i="11"/>
  <c r="D51" i="11" s="1"/>
  <c r="F18" i="11"/>
  <c r="D18" i="11"/>
  <c r="D50" i="11" s="1"/>
  <c r="E3" i="10"/>
  <c r="G13" i="5"/>
  <c r="C49" i="11"/>
  <c r="G11" i="11"/>
  <c r="F11" i="11"/>
  <c r="D11" i="11"/>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BE13" i="10"/>
  <c r="BF13" i="10"/>
  <c r="BG13" i="10"/>
  <c r="BH13" i="10"/>
  <c r="BI13" i="10"/>
  <c r="BJ13" i="10"/>
  <c r="BK13" i="10"/>
  <c r="BL13" i="10"/>
  <c r="BM13" i="10"/>
  <c r="BN13" i="10"/>
  <c r="BO13" i="10"/>
  <c r="BP13" i="10"/>
  <c r="BQ13" i="10"/>
  <c r="BR13" i="10"/>
  <c r="BS13" i="10"/>
  <c r="BT13" i="10"/>
  <c r="BU13" i="10"/>
  <c r="BV13" i="10"/>
  <c r="BW13" i="10"/>
  <c r="BX13" i="10"/>
  <c r="BY13" i="10"/>
  <c r="BZ13" i="10"/>
  <c r="CA13" i="10"/>
  <c r="CB13" i="10"/>
  <c r="CC13" i="10"/>
  <c r="CD13" i="10"/>
  <c r="CE13" i="10"/>
  <c r="CF13" i="10"/>
  <c r="CG13" i="10"/>
  <c r="CH13" i="10"/>
  <c r="CI13" i="10"/>
  <c r="CJ13" i="10"/>
  <c r="CK13" i="10"/>
  <c r="CL13" i="10"/>
  <c r="CM13" i="10"/>
  <c r="CN13" i="10"/>
  <c r="CO13" i="10"/>
  <c r="CP13" i="10"/>
  <c r="CQ13" i="10"/>
  <c r="CR13" i="10"/>
  <c r="CS13" i="10"/>
  <c r="CT13" i="10"/>
  <c r="CU13" i="10"/>
  <c r="CV13" i="10"/>
  <c r="CW13" i="10"/>
  <c r="CX13" i="10"/>
  <c r="CY13" i="10"/>
  <c r="CZ13" i="10"/>
  <c r="E13" i="10"/>
  <c r="D49" i="11" l="1"/>
  <c r="CZ14" i="10" l="1"/>
  <c r="CY14" i="10"/>
  <c r="CX14" i="10"/>
  <c r="CW14" i="10"/>
  <c r="CV14" i="10"/>
  <c r="CU14" i="10"/>
  <c r="CT14" i="10"/>
  <c r="CS14" i="10"/>
  <c r="CR14" i="10"/>
  <c r="CQ14" i="10"/>
  <c r="CP14" i="10"/>
  <c r="CO14" i="10"/>
  <c r="CN14" i="10"/>
  <c r="CM14" i="10"/>
  <c r="CL14" i="10"/>
  <c r="CK14" i="10"/>
  <c r="CJ14" i="10"/>
  <c r="CI14" i="10"/>
  <c r="CH14" i="10"/>
  <c r="CG14" i="10"/>
  <c r="CF14" i="10"/>
  <c r="CE14" i="10"/>
  <c r="CD14" i="10"/>
  <c r="CC14" i="10"/>
  <c r="CB14" i="10"/>
  <c r="CA14" i="10"/>
  <c r="BZ14" i="10"/>
  <c r="BY14" i="10"/>
  <c r="BX14" i="10"/>
  <c r="BW14" i="10"/>
  <c r="BV14" i="10"/>
  <c r="BU14" i="10"/>
  <c r="BT14" i="10"/>
  <c r="BS14" i="10"/>
  <c r="BR14" i="10"/>
  <c r="BQ14" i="10"/>
  <c r="BP14" i="10"/>
  <c r="BO14" i="10"/>
  <c r="BN14" i="10"/>
  <c r="BM14" i="10"/>
  <c r="BL14" i="10"/>
  <c r="BK14" i="10"/>
  <c r="BJ14" i="10"/>
  <c r="BI14" i="10"/>
  <c r="BH14" i="10"/>
  <c r="BG14" i="10"/>
  <c r="BF14" i="10"/>
  <c r="BE14" i="10"/>
  <c r="BD14" i="10"/>
  <c r="BC14" i="10"/>
  <c r="BB14" i="10"/>
  <c r="BA14" i="10"/>
  <c r="AZ14" i="10"/>
  <c r="AY14" i="10"/>
  <c r="AX14" i="10"/>
  <c r="AW14" i="10"/>
  <c r="AV14" i="10"/>
  <c r="AU14" i="10"/>
  <c r="AT14" i="10"/>
  <c r="AS14" i="10"/>
  <c r="AR14" i="10"/>
  <c r="AQ14" i="10"/>
  <c r="AP14" i="10"/>
  <c r="AO14" i="10"/>
  <c r="AN14" i="10"/>
  <c r="AM14" i="10"/>
  <c r="AL14" i="10"/>
  <c r="AK14" i="10"/>
  <c r="AJ14" i="10"/>
  <c r="AI14" i="10"/>
  <c r="AH14" i="10"/>
  <c r="AG14" i="10"/>
  <c r="AF14" i="10"/>
  <c r="AE14" i="10"/>
  <c r="AD14" i="10"/>
  <c r="AC14" i="10"/>
  <c r="AB14" i="10"/>
  <c r="AA14" i="10"/>
  <c r="Z14" i="10"/>
  <c r="Y14" i="10"/>
  <c r="X14" i="10"/>
  <c r="W14" i="10"/>
  <c r="V14" i="10"/>
  <c r="U14" i="10"/>
  <c r="T14" i="10"/>
  <c r="S14" i="10"/>
  <c r="R14" i="10"/>
  <c r="Q14" i="10"/>
  <c r="P14" i="10"/>
  <c r="O14" i="10"/>
  <c r="N14" i="10"/>
  <c r="M14" i="10"/>
  <c r="L14" i="10"/>
  <c r="K14" i="10"/>
  <c r="J14" i="10"/>
  <c r="I14" i="10"/>
  <c r="H14" i="10"/>
  <c r="G14" i="10"/>
  <c r="F14" i="10"/>
  <c r="E14" i="10"/>
  <c r="F3" i="10"/>
  <c r="G3" i="10"/>
  <c r="H3" i="10"/>
  <c r="I3" i="10"/>
  <c r="J3" i="10"/>
  <c r="K3" i="10"/>
  <c r="L3" i="10"/>
  <c r="M3" i="10"/>
  <c r="N3" i="10"/>
  <c r="O3" i="10"/>
  <c r="P3" i="10"/>
  <c r="Q3" i="10"/>
  <c r="R3" i="10"/>
  <c r="S3" i="10"/>
  <c r="T3" i="10"/>
  <c r="U3" i="10"/>
  <c r="V3" i="10"/>
  <c r="W3" i="10"/>
  <c r="X3" i="10"/>
  <c r="Y3" i="10"/>
  <c r="Z3" i="10"/>
  <c r="AA3" i="10"/>
  <c r="AB3" i="10"/>
  <c r="AC3" i="10"/>
  <c r="AD3" i="10"/>
  <c r="AE3" i="10"/>
  <c r="AF3" i="10"/>
  <c r="AG3" i="10"/>
  <c r="AH3" i="10"/>
  <c r="AI3" i="10"/>
  <c r="AJ3" i="10"/>
  <c r="AK3" i="10"/>
  <c r="AL3" i="10"/>
  <c r="AM3" i="10"/>
  <c r="AN3" i="10"/>
  <c r="AO3" i="10"/>
  <c r="AP3" i="10"/>
  <c r="AQ3" i="10"/>
  <c r="AR3" i="10"/>
  <c r="AS3" i="10"/>
  <c r="AT3" i="10"/>
  <c r="AU3" i="10"/>
  <c r="AV3" i="10"/>
  <c r="AW3" i="10"/>
  <c r="AX3" i="10"/>
  <c r="AY3" i="10"/>
  <c r="AZ3" i="10"/>
  <c r="BA3" i="10"/>
  <c r="BB3" i="10"/>
  <c r="BC3" i="10"/>
  <c r="BD3" i="10"/>
  <c r="BE3" i="10"/>
  <c r="BF3" i="10"/>
  <c r="BG3" i="10"/>
  <c r="BH3" i="10"/>
  <c r="BI3" i="10"/>
  <c r="BJ3" i="10"/>
  <c r="BK3" i="10"/>
  <c r="BL3" i="10"/>
  <c r="BM3" i="10"/>
  <c r="BN3" i="10"/>
  <c r="BO3" i="10"/>
  <c r="BP3" i="10"/>
  <c r="BQ3" i="10"/>
  <c r="BR3" i="10"/>
  <c r="BS3" i="10"/>
  <c r="BT3" i="10"/>
  <c r="BU3" i="10"/>
  <c r="BV3" i="10"/>
  <c r="BW3" i="10"/>
  <c r="BX3" i="10"/>
  <c r="BY3" i="10"/>
  <c r="BZ3" i="10"/>
  <c r="CA3" i="10"/>
  <c r="CB3" i="10"/>
  <c r="CC3" i="10"/>
  <c r="CD3" i="10"/>
  <c r="CE3" i="10"/>
  <c r="CF3" i="10"/>
  <c r="CG3" i="10"/>
  <c r="CH3" i="10"/>
  <c r="CI3" i="10"/>
  <c r="CJ3" i="10"/>
  <c r="CK3" i="10"/>
  <c r="CL3" i="10"/>
  <c r="CM3" i="10"/>
  <c r="CN3" i="10"/>
  <c r="CO3" i="10"/>
  <c r="CP3" i="10"/>
  <c r="CQ3" i="10"/>
  <c r="CR3" i="10"/>
  <c r="CS3" i="10"/>
  <c r="CT3" i="10"/>
  <c r="CU3" i="10"/>
  <c r="CV3" i="10"/>
  <c r="CW3" i="10"/>
  <c r="CX3" i="10"/>
  <c r="CY3" i="10"/>
  <c r="CZ3" i="10"/>
  <c r="F4" i="10"/>
  <c r="G4" i="10"/>
  <c r="H4" i="10"/>
  <c r="I4" i="10"/>
  <c r="J4" i="10"/>
  <c r="K4" i="10"/>
  <c r="L4" i="10"/>
  <c r="M4" i="10"/>
  <c r="N4" i="10"/>
  <c r="O4" i="10"/>
  <c r="P4" i="10"/>
  <c r="Q4" i="10"/>
  <c r="R4" i="10"/>
  <c r="S4" i="10"/>
  <c r="T4" i="10"/>
  <c r="U4" i="10"/>
  <c r="V4" i="10"/>
  <c r="W4" i="10"/>
  <c r="X4" i="10"/>
  <c r="Y4" i="10"/>
  <c r="Z4" i="10"/>
  <c r="AA4" i="10"/>
  <c r="AB4" i="10"/>
  <c r="AC4" i="10"/>
  <c r="AD4" i="10"/>
  <c r="AE4" i="10"/>
  <c r="AF4" i="10"/>
  <c r="AG4" i="10"/>
  <c r="AH4" i="10"/>
  <c r="AI4" i="10"/>
  <c r="AJ4" i="10"/>
  <c r="AK4" i="10"/>
  <c r="AL4" i="10"/>
  <c r="AM4" i="10"/>
  <c r="AN4" i="10"/>
  <c r="AO4" i="10"/>
  <c r="AP4" i="10"/>
  <c r="AQ4" i="10"/>
  <c r="AR4" i="10"/>
  <c r="AS4" i="10"/>
  <c r="AT4" i="10"/>
  <c r="AU4" i="10"/>
  <c r="AV4" i="10"/>
  <c r="AW4" i="10"/>
  <c r="AX4" i="10"/>
  <c r="AY4" i="10"/>
  <c r="AZ4" i="10"/>
  <c r="BA4" i="10"/>
  <c r="BB4" i="10"/>
  <c r="BC4" i="10"/>
  <c r="BD4" i="10"/>
  <c r="BE4" i="10"/>
  <c r="BF4" i="10"/>
  <c r="BG4" i="10"/>
  <c r="BH4" i="10"/>
  <c r="BI4" i="10"/>
  <c r="BJ4" i="10"/>
  <c r="BK4" i="10"/>
  <c r="BL4" i="10"/>
  <c r="BM4" i="10"/>
  <c r="BN4" i="10"/>
  <c r="BO4" i="10"/>
  <c r="BP4" i="10"/>
  <c r="BQ4" i="10"/>
  <c r="BR4" i="10"/>
  <c r="BS4" i="10"/>
  <c r="BT4" i="10"/>
  <c r="BU4" i="10"/>
  <c r="BV4" i="10"/>
  <c r="BW4" i="10"/>
  <c r="BX4" i="10"/>
  <c r="BY4" i="10"/>
  <c r="BZ4" i="10"/>
  <c r="CA4" i="10"/>
  <c r="CB4" i="10"/>
  <c r="CC4" i="10"/>
  <c r="CD4" i="10"/>
  <c r="CE4" i="10"/>
  <c r="CF4" i="10"/>
  <c r="CG4" i="10"/>
  <c r="CH4" i="10"/>
  <c r="CI4" i="10"/>
  <c r="CJ4" i="10"/>
  <c r="CK4" i="10"/>
  <c r="CL4" i="10"/>
  <c r="CM4" i="10"/>
  <c r="CN4" i="10"/>
  <c r="CO4" i="10"/>
  <c r="CP4" i="10"/>
  <c r="CQ4" i="10"/>
  <c r="CR4" i="10"/>
  <c r="CS4" i="10"/>
  <c r="CT4" i="10"/>
  <c r="CU4" i="10"/>
  <c r="CV4" i="10"/>
  <c r="CW4" i="10"/>
  <c r="CX4" i="10"/>
  <c r="CY4" i="10"/>
  <c r="CZ4" i="10"/>
  <c r="F5" i="10"/>
  <c r="G5" i="10"/>
  <c r="H5" i="10"/>
  <c r="I5" i="10"/>
  <c r="J5" i="10"/>
  <c r="K5" i="10"/>
  <c r="L5" i="10"/>
  <c r="M5" i="10"/>
  <c r="N5" i="10"/>
  <c r="O5" i="10"/>
  <c r="P5" i="10"/>
  <c r="Q5" i="10"/>
  <c r="R5" i="10"/>
  <c r="S5" i="10"/>
  <c r="T5" i="10"/>
  <c r="U5" i="10"/>
  <c r="V5" i="10"/>
  <c r="W5" i="10"/>
  <c r="X5" i="10"/>
  <c r="Y5" i="10"/>
  <c r="Z5" i="10"/>
  <c r="AA5" i="10"/>
  <c r="AB5" i="10"/>
  <c r="AC5" i="10"/>
  <c r="AD5" i="10"/>
  <c r="AE5" i="10"/>
  <c r="AF5" i="10"/>
  <c r="AG5" i="10"/>
  <c r="AH5" i="10"/>
  <c r="AI5" i="10"/>
  <c r="AJ5" i="10"/>
  <c r="AK5" i="10"/>
  <c r="AL5" i="10"/>
  <c r="AM5" i="10"/>
  <c r="AN5" i="10"/>
  <c r="AO5" i="10"/>
  <c r="AP5" i="10"/>
  <c r="AQ5" i="10"/>
  <c r="AR5" i="10"/>
  <c r="AS5" i="10"/>
  <c r="AT5" i="10"/>
  <c r="AU5" i="10"/>
  <c r="AV5" i="10"/>
  <c r="AW5" i="10"/>
  <c r="AX5" i="10"/>
  <c r="AY5" i="10"/>
  <c r="AZ5" i="10"/>
  <c r="BA5" i="10"/>
  <c r="BB5" i="10"/>
  <c r="BC5" i="10"/>
  <c r="BD5" i="10"/>
  <c r="BE5" i="10"/>
  <c r="BF5" i="10"/>
  <c r="BG5" i="10"/>
  <c r="BH5" i="10"/>
  <c r="BI5" i="10"/>
  <c r="BJ5" i="10"/>
  <c r="BK5" i="10"/>
  <c r="BL5" i="10"/>
  <c r="BM5" i="10"/>
  <c r="BN5" i="10"/>
  <c r="BO5" i="10"/>
  <c r="BP5" i="10"/>
  <c r="BQ5" i="10"/>
  <c r="BR5" i="10"/>
  <c r="BS5" i="10"/>
  <c r="BT5" i="10"/>
  <c r="BU5" i="10"/>
  <c r="BV5" i="10"/>
  <c r="BW5" i="10"/>
  <c r="BX5" i="10"/>
  <c r="BY5" i="10"/>
  <c r="BZ5" i="10"/>
  <c r="CA5" i="10"/>
  <c r="CB5" i="10"/>
  <c r="CC5" i="10"/>
  <c r="CD5" i="10"/>
  <c r="CE5" i="10"/>
  <c r="CF5" i="10"/>
  <c r="CG5" i="10"/>
  <c r="CH5" i="10"/>
  <c r="CI5" i="10"/>
  <c r="CJ5" i="10"/>
  <c r="CK5" i="10"/>
  <c r="CL5" i="10"/>
  <c r="CM5" i="10"/>
  <c r="CN5" i="10"/>
  <c r="CO5" i="10"/>
  <c r="CP5" i="10"/>
  <c r="CQ5" i="10"/>
  <c r="CR5" i="10"/>
  <c r="CS5" i="10"/>
  <c r="CT5" i="10"/>
  <c r="CU5" i="10"/>
  <c r="CV5" i="10"/>
  <c r="CW5" i="10"/>
  <c r="CX5" i="10"/>
  <c r="CY5" i="10"/>
  <c r="CZ5" i="10"/>
  <c r="F6" i="10"/>
  <c r="G6" i="10"/>
  <c r="H6" i="10"/>
  <c r="I6" i="10"/>
  <c r="J6" i="10"/>
  <c r="K6" i="10"/>
  <c r="L6" i="10"/>
  <c r="M6" i="10"/>
  <c r="N6" i="10"/>
  <c r="O6" i="10"/>
  <c r="P6" i="10"/>
  <c r="Q6" i="10"/>
  <c r="R6" i="10"/>
  <c r="S6" i="10"/>
  <c r="T6" i="10"/>
  <c r="U6" i="10"/>
  <c r="V6" i="10"/>
  <c r="W6" i="10"/>
  <c r="X6" i="10"/>
  <c r="Y6" i="10"/>
  <c r="Z6" i="10"/>
  <c r="AA6" i="10"/>
  <c r="AB6" i="10"/>
  <c r="AC6" i="10"/>
  <c r="AD6" i="10"/>
  <c r="AE6" i="10"/>
  <c r="AF6" i="10"/>
  <c r="AG6" i="10"/>
  <c r="AH6" i="10"/>
  <c r="AI6" i="10"/>
  <c r="AJ6" i="10"/>
  <c r="AK6" i="10"/>
  <c r="AL6" i="10"/>
  <c r="AM6" i="10"/>
  <c r="AN6" i="10"/>
  <c r="AO6" i="10"/>
  <c r="AP6" i="10"/>
  <c r="AQ6" i="10"/>
  <c r="AR6" i="10"/>
  <c r="AS6" i="10"/>
  <c r="AT6" i="10"/>
  <c r="AU6" i="10"/>
  <c r="AV6" i="10"/>
  <c r="AW6" i="10"/>
  <c r="AX6" i="10"/>
  <c r="AY6" i="10"/>
  <c r="AZ6" i="10"/>
  <c r="BA6" i="10"/>
  <c r="BB6" i="10"/>
  <c r="BC6" i="10"/>
  <c r="BD6" i="10"/>
  <c r="BE6" i="10"/>
  <c r="BF6" i="10"/>
  <c r="BG6" i="10"/>
  <c r="BH6" i="10"/>
  <c r="BI6" i="10"/>
  <c r="BJ6" i="10"/>
  <c r="BK6" i="10"/>
  <c r="BL6" i="10"/>
  <c r="BM6" i="10"/>
  <c r="BN6" i="10"/>
  <c r="BO6" i="10"/>
  <c r="BP6" i="10"/>
  <c r="BQ6" i="10"/>
  <c r="BR6" i="10"/>
  <c r="BS6" i="10"/>
  <c r="BT6" i="10"/>
  <c r="BU6" i="10"/>
  <c r="BV6" i="10"/>
  <c r="BW6" i="10"/>
  <c r="BX6" i="10"/>
  <c r="BY6" i="10"/>
  <c r="BZ6" i="10"/>
  <c r="CA6" i="10"/>
  <c r="CB6" i="10"/>
  <c r="CC6" i="10"/>
  <c r="CD6" i="10"/>
  <c r="CE6" i="10"/>
  <c r="CF6" i="10"/>
  <c r="CG6" i="10"/>
  <c r="CH6" i="10"/>
  <c r="CI6" i="10"/>
  <c r="CJ6" i="10"/>
  <c r="CK6" i="10"/>
  <c r="CL6" i="10"/>
  <c r="CM6" i="10"/>
  <c r="CN6" i="10"/>
  <c r="CO6" i="10"/>
  <c r="CP6" i="10"/>
  <c r="CQ6" i="10"/>
  <c r="CR6" i="10"/>
  <c r="CS6" i="10"/>
  <c r="CT6" i="10"/>
  <c r="CU6" i="10"/>
  <c r="CV6" i="10"/>
  <c r="CW6" i="10"/>
  <c r="CX6" i="10"/>
  <c r="CY6" i="10"/>
  <c r="CZ6" i="10"/>
  <c r="F7" i="10"/>
  <c r="G7" i="10"/>
  <c r="H7" i="10"/>
  <c r="I7" i="10"/>
  <c r="J7" i="10"/>
  <c r="K7" i="10"/>
  <c r="L7" i="10"/>
  <c r="M7" i="10"/>
  <c r="N7" i="10"/>
  <c r="O7" i="10"/>
  <c r="P7" i="10"/>
  <c r="Q7" i="10"/>
  <c r="R7" i="10"/>
  <c r="S7" i="10"/>
  <c r="T7" i="10"/>
  <c r="U7" i="10"/>
  <c r="V7" i="10"/>
  <c r="W7" i="10"/>
  <c r="X7" i="10"/>
  <c r="Y7" i="10"/>
  <c r="Z7" i="10"/>
  <c r="AA7" i="10"/>
  <c r="AB7" i="10"/>
  <c r="AC7" i="10"/>
  <c r="AD7" i="10"/>
  <c r="AE7" i="10"/>
  <c r="AF7" i="10"/>
  <c r="AG7" i="10"/>
  <c r="AH7" i="10"/>
  <c r="AI7" i="10"/>
  <c r="AJ7" i="10"/>
  <c r="AK7" i="10"/>
  <c r="AL7" i="10"/>
  <c r="AM7" i="10"/>
  <c r="AN7" i="10"/>
  <c r="AO7" i="10"/>
  <c r="AP7" i="10"/>
  <c r="AQ7" i="10"/>
  <c r="AR7" i="10"/>
  <c r="AS7" i="10"/>
  <c r="AT7" i="10"/>
  <c r="AU7" i="10"/>
  <c r="AV7" i="10"/>
  <c r="AW7" i="10"/>
  <c r="AX7" i="10"/>
  <c r="AY7" i="10"/>
  <c r="AZ7" i="10"/>
  <c r="BA7" i="10"/>
  <c r="BB7" i="10"/>
  <c r="BC7" i="10"/>
  <c r="BD7" i="10"/>
  <c r="BE7" i="10"/>
  <c r="BF7" i="10"/>
  <c r="BG7" i="10"/>
  <c r="BH7" i="10"/>
  <c r="BI7" i="10"/>
  <c r="BJ7" i="10"/>
  <c r="BK7" i="10"/>
  <c r="BL7" i="10"/>
  <c r="BM7" i="10"/>
  <c r="BN7" i="10"/>
  <c r="BO7" i="10"/>
  <c r="BP7" i="10"/>
  <c r="BQ7" i="10"/>
  <c r="BR7" i="10"/>
  <c r="BS7" i="10"/>
  <c r="BT7" i="10"/>
  <c r="BU7" i="10"/>
  <c r="BV7" i="10"/>
  <c r="BW7" i="10"/>
  <c r="BX7" i="10"/>
  <c r="BY7" i="10"/>
  <c r="BZ7" i="10"/>
  <c r="CA7" i="10"/>
  <c r="CB7" i="10"/>
  <c r="CC7" i="10"/>
  <c r="CD7" i="10"/>
  <c r="CE7" i="10"/>
  <c r="CF7" i="10"/>
  <c r="CG7" i="10"/>
  <c r="CH7" i="10"/>
  <c r="CI7" i="10"/>
  <c r="CJ7" i="10"/>
  <c r="CK7" i="10"/>
  <c r="CL7" i="10"/>
  <c r="CM7" i="10"/>
  <c r="CN7" i="10"/>
  <c r="CO7" i="10"/>
  <c r="CP7" i="10"/>
  <c r="CQ7" i="10"/>
  <c r="CR7" i="10"/>
  <c r="CS7" i="10"/>
  <c r="CT7" i="10"/>
  <c r="CU7" i="10"/>
  <c r="CV7" i="10"/>
  <c r="CW7" i="10"/>
  <c r="CX7" i="10"/>
  <c r="CY7" i="10"/>
  <c r="CZ7" i="10"/>
  <c r="F8" i="10"/>
  <c r="G8" i="10"/>
  <c r="H8" i="10"/>
  <c r="I8" i="10"/>
  <c r="J8" i="10"/>
  <c r="K8" i="10"/>
  <c r="L8" i="10"/>
  <c r="M8" i="10"/>
  <c r="N8" i="10"/>
  <c r="O8" i="10"/>
  <c r="P8" i="10"/>
  <c r="Q8" i="10"/>
  <c r="R8" i="10"/>
  <c r="S8" i="10"/>
  <c r="T8" i="10"/>
  <c r="U8" i="10"/>
  <c r="V8" i="10"/>
  <c r="W8" i="10"/>
  <c r="X8" i="10"/>
  <c r="Y8" i="10"/>
  <c r="Z8" i="10"/>
  <c r="AA8" i="10"/>
  <c r="AB8" i="10"/>
  <c r="AC8" i="10"/>
  <c r="AD8" i="10"/>
  <c r="AE8" i="10"/>
  <c r="AF8" i="10"/>
  <c r="AG8" i="10"/>
  <c r="AH8" i="10"/>
  <c r="AI8" i="10"/>
  <c r="AJ8" i="10"/>
  <c r="AK8" i="10"/>
  <c r="AL8" i="10"/>
  <c r="AM8" i="10"/>
  <c r="AN8" i="10"/>
  <c r="AO8" i="10"/>
  <c r="AP8" i="10"/>
  <c r="AQ8" i="10"/>
  <c r="AR8" i="10"/>
  <c r="AS8" i="10"/>
  <c r="AT8" i="10"/>
  <c r="AU8" i="10"/>
  <c r="AV8" i="10"/>
  <c r="AW8" i="10"/>
  <c r="AX8" i="10"/>
  <c r="AY8" i="10"/>
  <c r="AZ8" i="10"/>
  <c r="BA8" i="10"/>
  <c r="BB8" i="10"/>
  <c r="BC8" i="10"/>
  <c r="BD8" i="10"/>
  <c r="BE8" i="10"/>
  <c r="BF8" i="10"/>
  <c r="BG8" i="10"/>
  <c r="BH8" i="10"/>
  <c r="BI8" i="10"/>
  <c r="BJ8" i="10"/>
  <c r="BK8" i="10"/>
  <c r="BL8" i="10"/>
  <c r="BM8" i="10"/>
  <c r="BN8" i="10"/>
  <c r="BO8" i="10"/>
  <c r="BP8" i="10"/>
  <c r="BQ8" i="10"/>
  <c r="BR8" i="10"/>
  <c r="BS8" i="10"/>
  <c r="BT8" i="10"/>
  <c r="BU8" i="10"/>
  <c r="BV8" i="10"/>
  <c r="BW8" i="10"/>
  <c r="BX8" i="10"/>
  <c r="BY8" i="10"/>
  <c r="BZ8" i="10"/>
  <c r="CA8" i="10"/>
  <c r="CB8" i="10"/>
  <c r="CC8" i="10"/>
  <c r="CD8" i="10"/>
  <c r="CE8" i="10"/>
  <c r="CF8" i="10"/>
  <c r="CG8" i="10"/>
  <c r="CH8" i="10"/>
  <c r="CI8" i="10"/>
  <c r="CJ8" i="10"/>
  <c r="CK8" i="10"/>
  <c r="CL8" i="10"/>
  <c r="CM8" i="10"/>
  <c r="CN8" i="10"/>
  <c r="CO8" i="10"/>
  <c r="CP8" i="10"/>
  <c r="CQ8" i="10"/>
  <c r="CR8" i="10"/>
  <c r="CS8" i="10"/>
  <c r="CT8" i="10"/>
  <c r="CU8" i="10"/>
  <c r="CV8" i="10"/>
  <c r="CW8" i="10"/>
  <c r="CX8" i="10"/>
  <c r="CY8" i="10"/>
  <c r="CZ8" i="10"/>
  <c r="F9" i="10"/>
  <c r="G9" i="10"/>
  <c r="H9" i="10"/>
  <c r="I9" i="10"/>
  <c r="J9" i="10"/>
  <c r="K9" i="10"/>
  <c r="L9" i="10"/>
  <c r="M9" i="10"/>
  <c r="N9" i="10"/>
  <c r="O9" i="10"/>
  <c r="P9" i="10"/>
  <c r="Q9" i="10"/>
  <c r="R9" i="10"/>
  <c r="S9" i="10"/>
  <c r="T9" i="10"/>
  <c r="U9" i="10"/>
  <c r="V9" i="10"/>
  <c r="W9" i="10"/>
  <c r="X9" i="10"/>
  <c r="Y9" i="10"/>
  <c r="Z9" i="10"/>
  <c r="AA9" i="10"/>
  <c r="AB9" i="10"/>
  <c r="AC9" i="10"/>
  <c r="AD9" i="10"/>
  <c r="AE9" i="10"/>
  <c r="AF9" i="10"/>
  <c r="AG9" i="10"/>
  <c r="AH9" i="10"/>
  <c r="AI9" i="10"/>
  <c r="AJ9" i="10"/>
  <c r="AK9" i="10"/>
  <c r="AL9" i="10"/>
  <c r="AM9" i="10"/>
  <c r="AN9" i="10"/>
  <c r="AO9" i="10"/>
  <c r="AP9" i="10"/>
  <c r="AQ9" i="10"/>
  <c r="AR9" i="10"/>
  <c r="AS9" i="10"/>
  <c r="AT9" i="10"/>
  <c r="AU9" i="10"/>
  <c r="AV9" i="10"/>
  <c r="AW9" i="10"/>
  <c r="AX9" i="10"/>
  <c r="AY9" i="10"/>
  <c r="AZ9" i="10"/>
  <c r="BA9" i="10"/>
  <c r="BB9" i="10"/>
  <c r="BC9" i="10"/>
  <c r="BD9" i="10"/>
  <c r="BE9" i="10"/>
  <c r="BF9" i="10"/>
  <c r="BG9" i="10"/>
  <c r="BH9" i="10"/>
  <c r="BI9" i="10"/>
  <c r="BJ9" i="10"/>
  <c r="BK9" i="10"/>
  <c r="BL9" i="10"/>
  <c r="BM9" i="10"/>
  <c r="BN9" i="10"/>
  <c r="BO9" i="10"/>
  <c r="BP9" i="10"/>
  <c r="BQ9" i="10"/>
  <c r="BR9" i="10"/>
  <c r="BS9" i="10"/>
  <c r="BT9" i="10"/>
  <c r="BU9" i="10"/>
  <c r="BV9" i="10"/>
  <c r="BW9" i="10"/>
  <c r="BX9" i="10"/>
  <c r="BY9" i="10"/>
  <c r="BZ9" i="10"/>
  <c r="CA9" i="10"/>
  <c r="CB9" i="10"/>
  <c r="CC9" i="10"/>
  <c r="CD9" i="10"/>
  <c r="CE9" i="10"/>
  <c r="CF9" i="10"/>
  <c r="CG9" i="10"/>
  <c r="CH9" i="10"/>
  <c r="CI9" i="10"/>
  <c r="CJ9" i="10"/>
  <c r="CK9" i="10"/>
  <c r="CL9" i="10"/>
  <c r="CM9" i="10"/>
  <c r="CN9" i="10"/>
  <c r="CO9" i="10"/>
  <c r="CP9" i="10"/>
  <c r="CQ9" i="10"/>
  <c r="CR9" i="10"/>
  <c r="CS9" i="10"/>
  <c r="CT9" i="10"/>
  <c r="CU9" i="10"/>
  <c r="CV9" i="10"/>
  <c r="CW9" i="10"/>
  <c r="CX9" i="10"/>
  <c r="CY9" i="10"/>
  <c r="CZ9" i="10"/>
  <c r="E4" i="10"/>
  <c r="E5" i="10"/>
  <c r="E6" i="10"/>
  <c r="E7" i="10"/>
  <c r="E8" i="10"/>
  <c r="E9" i="10"/>
  <c r="A20" i="10" l="1"/>
  <c r="A21" i="10" s="1"/>
  <c r="A22" i="10" s="1"/>
  <c r="CZ12" i="10"/>
  <c r="CY12" i="10"/>
  <c r="CX12" i="10"/>
  <c r="CW12" i="10"/>
  <c r="CV12" i="10"/>
  <c r="CU12" i="10"/>
  <c r="CT12" i="10"/>
  <c r="CS12" i="10"/>
  <c r="CR12" i="10"/>
  <c r="CQ12" i="10"/>
  <c r="CP12" i="10"/>
  <c r="CO12" i="10"/>
  <c r="CN12" i="10"/>
  <c r="CM12" i="10"/>
  <c r="CL12" i="10"/>
  <c r="CK12" i="10"/>
  <c r="CJ12" i="10"/>
  <c r="CI12" i="10"/>
  <c r="CH12" i="10"/>
  <c r="CG12" i="10"/>
  <c r="CF12" i="10"/>
  <c r="CE12" i="10"/>
  <c r="CD12" i="10"/>
  <c r="CC12" i="10"/>
  <c r="CB12" i="10"/>
  <c r="CA12" i="10"/>
  <c r="BZ12" i="10"/>
  <c r="BY12" i="10"/>
  <c r="BX12" i="10"/>
  <c r="BW12" i="10"/>
  <c r="BV12" i="10"/>
  <c r="BU12" i="10"/>
  <c r="BT12" i="10"/>
  <c r="BS12" i="10"/>
  <c r="BR12" i="10"/>
  <c r="BQ12" i="10"/>
  <c r="BP12" i="10"/>
  <c r="BO12" i="10"/>
  <c r="BN12" i="10"/>
  <c r="BM12" i="10"/>
  <c r="BL12" i="10"/>
  <c r="BK12" i="10"/>
  <c r="BJ12" i="10"/>
  <c r="BI12" i="10"/>
  <c r="BH12" i="10"/>
  <c r="BG12" i="10"/>
  <c r="BF12" i="10"/>
  <c r="BE12" i="10"/>
  <c r="BD12" i="10"/>
  <c r="BC12" i="10"/>
  <c r="BB12" i="10"/>
  <c r="BA12" i="10"/>
  <c r="AZ12" i="10"/>
  <c r="AY12" i="10"/>
  <c r="AX12" i="10"/>
  <c r="AW12" i="10"/>
  <c r="AV12" i="10"/>
  <c r="AU12"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O12" i="10"/>
  <c r="N12" i="10"/>
  <c r="M12" i="10"/>
  <c r="L12" i="10"/>
  <c r="K12" i="10"/>
  <c r="J12" i="10"/>
  <c r="I12" i="10"/>
  <c r="H12" i="10"/>
  <c r="G12" i="10"/>
  <c r="F19" i="10"/>
  <c r="E12" i="10"/>
  <c r="CX12" i="9"/>
  <c r="CW12" i="9"/>
  <c r="CV12" i="9"/>
  <c r="CU12" i="9"/>
  <c r="CT12" i="9"/>
  <c r="CS12" i="9"/>
  <c r="CR12" i="9"/>
  <c r="CQ12" i="9"/>
  <c r="CP12" i="9"/>
  <c r="CO12" i="9"/>
  <c r="CN12" i="9"/>
  <c r="CM12" i="9"/>
  <c r="CL12" i="9"/>
  <c r="CK12" i="9"/>
  <c r="CJ12" i="9"/>
  <c r="CI12" i="9"/>
  <c r="CH12" i="9"/>
  <c r="CG12" i="9"/>
  <c r="CF12" i="9"/>
  <c r="CE12" i="9"/>
  <c r="CD12" i="9"/>
  <c r="CC12" i="9"/>
  <c r="CB12" i="9"/>
  <c r="CA12" i="9"/>
  <c r="BZ12" i="9"/>
  <c r="BY12" i="9"/>
  <c r="BX12" i="9"/>
  <c r="BW12" i="9"/>
  <c r="BV12" i="9"/>
  <c r="BU12" i="9"/>
  <c r="BT12" i="9"/>
  <c r="BS12" i="9"/>
  <c r="BR12" i="9"/>
  <c r="BQ12" i="9"/>
  <c r="BP12" i="9"/>
  <c r="BO12" i="9"/>
  <c r="BN12" i="9"/>
  <c r="BM12" i="9"/>
  <c r="BL12" i="9"/>
  <c r="BK12" i="9"/>
  <c r="BJ12" i="9"/>
  <c r="BI12" i="9"/>
  <c r="BH12" i="9"/>
  <c r="BG12" i="9"/>
  <c r="BF12" i="9"/>
  <c r="BE12" i="9"/>
  <c r="BD12" i="9"/>
  <c r="BC12" i="9"/>
  <c r="BB12" i="9"/>
  <c r="BA12" i="9"/>
  <c r="AZ12" i="9"/>
  <c r="AY12" i="9"/>
  <c r="AX12" i="9"/>
  <c r="AW12" i="9"/>
  <c r="AV12" i="9"/>
  <c r="AU12"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O12" i="9"/>
  <c r="N12" i="9"/>
  <c r="M12" i="9"/>
  <c r="L12" i="9"/>
  <c r="K12" i="9"/>
  <c r="J12" i="9"/>
  <c r="I12" i="9"/>
  <c r="H12" i="9"/>
  <c r="G12" i="9"/>
  <c r="F12" i="9"/>
  <c r="E12" i="9"/>
  <c r="D12" i="9"/>
  <c r="C12" i="9"/>
  <c r="AM34" i="8"/>
  <c r="AL34" i="8"/>
  <c r="AK34" i="8"/>
  <c r="AJ34" i="8"/>
  <c r="AI34" i="8"/>
  <c r="AH34" i="8"/>
  <c r="AG34" i="8"/>
  <c r="AF34" i="8"/>
  <c r="AE34" i="8"/>
  <c r="AD34" i="8"/>
  <c r="AC34" i="8"/>
  <c r="AB34" i="8"/>
  <c r="AA34" i="8"/>
  <c r="Z34" i="8"/>
  <c r="Y34" i="8"/>
  <c r="X34" i="8"/>
  <c r="W34" i="8"/>
  <c r="V34" i="8"/>
  <c r="U34" i="8"/>
  <c r="T34" i="8"/>
  <c r="S34" i="8"/>
  <c r="R34" i="8"/>
  <c r="Q34" i="8"/>
  <c r="P34" i="8"/>
  <c r="O34" i="8"/>
  <c r="N34" i="8"/>
  <c r="M34" i="8"/>
  <c r="L34" i="8"/>
  <c r="K34" i="8"/>
  <c r="J34" i="8"/>
  <c r="I34" i="8"/>
  <c r="H34" i="8"/>
  <c r="G34" i="8"/>
  <c r="F34" i="8"/>
  <c r="E34" i="8"/>
  <c r="D34" i="8"/>
  <c r="E33" i="8"/>
  <c r="D33" i="8"/>
  <c r="CN32" i="8"/>
  <c r="CM32" i="8"/>
  <c r="CL32" i="8"/>
  <c r="CK32" i="8"/>
  <c r="CJ32" i="8"/>
  <c r="CI32" i="8"/>
  <c r="CH32" i="8"/>
  <c r="CG32" i="8"/>
  <c r="CF32" i="8"/>
  <c r="CE32" i="8"/>
  <c r="CD32" i="8"/>
  <c r="CC32" i="8"/>
  <c r="CB32" i="8"/>
  <c r="CA32" i="8"/>
  <c r="BZ32" i="8"/>
  <c r="CN31" i="8"/>
  <c r="CM31" i="8"/>
  <c r="CL31" i="8"/>
  <c r="CK31" i="8"/>
  <c r="CJ31" i="8"/>
  <c r="CI31" i="8"/>
  <c r="CH31" i="8"/>
  <c r="CG31" i="8"/>
  <c r="CF31" i="8"/>
  <c r="CE31" i="8"/>
  <c r="CD31" i="8"/>
  <c r="CC31" i="8"/>
  <c r="CB31" i="8"/>
  <c r="CA31" i="8"/>
  <c r="BZ31" i="8"/>
  <c r="BY31" i="8"/>
  <c r="BX31" i="8"/>
  <c r="BW31" i="8"/>
  <c r="BV31" i="8"/>
  <c r="BU31" i="8"/>
  <c r="BT31" i="8"/>
  <c r="BS31" i="8"/>
  <c r="CN30" i="8"/>
  <c r="CM30" i="8"/>
  <c r="CL30" i="8"/>
  <c r="CK30" i="8"/>
  <c r="CJ30" i="8"/>
  <c r="CI30" i="8"/>
  <c r="CH30" i="8"/>
  <c r="CG30" i="8"/>
  <c r="CF30" i="8"/>
  <c r="CE30" i="8"/>
  <c r="CD30" i="8"/>
  <c r="CC30" i="8"/>
  <c r="CB30" i="8"/>
  <c r="CA30" i="8"/>
  <c r="BZ30" i="8"/>
  <c r="BY30" i="8"/>
  <c r="BX30" i="8"/>
  <c r="BW30" i="8"/>
  <c r="BV30" i="8"/>
  <c r="BU30" i="8"/>
  <c r="BT30" i="8"/>
  <c r="BS30" i="8"/>
  <c r="BR30" i="8"/>
  <c r="BQ30" i="8"/>
  <c r="BP30" i="8"/>
  <c r="CN29" i="8"/>
  <c r="CN33" i="8" s="1"/>
  <c r="CN34" i="8" s="1"/>
  <c r="CM29" i="8"/>
  <c r="CL29" i="8"/>
  <c r="CL33" i="8" s="1"/>
  <c r="CL34" i="8" s="1"/>
  <c r="CK29" i="8"/>
  <c r="CJ29" i="8"/>
  <c r="CJ33" i="8" s="1"/>
  <c r="CJ34" i="8" s="1"/>
  <c r="CI29" i="8"/>
  <c r="CH29" i="8"/>
  <c r="CH33" i="8" s="1"/>
  <c r="CH34" i="8" s="1"/>
  <c r="CG29" i="8"/>
  <c r="CF29" i="8"/>
  <c r="CF33" i="8" s="1"/>
  <c r="CF34" i="8" s="1"/>
  <c r="CE29" i="8"/>
  <c r="CD29" i="8"/>
  <c r="CD33" i="8" s="1"/>
  <c r="CD34" i="8" s="1"/>
  <c r="CC29" i="8"/>
  <c r="CB29" i="8"/>
  <c r="CB33" i="8" s="1"/>
  <c r="CB34" i="8" s="1"/>
  <c r="CA29" i="8"/>
  <c r="BZ29" i="8"/>
  <c r="BZ33" i="8" s="1"/>
  <c r="BZ34" i="8" s="1"/>
  <c r="BY29" i="8"/>
  <c r="BX29" i="8"/>
  <c r="BW29" i="8"/>
  <c r="BV29" i="8"/>
  <c r="BU29" i="8"/>
  <c r="BT29" i="8"/>
  <c r="BS29" i="8"/>
  <c r="BR29" i="8"/>
  <c r="BQ29" i="8"/>
  <c r="BP29" i="8"/>
  <c r="BO29" i="8"/>
  <c r="BN29" i="8"/>
  <c r="BK26" i="8"/>
  <c r="BJ26" i="8"/>
  <c r="BI26" i="8"/>
  <c r="BH26" i="8"/>
  <c r="BG26" i="8"/>
  <c r="BF26" i="8"/>
  <c r="BE26" i="8"/>
  <c r="BD26" i="8"/>
  <c r="BC26" i="8"/>
  <c r="BB26" i="8"/>
  <c r="BA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R26" i="8"/>
  <c r="Q26" i="8"/>
  <c r="P26" i="8"/>
  <c r="O26" i="8"/>
  <c r="N26" i="8"/>
  <c r="M26" i="8"/>
  <c r="L26" i="8"/>
  <c r="K26" i="8"/>
  <c r="J26" i="8"/>
  <c r="I26" i="8"/>
  <c r="H26" i="8"/>
  <c r="G26" i="8"/>
  <c r="F26" i="8"/>
  <c r="E26" i="8"/>
  <c r="D26" i="8"/>
  <c r="CN25" i="8"/>
  <c r="CM25" i="8"/>
  <c r="CL25" i="8"/>
  <c r="CK25" i="8"/>
  <c r="CJ25" i="8"/>
  <c r="CI25" i="8"/>
  <c r="CH25" i="8"/>
  <c r="CG25" i="8"/>
  <c r="CF25" i="8"/>
  <c r="CE25" i="8"/>
  <c r="CD25" i="8"/>
  <c r="CC25" i="8"/>
  <c r="CB25" i="8"/>
  <c r="CA25" i="8"/>
  <c r="BZ25" i="8"/>
  <c r="BY25" i="8"/>
  <c r="BX25" i="8"/>
  <c r="BW25" i="8"/>
  <c r="BV25" i="8"/>
  <c r="BU25" i="8"/>
  <c r="BT25" i="8"/>
  <c r="BS25" i="8"/>
  <c r="BR25" i="8"/>
  <c r="BQ25" i="8"/>
  <c r="BP25" i="8"/>
  <c r="BO25" i="8"/>
  <c r="BN25" i="8"/>
  <c r="BM25" i="8"/>
  <c r="BL25" i="8"/>
  <c r="BK25" i="8"/>
  <c r="BJ25" i="8"/>
  <c r="BI25" i="8"/>
  <c r="BH25" i="8"/>
  <c r="BG25" i="8"/>
  <c r="BF25" i="8"/>
  <c r="BE25" i="8"/>
  <c r="BD25" i="8"/>
  <c r="BC25" i="8"/>
  <c r="BB25" i="8"/>
  <c r="BA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T25" i="8"/>
  <c r="S25" i="8"/>
  <c r="R25" i="8"/>
  <c r="Q25" i="8"/>
  <c r="P25" i="8"/>
  <c r="O25" i="8"/>
  <c r="N25" i="8"/>
  <c r="M25" i="8"/>
  <c r="L25" i="8"/>
  <c r="K25" i="8"/>
  <c r="J25" i="8"/>
  <c r="I25" i="8"/>
  <c r="H25" i="8"/>
  <c r="G25" i="8"/>
  <c r="F25" i="8"/>
  <c r="E25" i="8"/>
  <c r="D25" i="8"/>
  <c r="CU20" i="8"/>
  <c r="CT20" i="8"/>
  <c r="CS20" i="8"/>
  <c r="CR20" i="8"/>
  <c r="CQ20" i="8"/>
  <c r="CP20" i="8"/>
  <c r="CO20" i="8"/>
  <c r="CN20" i="8"/>
  <c r="CM20" i="8"/>
  <c r="CL20" i="8"/>
  <c r="CK20" i="8"/>
  <c r="CJ20" i="8"/>
  <c r="CI20" i="8"/>
  <c r="CH20" i="8"/>
  <c r="CG20" i="8"/>
  <c r="CF20" i="8"/>
  <c r="CE20" i="8"/>
  <c r="CD20" i="8"/>
  <c r="CC20" i="8"/>
  <c r="CB20" i="8"/>
  <c r="CA20" i="8"/>
  <c r="BZ20" i="8"/>
  <c r="BY20" i="8"/>
  <c r="BX20" i="8"/>
  <c r="BW20" i="8"/>
  <c r="BV20" i="8"/>
  <c r="BU20" i="8"/>
  <c r="BT20" i="8"/>
  <c r="BS20" i="8"/>
  <c r="BR20" i="8"/>
  <c r="BQ20" i="8"/>
  <c r="BP20" i="8"/>
  <c r="BO20" i="8"/>
  <c r="BN20" i="8"/>
  <c r="BM20" i="8"/>
  <c r="BL20" i="8"/>
  <c r="BK20" i="8"/>
  <c r="BJ20" i="8"/>
  <c r="BI20" i="8"/>
  <c r="BH20" i="8"/>
  <c r="BG20" i="8"/>
  <c r="BF20" i="8"/>
  <c r="BE20" i="8"/>
  <c r="BD20" i="8"/>
  <c r="BC20" i="8"/>
  <c r="BB20" i="8"/>
  <c r="BA20" i="8"/>
  <c r="AZ20"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R20" i="8"/>
  <c r="Q20" i="8"/>
  <c r="P20" i="8"/>
  <c r="O20" i="8"/>
  <c r="N20" i="8"/>
  <c r="M20" i="8"/>
  <c r="L20" i="8"/>
  <c r="K20" i="8"/>
  <c r="J20" i="8"/>
  <c r="I20" i="8"/>
  <c r="H20" i="8"/>
  <c r="G20" i="8"/>
  <c r="F20" i="8"/>
  <c r="E20" i="8"/>
  <c r="D20" i="8"/>
  <c r="CU19" i="8"/>
  <c r="CT19" i="8"/>
  <c r="CS19" i="8"/>
  <c r="CR19" i="8"/>
  <c r="CQ19" i="8"/>
  <c r="CP19" i="8"/>
  <c r="CO19" i="8"/>
  <c r="CN19" i="8"/>
  <c r="CM19" i="8"/>
  <c r="CL19" i="8"/>
  <c r="CK19" i="8"/>
  <c r="CJ19" i="8"/>
  <c r="CI19" i="8"/>
  <c r="CH19" i="8"/>
  <c r="CG19" i="8"/>
  <c r="CF19" i="8"/>
  <c r="CE19" i="8"/>
  <c r="CD19" i="8"/>
  <c r="CC19" i="8"/>
  <c r="CB19" i="8"/>
  <c r="CA19" i="8"/>
  <c r="BZ19" i="8"/>
  <c r="BY19" i="8"/>
  <c r="BX19" i="8"/>
  <c r="BW19" i="8"/>
  <c r="BV19" i="8"/>
  <c r="BU19" i="8"/>
  <c r="BT19" i="8"/>
  <c r="BS19" i="8"/>
  <c r="BR19" i="8"/>
  <c r="BQ19" i="8"/>
  <c r="BP19" i="8"/>
  <c r="BO19" i="8"/>
  <c r="BN19" i="8"/>
  <c r="BM19" i="8"/>
  <c r="BL19" i="8"/>
  <c r="BK19" i="8"/>
  <c r="BJ19" i="8"/>
  <c r="BI19" i="8"/>
  <c r="BH19" i="8"/>
  <c r="BG19" i="8"/>
  <c r="BF19" i="8"/>
  <c r="BE19" i="8"/>
  <c r="BD19" i="8"/>
  <c r="BC19" i="8"/>
  <c r="BB19" i="8"/>
  <c r="BA19" i="8"/>
  <c r="AZ19"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T19" i="8"/>
  <c r="S19" i="8"/>
  <c r="R19" i="8"/>
  <c r="Q19" i="8"/>
  <c r="P19" i="8"/>
  <c r="O19" i="8"/>
  <c r="N19" i="8"/>
  <c r="M19" i="8"/>
  <c r="L19" i="8"/>
  <c r="K19" i="8"/>
  <c r="J19" i="8"/>
  <c r="I19" i="8"/>
  <c r="H19" i="8"/>
  <c r="G19" i="8"/>
  <c r="F19" i="8"/>
  <c r="E19" i="8"/>
  <c r="D19" i="8"/>
  <c r="CU18" i="8"/>
  <c r="CT18" i="8"/>
  <c r="CS18" i="8"/>
  <c r="CR18" i="8"/>
  <c r="CQ18" i="8"/>
  <c r="CP18" i="8"/>
  <c r="CO18" i="8"/>
  <c r="CN18" i="8"/>
  <c r="CM18" i="8"/>
  <c r="CL18" i="8"/>
  <c r="CK18" i="8"/>
  <c r="CJ18" i="8"/>
  <c r="CI18" i="8"/>
  <c r="CH18" i="8"/>
  <c r="CG18" i="8"/>
  <c r="CF18" i="8"/>
  <c r="CE18" i="8"/>
  <c r="CD18" i="8"/>
  <c r="CC18" i="8"/>
  <c r="CB18" i="8"/>
  <c r="CA18" i="8"/>
  <c r="BZ18" i="8"/>
  <c r="BY18" i="8"/>
  <c r="BX18" i="8"/>
  <c r="BW18" i="8"/>
  <c r="BV18" i="8"/>
  <c r="BU18" i="8"/>
  <c r="BT18" i="8"/>
  <c r="BS18" i="8"/>
  <c r="BR18" i="8"/>
  <c r="BQ18" i="8"/>
  <c r="BP18" i="8"/>
  <c r="BO18" i="8"/>
  <c r="BN18" i="8"/>
  <c r="BM18" i="8"/>
  <c r="BL18" i="8"/>
  <c r="BK18" i="8"/>
  <c r="BJ18" i="8"/>
  <c r="BI18" i="8"/>
  <c r="BH18" i="8"/>
  <c r="BG18" i="8"/>
  <c r="BF18" i="8"/>
  <c r="BE18" i="8"/>
  <c r="BD18" i="8"/>
  <c r="BC18" i="8"/>
  <c r="BB18" i="8"/>
  <c r="BA18" i="8"/>
  <c r="AZ18" i="8"/>
  <c r="AY18" i="8"/>
  <c r="AX18" i="8"/>
  <c r="AW18" i="8"/>
  <c r="AV18" i="8"/>
  <c r="AU18" i="8"/>
  <c r="AT18" i="8"/>
  <c r="AS18" i="8"/>
  <c r="AR18" i="8"/>
  <c r="AQ18" i="8"/>
  <c r="AP18" i="8"/>
  <c r="AO18" i="8"/>
  <c r="AN18" i="8"/>
  <c r="AM18" i="8"/>
  <c r="AL18" i="8"/>
  <c r="AK18" i="8"/>
  <c r="AJ18" i="8"/>
  <c r="AI18" i="8"/>
  <c r="AH18" i="8"/>
  <c r="AG18" i="8"/>
  <c r="AF18" i="8"/>
  <c r="AE18" i="8"/>
  <c r="AD18" i="8"/>
  <c r="AC18" i="8"/>
  <c r="AB18" i="8"/>
  <c r="AA18" i="8"/>
  <c r="Z18" i="8"/>
  <c r="Y18" i="8"/>
  <c r="X18" i="8"/>
  <c r="W18" i="8"/>
  <c r="V18" i="8"/>
  <c r="U18" i="8"/>
  <c r="T18" i="8"/>
  <c r="S18" i="8"/>
  <c r="R18" i="8"/>
  <c r="Q18" i="8"/>
  <c r="P18" i="8"/>
  <c r="O18" i="8"/>
  <c r="N18" i="8"/>
  <c r="M18" i="8"/>
  <c r="L18" i="8"/>
  <c r="K18" i="8"/>
  <c r="J18" i="8"/>
  <c r="I18" i="8"/>
  <c r="H18" i="8"/>
  <c r="G18" i="8"/>
  <c r="F18" i="8"/>
  <c r="E18" i="8"/>
  <c r="D18" i="8"/>
  <c r="CU17" i="8"/>
  <c r="CT17" i="8"/>
  <c r="CS17" i="8"/>
  <c r="CR17" i="8"/>
  <c r="CQ17" i="8"/>
  <c r="CP17" i="8"/>
  <c r="CO17" i="8"/>
  <c r="CN17" i="8"/>
  <c r="CM17" i="8"/>
  <c r="CL17" i="8"/>
  <c r="CK17" i="8"/>
  <c r="CJ17" i="8"/>
  <c r="CI17" i="8"/>
  <c r="CH17" i="8"/>
  <c r="CG17" i="8"/>
  <c r="CF17" i="8"/>
  <c r="CE17" i="8"/>
  <c r="CD17" i="8"/>
  <c r="CC17" i="8"/>
  <c r="CB17" i="8"/>
  <c r="CA17" i="8"/>
  <c r="BZ17" i="8"/>
  <c r="BY17" i="8"/>
  <c r="BX17" i="8"/>
  <c r="BW17" i="8"/>
  <c r="BV17" i="8"/>
  <c r="BU17" i="8"/>
  <c r="BT17" i="8"/>
  <c r="BS17" i="8"/>
  <c r="BR17" i="8"/>
  <c r="BQ17" i="8"/>
  <c r="BP17" i="8"/>
  <c r="BO17" i="8"/>
  <c r="BN17" i="8"/>
  <c r="BM17" i="8"/>
  <c r="BL17" i="8"/>
  <c r="BK17" i="8"/>
  <c r="BJ17" i="8"/>
  <c r="BI17" i="8"/>
  <c r="BH17" i="8"/>
  <c r="BG17" i="8"/>
  <c r="BF17" i="8"/>
  <c r="BE17" i="8"/>
  <c r="BD17" i="8"/>
  <c r="BC17" i="8"/>
  <c r="BB17" i="8"/>
  <c r="BA17" i="8"/>
  <c r="AZ17" i="8"/>
  <c r="AY17" i="8"/>
  <c r="AX17" i="8"/>
  <c r="AW17" i="8"/>
  <c r="AV17" i="8"/>
  <c r="AU17" i="8"/>
  <c r="AT17" i="8"/>
  <c r="AS17" i="8"/>
  <c r="AR17" i="8"/>
  <c r="AQ17" i="8"/>
  <c r="AP17" i="8"/>
  <c r="AO17" i="8"/>
  <c r="AN17" i="8"/>
  <c r="AM17" i="8"/>
  <c r="AL17" i="8"/>
  <c r="AK17" i="8"/>
  <c r="AJ17" i="8"/>
  <c r="AI17" i="8"/>
  <c r="AH17" i="8"/>
  <c r="AG17" i="8"/>
  <c r="AF17" i="8"/>
  <c r="AE17" i="8"/>
  <c r="AD17" i="8"/>
  <c r="AC17" i="8"/>
  <c r="AB17" i="8"/>
  <c r="AA17" i="8"/>
  <c r="Z17" i="8"/>
  <c r="Y17" i="8"/>
  <c r="X17" i="8"/>
  <c r="W17" i="8"/>
  <c r="V17" i="8"/>
  <c r="U17" i="8"/>
  <c r="T17" i="8"/>
  <c r="S17" i="8"/>
  <c r="R17" i="8"/>
  <c r="Q17" i="8"/>
  <c r="P17" i="8"/>
  <c r="O17" i="8"/>
  <c r="N17" i="8"/>
  <c r="M17" i="8"/>
  <c r="L17" i="8"/>
  <c r="K17" i="8"/>
  <c r="J17" i="8"/>
  <c r="I17" i="8"/>
  <c r="H17" i="8"/>
  <c r="G17" i="8"/>
  <c r="F17" i="8"/>
  <c r="E17" i="8"/>
  <c r="D17" i="8"/>
  <c r="CU16" i="8"/>
  <c r="CU21" i="8" s="1"/>
  <c r="CT16" i="8"/>
  <c r="CT21" i="8" s="1"/>
  <c r="CS16" i="8"/>
  <c r="CS21" i="8" s="1"/>
  <c r="CR16" i="8"/>
  <c r="CR21" i="8" s="1"/>
  <c r="CQ16" i="8"/>
  <c r="CQ21" i="8" s="1"/>
  <c r="CP16" i="8"/>
  <c r="CP21" i="8" s="1"/>
  <c r="CO16" i="8"/>
  <c r="CO21" i="8" s="1"/>
  <c r="CN16" i="8"/>
  <c r="CN21" i="8" s="1"/>
  <c r="CM16" i="8"/>
  <c r="CM21" i="8" s="1"/>
  <c r="CL16" i="8"/>
  <c r="CL21" i="8" s="1"/>
  <c r="CK16" i="8"/>
  <c r="CK21" i="8" s="1"/>
  <c r="CJ16" i="8"/>
  <c r="CJ21" i="8" s="1"/>
  <c r="CI16" i="8"/>
  <c r="CI21" i="8" s="1"/>
  <c r="CH16" i="8"/>
  <c r="CH21" i="8" s="1"/>
  <c r="CG16" i="8"/>
  <c r="CG21" i="8" s="1"/>
  <c r="CF16" i="8"/>
  <c r="CF21" i="8" s="1"/>
  <c r="CE16" i="8"/>
  <c r="CE21" i="8" s="1"/>
  <c r="CD16" i="8"/>
  <c r="CD21" i="8" s="1"/>
  <c r="CC16" i="8"/>
  <c r="CC21" i="8" s="1"/>
  <c r="CB16" i="8"/>
  <c r="CB21" i="8" s="1"/>
  <c r="CA16" i="8"/>
  <c r="CA21" i="8" s="1"/>
  <c r="BZ16" i="8"/>
  <c r="BZ21" i="8" s="1"/>
  <c r="BY16" i="8"/>
  <c r="BY21" i="8" s="1"/>
  <c r="BX16" i="8"/>
  <c r="BX21" i="8" s="1"/>
  <c r="BW16" i="8"/>
  <c r="BW21" i="8" s="1"/>
  <c r="BV16" i="8"/>
  <c r="BV21" i="8" s="1"/>
  <c r="BU16" i="8"/>
  <c r="BU21" i="8" s="1"/>
  <c r="BT16" i="8"/>
  <c r="BT21" i="8" s="1"/>
  <c r="BS16" i="8"/>
  <c r="BS21" i="8" s="1"/>
  <c r="BR16" i="8"/>
  <c r="BR21" i="8" s="1"/>
  <c r="BQ16" i="8"/>
  <c r="BQ21" i="8" s="1"/>
  <c r="BP16" i="8"/>
  <c r="BP21" i="8" s="1"/>
  <c r="BO16" i="8"/>
  <c r="BO21" i="8" s="1"/>
  <c r="BN16" i="8"/>
  <c r="BN21" i="8" s="1"/>
  <c r="BM16" i="8"/>
  <c r="BM21" i="8" s="1"/>
  <c r="BL16" i="8"/>
  <c r="BL21" i="8" s="1"/>
  <c r="BK16" i="8"/>
  <c r="BK21" i="8" s="1"/>
  <c r="BJ16" i="8"/>
  <c r="BJ21" i="8" s="1"/>
  <c r="BI16" i="8"/>
  <c r="BI21" i="8" s="1"/>
  <c r="BH16" i="8"/>
  <c r="BH21" i="8" s="1"/>
  <c r="BG16" i="8"/>
  <c r="BG21" i="8" s="1"/>
  <c r="BF16" i="8"/>
  <c r="BF21" i="8" s="1"/>
  <c r="BE16" i="8"/>
  <c r="BE21" i="8" s="1"/>
  <c r="BD16" i="8"/>
  <c r="BD21" i="8" s="1"/>
  <c r="BC16" i="8"/>
  <c r="BC21" i="8" s="1"/>
  <c r="BB16" i="8"/>
  <c r="BB21" i="8" s="1"/>
  <c r="BA16" i="8"/>
  <c r="BA21" i="8" s="1"/>
  <c r="AZ16" i="8"/>
  <c r="AZ21" i="8" s="1"/>
  <c r="AY16" i="8"/>
  <c r="AY21" i="8" s="1"/>
  <c r="AX16" i="8"/>
  <c r="AX21" i="8" s="1"/>
  <c r="AW16" i="8"/>
  <c r="AW21" i="8" s="1"/>
  <c r="AV16" i="8"/>
  <c r="AV21" i="8" s="1"/>
  <c r="AU16" i="8"/>
  <c r="AU21" i="8" s="1"/>
  <c r="AT16" i="8"/>
  <c r="AT21" i="8" s="1"/>
  <c r="AS16" i="8"/>
  <c r="AS21" i="8" s="1"/>
  <c r="AR16" i="8"/>
  <c r="AR21" i="8" s="1"/>
  <c r="AQ16" i="8"/>
  <c r="AQ21" i="8" s="1"/>
  <c r="AP16" i="8"/>
  <c r="AP21" i="8" s="1"/>
  <c r="AO16" i="8"/>
  <c r="AO21" i="8" s="1"/>
  <c r="AN16" i="8"/>
  <c r="AN21" i="8" s="1"/>
  <c r="AM16" i="8"/>
  <c r="AM21" i="8" s="1"/>
  <c r="AL16" i="8"/>
  <c r="AL21" i="8" s="1"/>
  <c r="AK16" i="8"/>
  <c r="AK21" i="8" s="1"/>
  <c r="AJ16" i="8"/>
  <c r="AJ21" i="8" s="1"/>
  <c r="AI16" i="8"/>
  <c r="AI21" i="8" s="1"/>
  <c r="AH16" i="8"/>
  <c r="AH21" i="8" s="1"/>
  <c r="AG16" i="8"/>
  <c r="AG21" i="8" s="1"/>
  <c r="AF16" i="8"/>
  <c r="AF21" i="8" s="1"/>
  <c r="AE16" i="8"/>
  <c r="AE21" i="8" s="1"/>
  <c r="AD16" i="8"/>
  <c r="AD21" i="8" s="1"/>
  <c r="AC16" i="8"/>
  <c r="AC21" i="8" s="1"/>
  <c r="AB16" i="8"/>
  <c r="AB21" i="8" s="1"/>
  <c r="AA16" i="8"/>
  <c r="AA21" i="8" s="1"/>
  <c r="Z16" i="8"/>
  <c r="Z21" i="8" s="1"/>
  <c r="Y16" i="8"/>
  <c r="Y21" i="8" s="1"/>
  <c r="X16" i="8"/>
  <c r="X21" i="8" s="1"/>
  <c r="W16" i="8"/>
  <c r="W21" i="8" s="1"/>
  <c r="V16" i="8"/>
  <c r="V21" i="8" s="1"/>
  <c r="U16" i="8"/>
  <c r="U21" i="8" s="1"/>
  <c r="T16" i="8"/>
  <c r="T21" i="8" s="1"/>
  <c r="S16" i="8"/>
  <c r="S21" i="8" s="1"/>
  <c r="R16" i="8"/>
  <c r="R21" i="8" s="1"/>
  <c r="Q16" i="8"/>
  <c r="Q21" i="8" s="1"/>
  <c r="P16" i="8"/>
  <c r="P21" i="8" s="1"/>
  <c r="O16" i="8"/>
  <c r="O21" i="8" s="1"/>
  <c r="N16" i="8"/>
  <c r="N21" i="8" s="1"/>
  <c r="M16" i="8"/>
  <c r="M21" i="8" s="1"/>
  <c r="L16" i="8"/>
  <c r="L21" i="8" s="1"/>
  <c r="K16" i="8"/>
  <c r="K21" i="8" s="1"/>
  <c r="J16" i="8"/>
  <c r="J21" i="8" s="1"/>
  <c r="I16" i="8"/>
  <c r="I21" i="8" s="1"/>
  <c r="H16" i="8"/>
  <c r="H21" i="8" s="1"/>
  <c r="G16" i="8"/>
  <c r="G21" i="8" s="1"/>
  <c r="F16" i="8"/>
  <c r="F21" i="8" s="1"/>
  <c r="E16" i="8"/>
  <c r="E21" i="8" s="1"/>
  <c r="D16" i="8"/>
  <c r="D21" i="8" s="1"/>
  <c r="CT15" i="8"/>
  <c r="CU15" i="8" s="1"/>
  <c r="CH15" i="8"/>
  <c r="CI15" i="8" s="1"/>
  <c r="CJ15" i="8" s="1"/>
  <c r="CK15" i="8" s="1"/>
  <c r="CL15" i="8" s="1"/>
  <c r="CM15" i="8" s="1"/>
  <c r="CN15" i="8" s="1"/>
  <c r="CO15" i="8" s="1"/>
  <c r="CP15" i="8" s="1"/>
  <c r="CQ15" i="8" s="1"/>
  <c r="CR15" i="8" s="1"/>
  <c r="BV15" i="8"/>
  <c r="BW15" i="8" s="1"/>
  <c r="BX15" i="8" s="1"/>
  <c r="BY15" i="8" s="1"/>
  <c r="BZ15" i="8" s="1"/>
  <c r="CA15" i="8" s="1"/>
  <c r="CB15" i="8" s="1"/>
  <c r="CC15" i="8" s="1"/>
  <c r="CD15" i="8" s="1"/>
  <c r="CE15" i="8" s="1"/>
  <c r="CF15" i="8" s="1"/>
  <c r="BL15" i="8"/>
  <c r="BM15" i="8" s="1"/>
  <c r="BN15" i="8" s="1"/>
  <c r="BO15" i="8" s="1"/>
  <c r="BP15" i="8" s="1"/>
  <c r="BQ15" i="8" s="1"/>
  <c r="BR15" i="8" s="1"/>
  <c r="BS15" i="8" s="1"/>
  <c r="BT15" i="8" s="1"/>
  <c r="Q35" i="8" l="1"/>
  <c r="D3" i="7" s="1"/>
  <c r="R35" i="8"/>
  <c r="E3" i="7" s="1"/>
  <c r="AL28" i="8"/>
  <c r="AN29" i="8" s="1"/>
  <c r="O28" i="8"/>
  <c r="S30" i="8" s="1"/>
  <c r="D28" i="8"/>
  <c r="F29" i="8" s="1"/>
  <c r="CA33" i="8"/>
  <c r="CA34" i="8" s="1"/>
  <c r="CC33" i="8"/>
  <c r="CC34" i="8" s="1"/>
  <c r="CE33" i="8"/>
  <c r="CE34" i="8" s="1"/>
  <c r="CE35" i="8" s="1"/>
  <c r="J8" i="7" s="1"/>
  <c r="J9" i="7" s="1"/>
  <c r="CG33" i="8"/>
  <c r="CG34" i="8" s="1"/>
  <c r="CI33" i="8"/>
  <c r="CI34" i="8" s="1"/>
  <c r="CK33" i="8"/>
  <c r="CK34" i="8" s="1"/>
  <c r="CM33" i="8"/>
  <c r="CM34" i="8" s="1"/>
  <c r="CM35" i="8" s="1"/>
  <c r="F9" i="7" s="1"/>
  <c r="E19" i="10"/>
  <c r="E20" i="10"/>
  <c r="F20" i="10"/>
  <c r="F22" i="10"/>
  <c r="A23" i="10"/>
  <c r="E22" i="10"/>
  <c r="F12" i="10"/>
  <c r="F21" i="10"/>
  <c r="E21" i="10"/>
  <c r="Z28" i="8"/>
  <c r="X28" i="8"/>
  <c r="V28" i="8"/>
  <c r="T28" i="8"/>
  <c r="AA28" i="8"/>
  <c r="Y28" i="8"/>
  <c r="AJ28" i="8"/>
  <c r="AH28" i="8"/>
  <c r="AF28" i="8"/>
  <c r="AD28" i="8"/>
  <c r="AB28" i="8"/>
  <c r="AM28" i="8"/>
  <c r="AK28" i="8"/>
  <c r="AI28" i="8"/>
  <c r="AG28" i="8"/>
  <c r="AE28" i="8"/>
  <c r="AC28" i="8"/>
  <c r="AX28" i="8"/>
  <c r="AV28" i="8"/>
  <c r="AT28" i="8"/>
  <c r="AR28" i="8"/>
  <c r="AP28" i="8"/>
  <c r="AN28" i="8"/>
  <c r="AY28" i="8"/>
  <c r="AW28" i="8"/>
  <c r="AU28" i="8"/>
  <c r="AS28" i="8"/>
  <c r="AQ28" i="8"/>
  <c r="AO28" i="8"/>
  <c r="BJ28" i="8"/>
  <c r="BH28" i="8"/>
  <c r="BF28" i="8"/>
  <c r="BD28" i="8"/>
  <c r="BB28" i="8"/>
  <c r="AZ28" i="8"/>
  <c r="BK28" i="8"/>
  <c r="BI28" i="8"/>
  <c r="BG28" i="8"/>
  <c r="BE28" i="8"/>
  <c r="BC28" i="8"/>
  <c r="BA28" i="8"/>
  <c r="F28" i="8"/>
  <c r="H28" i="8"/>
  <c r="J28" i="8"/>
  <c r="L28" i="8"/>
  <c r="N28" i="8"/>
  <c r="P28" i="8"/>
  <c r="R28" i="8"/>
  <c r="U28" i="8"/>
  <c r="BZ35" i="8"/>
  <c r="E8" i="7" s="1"/>
  <c r="CB35" i="8"/>
  <c r="G8" i="7" s="1"/>
  <c r="CD35" i="8"/>
  <c r="I8" i="7" s="1"/>
  <c r="I9" i="7" s="1"/>
  <c r="CF35" i="8"/>
  <c r="K8" i="7" s="1"/>
  <c r="K9" i="7" s="1"/>
  <c r="CH35" i="8"/>
  <c r="M8" i="7" s="1"/>
  <c r="M9" i="7" s="1"/>
  <c r="CJ35" i="8"/>
  <c r="C9" i="7" s="1"/>
  <c r="CL35" i="8"/>
  <c r="E9" i="7" s="1"/>
  <c r="CN35" i="8"/>
  <c r="G9" i="7" s="1"/>
  <c r="E35" i="8"/>
  <c r="D2" i="7" s="1"/>
  <c r="G35" i="8"/>
  <c r="F2" i="7" s="1"/>
  <c r="I35" i="8"/>
  <c r="H2" i="7" s="1"/>
  <c r="K35" i="8"/>
  <c r="J2" i="7" s="1"/>
  <c r="M35" i="8"/>
  <c r="L2" i="7" s="1"/>
  <c r="O35" i="8"/>
  <c r="N2" i="7" s="1"/>
  <c r="S35" i="8"/>
  <c r="F3" i="7" s="1"/>
  <c r="U35" i="8"/>
  <c r="H3" i="7" s="1"/>
  <c r="W35" i="8"/>
  <c r="J3" i="7" s="1"/>
  <c r="Y35" i="8"/>
  <c r="L3" i="7" s="1"/>
  <c r="AA35" i="8"/>
  <c r="N3" i="7" s="1"/>
  <c r="AC35" i="8"/>
  <c r="D4" i="7" s="1"/>
  <c r="AE35" i="8"/>
  <c r="F4" i="7" s="1"/>
  <c r="AG35" i="8"/>
  <c r="H4" i="7" s="1"/>
  <c r="AI35" i="8"/>
  <c r="J4" i="7" s="1"/>
  <c r="AK35" i="8"/>
  <c r="L4" i="7" s="1"/>
  <c r="AM35" i="8"/>
  <c r="N4" i="7" s="1"/>
  <c r="E28" i="8"/>
  <c r="G28" i="8"/>
  <c r="I28" i="8"/>
  <c r="K28" i="8"/>
  <c r="M28" i="8"/>
  <c r="Q28" i="8"/>
  <c r="S28" i="8"/>
  <c r="W28" i="8"/>
  <c r="CA35" i="8"/>
  <c r="F8" i="7" s="1"/>
  <c r="CC35" i="8"/>
  <c r="H8" i="7" s="1"/>
  <c r="H9" i="7" s="1"/>
  <c r="CG35" i="8"/>
  <c r="L8" i="7" s="1"/>
  <c r="L9" i="7" s="1"/>
  <c r="CI35" i="8"/>
  <c r="N8" i="7" s="1"/>
  <c r="N9" i="7" s="1"/>
  <c r="CK35" i="8"/>
  <c r="D9" i="7" s="1"/>
  <c r="D35" i="8"/>
  <c r="C2" i="7" s="1"/>
  <c r="F35" i="8"/>
  <c r="E2" i="7" s="1"/>
  <c r="H35" i="8"/>
  <c r="G2" i="7" s="1"/>
  <c r="J35" i="8"/>
  <c r="I2" i="7" s="1"/>
  <c r="L35" i="8"/>
  <c r="K2" i="7" s="1"/>
  <c r="N35" i="8"/>
  <c r="M2" i="7" s="1"/>
  <c r="P35" i="8"/>
  <c r="C3" i="7" s="1"/>
  <c r="T35" i="8"/>
  <c r="G3" i="7" s="1"/>
  <c r="V35" i="8"/>
  <c r="I3" i="7" s="1"/>
  <c r="X35" i="8"/>
  <c r="K3" i="7" s="1"/>
  <c r="Z35" i="8"/>
  <c r="M3" i="7" s="1"/>
  <c r="AB35" i="8"/>
  <c r="C4" i="7" s="1"/>
  <c r="AD35" i="8"/>
  <c r="E4" i="7" s="1"/>
  <c r="AF35" i="8"/>
  <c r="G4" i="7" s="1"/>
  <c r="AH35" i="8"/>
  <c r="I4" i="7" s="1"/>
  <c r="AJ35" i="8"/>
  <c r="K4" i="7" s="1"/>
  <c r="AL35" i="8"/>
  <c r="M4" i="7" s="1"/>
  <c r="V31" i="8" l="1"/>
  <c r="Q29" i="8"/>
  <c r="C21" i="7"/>
  <c r="O9" i="7"/>
  <c r="AC32" i="8"/>
  <c r="O4" i="7"/>
  <c r="C16" i="7"/>
  <c r="C15" i="7"/>
  <c r="O3" i="7"/>
  <c r="M58" i="7"/>
  <c r="K58" i="7"/>
  <c r="I58" i="7"/>
  <c r="G58" i="7"/>
  <c r="E58" i="7"/>
  <c r="C58" i="7"/>
  <c r="O2" i="7"/>
  <c r="N58" i="7"/>
  <c r="J58" i="7"/>
  <c r="H58" i="7"/>
  <c r="F58" i="7"/>
  <c r="C14" i="7"/>
  <c r="L58" i="7"/>
  <c r="D58" i="7"/>
  <c r="A24" i="10"/>
  <c r="E23" i="10"/>
  <c r="F23" i="10"/>
  <c r="AA30" i="8"/>
  <c r="AK32" i="8"/>
  <c r="AD31" i="8"/>
  <c r="Y29" i="8"/>
  <c r="U30" i="8"/>
  <c r="AE32" i="8"/>
  <c r="X31" i="8"/>
  <c r="S29" i="8"/>
  <c r="O30" i="8"/>
  <c r="Y32" i="8"/>
  <c r="R31" i="8"/>
  <c r="M29" i="8"/>
  <c r="K30" i="8"/>
  <c r="U32" i="8"/>
  <c r="N31" i="8"/>
  <c r="I29" i="8"/>
  <c r="AF32" i="8"/>
  <c r="Y31" i="8"/>
  <c r="T29" i="8"/>
  <c r="V30" i="8"/>
  <c r="AB32" i="8"/>
  <c r="U31" i="8"/>
  <c r="P29" i="8"/>
  <c r="R30" i="8"/>
  <c r="X32" i="8"/>
  <c r="Q31" i="8"/>
  <c r="L29" i="8"/>
  <c r="N30" i="8"/>
  <c r="T32" i="8"/>
  <c r="M31" i="8"/>
  <c r="H29" i="8"/>
  <c r="J30" i="8"/>
  <c r="BE30" i="8"/>
  <c r="BO32" i="8"/>
  <c r="BH31" i="8"/>
  <c r="BC29" i="8"/>
  <c r="BI30" i="8"/>
  <c r="BS32" i="8"/>
  <c r="BS33" i="8" s="1"/>
  <c r="BS34" i="8" s="1"/>
  <c r="BS35" i="8" s="1"/>
  <c r="J7" i="7" s="1"/>
  <c r="BL31" i="8"/>
  <c r="BG29" i="8"/>
  <c r="BM30" i="8"/>
  <c r="BW32" i="8"/>
  <c r="BW33" i="8" s="1"/>
  <c r="BW34" i="8" s="1"/>
  <c r="BW35" i="8" s="1"/>
  <c r="N7" i="7" s="1"/>
  <c r="BP31" i="8"/>
  <c r="BK29" i="8"/>
  <c r="BN32" i="8"/>
  <c r="BG31" i="8"/>
  <c r="BB29" i="8"/>
  <c r="BD30" i="8"/>
  <c r="BR32" i="8"/>
  <c r="BK31" i="8"/>
  <c r="BF29" i="8"/>
  <c r="BH30" i="8"/>
  <c r="BV32" i="8"/>
  <c r="BV33" i="8" s="1"/>
  <c r="BV34" i="8" s="1"/>
  <c r="BV35" i="8" s="1"/>
  <c r="M7" i="7" s="1"/>
  <c r="BO31" i="8"/>
  <c r="BJ29" i="8"/>
  <c r="BL30" i="8"/>
  <c r="AS30" i="8"/>
  <c r="BC32" i="8"/>
  <c r="AV31" i="8"/>
  <c r="AQ29" i="8"/>
  <c r="AW30" i="8"/>
  <c r="BG32" i="8"/>
  <c r="AZ31" i="8"/>
  <c r="AU29" i="8"/>
  <c r="BA30" i="8"/>
  <c r="BK32" i="8"/>
  <c r="BD31" i="8"/>
  <c r="AY29" i="8"/>
  <c r="BB32" i="8"/>
  <c r="AU31" i="8"/>
  <c r="AP29" i="8"/>
  <c r="AR30" i="8"/>
  <c r="BF32" i="8"/>
  <c r="AY31" i="8"/>
  <c r="AT29" i="8"/>
  <c r="AV30" i="8"/>
  <c r="BJ32" i="8"/>
  <c r="BC31" i="8"/>
  <c r="AX29" i="8"/>
  <c r="AZ30" i="8"/>
  <c r="AG30" i="8"/>
  <c r="AQ32" i="8"/>
  <c r="AJ31" i="8"/>
  <c r="AE29" i="8"/>
  <c r="AK30" i="8"/>
  <c r="AU32" i="8"/>
  <c r="AN31" i="8"/>
  <c r="AI29" i="8"/>
  <c r="AO30" i="8"/>
  <c r="AY32" i="8"/>
  <c r="AR31" i="8"/>
  <c r="AM29" i="8"/>
  <c r="AP32" i="8"/>
  <c r="AI31" i="8"/>
  <c r="AD29" i="8"/>
  <c r="AF30" i="8"/>
  <c r="AT32" i="8"/>
  <c r="AM31" i="8"/>
  <c r="AH29" i="8"/>
  <c r="AJ30" i="8"/>
  <c r="AX32" i="8"/>
  <c r="AQ31" i="8"/>
  <c r="AL29" i="8"/>
  <c r="AN30" i="8"/>
  <c r="AC30" i="8"/>
  <c r="AM32" i="8"/>
  <c r="AF31" i="8"/>
  <c r="AA29" i="8"/>
  <c r="AH32" i="8"/>
  <c r="AA31" i="8"/>
  <c r="V29" i="8"/>
  <c r="X30" i="8"/>
  <c r="AL32" i="8"/>
  <c r="AE31" i="8"/>
  <c r="Z29" i="8"/>
  <c r="AB30" i="8"/>
  <c r="W30" i="8"/>
  <c r="AG32" i="8"/>
  <c r="Z31" i="8"/>
  <c r="U29" i="8"/>
  <c r="Q30" i="8"/>
  <c r="AA32" i="8"/>
  <c r="T31" i="8"/>
  <c r="O29" i="8"/>
  <c r="M30" i="8"/>
  <c r="W32" i="8"/>
  <c r="P31" i="8"/>
  <c r="K29" i="8"/>
  <c r="I30" i="8"/>
  <c r="S32" i="8"/>
  <c r="L31" i="8"/>
  <c r="G29" i="8"/>
  <c r="G33" i="8" s="1"/>
  <c r="Y30" i="8"/>
  <c r="AI32" i="8"/>
  <c r="AB31" i="8"/>
  <c r="W29" i="8"/>
  <c r="AD32" i="8"/>
  <c r="W31" i="8"/>
  <c r="R29" i="8"/>
  <c r="T30" i="8"/>
  <c r="Z32" i="8"/>
  <c r="S31" i="8"/>
  <c r="N29" i="8"/>
  <c r="P30" i="8"/>
  <c r="V32" i="8"/>
  <c r="O31" i="8"/>
  <c r="J29" i="8"/>
  <c r="L30" i="8"/>
  <c r="R32" i="8"/>
  <c r="K31" i="8"/>
  <c r="F33" i="8"/>
  <c r="H30" i="8"/>
  <c r="BG30" i="8"/>
  <c r="BQ32" i="8"/>
  <c r="BJ31" i="8"/>
  <c r="BE29" i="8"/>
  <c r="BK30" i="8"/>
  <c r="BU32" i="8"/>
  <c r="BU33" i="8" s="1"/>
  <c r="BU34" i="8" s="1"/>
  <c r="BU35" i="8" s="1"/>
  <c r="L7" i="7" s="1"/>
  <c r="BN31" i="8"/>
  <c r="BI29" i="8"/>
  <c r="BO30" i="8"/>
  <c r="BY32" i="8"/>
  <c r="BY33" i="8" s="1"/>
  <c r="BY34" i="8" s="1"/>
  <c r="BY35" i="8" s="1"/>
  <c r="D8" i="7" s="1"/>
  <c r="BR31" i="8"/>
  <c r="BM29" i="8"/>
  <c r="BP32" i="8"/>
  <c r="BI31" i="8"/>
  <c r="BD29" i="8"/>
  <c r="BF30" i="8"/>
  <c r="BT32" i="8"/>
  <c r="BT33" i="8" s="1"/>
  <c r="BT34" i="8" s="1"/>
  <c r="BT35" i="8" s="1"/>
  <c r="K7" i="7" s="1"/>
  <c r="BM31" i="8"/>
  <c r="BH29" i="8"/>
  <c r="BJ30" i="8"/>
  <c r="BX32" i="8"/>
  <c r="BX33" i="8" s="1"/>
  <c r="BX34" i="8" s="1"/>
  <c r="BX35" i="8" s="1"/>
  <c r="C8" i="7" s="1"/>
  <c r="BQ31" i="8"/>
  <c r="BQ33" i="8" s="1"/>
  <c r="BQ34" i="8" s="1"/>
  <c r="BQ35" i="8" s="1"/>
  <c r="H7" i="7" s="1"/>
  <c r="BL29" i="8"/>
  <c r="BN30" i="8"/>
  <c r="AU30" i="8"/>
  <c r="BE32" i="8"/>
  <c r="AX31" i="8"/>
  <c r="AS29" i="8"/>
  <c r="AY30" i="8"/>
  <c r="BI32" i="8"/>
  <c r="BB31" i="8"/>
  <c r="AW29" i="8"/>
  <c r="BC30" i="8"/>
  <c r="BM32" i="8"/>
  <c r="BF31" i="8"/>
  <c r="BA29" i="8"/>
  <c r="BD32" i="8"/>
  <c r="AW31" i="8"/>
  <c r="AR29" i="8"/>
  <c r="AT30" i="8"/>
  <c r="BH32" i="8"/>
  <c r="BA31" i="8"/>
  <c r="AV29" i="8"/>
  <c r="AX30" i="8"/>
  <c r="BL32" i="8"/>
  <c r="BE31" i="8"/>
  <c r="AZ29" i="8"/>
  <c r="BB30" i="8"/>
  <c r="AI30" i="8"/>
  <c r="AS32" i="8"/>
  <c r="AL31" i="8"/>
  <c r="AG29" i="8"/>
  <c r="AM30" i="8"/>
  <c r="AW32" i="8"/>
  <c r="AP31" i="8"/>
  <c r="AK29" i="8"/>
  <c r="AQ30" i="8"/>
  <c r="BA32" i="8"/>
  <c r="AT31" i="8"/>
  <c r="AO29" i="8"/>
  <c r="AR32" i="8"/>
  <c r="AK31" i="8"/>
  <c r="AF29" i="8"/>
  <c r="AH30" i="8"/>
  <c r="AV32" i="8"/>
  <c r="AO31" i="8"/>
  <c r="AJ29" i="8"/>
  <c r="AL30" i="8"/>
  <c r="AZ32" i="8"/>
  <c r="AS31" i="8"/>
  <c r="AP30" i="8"/>
  <c r="AE30" i="8"/>
  <c r="AO32" i="8"/>
  <c r="AH31" i="8"/>
  <c r="AC29" i="8"/>
  <c r="AJ32" i="8"/>
  <c r="AC31" i="8"/>
  <c r="X29" i="8"/>
  <c r="Z30" i="8"/>
  <c r="AN32" i="8"/>
  <c r="AG31" i="8"/>
  <c r="AB29" i="8"/>
  <c r="AD30" i="8"/>
  <c r="BO33" i="8" l="1"/>
  <c r="BO34" i="8" s="1"/>
  <c r="BO35" i="8" s="1"/>
  <c r="F7" i="7" s="1"/>
  <c r="Q33" i="8"/>
  <c r="BN33" i="8"/>
  <c r="BN34" i="8" s="1"/>
  <c r="BN35" i="8" s="1"/>
  <c r="E7" i="7" s="1"/>
  <c r="U33" i="8"/>
  <c r="AF33" i="8"/>
  <c r="BR33" i="8"/>
  <c r="BR34" i="8" s="1"/>
  <c r="BR35" i="8" s="1"/>
  <c r="I7" i="7" s="1"/>
  <c r="J33" i="8"/>
  <c r="AB33" i="8"/>
  <c r="X33" i="8"/>
  <c r="N33" i="8"/>
  <c r="C20" i="7"/>
  <c r="O8" i="7"/>
  <c r="Z58" i="7"/>
  <c r="O58" i="7"/>
  <c r="S58" i="7"/>
  <c r="W58" i="7"/>
  <c r="P58" i="7"/>
  <c r="T58" i="7"/>
  <c r="X58" i="7"/>
  <c r="Q58" i="7"/>
  <c r="U58" i="7"/>
  <c r="Y58" i="7"/>
  <c r="R58" i="7"/>
  <c r="V58" i="7"/>
  <c r="F24" i="10"/>
  <c r="A25" i="10"/>
  <c r="E24" i="10"/>
  <c r="AN33" i="8"/>
  <c r="AJ33" i="8"/>
  <c r="AZ33" i="8"/>
  <c r="AZ34" i="8" s="1"/>
  <c r="AZ35" i="8" s="1"/>
  <c r="C6" i="7" s="1"/>
  <c r="AV33" i="8"/>
  <c r="AV34" i="8" s="1"/>
  <c r="AV35" i="8" s="1"/>
  <c r="K5" i="7" s="1"/>
  <c r="AR33" i="8"/>
  <c r="AR34" i="8" s="1"/>
  <c r="AR35" i="8" s="1"/>
  <c r="G5" i="7" s="1"/>
  <c r="BL33" i="8"/>
  <c r="BL34" i="8" s="1"/>
  <c r="BL35" i="8" s="1"/>
  <c r="C7" i="7" s="1"/>
  <c r="BH33" i="8"/>
  <c r="BH34" i="8" s="1"/>
  <c r="BH35" i="8" s="1"/>
  <c r="K6" i="7" s="1"/>
  <c r="BD33" i="8"/>
  <c r="BD34" i="8" s="1"/>
  <c r="BD35" i="8" s="1"/>
  <c r="G6" i="7" s="1"/>
  <c r="R33" i="8"/>
  <c r="Z33" i="8"/>
  <c r="V33" i="8"/>
  <c r="AL33" i="8"/>
  <c r="AH33" i="8"/>
  <c r="AD33" i="8"/>
  <c r="AX33" i="8"/>
  <c r="AX34" i="8" s="1"/>
  <c r="AX35" i="8" s="1"/>
  <c r="M5" i="7" s="1"/>
  <c r="AT33" i="8"/>
  <c r="AT34" i="8" s="1"/>
  <c r="AT35" i="8" s="1"/>
  <c r="I5" i="7" s="1"/>
  <c r="AP33" i="8"/>
  <c r="AP34" i="8" s="1"/>
  <c r="AP35" i="8" s="1"/>
  <c r="E5" i="7" s="1"/>
  <c r="BJ33" i="8"/>
  <c r="BJ34" i="8" s="1"/>
  <c r="BJ35" i="8" s="1"/>
  <c r="M6" i="7" s="1"/>
  <c r="BF33" i="8"/>
  <c r="BF34" i="8" s="1"/>
  <c r="BF35" i="8" s="1"/>
  <c r="I6" i="7" s="1"/>
  <c r="BB33" i="8"/>
  <c r="BB34" i="8" s="1"/>
  <c r="BB35" i="8" s="1"/>
  <c r="E6" i="7" s="1"/>
  <c r="BP33" i="8"/>
  <c r="BP34" i="8" s="1"/>
  <c r="BP35" i="8" s="1"/>
  <c r="G7" i="7" s="1"/>
  <c r="H33" i="8"/>
  <c r="L33" i="8"/>
  <c r="P33" i="8"/>
  <c r="T33" i="8"/>
  <c r="AC33" i="8"/>
  <c r="AO33" i="8"/>
  <c r="AO34" i="8" s="1"/>
  <c r="AO35" i="8" s="1"/>
  <c r="D5" i="7" s="1"/>
  <c r="AK33" i="8"/>
  <c r="AG33" i="8"/>
  <c r="BA33" i="8"/>
  <c r="BA34" i="8" s="1"/>
  <c r="BA35" i="8" s="1"/>
  <c r="D6" i="7" s="1"/>
  <c r="AW33" i="8"/>
  <c r="AW34" i="8" s="1"/>
  <c r="AW35" i="8" s="1"/>
  <c r="L5" i="7" s="1"/>
  <c r="AS33" i="8"/>
  <c r="AS34" i="8" s="1"/>
  <c r="AS35" i="8" s="1"/>
  <c r="H5" i="7" s="1"/>
  <c r="BM33" i="8"/>
  <c r="BM34" i="8" s="1"/>
  <c r="BM35" i="8" s="1"/>
  <c r="D7" i="7" s="1"/>
  <c r="BI33" i="8"/>
  <c r="BI34" i="8" s="1"/>
  <c r="BI35" i="8" s="1"/>
  <c r="L6" i="7" s="1"/>
  <c r="BE33" i="8"/>
  <c r="BE34" i="8" s="1"/>
  <c r="BE35" i="8" s="1"/>
  <c r="H6" i="7" s="1"/>
  <c r="W33" i="8"/>
  <c r="K33" i="8"/>
  <c r="O33" i="8"/>
  <c r="AA33" i="8"/>
  <c r="AM33" i="8"/>
  <c r="AI33" i="8"/>
  <c r="AE33" i="8"/>
  <c r="AY33" i="8"/>
  <c r="AY34" i="8" s="1"/>
  <c r="AY35" i="8" s="1"/>
  <c r="N5" i="7" s="1"/>
  <c r="AU33" i="8"/>
  <c r="AU34" i="8" s="1"/>
  <c r="AU35" i="8" s="1"/>
  <c r="J5" i="7" s="1"/>
  <c r="AQ33" i="8"/>
  <c r="AQ34" i="8" s="1"/>
  <c r="AQ35" i="8" s="1"/>
  <c r="F5" i="7" s="1"/>
  <c r="BK33" i="8"/>
  <c r="BK34" i="8" s="1"/>
  <c r="BK35" i="8" s="1"/>
  <c r="N6" i="7" s="1"/>
  <c r="BG33" i="8"/>
  <c r="BG34" i="8" s="1"/>
  <c r="BG35" i="8" s="1"/>
  <c r="J6" i="7" s="1"/>
  <c r="BC33" i="8"/>
  <c r="BC34" i="8" s="1"/>
  <c r="BC35" i="8" s="1"/>
  <c r="F6" i="7" s="1"/>
  <c r="I33" i="8"/>
  <c r="M33" i="8"/>
  <c r="S33" i="8"/>
  <c r="Y33" i="8"/>
  <c r="AN34" i="8" l="1"/>
  <c r="AN35" i="8" s="1"/>
  <c r="C5" i="7" s="1"/>
  <c r="C18" i="7"/>
  <c r="O6" i="7"/>
  <c r="O7" i="7"/>
  <c r="C19" i="7"/>
  <c r="AL58" i="7"/>
  <c r="AH58" i="7"/>
  <c r="AD58" i="7"/>
  <c r="AK58" i="7"/>
  <c r="AG58" i="7"/>
  <c r="AC58" i="7"/>
  <c r="AJ58" i="7"/>
  <c r="AF58" i="7"/>
  <c r="AB58" i="7"/>
  <c r="AI58" i="7"/>
  <c r="AE58" i="7"/>
  <c r="AA58" i="7"/>
  <c r="A26" i="10"/>
  <c r="E25" i="10"/>
  <c r="F25" i="10"/>
  <c r="C17" i="7" l="1"/>
  <c r="D22" i="7" s="1"/>
  <c r="AV58" i="7"/>
  <c r="AN58" i="7"/>
  <c r="AQ58" i="7"/>
  <c r="AX58" i="7"/>
  <c r="BG58" i="7" s="1"/>
  <c r="AP58" i="7"/>
  <c r="AS58" i="7"/>
  <c r="O5" i="7"/>
  <c r="AR58" i="7"/>
  <c r="AU58" i="7"/>
  <c r="AM58" i="7"/>
  <c r="AT58" i="7"/>
  <c r="AW58" i="7"/>
  <c r="AO58" i="7"/>
  <c r="F26" i="10"/>
  <c r="A27" i="10"/>
  <c r="E26" i="10"/>
  <c r="C22" i="7" l="1"/>
  <c r="AZ58" i="7"/>
  <c r="E22" i="7"/>
  <c r="F22" i="7" s="1"/>
  <c r="BI58" i="7"/>
  <c r="AY58" i="7"/>
  <c r="BD58" i="7"/>
  <c r="BE58" i="7"/>
  <c r="BJ58" i="7"/>
  <c r="BT58" i="7" s="1"/>
  <c r="BB58" i="7"/>
  <c r="BC58" i="7"/>
  <c r="BH58" i="7"/>
  <c r="BA58" i="7"/>
  <c r="BF58" i="7"/>
  <c r="E27" i="10"/>
  <c r="F27" i="10"/>
  <c r="BK58" i="7" l="1"/>
  <c r="BU58" i="7"/>
  <c r="BP58" i="7"/>
  <c r="G22" i="7"/>
  <c r="BV58" i="7"/>
  <c r="CG58" i="7" s="1"/>
  <c r="BS58" i="7"/>
  <c r="BO58" i="7"/>
  <c r="BQ58" i="7"/>
  <c r="BL58" i="7"/>
  <c r="BN58" i="7"/>
  <c r="BM58" i="7"/>
  <c r="BR58" i="7"/>
  <c r="H22" i="7"/>
  <c r="H17" i="7" s="1"/>
  <c r="CH58" i="7"/>
  <c r="BW58" i="7"/>
  <c r="A20" i="5"/>
  <c r="A21" i="5" s="1"/>
  <c r="A22" i="5" s="1"/>
  <c r="A23" i="5" s="1"/>
  <c r="CZ14" i="5"/>
  <c r="CY14" i="5"/>
  <c r="CX14" i="5"/>
  <c r="CW14" i="5"/>
  <c r="CV14" i="5"/>
  <c r="CU14" i="5"/>
  <c r="CT14" i="5"/>
  <c r="CS14" i="5"/>
  <c r="CR14" i="5"/>
  <c r="CQ14" i="5"/>
  <c r="CP14" i="5"/>
  <c r="CO14" i="5"/>
  <c r="CN14" i="5"/>
  <c r="CM14" i="5"/>
  <c r="CL14" i="5"/>
  <c r="CK14" i="5"/>
  <c r="CJ14" i="5"/>
  <c r="CI14" i="5"/>
  <c r="CH14" i="5"/>
  <c r="CG14" i="5"/>
  <c r="CF14" i="5"/>
  <c r="CE14" i="5"/>
  <c r="CD14" i="5"/>
  <c r="CC14" i="5"/>
  <c r="CB14" i="5"/>
  <c r="CA14" i="5"/>
  <c r="BZ14" i="5"/>
  <c r="BY14" i="5"/>
  <c r="BX14" i="5"/>
  <c r="BW14" i="5"/>
  <c r="BV14" i="5"/>
  <c r="BU14" i="5"/>
  <c r="BT14" i="5"/>
  <c r="BS14" i="5"/>
  <c r="BR14" i="5"/>
  <c r="BQ14" i="5"/>
  <c r="BP14" i="5"/>
  <c r="BO14" i="5"/>
  <c r="BN14" i="5"/>
  <c r="BM14" i="5"/>
  <c r="BL14" i="5"/>
  <c r="BK14" i="5"/>
  <c r="BJ14" i="5"/>
  <c r="BI14" i="5"/>
  <c r="BH14" i="5"/>
  <c r="BG14" i="5"/>
  <c r="BF14" i="5"/>
  <c r="BE14" i="5"/>
  <c r="BD14" i="5"/>
  <c r="BC14" i="5"/>
  <c r="BB14" i="5"/>
  <c r="BA14" i="5"/>
  <c r="AZ14" i="5"/>
  <c r="AY14" i="5"/>
  <c r="AX14" i="5"/>
  <c r="AW14" i="5"/>
  <c r="AV14" i="5"/>
  <c r="AU14" i="5"/>
  <c r="AT14" i="5"/>
  <c r="AS14" i="5"/>
  <c r="AR14" i="5"/>
  <c r="AQ14" i="5"/>
  <c r="AP14" i="5"/>
  <c r="AO14" i="5"/>
  <c r="AN14" i="5"/>
  <c r="AM14" i="5"/>
  <c r="AL14" i="5"/>
  <c r="AK14" i="5"/>
  <c r="AJ14" i="5"/>
  <c r="AI14" i="5"/>
  <c r="AH14" i="5"/>
  <c r="AG14" i="5"/>
  <c r="AF14" i="5"/>
  <c r="AE14" i="5"/>
  <c r="AD14" i="5"/>
  <c r="AC14" i="5"/>
  <c r="AB14" i="5"/>
  <c r="AA14" i="5"/>
  <c r="Z14" i="5"/>
  <c r="Y14" i="5"/>
  <c r="X14" i="5"/>
  <c r="W14" i="5"/>
  <c r="V14" i="5"/>
  <c r="U14" i="5"/>
  <c r="T14" i="5"/>
  <c r="S14" i="5"/>
  <c r="R14" i="5"/>
  <c r="Q14" i="5"/>
  <c r="P14" i="5"/>
  <c r="O14" i="5"/>
  <c r="N14" i="5"/>
  <c r="M14" i="5"/>
  <c r="L14" i="5"/>
  <c r="K14" i="5"/>
  <c r="J14" i="5"/>
  <c r="I14" i="5"/>
  <c r="H14" i="5"/>
  <c r="G14" i="5"/>
  <c r="F14" i="5"/>
  <c r="E14" i="5"/>
  <c r="CZ9" i="5"/>
  <c r="CZ12" i="5" s="1"/>
  <c r="CY9" i="5"/>
  <c r="CY12" i="5" s="1"/>
  <c r="CX9" i="5"/>
  <c r="CW9" i="5"/>
  <c r="CW12" i="5" s="1"/>
  <c r="CV9" i="5"/>
  <c r="CV12" i="5" s="1"/>
  <c r="CU9" i="5"/>
  <c r="CU12" i="5" s="1"/>
  <c r="CT9" i="5"/>
  <c r="CT12" i="5" s="1"/>
  <c r="CS9" i="5"/>
  <c r="CS12" i="5" s="1"/>
  <c r="CR9" i="5"/>
  <c r="CR12" i="5" s="1"/>
  <c r="CQ9" i="5"/>
  <c r="CQ12" i="5" s="1"/>
  <c r="CP9" i="5"/>
  <c r="CP12" i="5" s="1"/>
  <c r="CO9" i="5"/>
  <c r="CO12" i="5" s="1"/>
  <c r="CN9" i="5"/>
  <c r="CN12" i="5" s="1"/>
  <c r="CM9" i="5"/>
  <c r="CM12" i="5" s="1"/>
  <c r="CL9" i="5"/>
  <c r="CK9" i="5"/>
  <c r="CK12" i="5" s="1"/>
  <c r="CJ9" i="5"/>
  <c r="CI9" i="5"/>
  <c r="CH9" i="5"/>
  <c r="CG9" i="5"/>
  <c r="CG12" i="5" s="1"/>
  <c r="CF9" i="5"/>
  <c r="CF12" i="5" s="1"/>
  <c r="CE9" i="5"/>
  <c r="CE12" i="5" s="1"/>
  <c r="CD9" i="5"/>
  <c r="CD12" i="5" s="1"/>
  <c r="CC9" i="5"/>
  <c r="CC12" i="5" s="1"/>
  <c r="CB9" i="5"/>
  <c r="CB12" i="5" s="1"/>
  <c r="CA9" i="5"/>
  <c r="BZ9" i="5"/>
  <c r="BZ12" i="5" s="1"/>
  <c r="BY9" i="5"/>
  <c r="BY12" i="5" s="1"/>
  <c r="BX9" i="5"/>
  <c r="BX12" i="5" s="1"/>
  <c r="BW9" i="5"/>
  <c r="BW12" i="5" s="1"/>
  <c r="BV9" i="5"/>
  <c r="BV12" i="5" s="1"/>
  <c r="BU9" i="5"/>
  <c r="BU12" i="5" s="1"/>
  <c r="BT9" i="5"/>
  <c r="BS9" i="5"/>
  <c r="BS12" i="5" s="1"/>
  <c r="BR9" i="5"/>
  <c r="BQ9" i="5"/>
  <c r="BQ12" i="5" s="1"/>
  <c r="BP9" i="5"/>
  <c r="BP12" i="5" s="1"/>
  <c r="BO9" i="5"/>
  <c r="BO12" i="5" s="1"/>
  <c r="BN9" i="5"/>
  <c r="BM9" i="5"/>
  <c r="BM12" i="5" s="1"/>
  <c r="BL9" i="5"/>
  <c r="BL12" i="5" s="1"/>
  <c r="BK9" i="5"/>
  <c r="BJ9" i="5"/>
  <c r="BI9" i="5"/>
  <c r="BI12" i="5" s="1"/>
  <c r="BH9" i="5"/>
  <c r="BH12" i="5" s="1"/>
  <c r="BG9" i="5"/>
  <c r="BF9" i="5"/>
  <c r="BF12" i="5" s="1"/>
  <c r="BE9" i="5"/>
  <c r="BE12" i="5" s="1"/>
  <c r="BD9" i="5"/>
  <c r="BC9" i="5"/>
  <c r="BC12" i="5" s="1"/>
  <c r="BB9" i="5"/>
  <c r="BB12" i="5" s="1"/>
  <c r="BA9" i="5"/>
  <c r="BA12" i="5" s="1"/>
  <c r="AZ9" i="5"/>
  <c r="AZ12" i="5" s="1"/>
  <c r="AY9" i="5"/>
  <c r="AX9" i="5"/>
  <c r="AX12" i="5" s="1"/>
  <c r="AW9" i="5"/>
  <c r="AW12" i="5" s="1"/>
  <c r="AV9" i="5"/>
  <c r="AV12" i="5" s="1"/>
  <c r="AU9" i="5"/>
  <c r="AU12" i="5" s="1"/>
  <c r="AT9" i="5"/>
  <c r="AS9" i="5"/>
  <c r="AS12" i="5" s="1"/>
  <c r="AR9" i="5"/>
  <c r="AR12" i="5" s="1"/>
  <c r="AQ9" i="5"/>
  <c r="AQ12" i="5" s="1"/>
  <c r="AP9" i="5"/>
  <c r="AO9" i="5"/>
  <c r="AO12" i="5" s="1"/>
  <c r="AN9" i="5"/>
  <c r="AN12" i="5" s="1"/>
  <c r="AM9" i="5"/>
  <c r="AL9" i="5"/>
  <c r="AK9" i="5"/>
  <c r="AK12" i="5" s="1"/>
  <c r="AJ9" i="5"/>
  <c r="AJ12" i="5" s="1"/>
  <c r="AI9" i="5"/>
  <c r="AH9" i="5"/>
  <c r="AG9" i="5"/>
  <c r="AG12" i="5" s="1"/>
  <c r="AF9" i="5"/>
  <c r="AF12" i="5" s="1"/>
  <c r="AE9" i="5"/>
  <c r="AE12" i="5" s="1"/>
  <c r="AD9" i="5"/>
  <c r="AD12" i="5" s="1"/>
  <c r="AC9" i="5"/>
  <c r="AC12" i="5" s="1"/>
  <c r="AB9" i="5"/>
  <c r="AB12" i="5" s="1"/>
  <c r="AA9" i="5"/>
  <c r="AA12" i="5" s="1"/>
  <c r="Z9" i="5"/>
  <c r="Z12" i="5" s="1"/>
  <c r="Y9" i="5"/>
  <c r="Y12" i="5" s="1"/>
  <c r="X9" i="5"/>
  <c r="W9" i="5"/>
  <c r="V9" i="5"/>
  <c r="V12" i="5" s="1"/>
  <c r="U9" i="5"/>
  <c r="U12" i="5" s="1"/>
  <c r="T9" i="5"/>
  <c r="T12" i="5" s="1"/>
  <c r="S9" i="5"/>
  <c r="S12" i="5" s="1"/>
  <c r="R9" i="5"/>
  <c r="R12" i="5" s="1"/>
  <c r="Q9" i="5"/>
  <c r="Q12" i="5" s="1"/>
  <c r="P9" i="5"/>
  <c r="P12" i="5" s="1"/>
  <c r="O9" i="5"/>
  <c r="N9" i="5"/>
  <c r="M9" i="5"/>
  <c r="M12" i="5" s="1"/>
  <c r="L9" i="5"/>
  <c r="L12" i="5" s="1"/>
  <c r="K9" i="5"/>
  <c r="J9" i="5"/>
  <c r="I9" i="5"/>
  <c r="I12" i="5" s="1"/>
  <c r="H9" i="5"/>
  <c r="G9" i="5"/>
  <c r="G12" i="5" s="1"/>
  <c r="F9" i="5"/>
  <c r="F12" i="5" s="1"/>
  <c r="CZ8" i="5"/>
  <c r="CY8" i="5"/>
  <c r="CX8" i="5"/>
  <c r="CW8" i="5"/>
  <c r="CV8" i="5"/>
  <c r="CU8" i="5"/>
  <c r="CT8" i="5"/>
  <c r="CS8" i="5"/>
  <c r="CR8" i="5"/>
  <c r="CQ8" i="5"/>
  <c r="CP8" i="5"/>
  <c r="CO8" i="5"/>
  <c r="CN8" i="5"/>
  <c r="CM8" i="5"/>
  <c r="CL8" i="5"/>
  <c r="CK8" i="5"/>
  <c r="CJ8" i="5"/>
  <c r="CI8" i="5"/>
  <c r="CH8" i="5"/>
  <c r="CG8" i="5"/>
  <c r="CF8" i="5"/>
  <c r="CE8" i="5"/>
  <c r="CD8" i="5"/>
  <c r="CC8" i="5"/>
  <c r="CB8" i="5"/>
  <c r="CA8" i="5"/>
  <c r="BZ8" i="5"/>
  <c r="BY8" i="5"/>
  <c r="BX8" i="5"/>
  <c r="BW8" i="5"/>
  <c r="BV8" i="5"/>
  <c r="BU8" i="5"/>
  <c r="BT8" i="5"/>
  <c r="BS8" i="5"/>
  <c r="BR8" i="5"/>
  <c r="BQ8" i="5"/>
  <c r="BP8" i="5"/>
  <c r="BO8" i="5"/>
  <c r="BN8" i="5"/>
  <c r="BM8" i="5"/>
  <c r="BL8" i="5"/>
  <c r="BK8" i="5"/>
  <c r="BJ8" i="5"/>
  <c r="BI8" i="5"/>
  <c r="BH8" i="5"/>
  <c r="BG8" i="5"/>
  <c r="BF8" i="5"/>
  <c r="BE8" i="5"/>
  <c r="BD8" i="5"/>
  <c r="BC8" i="5"/>
  <c r="BB8" i="5"/>
  <c r="BA8" i="5"/>
  <c r="AZ8" i="5"/>
  <c r="AY8" i="5"/>
  <c r="AX8" i="5"/>
  <c r="AW8" i="5"/>
  <c r="AV8" i="5"/>
  <c r="AU8" i="5"/>
  <c r="AT8" i="5"/>
  <c r="AS8" i="5"/>
  <c r="AR8" i="5"/>
  <c r="AQ8" i="5"/>
  <c r="AP8" i="5"/>
  <c r="AO8" i="5"/>
  <c r="AN8" i="5"/>
  <c r="AM8" i="5"/>
  <c r="AL8" i="5"/>
  <c r="AK8" i="5"/>
  <c r="AJ8" i="5"/>
  <c r="AI8" i="5"/>
  <c r="AH8" i="5"/>
  <c r="AG8" i="5"/>
  <c r="AF8" i="5"/>
  <c r="AE8" i="5"/>
  <c r="AD8" i="5"/>
  <c r="AC8" i="5"/>
  <c r="AB8" i="5"/>
  <c r="AA8" i="5"/>
  <c r="Z8" i="5"/>
  <c r="Y8" i="5"/>
  <c r="X8" i="5"/>
  <c r="W8" i="5"/>
  <c r="V8" i="5"/>
  <c r="U8" i="5"/>
  <c r="T8" i="5"/>
  <c r="S8" i="5"/>
  <c r="R8" i="5"/>
  <c r="Q8" i="5"/>
  <c r="P8" i="5"/>
  <c r="O8" i="5"/>
  <c r="N8" i="5"/>
  <c r="M8" i="5"/>
  <c r="L8" i="5"/>
  <c r="K8" i="5"/>
  <c r="J8" i="5"/>
  <c r="I8" i="5"/>
  <c r="H8" i="5"/>
  <c r="G8" i="5"/>
  <c r="F8" i="5"/>
  <c r="E8" i="5"/>
  <c r="CZ7" i="5"/>
  <c r="CY7" i="5"/>
  <c r="CX7" i="5"/>
  <c r="CW7" i="5"/>
  <c r="CV7" i="5"/>
  <c r="CU7" i="5"/>
  <c r="CT7" i="5"/>
  <c r="CS7" i="5"/>
  <c r="CR7" i="5"/>
  <c r="CQ7" i="5"/>
  <c r="CP7" i="5"/>
  <c r="CO7" i="5"/>
  <c r="CN7" i="5"/>
  <c r="CM7" i="5"/>
  <c r="CL7" i="5"/>
  <c r="CK7" i="5"/>
  <c r="CJ7" i="5"/>
  <c r="CI7" i="5"/>
  <c r="CH7" i="5"/>
  <c r="CG7" i="5"/>
  <c r="CF7" i="5"/>
  <c r="CE7" i="5"/>
  <c r="CD7" i="5"/>
  <c r="CC7" i="5"/>
  <c r="CB7" i="5"/>
  <c r="CA7" i="5"/>
  <c r="BZ7" i="5"/>
  <c r="BY7" i="5"/>
  <c r="BX7" i="5"/>
  <c r="BW7" i="5"/>
  <c r="BV7" i="5"/>
  <c r="BU7" i="5"/>
  <c r="BT7" i="5"/>
  <c r="BS7" i="5"/>
  <c r="BR7" i="5"/>
  <c r="BQ7" i="5"/>
  <c r="BP7" i="5"/>
  <c r="BO7" i="5"/>
  <c r="BN7" i="5"/>
  <c r="BM7" i="5"/>
  <c r="BL7" i="5"/>
  <c r="BK7" i="5"/>
  <c r="BJ7" i="5"/>
  <c r="BI7" i="5"/>
  <c r="BH7" i="5"/>
  <c r="BG7" i="5"/>
  <c r="BF7" i="5"/>
  <c r="BE7" i="5"/>
  <c r="BD7" i="5"/>
  <c r="BC7" i="5"/>
  <c r="BB7" i="5"/>
  <c r="BA7" i="5"/>
  <c r="AZ7" i="5"/>
  <c r="AY7" i="5"/>
  <c r="AX7" i="5"/>
  <c r="AW7" i="5"/>
  <c r="AV7" i="5"/>
  <c r="AU7" i="5"/>
  <c r="AT7" i="5"/>
  <c r="AS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CZ5" i="5"/>
  <c r="CY5" i="5"/>
  <c r="CX5" i="5"/>
  <c r="CW5" i="5"/>
  <c r="CV5" i="5"/>
  <c r="CU5" i="5"/>
  <c r="CT5" i="5"/>
  <c r="CS5" i="5"/>
  <c r="CR5" i="5"/>
  <c r="CQ5" i="5"/>
  <c r="CP5" i="5"/>
  <c r="CO5" i="5"/>
  <c r="CN5" i="5"/>
  <c r="CM5" i="5"/>
  <c r="CL5" i="5"/>
  <c r="CK5" i="5"/>
  <c r="CJ5" i="5"/>
  <c r="CI5" i="5"/>
  <c r="CH5" i="5"/>
  <c r="CG5" i="5"/>
  <c r="CF5" i="5"/>
  <c r="CE5" i="5"/>
  <c r="CD5" i="5"/>
  <c r="CC5" i="5"/>
  <c r="CB5" i="5"/>
  <c r="CA5" i="5"/>
  <c r="BZ5" i="5"/>
  <c r="BY5" i="5"/>
  <c r="BX5" i="5"/>
  <c r="BW5" i="5"/>
  <c r="BV5" i="5"/>
  <c r="BU5" i="5"/>
  <c r="BT5" i="5"/>
  <c r="BS5" i="5"/>
  <c r="BR5" i="5"/>
  <c r="BQ5" i="5"/>
  <c r="BP5" i="5"/>
  <c r="BO5" i="5"/>
  <c r="BN5" i="5"/>
  <c r="BM5" i="5"/>
  <c r="BL5" i="5"/>
  <c r="BK5" i="5"/>
  <c r="BJ5" i="5"/>
  <c r="BI5" i="5"/>
  <c r="BH5" i="5"/>
  <c r="BG5" i="5"/>
  <c r="BF5" i="5"/>
  <c r="BE5" i="5"/>
  <c r="BD5" i="5"/>
  <c r="BC5" i="5"/>
  <c r="BB5" i="5"/>
  <c r="BA5" i="5"/>
  <c r="AZ5" i="5"/>
  <c r="AY5" i="5"/>
  <c r="AX5" i="5"/>
  <c r="AW5" i="5"/>
  <c r="AV5" i="5"/>
  <c r="AU5" i="5"/>
  <c r="AT5" i="5"/>
  <c r="AS5" i="5"/>
  <c r="AR5" i="5"/>
  <c r="AQ5" i="5"/>
  <c r="AP5" i="5"/>
  <c r="AO5" i="5"/>
  <c r="AN5" i="5"/>
  <c r="AM5" i="5"/>
  <c r="AL5" i="5"/>
  <c r="AK5" i="5"/>
  <c r="AJ5" i="5"/>
  <c r="AI5" i="5"/>
  <c r="AH5" i="5"/>
  <c r="AG5" i="5"/>
  <c r="AF5" i="5"/>
  <c r="AE5" i="5"/>
  <c r="AD5" i="5"/>
  <c r="AC5" i="5"/>
  <c r="AB5" i="5"/>
  <c r="AA5" i="5"/>
  <c r="Z5" i="5"/>
  <c r="Y5" i="5"/>
  <c r="X5" i="5"/>
  <c r="W5" i="5"/>
  <c r="V5" i="5"/>
  <c r="U5" i="5"/>
  <c r="T5" i="5"/>
  <c r="S5" i="5"/>
  <c r="R5" i="5"/>
  <c r="Q5" i="5"/>
  <c r="P5" i="5"/>
  <c r="O5" i="5"/>
  <c r="N5" i="5"/>
  <c r="M5" i="5"/>
  <c r="L5" i="5"/>
  <c r="K5" i="5"/>
  <c r="J5" i="5"/>
  <c r="I5" i="5"/>
  <c r="H5" i="5"/>
  <c r="G5" i="5"/>
  <c r="F5" i="5"/>
  <c r="E5" i="5"/>
  <c r="CZ4" i="5"/>
  <c r="CY4" i="5"/>
  <c r="CX4" i="5"/>
  <c r="CW4" i="5"/>
  <c r="CV4" i="5"/>
  <c r="CU4" i="5"/>
  <c r="CT4" i="5"/>
  <c r="CS4" i="5"/>
  <c r="CR4" i="5"/>
  <c r="CQ4" i="5"/>
  <c r="CP4" i="5"/>
  <c r="CO4" i="5"/>
  <c r="CN4" i="5"/>
  <c r="CM4" i="5"/>
  <c r="CL4" i="5"/>
  <c r="CK4" i="5"/>
  <c r="CJ4" i="5"/>
  <c r="CI4" i="5"/>
  <c r="CH4" i="5"/>
  <c r="CG4" i="5"/>
  <c r="CF4" i="5"/>
  <c r="CE4" i="5"/>
  <c r="CD4" i="5"/>
  <c r="CC4" i="5"/>
  <c r="CB4" i="5"/>
  <c r="CA4" i="5"/>
  <c r="BZ4" i="5"/>
  <c r="BY4" i="5"/>
  <c r="BX4" i="5"/>
  <c r="BW4" i="5"/>
  <c r="BV4" i="5"/>
  <c r="BU4" i="5"/>
  <c r="BT4" i="5"/>
  <c r="BS4" i="5"/>
  <c r="BR4" i="5"/>
  <c r="BQ4" i="5"/>
  <c r="BP4" i="5"/>
  <c r="BO4" i="5"/>
  <c r="BN4" i="5"/>
  <c r="BM4" i="5"/>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F4" i="5"/>
  <c r="E4" i="5"/>
  <c r="CZ3" i="5"/>
  <c r="CY3" i="5"/>
  <c r="CX3" i="5"/>
  <c r="CW3" i="5"/>
  <c r="CV3" i="5"/>
  <c r="CU3" i="5"/>
  <c r="CT3" i="5"/>
  <c r="CS3" i="5"/>
  <c r="CR3" i="5"/>
  <c r="CQ3" i="5"/>
  <c r="CP3" i="5"/>
  <c r="CO3" i="5"/>
  <c r="CN3" i="5"/>
  <c r="CM3" i="5"/>
  <c r="CL3" i="5"/>
  <c r="CK3" i="5"/>
  <c r="CJ3" i="5"/>
  <c r="CI3" i="5"/>
  <c r="CH3" i="5"/>
  <c r="CG3" i="5"/>
  <c r="CF3" i="5"/>
  <c r="CE3" i="5"/>
  <c r="CD3" i="5"/>
  <c r="CC3" i="5"/>
  <c r="CB3" i="5"/>
  <c r="CA3" i="5"/>
  <c r="BZ3" i="5"/>
  <c r="BY3" i="5"/>
  <c r="BX3" i="5"/>
  <c r="BW3" i="5"/>
  <c r="BV3" i="5"/>
  <c r="BU3" i="5"/>
  <c r="BT3" i="5"/>
  <c r="BS3" i="5"/>
  <c r="BR3" i="5"/>
  <c r="BQ3" i="5"/>
  <c r="BP3" i="5"/>
  <c r="BO3" i="5"/>
  <c r="BN3" i="5"/>
  <c r="BM3" i="5"/>
  <c r="BL3" i="5"/>
  <c r="BK3" i="5"/>
  <c r="BJ3" i="5"/>
  <c r="BI3" i="5"/>
  <c r="BH3" i="5"/>
  <c r="BG3" i="5"/>
  <c r="BF3" i="5"/>
  <c r="BE3" i="5"/>
  <c r="BD3" i="5"/>
  <c r="BC3" i="5"/>
  <c r="BB3" i="5"/>
  <c r="BA3" i="5"/>
  <c r="AZ3" i="5"/>
  <c r="AY3" i="5"/>
  <c r="AX3" i="5"/>
  <c r="AW3" i="5"/>
  <c r="AV3" i="5"/>
  <c r="AU3" i="5"/>
  <c r="AT3" i="5"/>
  <c r="AS3" i="5"/>
  <c r="AR3" i="5"/>
  <c r="AQ3" i="5"/>
  <c r="AP3" i="5"/>
  <c r="AO3" i="5"/>
  <c r="AN3" i="5"/>
  <c r="AM3" i="5"/>
  <c r="AL3" i="5"/>
  <c r="AK3" i="5"/>
  <c r="AJ3" i="5"/>
  <c r="AI3" i="5"/>
  <c r="AH3" i="5"/>
  <c r="AG3" i="5"/>
  <c r="AF3" i="5"/>
  <c r="AE3" i="5"/>
  <c r="AD3" i="5"/>
  <c r="AC3" i="5"/>
  <c r="AB3" i="5"/>
  <c r="AA3" i="5"/>
  <c r="Z3" i="5"/>
  <c r="Y3" i="5"/>
  <c r="X3" i="5"/>
  <c r="W3" i="5"/>
  <c r="V3" i="5"/>
  <c r="U3" i="5"/>
  <c r="T3" i="5"/>
  <c r="S3" i="5"/>
  <c r="R3" i="5"/>
  <c r="Q3" i="5"/>
  <c r="P3" i="5"/>
  <c r="O3" i="5"/>
  <c r="N3" i="5"/>
  <c r="M3" i="5"/>
  <c r="L3" i="5"/>
  <c r="K3" i="5"/>
  <c r="J3" i="5"/>
  <c r="I3" i="5"/>
  <c r="H3" i="5"/>
  <c r="G3" i="5"/>
  <c r="F3" i="5"/>
  <c r="E3" i="5"/>
  <c r="BN12" i="5"/>
  <c r="BJ12" i="5"/>
  <c r="AT12" i="5"/>
  <c r="AH12" i="5"/>
  <c r="N12" i="5"/>
  <c r="E9" i="5"/>
  <c r="CL12" i="5"/>
  <c r="CZ13" i="5"/>
  <c r="CY13" i="5"/>
  <c r="CX13" i="5"/>
  <c r="CW13" i="5"/>
  <c r="CV13" i="5"/>
  <c r="CU13" i="5"/>
  <c r="CT13" i="5"/>
  <c r="CS13" i="5"/>
  <c r="CR13" i="5"/>
  <c r="CQ13" i="5"/>
  <c r="CP13" i="5"/>
  <c r="CO13" i="5"/>
  <c r="CN13" i="5"/>
  <c r="CM13" i="5"/>
  <c r="CL13" i="5"/>
  <c r="CK13" i="5"/>
  <c r="CJ13" i="5"/>
  <c r="CI13" i="5"/>
  <c r="CH13" i="5"/>
  <c r="CG13" i="5"/>
  <c r="CF13" i="5"/>
  <c r="CE13" i="5"/>
  <c r="CD13" i="5"/>
  <c r="CC13" i="5"/>
  <c r="CB13" i="5"/>
  <c r="CA13" i="5"/>
  <c r="BZ13" i="5"/>
  <c r="BY13" i="5"/>
  <c r="BX13" i="5"/>
  <c r="BW13" i="5"/>
  <c r="BV13" i="5"/>
  <c r="BU13" i="5"/>
  <c r="BT13" i="5"/>
  <c r="BS13" i="5"/>
  <c r="BR13" i="5"/>
  <c r="BQ13" i="5"/>
  <c r="BP13" i="5"/>
  <c r="BO13" i="5"/>
  <c r="BN13" i="5"/>
  <c r="BM13" i="5"/>
  <c r="BL13" i="5"/>
  <c r="BK13" i="5"/>
  <c r="BJ13" i="5"/>
  <c r="BI13" i="5"/>
  <c r="BH13" i="5"/>
  <c r="BG13" i="5"/>
  <c r="BF13" i="5"/>
  <c r="BE13" i="5"/>
  <c r="BD13" i="5"/>
  <c r="BC13" i="5"/>
  <c r="BB13" i="5"/>
  <c r="BA13" i="5"/>
  <c r="AZ13" i="5"/>
  <c r="AY13" i="5"/>
  <c r="AX13" i="5"/>
  <c r="AW13" i="5"/>
  <c r="AV13" i="5"/>
  <c r="AU13" i="5"/>
  <c r="AT13" i="5"/>
  <c r="AS13" i="5"/>
  <c r="AR13" i="5"/>
  <c r="AQ13" i="5"/>
  <c r="AP13" i="5"/>
  <c r="AO13" i="5"/>
  <c r="AN13" i="5"/>
  <c r="AM13" i="5"/>
  <c r="AL13" i="5"/>
  <c r="AK13" i="5"/>
  <c r="AJ13" i="5"/>
  <c r="AI13" i="5"/>
  <c r="AH13" i="5"/>
  <c r="AG13" i="5"/>
  <c r="AF13" i="5"/>
  <c r="AE13" i="5"/>
  <c r="AD13" i="5"/>
  <c r="AC13" i="5"/>
  <c r="AB13" i="5"/>
  <c r="AA13" i="5"/>
  <c r="Z13" i="5"/>
  <c r="Y13" i="5"/>
  <c r="X13" i="5"/>
  <c r="W13" i="5"/>
  <c r="V13" i="5"/>
  <c r="U13" i="5"/>
  <c r="T13" i="5"/>
  <c r="S13" i="5"/>
  <c r="R13" i="5"/>
  <c r="Q13" i="5"/>
  <c r="P13" i="5"/>
  <c r="O13" i="5"/>
  <c r="N13" i="5"/>
  <c r="M13" i="5"/>
  <c r="L13" i="5"/>
  <c r="K13" i="5"/>
  <c r="J13" i="5"/>
  <c r="I13" i="5"/>
  <c r="H13" i="5"/>
  <c r="F13" i="5"/>
  <c r="E13" i="5"/>
  <c r="CX12" i="5"/>
  <c r="CH12" i="5"/>
  <c r="BR12" i="5"/>
  <c r="AP12" i="5"/>
  <c r="AL12" i="5"/>
  <c r="J12" i="5"/>
  <c r="BJ12" i="4"/>
  <c r="BI12" i="4"/>
  <c r="BH12" i="4"/>
  <c r="BG12" i="4"/>
  <c r="BF12" i="4"/>
  <c r="BE12" i="4"/>
  <c r="BD12" i="4"/>
  <c r="BC12" i="4"/>
  <c r="BB12" i="4"/>
  <c r="BA12" i="4"/>
  <c r="AZ12" i="4"/>
  <c r="AY12" i="4"/>
  <c r="AX12" i="4"/>
  <c r="AW12" i="4"/>
  <c r="AV12" i="4"/>
  <c r="AU12" i="4"/>
  <c r="AT12" i="4"/>
  <c r="AS12" i="4"/>
  <c r="AR12" i="4"/>
  <c r="AQ12" i="4"/>
  <c r="AP12" i="4"/>
  <c r="AO12" i="4"/>
  <c r="AN12" i="4"/>
  <c r="AM12" i="4"/>
  <c r="AL12" i="4"/>
  <c r="AK12" i="4"/>
  <c r="AJ12" i="4"/>
  <c r="AI12" i="4"/>
  <c r="AH12" i="4"/>
  <c r="AG12" i="4"/>
  <c r="AF12" i="4"/>
  <c r="AE12" i="4"/>
  <c r="AD12" i="4"/>
  <c r="AC12" i="4"/>
  <c r="AB12" i="4"/>
  <c r="AA12" i="4"/>
  <c r="Z12" i="4"/>
  <c r="Y12" i="4"/>
  <c r="X12" i="4"/>
  <c r="W12" i="4"/>
  <c r="V12" i="4"/>
  <c r="U12" i="4"/>
  <c r="T12" i="4"/>
  <c r="S12" i="4"/>
  <c r="R12" i="4"/>
  <c r="Q12" i="4"/>
  <c r="P12" i="4"/>
  <c r="O12" i="4"/>
  <c r="N12" i="4"/>
  <c r="M12" i="4"/>
  <c r="L12" i="4"/>
  <c r="K12" i="4"/>
  <c r="J12" i="4"/>
  <c r="I12" i="4"/>
  <c r="H12" i="4"/>
  <c r="G12" i="4"/>
  <c r="F12" i="4"/>
  <c r="E12" i="4"/>
  <c r="D12" i="4"/>
  <c r="C12" i="4"/>
  <c r="CE58" i="7" l="1"/>
  <c r="CB58" i="7"/>
  <c r="H16" i="7"/>
  <c r="CC58" i="7"/>
  <c r="CF58" i="7"/>
  <c r="CD58" i="7"/>
  <c r="H15" i="7"/>
  <c r="H14" i="7"/>
  <c r="CA58" i="7"/>
  <c r="BY58" i="7"/>
  <c r="BZ58" i="7"/>
  <c r="BX58" i="7"/>
  <c r="M16" i="7"/>
  <c r="G16" i="7"/>
  <c r="G14" i="7"/>
  <c r="M15" i="7"/>
  <c r="G18" i="7"/>
  <c r="G20" i="7"/>
  <c r="G15" i="7"/>
  <c r="G21" i="7"/>
  <c r="M17" i="7"/>
  <c r="G19" i="7"/>
  <c r="G17" i="7"/>
  <c r="H20" i="7"/>
  <c r="H18" i="7"/>
  <c r="H21" i="7"/>
  <c r="H19" i="7"/>
  <c r="M14" i="7"/>
  <c r="CT58" i="7"/>
  <c r="CP58" i="7"/>
  <c r="CL58" i="7"/>
  <c r="CS58" i="7"/>
  <c r="CO58" i="7"/>
  <c r="CK58" i="7"/>
  <c r="CR58" i="7"/>
  <c r="CN58" i="7"/>
  <c r="CJ58" i="7"/>
  <c r="CQ58" i="7"/>
  <c r="CM58" i="7"/>
  <c r="CI58" i="7"/>
  <c r="F20" i="5"/>
  <c r="E19" i="5"/>
  <c r="E21" i="5"/>
  <c r="E23" i="5"/>
  <c r="F22" i="5"/>
  <c r="E20" i="5"/>
  <c r="E22" i="5"/>
  <c r="F19" i="5"/>
  <c r="F21" i="5"/>
  <c r="F23" i="5"/>
  <c r="E12" i="5"/>
  <c r="X12" i="5"/>
  <c r="BT12" i="5"/>
  <c r="CJ12" i="5"/>
  <c r="O12" i="5"/>
  <c r="W12" i="5"/>
  <c r="AM12" i="5"/>
  <c r="BG12" i="5"/>
  <c r="BK12" i="5"/>
  <c r="CA12" i="5"/>
  <c r="CI12" i="5"/>
  <c r="H12" i="5"/>
  <c r="BD12" i="5"/>
  <c r="K12" i="5"/>
  <c r="AI12" i="5"/>
  <c r="AY12" i="5"/>
  <c r="CX12" i="3" l="1"/>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AM12" i="3"/>
  <c r="AL12" i="3"/>
  <c r="AK12" i="3"/>
  <c r="AJ12" i="3"/>
  <c r="AI12" i="3"/>
  <c r="AH12" i="3"/>
  <c r="AG12" i="3"/>
  <c r="AF12" i="3"/>
  <c r="AE12" i="3"/>
  <c r="AD12" i="3"/>
  <c r="AC12" i="3"/>
  <c r="AB12" i="3"/>
  <c r="AA12" i="3"/>
  <c r="Z12" i="3"/>
  <c r="Y12" i="3"/>
  <c r="X12" i="3"/>
  <c r="W12" i="3"/>
  <c r="V12" i="3"/>
  <c r="U12" i="3"/>
  <c r="T12" i="3"/>
  <c r="S12" i="3"/>
  <c r="R12" i="3"/>
  <c r="Q12" i="3"/>
  <c r="P12" i="3"/>
  <c r="O12" i="3"/>
  <c r="N12" i="3"/>
  <c r="M12" i="3"/>
  <c r="L12" i="3"/>
  <c r="K12" i="3"/>
  <c r="J12" i="3"/>
  <c r="I12" i="3"/>
  <c r="H12" i="3"/>
  <c r="G12" i="3"/>
  <c r="F12" i="3"/>
  <c r="E12" i="3"/>
  <c r="D12" i="3"/>
  <c r="C12" i="3"/>
  <c r="BJ12" i="2"/>
  <c r="BI12" i="2"/>
  <c r="BH12" i="2"/>
  <c r="BG12" i="2"/>
  <c r="BF12" i="2"/>
  <c r="BE12" i="2"/>
  <c r="BD12" i="2"/>
  <c r="BC12" i="2"/>
  <c r="BB12" i="2"/>
  <c r="BA12" i="2"/>
  <c r="AZ12" i="2"/>
  <c r="AY12" i="2"/>
  <c r="AX12" i="2"/>
  <c r="AW12" i="2"/>
  <c r="AV12" i="2"/>
  <c r="AU12" i="2"/>
  <c r="AT12" i="2"/>
  <c r="AS12" i="2"/>
  <c r="AR12" i="2"/>
  <c r="AQ12" i="2"/>
  <c r="AP12" i="2"/>
  <c r="AO12" i="2"/>
  <c r="AN12" i="2"/>
  <c r="AM12" i="2"/>
  <c r="AL12" i="2"/>
  <c r="AK12" i="2"/>
  <c r="AJ12" i="2"/>
  <c r="AI12" i="2"/>
  <c r="AH12" i="2"/>
  <c r="AG12" i="2"/>
  <c r="AF12" i="2"/>
  <c r="AE12" i="2"/>
  <c r="AD12" i="2"/>
  <c r="AC12" i="2"/>
  <c r="AB12" i="2"/>
  <c r="AA12" i="2"/>
  <c r="Z12" i="2"/>
  <c r="Y12" i="2"/>
  <c r="X12" i="2"/>
  <c r="W12" i="2"/>
  <c r="V12" i="2"/>
  <c r="U12" i="2"/>
  <c r="T12" i="2"/>
  <c r="S12" i="2"/>
  <c r="R12" i="2"/>
  <c r="Q12" i="2"/>
  <c r="P12" i="2"/>
  <c r="O12" i="2"/>
  <c r="N12" i="2"/>
  <c r="M12" i="2"/>
  <c r="L12" i="2"/>
  <c r="K12" i="2"/>
  <c r="J12" i="2"/>
  <c r="I12" i="2"/>
  <c r="H12" i="2"/>
  <c r="G12" i="2"/>
  <c r="F12" i="2"/>
  <c r="E12" i="2"/>
  <c r="D12" i="2"/>
  <c r="C12" i="2"/>
  <c r="C12" i="1" l="1"/>
  <c r="C13" i="1"/>
  <c r="C14" i="1"/>
  <c r="C15" i="1"/>
  <c r="C7" i="1"/>
  <c r="C11" i="1"/>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<sst xmlns="http://schemas.openxmlformats.org/spreadsheetml/2006/main" count="287" uniqueCount="136">
  <si>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</si>
  <si>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</si>
  <si>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</si>
  <si>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</si>
  <si>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</si>
  <si>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</si>
  <si>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</si>
  <si>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</si>
  <si>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</si>
  <si>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</si>
  <si>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</si>
  <si>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</si>
  <si>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</si>
  <si>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</si>
  <si>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</si>
  <si>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</si>
  <si>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</si>
  <si>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</si>
  <si>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</si>
  <si>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</si>
  <si>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</si>
  <si>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</si>
  <si>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</si>
  <si>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</si>
  <si>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</si>
  <si>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</si>
  <si>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</si>
  <si>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</si>
  <si>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</si>
  <si>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</si>
  <si>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</si>
  <si>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</si>
  <si>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</si>
  <si>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</si>
  <si>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</si>
  <si>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</si>
  <si>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</si>
  <si>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</si>
  <si>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</si>
  <si>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</si>
  <si>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</si>
  <si>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</si>
  <si>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</si>
  <si>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</si>
  <si>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</si>
  <si>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</si>
  <si>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</si>
  <si>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</si>
  <si>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</si>
  <si>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</si>
  <si>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</si>
  <si>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</si>
  <si>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</si>
  <si>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</si>
  <si>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</si>
  <si>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</si>
  <si>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</si>
  <si>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</si>
  <si>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</si>
  <si>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</si>
  <si>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</si>
  <si>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</si>
  <si>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</si>
  <si>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</si>
  <si>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</si>
  <si>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</si>
  <si>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</si>
  <si>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</si>
  <si>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</si>
  <si>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</si>
  <si>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</si>
  <si>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</si>
  <si>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</si>
  <si>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</si>
  <si>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</si>
  <si>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</si>
  <si>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</si>
  <si>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</si>
  <si>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</si>
  <si>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</si>
  <si>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</si>
  <si>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</si>
  <si>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</si>
  <si>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</si>
  <si>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</si>
  <si>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</si>
  <si>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</si>
  <si>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</si>
  <si>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</si>
  <si>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</si>
  <si>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</si>
  <si>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</si>
  <si>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</si>
  <si>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</si>
  <si>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</si>
  <si>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</si>
  <si>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</si>
  <si>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</si>
  <si>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</si>
  <si>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</si>
  <si>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</si>
  <si>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</si>
  <si>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</si>
  <si>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</si>
  <si>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</si>
  <si>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</si>
  <si>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</si>
  <si>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</si>
  <si>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</si>
  <si>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</si>
  <si>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</si>
  <si>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</si>
  <si>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</si>
  <si>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</si>
  <si>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</si>
  <si>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</si>
  <si>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</si>
  <si>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</si>
  <si>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</si>
  <si>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</si>
  <si>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</si>
  <si>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</si>
  <si>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</si>
  <si>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</si>
  <si>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</si>
  <si>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</si>
  <si>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</si>
  <si>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</si>
  <si>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</si>
  <si>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</si>
  <si>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</si>
  <si>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</si>
  <si>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</si>
  <si>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No Errors were found in the data from the revenue return during the audit.</t>
  </si>
  <si>
    <t>The adjustment for DG with line loss factor less than 0.997 now included.</t>
  </si>
  <si>
    <t>Update for the latest HH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</si>
</sst>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3" formatCode="_-* #,##0.00_-;\-* #,##0.00_-;_-* &quot;-&quot;??_-;_-@_-"/>
    <numFmt numFmtId="164" formatCode="0.000"/>
    <numFmt numFmtId="165" formatCode="0.0"/>
  </numFmts>
  <fonts count="16" x14ac:knownFonts="1">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s>
  <fills count="2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cellStyleXfs>
  <cellXfs count="169">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0" fontId="3" fillId="2" borderId="5" xfId="0" applyFont="1" applyFill="1" applyBorder="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4" fillId="2" borderId="8" xfId="0" applyFont="1" applyFill="1" applyBorder="1"/>
    <xf numFmtId="164" fontId="4" fillId="2" borderId="0" xfId="0" applyNumberFormat="1" applyFont="1" applyFill="1" applyBorder="1"/>
    <xf numFmtId="164" fontId="4" fillId="2" borderId="9" xfId="0" applyNumberFormat="1" applyFont="1" applyFill="1" applyBorder="1"/>
    <xf numFmtId="17" fontId="3" fillId="2" borderId="0" xfId="0" applyNumberFormat="1" applyFont="1" applyFill="1" applyBorder="1"/>
    <xf numFmtId="17" fontId="3" fillId="2" borderId="9" xfId="0" applyNumberFormat="1" applyFont="1" applyFill="1" applyBorder="1"/>
    <xf numFmtId="0" fontId="3" fillId="2" borderId="3" xfId="0" applyFont="1" applyFill="1" applyBorder="1"/>
    <xf numFmtId="1" fontId="5" fillId="5" borderId="3" xfId="0" applyNumberFormat="1" applyFont="1" applyFill="1" applyBorder="1"/>
    <xf numFmtId="0" fontId="0" fillId="0" borderId="0" xfId="0" applyFill="1"/>
    <xf numFmtId="0" fontId="0" fillId="0" borderId="0" xfId="0" applyFill="1" applyBorder="1"/>
    <xf numFmtId="0" fontId="4" fillId="0" borderId="0" xfId="0" applyFont="1"/>
    <xf numFmtId="1" fontId="5" fillId="6" borderId="3" xfId="0" quotePrefix="1" applyNumberFormat="1" applyFont="1" applyFill="1" applyBorder="1"/>
    <xf numFmtId="1" fontId="5" fillId="0" borderId="0" xfId="0" quotePrefix="1" applyNumberFormat="1" applyFont="1" applyFill="1" applyBorder="1"/>
    <xf numFmtId="0" fontId="4" fillId="0" borderId="3" xfId="0" applyFont="1" applyBorder="1"/>
    <xf numFmtId="0" fontId="8" fillId="0" borderId="3" xfId="0" applyFont="1" applyBorder="1" applyAlignment="1">
      <alignment horizontal="center" vertical="center" wrapText="1"/>
    </xf>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0" borderId="3" xfId="0" applyNumberFormat="1" applyFont="1" applyFill="1" applyBorder="1" applyAlignment="1"/>
    <xf numFmtId="0" fontId="0" fillId="8" borderId="0" xfId="0" applyFill="1"/>
    <xf numFmtId="0" fontId="1"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9" borderId="5" xfId="0" applyFont="1" applyFill="1" applyBorder="1"/>
    <xf numFmtId="0" fontId="11" fillId="9" borderId="6" xfId="0" applyFont="1" applyFill="1" applyBorder="1"/>
    <xf numFmtId="0" fontId="11" fillId="9" borderId="7" xfId="0" applyFont="1" applyFill="1" applyBorder="1"/>
    <xf numFmtId="0" fontId="11" fillId="9" borderId="14" xfId="0" applyFont="1" applyFill="1" applyBorder="1"/>
    <xf numFmtId="0" fontId="11" fillId="9" borderId="15" xfId="0" applyFont="1" applyFill="1" applyBorder="1"/>
    <xf numFmtId="0" fontId="11" fillId="9" borderId="16" xfId="0" applyFont="1" applyFill="1" applyBorder="1"/>
    <xf numFmtId="0" fontId="0" fillId="9" borderId="8" xfId="0" applyFill="1" applyBorder="1"/>
    <xf numFmtId="165" fontId="0" fillId="9" borderId="0" xfId="0" applyNumberFormat="1" applyFill="1" applyBorder="1"/>
    <xf numFmtId="0" fontId="11" fillId="10" borderId="8" xfId="0" applyFont="1" applyFill="1" applyBorder="1"/>
    <xf numFmtId="165" fontId="0" fillId="10" borderId="0" xfId="0" applyNumberFormat="1" applyFill="1" applyBorder="1"/>
    <xf numFmtId="165" fontId="0" fillId="10" borderId="17" xfId="0" applyNumberFormat="1" applyFill="1" applyBorder="1"/>
    <xf numFmtId="0" fontId="14" fillId="0" borderId="0" xfId="0" applyFont="1"/>
    <xf numFmtId="0" fontId="4" fillId="2" borderId="2" xfId="0" applyFont="1" applyFill="1" applyBorder="1"/>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43" fontId="5" fillId="15" borderId="3" xfId="1" applyFont="1" applyFill="1" applyBorder="1" applyAlignment="1">
      <alignment horizontal="center"/>
    </xf>
    <xf numFmtId="0" fontId="5" fillId="0" borderId="2" xfId="0" applyFont="1" applyBorder="1" applyAlignment="1">
      <alignment horizontal="center"/>
    </xf>
    <xf numFmtId="41" fontId="5" fillId="11" borderId="3" xfId="0" applyNumberFormat="1" applyFont="1" applyFill="1" applyBorder="1" applyAlignment="1"/>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41" fontId="5" fillId="15"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6"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12" fillId="16" borderId="3" xfId="1" applyFont="1" applyFill="1" applyBorder="1" applyAlignment="1">
      <alignment horizontal="center"/>
    </xf>
    <xf numFmtId="43" fontId="12" fillId="18" borderId="3" xfId="1" applyFont="1" applyFill="1" applyBorder="1" applyAlignment="1">
      <alignment horizontal="center"/>
    </xf>
    <xf numFmtId="43" fontId="5" fillId="17" borderId="3" xfId="1" applyFont="1" applyFill="1" applyBorder="1" applyAlignment="1">
      <alignment horizontal="center"/>
    </xf>
    <xf numFmtId="0" fontId="4" fillId="0" borderId="0" xfId="0" applyFont="1" applyFill="1" applyBorder="1" applyAlignment="1">
      <alignment horizontal="right"/>
    </xf>
    <xf numFmtId="43" fontId="5" fillId="7" borderId="3" xfId="1" applyFont="1" applyFill="1" applyBorder="1" applyAlignment="1">
      <alignment horizontal="center"/>
    </xf>
    <xf numFmtId="0" fontId="15" fillId="0" borderId="0" xfId="0" applyFont="1"/>
    <xf numFmtId="0" fontId="9"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8"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0" borderId="3" xfId="0" applyNumberFormat="1" applyFill="1" applyBorder="1" applyProtection="1">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5" fontId="0" fillId="4" borderId="3" xfId="0" applyNumberFormat="1" applyFill="1" applyBorder="1" applyProtection="1">
      <protection locked="0"/>
    </xf>
    <xf numFmtId="1" fontId="5" fillId="3" borderId="3" xfId="0" applyNumberFormat="1" applyFont="1" applyFill="1" applyBorder="1" applyProtection="1">
      <protection locked="0"/>
    </xf>
    <xf numFmtId="1" fontId="5" fillId="0" borderId="3" xfId="0" applyNumberFormat="1" applyFont="1" applyFill="1" applyBorder="1" applyProtection="1">
      <protection locked="0"/>
    </xf>
    <xf numFmtId="0" fontId="0" fillId="0" borderId="3" xfId="0" applyBorder="1" applyProtection="1">
      <protection locked="0"/>
    </xf>
    <xf numFmtId="0" fontId="0" fillId="3" borderId="3" xfId="0" applyFill="1" applyBorder="1" applyProtection="1">
      <protection locked="0"/>
    </xf>
    <xf numFmtId="0" fontId="4" fillId="3" borderId="3" xfId="0" applyFont="1" applyFill="1" applyBorder="1" applyProtection="1">
      <protection locked="0"/>
    </xf>
    <xf numFmtId="0" fontId="0" fillId="0" borderId="0" xfId="0" applyAlignment="1">
      <alignment horizontal="right" wrapText="1"/>
    </xf>
    <xf numFmtId="0" fontId="4"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8" fillId="0" borderId="1" xfId="0" applyFont="1" applyBorder="1" applyAlignment="1">
      <alignment horizontal="center" vertical="center" wrapText="1"/>
    </xf>
    <xf numFmtId="0" fontId="1" fillId="0" borderId="8" xfId="0" applyFont="1" applyBorder="1" applyAlignment="1">
      <alignment wrapText="1"/>
    </xf>
    <xf numFmtId="0" fontId="4" fillId="0" borderId="3" xfId="0" applyFont="1" applyBorder="1" applyAlignment="1" applyProtection="1">
      <alignment wrapText="1"/>
      <protection locked="0"/>
    </xf>
    <xf numFmtId="0" fontId="8" fillId="0" borderId="3" xfId="0" applyFont="1" applyBorder="1" applyAlignment="1">
      <alignment horizontal="center" vertical="center" wrapText="1"/>
    </xf>
    <xf numFmtId="0" fontId="8"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8" fillId="0" borderId="3" xfId="0" applyFont="1" applyBorder="1" applyAlignment="1">
      <alignment horizontal="center" wrapText="1"/>
    </xf>
    <xf numFmtId="0" fontId="1" fillId="2" borderId="2" xfId="0" applyFont="1" applyFill="1" applyBorder="1" applyAlignment="1">
      <alignment horizontal="left"/>
    </xf>
    <xf numFmtId="0" fontId="1" fillId="2" borderId="19" xfId="0" applyFont="1" applyFill="1" applyBorder="1" applyAlignment="1">
      <alignment horizontal="left"/>
    </xf>
    <xf numFmtId="0" fontId="1" fillId="2" borderId="18" xfId="0" applyFont="1" applyFill="1" applyBorder="1" applyAlignment="1">
      <alignment horizontal="left"/>
    </xf>
    <xf numFmtId="0" fontId="1" fillId="2" borderId="2" xfId="0" applyFont="1" applyFill="1" applyBorder="1" applyAlignment="1">
      <alignment horizontal="center" wrapText="1"/>
    </xf>
    <xf numFmtId="0" fontId="1" fillId="2" borderId="18" xfId="0" applyFont="1" applyFill="1" applyBorder="1" applyAlignment="1">
      <alignment horizont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7">
    <cellStyle name="Comma 2" xfId="1"/>
    <cellStyle name="Comma 3" xfId="2"/>
    <cellStyle name="Normal" xfId="0" builtinId="0"/>
    <cellStyle name="Normal 2" xfId="3"/>
    <cellStyle name="Normal 3" xfId="4"/>
    <cellStyle name="Percent 2" xfId="5"/>
    <cellStyle name="Percent 3" xfId="6"/>
  </cellStyles>
  <dxfs count="2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ont>
        <b/>
        <i val="0"/>
        <color theme="6" tint="-0.24994659260841701"/>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Fixed Confidence intervals</a:t>
            </a:r>
          </a:p>
        </c:rich>
      </c:tx>
      <c:layout/>
      <c:overlay val="0"/>
    </c:title>
    <c:autoTitleDeleted val="0"/>
    <c:plotArea>
      <c:layout/>
      <c:lineChart>
        <c:grouping val="standard"/>
        <c:varyColors val="0"/>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4.8615095000000821</c:v>
                </c:pt>
                <c:pt idx="1">
                  <c:v>-3.9457938333333638</c:v>
                </c:pt>
                <c:pt idx="2">
                  <c:v>-2.6760167499999929</c:v>
                </c:pt>
                <c:pt idx="3">
                  <c:v>1.9794396500986597</c:v>
                </c:pt>
                <c:pt idx="4">
                  <c:v>-8.7375339330476383</c:v>
                </c:pt>
                <c:pt idx="5">
                  <c:v>-4.2168219643852041</c:v>
                </c:pt>
                <c:pt idx="6">
                  <c:v>-6.3923857149066707</c:v>
                </c:pt>
                <c:pt idx="7">
                  <c:v>-6.8816611666667269</c:v>
                </c:pt>
              </c:numCache>
            </c:numRef>
          </c:val>
          <c:smooth val="0"/>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-6.4580113248915216</c:v>
                </c:pt>
                <c:pt idx="1">
                  <c:v>-6.4580113248915216</c:v>
                </c:pt>
                <c:pt idx="2">
                  <c:v>-6.4580113248915216</c:v>
                </c:pt>
                <c:pt idx="3">
                  <c:v>-6.4580113248915216</c:v>
                </c:pt>
                <c:pt idx="4">
                  <c:v>-6.4580113248915216</c:v>
                </c:pt>
                <c:pt idx="5">
                  <c:v>-6.4580113248915216</c:v>
                </c:pt>
                <c:pt idx="6">
                  <c:v>-6.4580113248915216</c:v>
                </c:pt>
                <c:pt idx="7">
                  <c:v>-6.4580113248915216</c:v>
                </c:pt>
              </c:numCache>
            </c:numRef>
          </c:val>
          <c:smooth val="0"/>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6.5675806082742136</c:v>
                </c:pt>
                <c:pt idx="1">
                  <c:v>6.5675806082742136</c:v>
                </c:pt>
                <c:pt idx="2">
                  <c:v>6.5675806082742136</c:v>
                </c:pt>
                <c:pt idx="3">
                  <c:v>6.5675806082742136</c:v>
                </c:pt>
                <c:pt idx="4">
                  <c:v>6.5675806082742136</c:v>
                </c:pt>
                <c:pt idx="5">
                  <c:v>6.5675806082742136</c:v>
                </c:pt>
                <c:pt idx="6">
                  <c:v>6.5675806082742136</c:v>
                </c:pt>
                <c:pt idx="7">
                  <c:v>6.5675806082742136</c:v>
                </c:pt>
              </c:numCache>
            </c:numRef>
          </c:val>
          <c:smooth val="0"/>
        </c:ser>
        <c:dLbls>
          <c:showLegendKey val="0"/>
          <c:showVal val="0"/>
          <c:showCatName val="0"/>
          <c:showSerName val="0"/>
          <c:showPercent val="0"/>
          <c:showBubbleSize val="0"/>
        </c:dLbls>
        <c:marker val="1"/>
        <c:smooth val="0"/>
        <c:axId val="270455552"/>
        <c:axId val="270457088"/>
      </c:lineChart>
      <c:catAx>
        <c:axId val="270455552"/>
        <c:scaling>
          <c:orientation val="minMax"/>
        </c:scaling>
        <c:delete val="0"/>
        <c:axPos val="b"/>
        <c:numFmt formatCode="General" sourceLinked="1"/>
        <c:majorTickMark val="out"/>
        <c:minorTickMark val="none"/>
        <c:tickLblPos val="low"/>
        <c:txPr>
          <a:bodyPr rot="-5400000" vert="horz"/>
          <a:lstStyle/>
          <a:p>
            <a:pPr>
              <a:defRPr/>
            </a:pPr>
            <a:endParaRPr lang="en-US"/>
          </a:p>
        </c:txPr>
        <c:crossAx val="270457088"/>
        <c:crosses val="autoZero"/>
        <c:auto val="1"/>
        <c:lblAlgn val="ctr"/>
        <c:lblOffset val="100"/>
        <c:noMultiLvlLbl val="0"/>
      </c:catAx>
      <c:valAx>
        <c:axId val="270457088"/>
        <c:scaling>
          <c:orientation val="minMax"/>
        </c:scaling>
        <c:delete val="0"/>
        <c:axPos val="l"/>
        <c:majorGridlines>
          <c:spPr>
            <a:ln>
              <a:solidFill>
                <a:schemeClr val="bg1">
                  <a:lumMod val="95000"/>
                </a:schemeClr>
              </a:solidFill>
            </a:ln>
          </c:spPr>
        </c:majorGridlines>
        <c:title>
          <c:tx>
            <c:rich>
              <a:bodyPr rot="-5400000" vert="horz"/>
              <a:lstStyle/>
              <a:p>
                <a:pPr>
                  <a:defRPr/>
                </a:pPr>
                <a:r>
                  <a:rPr lang="en-US"/>
                  <a:t>SF to RF or DF</a:t>
                </a:r>
              </a:p>
            </c:rich>
          </c:tx>
          <c:layout/>
          <c:overlay val="0"/>
        </c:title>
        <c:numFmt formatCode="#,##0" sourceLinked="1"/>
        <c:majorTickMark val="out"/>
        <c:minorTickMark val="none"/>
        <c:tickLblPos val="nextTo"/>
        <c:crossAx val="270455552"/>
        <c:crosses val="autoZero"/>
        <c:crossBetween val="between"/>
      </c:valAx>
    </c:plotArea>
    <c:legend>
      <c:legendPos val="r"/>
      <c:layout>
        <c:manualLayout>
          <c:xMode val="edge"/>
          <c:yMode val="edge"/>
          <c:x val="0.77926287348074763"/>
          <c:y val="0.27968288791111218"/>
          <c:w val="0.20073256222141292"/>
          <c:h val="0.17822326337350355"/>
        </c:manualLayout>
      </c:layout>
      <c:overlay val="0"/>
    </c:legend>
    <c:plotVisOnly val="1"/>
    <c:dispBlanksAs val="gap"/>
    <c:showDLblsOverMax val="0"/>
  </c:chart>
  <c:txPr>
    <a:bodyPr/>
    <a:lstStyle/>
    <a:p>
      <a:pPr>
        <a:defRPr sz="1200"/>
      </a:pPr>
      <a:endParaRPr lang="en-US"/>
    </a:p>
  </c:txPr>
  <c:printSettings>
    <c:headerFooter/>
    <c:pageMargins b="0.75000000000000377" l="0.70000000000000062" r="0.70000000000000062" t="0.750000000000003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lineChart>
        <c:grouping val="standard"/>
        <c:varyColors val="0"/>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1.6360720000001834</c:v>
                </c:pt>
                <c:pt idx="1">
                  <c:v>2.1119850000001748</c:v>
                </c:pt>
                <c:pt idx="2">
                  <c:v>2.1117660000001024</c:v>
                </c:pt>
                <c:pt idx="3">
                  <c:v>6.7942860000002838</c:v>
                </c:pt>
                <c:pt idx="4">
                  <c:v>15.482967000000599</c:v>
                </c:pt>
                <c:pt idx="5">
                  <c:v>25.301802000000407</c:v>
                </c:pt>
                <c:pt idx="6">
                  <c:v>36.323167000000637</c:v>
                </c:pt>
                <c:pt idx="7">
                  <c:v>44.747998000000905</c:v>
                </c:pt>
                <c:pt idx="8">
                  <c:v>50.683997000001398</c:v>
                </c:pt>
                <c:pt idx="9">
                  <c:v>55.009124000001236</c:v>
                </c:pt>
                <c:pt idx="10">
                  <c:v>58.356709000001104</c:v>
                </c:pt>
                <c:pt idx="11">
                  <c:v>58.338114000000985</c:v>
                </c:pt>
                <c:pt idx="12">
                  <c:v>55.089257000001112</c:v>
                </c:pt>
                <c:pt idx="13">
                  <c:v>48.830969000001119</c:v>
                </c:pt>
                <c:pt idx="14">
                  <c:v>45.666149000001042</c:v>
                </c:pt>
                <c:pt idx="15">
                  <c:v>44.496366000000876</c:v>
                </c:pt>
                <c:pt idx="16">
                  <c:v>45.518428000000938</c:v>
                </c:pt>
                <c:pt idx="17">
                  <c:v>45.931155000000842</c:v>
                </c:pt>
                <c:pt idx="18">
                  <c:v>45.179967000000829</c:v>
                </c:pt>
                <c:pt idx="19">
                  <c:v>42.042438000000971</c:v>
                </c:pt>
                <c:pt idx="20">
                  <c:v>36.49239000000091</c:v>
                </c:pt>
                <c:pt idx="21">
                  <c:v>29.699007000000734</c:v>
                </c:pt>
                <c:pt idx="22">
                  <c:v>21.063081000000807</c:v>
                </c:pt>
                <c:pt idx="23">
                  <c:v>10.988588000000618</c:v>
                </c:pt>
                <c:pt idx="24">
                  <c:v>1.8371000000007029</c:v>
                </c:pt>
                <c:pt idx="25">
                  <c:v>-8.7750349999995478</c:v>
                </c:pt>
                <c:pt idx="26">
                  <c:v>-14.770538999999587</c:v>
                </c:pt>
                <c:pt idx="27">
                  <c:v>-15.824695999999562</c:v>
                </c:pt>
                <c:pt idx="28">
                  <c:v>-13.592951999999514</c:v>
                </c:pt>
                <c:pt idx="29">
                  <c:v>-7.4198489999994877</c:v>
                </c:pt>
                <c:pt idx="30">
                  <c:v>-3.0758209999994506</c:v>
                </c:pt>
                <c:pt idx="31">
                  <c:v>1.7672700000003942</c:v>
                </c:pt>
                <c:pt idx="32">
                  <c:v>3.6390800000004901</c:v>
                </c:pt>
                <c:pt idx="33">
                  <c:v>0.78648700000053395</c:v>
                </c:pt>
                <c:pt idx="34">
                  <c:v>-7.9054559999995035</c:v>
                </c:pt>
                <c:pt idx="35">
                  <c:v>-21.123612999999295</c:v>
                </c:pt>
                <c:pt idx="36">
                  <c:v>-38.206482956648131</c:v>
                </c:pt>
                <c:pt idx="37">
                  <c:v>-53.675459167249983</c:v>
                </c:pt>
                <c:pt idx="38">
                  <c:v>-64.085961296936546</c:v>
                </c:pt>
                <c:pt idx="39">
                  <c:v>-64.959390797435105</c:v>
                </c:pt>
                <c:pt idx="40">
                  <c:v>-52.498050720066487</c:v>
                </c:pt>
                <c:pt idx="41">
                  <c:v>-33.794810410368029</c:v>
                </c:pt>
                <c:pt idx="42">
                  <c:v>-15.441157215887529</c:v>
                </c:pt>
                <c:pt idx="43">
                  <c:v>4.6846385940478967</c:v>
                </c:pt>
                <c:pt idx="44">
                  <c:v>19.409009708618214</c:v>
                </c:pt>
                <c:pt idx="45">
                  <c:v>24.55929704529899</c:v>
                </c:pt>
                <c:pt idx="46">
                  <c:v>18.210971159869018</c:v>
                </c:pt>
                <c:pt idx="47">
                  <c:v>2.6296628011846224</c:v>
                </c:pt>
                <c:pt idx="48">
                  <c:v>-20.898623623103106</c:v>
                </c:pt>
                <c:pt idx="49">
                  <c:v>-47.682576508532918</c:v>
                </c:pt>
                <c:pt idx="50">
                  <c:v>-71.816759636388213</c:v>
                </c:pt>
                <c:pt idx="51">
                  <c:v>-87.69435682377906</c:v>
                </c:pt>
                <c:pt idx="52">
                  <c:v>-93.140704381278965</c:v>
                </c:pt>
                <c:pt idx="53">
                  <c:v>-91.582920680371501</c:v>
                </c:pt>
                <c:pt idx="54">
                  <c:v>-87.577931904693912</c:v>
                </c:pt>
                <c:pt idx="55">
                  <c:v>-86.38875723859968</c:v>
                </c:pt>
                <c:pt idx="56">
                  <c:v>-84.047510854361065</c:v>
                </c:pt>
                <c:pt idx="57">
                  <c:v>-86.693842676065572</c:v>
                </c:pt>
                <c:pt idx="58">
                  <c:v>-92.813894291827012</c:v>
                </c:pt>
                <c:pt idx="59">
                  <c:v>-102.22074439538704</c:v>
                </c:pt>
                <c:pt idx="60">
                  <c:v>-116.89519839564758</c:v>
                </c:pt>
                <c:pt idx="61">
                  <c:v>-131.13220801140875</c:v>
                </c:pt>
                <c:pt idx="62">
                  <c:v>-141.8726491831261</c:v>
                </c:pt>
                <c:pt idx="63">
                  <c:v>-147.06480368578315</c:v>
                </c:pt>
                <c:pt idx="64">
                  <c:v>-146.9988471309008</c:v>
                </c:pt>
                <c:pt idx="65">
                  <c:v>-143.85464491022231</c:v>
                </c:pt>
                <c:pt idx="66">
                  <c:v>-140.4856375346431</c:v>
                </c:pt>
                <c:pt idx="67">
                  <c:v>-136.32155291373437</c:v>
                </c:pt>
                <c:pt idx="68">
                  <c:v>-134.59089347212904</c:v>
                </c:pt>
                <c:pt idx="69">
                  <c:v>-137.82552585122033</c:v>
                </c:pt>
                <c:pt idx="70">
                  <c:v>-142.94258540961505</c:v>
                </c:pt>
                <c:pt idx="71">
                  <c:v>-152.82260796800949</c:v>
                </c:pt>
                <c:pt idx="72">
                  <c:v>-161.60624698849483</c:v>
                </c:pt>
                <c:pt idx="73">
                  <c:v>-168.65973954688945</c:v>
                </c:pt>
                <c:pt idx="74">
                  <c:v>-175.94900054688941</c:v>
                </c:pt>
                <c:pt idx="75">
                  <c:v>-183.24273154688944</c:v>
                </c:pt>
                <c:pt idx="76">
                  <c:v>-189.58544454688928</c:v>
                </c:pt>
                <c:pt idx="77">
                  <c:v>-193.26484154688916</c:v>
                </c:pt>
                <c:pt idx="78">
                  <c:v>-197.41175454688948</c:v>
                </c:pt>
                <c:pt idx="79">
                  <c:v>-203.0000435468894</c:v>
                </c:pt>
                <c:pt idx="80">
                  <c:v>-208.75224754688952</c:v>
                </c:pt>
                <c:pt idx="81">
                  <c:v>-215.76495054688928</c:v>
                </c:pt>
                <c:pt idx="82">
                  <c:v>-221.86908154688945</c:v>
                </c:pt>
                <c:pt idx="83">
                  <c:v>-229.53123654688955</c:v>
                </c:pt>
                <c:pt idx="84">
                  <c:v>-241.02381954689008</c:v>
                </c:pt>
                <c:pt idx="85">
                  <c:v>-251.93681854688992</c:v>
                </c:pt>
                <c:pt idx="86">
                  <c:v>-264.00104054689024</c:v>
                </c:pt>
                <c:pt idx="87">
                  <c:v>-270.75435254689017</c:v>
                </c:pt>
                <c:pt idx="88">
                  <c:v>-272.16537854689</c:v>
                </c:pt>
                <c:pt idx="89">
                  <c:v>-275.84477554688988</c:v>
                </c:pt>
                <c:pt idx="90">
                  <c:v>-279.9916885468902</c:v>
                </c:pt>
                <c:pt idx="91">
                  <c:v>-285.57997754689012</c:v>
                </c:pt>
                <c:pt idx="92">
                  <c:v>-291.33218154689024</c:v>
                </c:pt>
                <c:pt idx="93">
                  <c:v>-298.34488454689</c:v>
                </c:pt>
                <c:pt idx="94">
                  <c:v>-304.44901554689017</c:v>
                </c:pt>
                <c:pt idx="95">
                  <c:v>-312.11117054689026</c:v>
                </c:pt>
              </c:numCache>
            </c:numRef>
          </c:val>
          <c:smooth val="0"/>
        </c:ser>
        <c:dLbls>
          <c:showLegendKey val="0"/>
          <c:showVal val="0"/>
          <c:showCatName val="0"/>
          <c:showSerName val="0"/>
          <c:showPercent val="0"/>
          <c:showBubbleSize val="0"/>
        </c:dLbls>
        <c:marker val="1"/>
        <c:smooth val="0"/>
        <c:axId val="273370496"/>
        <c:axId val="273376384"/>
      </c:lineChart>
      <c:dateAx>
        <c:axId val="273370496"/>
        <c:scaling>
          <c:orientation val="minMax"/>
        </c:scaling>
        <c:delete val="0"/>
        <c:axPos val="b"/>
        <c:numFmt formatCode="mmm\-yy" sourceLinked="1"/>
        <c:majorTickMark val="out"/>
        <c:minorTickMark val="none"/>
        <c:tickLblPos val="nextTo"/>
        <c:crossAx val="273376384"/>
        <c:crosses val="autoZero"/>
        <c:auto val="1"/>
        <c:lblOffset val="100"/>
        <c:baseTimeUnit val="months"/>
      </c:dateAx>
      <c:valAx>
        <c:axId val="273376384"/>
        <c:scaling>
          <c:orientation val="minMax"/>
        </c:scaling>
        <c:delete val="0"/>
        <c:axPos val="l"/>
        <c:majorGridlines/>
        <c:numFmt formatCode="#,##0" sourceLinked="1"/>
        <c:majorTickMark val="out"/>
        <c:minorTickMark val="none"/>
        <c:tickLblPos val="nextTo"/>
        <c:crossAx val="273370496"/>
        <c:crosses val="autoZero"/>
        <c:crossBetween val="between"/>
      </c:valAx>
    </c:plotArea>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Annual</a:t>
            </a:r>
            <a:r>
              <a:rPr lang="en-US" baseline="0"/>
              <a:t> Reconciliations</a:t>
            </a:r>
            <a:endParaRPr lang="en-US"/>
          </a:p>
        </c:rich>
      </c:tx>
      <c:layout/>
      <c:overlay val="0"/>
    </c:title>
    <c:autoTitleDeleted val="0"/>
    <c:plotArea>
      <c:layout/>
      <c:barChart>
        <c:barDir val="col"/>
        <c:grouping val="clustered"/>
        <c:varyColors val="0"/>
        <c:ser>
          <c:idx val="0"/>
          <c:order val="0"/>
          <c:tx>
            <c:strRef>
              <c:f>'Statistical analysis'!$O$1</c:f>
              <c:strCache>
                <c:ptCount val="1"/>
                <c:pt idx="0">
                  <c:v>Total</c:v>
                </c:pt>
              </c:strCache>
            </c:strRef>
          </c:tx>
          <c:invertIfNegative val="0"/>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58.338114000000985</c:v>
                </c:pt>
                <c:pt idx="1">
                  <c:v>-47.349526000000367</c:v>
                </c:pt>
                <c:pt idx="2">
                  <c:v>-32.112200999999914</c:v>
                </c:pt>
                <c:pt idx="3">
                  <c:v>23.753275801183918</c:v>
                </c:pt>
                <c:pt idx="4">
                  <c:v>-104.85040719657167</c:v>
                </c:pt>
                <c:pt idx="5">
                  <c:v>-50.601863572622449</c:v>
                </c:pt>
                <c:pt idx="6">
                  <c:v>-76.708628578880052</c:v>
                </c:pt>
              </c:numCache>
            </c:numRef>
          </c:val>
        </c:ser>
        <c:dLbls>
          <c:showLegendKey val="0"/>
          <c:showVal val="0"/>
          <c:showCatName val="0"/>
          <c:showSerName val="0"/>
          <c:showPercent val="0"/>
          <c:showBubbleSize val="0"/>
        </c:dLbls>
        <c:gapWidth val="150"/>
        <c:axId val="273404672"/>
        <c:axId val="273406208"/>
      </c:barChart>
      <c:catAx>
        <c:axId val="273404672"/>
        <c:scaling>
          <c:orientation val="minMax"/>
        </c:scaling>
        <c:delete val="0"/>
        <c:axPos val="b"/>
        <c:numFmt formatCode="General" sourceLinked="1"/>
        <c:majorTickMark val="out"/>
        <c:minorTickMark val="none"/>
        <c:tickLblPos val="nextTo"/>
        <c:crossAx val="273406208"/>
        <c:crosses val="autoZero"/>
        <c:auto val="1"/>
        <c:lblAlgn val="ctr"/>
        <c:lblOffset val="100"/>
        <c:noMultiLvlLbl val="0"/>
      </c:catAx>
      <c:valAx>
        <c:axId val="273406208"/>
        <c:scaling>
          <c:orientation val="minMax"/>
        </c:scaling>
        <c:delete val="0"/>
        <c:axPos val="l"/>
        <c:majorGridlines/>
        <c:numFmt formatCode="0" sourceLinked="1"/>
        <c:majorTickMark val="out"/>
        <c:minorTickMark val="none"/>
        <c:tickLblPos val="nextTo"/>
        <c:crossAx val="273404672"/>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defaultRowHeight="12.75" x14ac:dyDescent="0.2"/>
  <sheetData>
    <row r="1" spans="1:2" x14ac:dyDescent="0.2">
      <c r="A1" t="s">
        <v>119</v>
      </c>
    </row>
    <row r="3" spans="1:2" x14ac:dyDescent="0.2">
      <c r="A3" t="s">
        <v>118</v>
      </c>
    </row>
    <row r="4" spans="1:2" x14ac:dyDescent="0.2">
      <c r="B4" t="s">
        <v>14</v>
      </c>
    </row>
    <row r="5" spans="1:2" x14ac:dyDescent="0.2">
      <c r="B5" t="s">
        <v>34</v>
      </c>
    </row>
    <row r="7" spans="1:2" x14ac:dyDescent="0.2">
      <c r="A7" t="s">
        <v>124</v>
      </c>
    </row>
    <row r="8" spans="1:2" x14ac:dyDescent="0.2">
      <c r="B8" t="s">
        <v>35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CU87"/>
  <sheetViews>
    <sheetView zoomScale="85" zoomScaleNormal="85" workbookViewId="0">
      <selection activeCell="M17" sqref="M17"/>
    </sheetView>
  </sheetViews>
  <sheetFormatPr defaultRowHeight="12.75" x14ac:dyDescent="0.2"/>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x14ac:dyDescent="0.2">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5"/>
      <c r="AB1" s="36"/>
      <c r="AC1" s="36"/>
      <c r="AD1" s="36"/>
      <c r="AE1" s="36"/>
      <c r="AF1" s="36"/>
      <c r="AG1" s="1"/>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row>
    <row r="2" spans="1:99" x14ac:dyDescent="0.2">
      <c r="A2" s="35"/>
      <c r="B2" s="31" t="s">
        <v>9</v>
      </c>
      <c r="C2" s="37">
        <f>'SF mapping'!D35</f>
        <v>1.6360720000001834</v>
      </c>
      <c r="D2" s="37">
        <f>'SF mapping'!E35</f>
        <v>0.47591299999999137</v>
      </c>
      <c r="E2" s="37">
        <f>'SF mapping'!F35</f>
        <v>-2.1900000007235576E-4</v>
      </c>
      <c r="F2" s="37">
        <f>'SF mapping'!G35</f>
        <v>4.6825200000001814</v>
      </c>
      <c r="G2" s="37">
        <f>'SF mapping'!H35</f>
        <v>8.6886810000003152</v>
      </c>
      <c r="H2" s="37">
        <f>'SF mapping'!I35</f>
        <v>9.8188349999998081</v>
      </c>
      <c r="I2" s="37">
        <f>'SF mapping'!J35</f>
        <v>11.02136500000023</v>
      </c>
      <c r="J2" s="37">
        <f>'SF mapping'!K35</f>
        <v>8.4248310000002675</v>
      </c>
      <c r="K2" s="37">
        <f>'SF mapping'!L35</f>
        <v>5.9359990000004927</v>
      </c>
      <c r="L2" s="37">
        <f>'SF mapping'!M35</f>
        <v>4.3251269999998385</v>
      </c>
      <c r="M2" s="37">
        <f>'SF mapping'!N35</f>
        <v>3.3475849999998673</v>
      </c>
      <c r="N2" s="37">
        <f>'SF mapping'!O35</f>
        <v>-1.8595000000118489E-2</v>
      </c>
      <c r="O2" s="38">
        <f>SUM(C2:N2)</f>
        <v>58.338114000000985</v>
      </c>
      <c r="P2" s="39"/>
      <c r="Q2" s="39"/>
      <c r="R2" s="39"/>
      <c r="S2" s="39"/>
      <c r="T2" s="39"/>
      <c r="U2" s="39"/>
      <c r="V2" s="39"/>
      <c r="W2" s="39"/>
      <c r="X2" s="39"/>
      <c r="Y2" s="39"/>
      <c r="Z2" s="39"/>
      <c r="AA2" s="40"/>
      <c r="AB2" s="35"/>
      <c r="AC2" s="35"/>
      <c r="AD2" s="35"/>
      <c r="AE2" s="35"/>
      <c r="AF2" s="35"/>
      <c r="AG2" s="40"/>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row>
    <row r="3" spans="1:99" x14ac:dyDescent="0.2">
      <c r="A3" s="35"/>
      <c r="B3" s="31" t="s">
        <v>10</v>
      </c>
      <c r="C3" s="37">
        <f>'SF mapping'!P35</f>
        <v>-3.2488569999998731</v>
      </c>
      <c r="D3" s="37">
        <f>'SF mapping'!Q35</f>
        <v>-6.2582879999999932</v>
      </c>
      <c r="E3" s="37">
        <f>'SF mapping'!R35</f>
        <v>-3.164820000000077</v>
      </c>
      <c r="F3" s="37">
        <f>'SF mapping'!S35</f>
        <v>-1.1697830000001659</v>
      </c>
      <c r="G3" s="37">
        <f>'SF mapping'!T35</f>
        <v>1.0220620000000622</v>
      </c>
      <c r="H3" s="37">
        <f>'SF mapping'!U35</f>
        <v>0.41272699999990436</v>
      </c>
      <c r="I3" s="37">
        <f>'SF mapping'!V35</f>
        <v>-0.75118800000001329</v>
      </c>
      <c r="J3" s="37">
        <f>'SF mapping'!W35</f>
        <v>-3.1375289999998586</v>
      </c>
      <c r="K3" s="37">
        <f>'SF mapping'!X35</f>
        <v>-5.5500480000000607</v>
      </c>
      <c r="L3" s="37">
        <f>'SF mapping'!Y35</f>
        <v>-6.7933830000001763</v>
      </c>
      <c r="M3" s="37">
        <f>'SF mapping'!Z35</f>
        <v>-8.6359259999999267</v>
      </c>
      <c r="N3" s="37">
        <f>'SF mapping'!AA35</f>
        <v>-10.074493000000189</v>
      </c>
      <c r="O3" s="38">
        <f t="shared" ref="O3:O9" si="0">SUM(C3:N3)</f>
        <v>-47.349526000000367</v>
      </c>
      <c r="P3" s="39"/>
      <c r="Q3" s="39"/>
      <c r="R3" s="39"/>
      <c r="S3" s="39"/>
      <c r="T3" s="39"/>
      <c r="U3" s="39"/>
      <c r="V3" s="39"/>
      <c r="W3" s="39"/>
      <c r="X3" s="39"/>
      <c r="Y3" s="39"/>
      <c r="Z3" s="39"/>
      <c r="AA3" s="40"/>
      <c r="AB3" s="35"/>
      <c r="AC3" s="35"/>
      <c r="AD3" s="35"/>
      <c r="AE3" s="35"/>
      <c r="AF3" s="35"/>
      <c r="AG3" s="40"/>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x14ac:dyDescent="0.2">
      <c r="A4" s="35"/>
      <c r="B4" s="31" t="s">
        <v>11</v>
      </c>
      <c r="C4" s="37">
        <f>'SF mapping'!AB35</f>
        <v>-9.1514879999999152</v>
      </c>
      <c r="D4" s="37">
        <f>'SF mapping'!AC35</f>
        <v>-10.612135000000251</v>
      </c>
      <c r="E4" s="37">
        <f>'SF mapping'!AD35</f>
        <v>-5.9955040000000395</v>
      </c>
      <c r="F4" s="37">
        <f>'SF mapping'!AE35</f>
        <v>-1.0541569999999751</v>
      </c>
      <c r="G4" s="37">
        <f>'SF mapping'!AF35</f>
        <v>2.2317440000000488</v>
      </c>
      <c r="H4" s="37">
        <f>'SF mapping'!AG35</f>
        <v>6.173103000000026</v>
      </c>
      <c r="I4" s="37">
        <f>'SF mapping'!AH35</f>
        <v>4.3440280000000371</v>
      </c>
      <c r="J4" s="37">
        <f>'SF mapping'!AI35</f>
        <v>4.8430909999998448</v>
      </c>
      <c r="K4" s="37">
        <f>'SF mapping'!AJ35</f>
        <v>1.8718100000000959</v>
      </c>
      <c r="L4" s="37">
        <f>'SF mapping'!AK35</f>
        <v>-2.8525929999999562</v>
      </c>
      <c r="M4" s="37">
        <f>'SF mapping'!AL35</f>
        <v>-8.6919430000000375</v>
      </c>
      <c r="N4" s="37">
        <f>'SF mapping'!AM35</f>
        <v>-13.218156999999792</v>
      </c>
      <c r="O4" s="38">
        <f t="shared" si="0"/>
        <v>-32.112200999999914</v>
      </c>
      <c r="P4" s="39"/>
      <c r="Q4" s="39"/>
      <c r="R4" s="39"/>
      <c r="S4" s="39"/>
      <c r="T4" s="39"/>
      <c r="U4" s="39"/>
      <c r="V4" s="39"/>
      <c r="W4" s="39"/>
      <c r="X4" s="39"/>
      <c r="Y4" s="39"/>
      <c r="Z4" s="39"/>
      <c r="AA4" s="40"/>
      <c r="AB4" s="35"/>
      <c r="AC4" s="35"/>
      <c r="AD4" s="35"/>
      <c r="AE4" s="35"/>
      <c r="AF4" s="35"/>
      <c r="AG4" s="40"/>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x14ac:dyDescent="0.2">
      <c r="A5" s="35"/>
      <c r="B5" s="31" t="s">
        <v>12</v>
      </c>
      <c r="C5" s="37">
        <f>'SF mapping'!AN35</f>
        <v>-17.082869956648835</v>
      </c>
      <c r="D5" s="37">
        <f>'SF mapping'!AO35</f>
        <v>-15.468976210601852</v>
      </c>
      <c r="E5" s="37">
        <f>'SF mapping'!AP35</f>
        <v>-10.410502129686563</v>
      </c>
      <c r="F5" s="37">
        <f>'SF mapping'!AQ35</f>
        <v>-0.87342950049855972</v>
      </c>
      <c r="G5" s="37">
        <f>'SF mapping'!AR35</f>
        <v>12.461340077368618</v>
      </c>
      <c r="H5" s="37">
        <f>'SF mapping'!AS35</f>
        <v>18.703240309698458</v>
      </c>
      <c r="I5" s="37">
        <f>'SF mapping'!AT35</f>
        <v>18.353653194480501</v>
      </c>
      <c r="J5" s="37">
        <f>'SF mapping'!AU35</f>
        <v>20.125795809935425</v>
      </c>
      <c r="K5" s="37">
        <f>'SF mapping'!AV35</f>
        <v>14.724371114570317</v>
      </c>
      <c r="L5" s="37">
        <f>'SF mapping'!AW35</f>
        <v>5.1502873366807762</v>
      </c>
      <c r="M5" s="37">
        <f>'SF mapping'!AX35</f>
        <v>-6.348325885429972</v>
      </c>
      <c r="N5" s="37">
        <f>'SF mapping'!AY35</f>
        <v>-15.581308358684396</v>
      </c>
      <c r="O5" s="38">
        <f t="shared" si="0"/>
        <v>23.753275801183918</v>
      </c>
      <c r="P5" s="39"/>
      <c r="Q5" s="39"/>
      <c r="R5" s="39"/>
      <c r="S5" s="39"/>
      <c r="T5" s="39"/>
      <c r="U5" s="39"/>
      <c r="V5" s="39"/>
      <c r="W5" s="39"/>
      <c r="X5" s="39"/>
      <c r="Y5" s="39"/>
      <c r="Z5" s="39"/>
      <c r="AA5" s="40"/>
      <c r="AB5" s="35"/>
      <c r="AC5" s="35"/>
      <c r="AD5" s="35"/>
      <c r="AE5" s="35"/>
      <c r="AF5" s="35"/>
      <c r="AG5" s="40"/>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x14ac:dyDescent="0.2">
      <c r="A6" s="35"/>
      <c r="B6" s="31" t="s">
        <v>13</v>
      </c>
      <c r="C6" s="37">
        <f>'SF mapping'!AZ35</f>
        <v>-23.528286424287728</v>
      </c>
      <c r="D6" s="37">
        <f>'SF mapping'!BA35</f>
        <v>-26.783952885429812</v>
      </c>
      <c r="E6" s="37">
        <f>'SF mapping'!BB35</f>
        <v>-24.134183127855295</v>
      </c>
      <c r="F6" s="37">
        <f>'SF mapping'!BC35</f>
        <v>-15.877597187390847</v>
      </c>
      <c r="G6" s="37">
        <f>'SF mapping'!BD35</f>
        <v>-5.4463475574999052</v>
      </c>
      <c r="H6" s="37">
        <f>'SF mapping'!BE35</f>
        <v>1.5577837009074642</v>
      </c>
      <c r="I6" s="37">
        <f>'SF mapping'!BF35</f>
        <v>4.0049887756775888</v>
      </c>
      <c r="J6" s="37">
        <f>'SF mapping'!BG35</f>
        <v>1.1891746660942317</v>
      </c>
      <c r="K6" s="37">
        <f>'SF mapping'!BH35</f>
        <v>2.341246384238616</v>
      </c>
      <c r="L6" s="37">
        <f>'SF mapping'!BI35</f>
        <v>-2.6463318217045071</v>
      </c>
      <c r="M6" s="37">
        <f>'SF mapping'!BJ35</f>
        <v>-6.1200516157614402</v>
      </c>
      <c r="N6" s="37">
        <f>'SF mapping'!BK35</f>
        <v>-9.406850103560032</v>
      </c>
      <c r="O6" s="38">
        <f t="shared" si="0"/>
        <v>-104.85040719657167</v>
      </c>
      <c r="P6" s="39"/>
      <c r="Q6" s="39"/>
      <c r="R6" s="39"/>
      <c r="S6" s="39"/>
      <c r="T6" s="39"/>
      <c r="U6" s="39"/>
      <c r="V6" s="39"/>
      <c r="W6" s="39"/>
      <c r="X6" s="39"/>
      <c r="Y6" s="39"/>
      <c r="Z6" s="39"/>
      <c r="AA6" s="40"/>
      <c r="AB6" s="35"/>
      <c r="AC6" s="35"/>
      <c r="AD6" s="35"/>
      <c r="AE6" s="35"/>
      <c r="AF6" s="35"/>
      <c r="AG6" s="40"/>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x14ac:dyDescent="0.2">
      <c r="A7" s="35"/>
      <c r="B7" s="31" t="s">
        <v>51</v>
      </c>
      <c r="C7" s="37">
        <f>'SF mapping'!BL35</f>
        <v>-14.674454000260539</v>
      </c>
      <c r="D7" s="37">
        <f>'SF mapping'!BM35</f>
        <v>-14.237009615761167</v>
      </c>
      <c r="E7" s="37">
        <f>'SF mapping'!BN35</f>
        <v>-10.74044117171735</v>
      </c>
      <c r="F7" s="37">
        <f>'SF mapping'!BO35</f>
        <v>-5.192154502657047</v>
      </c>
      <c r="G7" s="37">
        <f>'SF mapping'!BP35</f>
        <v>6.5956554882347973E-2</v>
      </c>
      <c r="H7" s="37">
        <f>'SF mapping'!BQ35</f>
        <v>3.1442022206784941</v>
      </c>
      <c r="I7" s="37">
        <f>'SF mapping'!BR35</f>
        <v>3.3690073755792014</v>
      </c>
      <c r="J7" s="37">
        <f>'SF mapping'!BS35</f>
        <v>4.1640846209087385</v>
      </c>
      <c r="K7" s="37">
        <f>'SF mapping'!BT35</f>
        <v>1.7306594416053258</v>
      </c>
      <c r="L7" s="37">
        <f>'SF mapping'!BU35</f>
        <v>-3.2346323790912948</v>
      </c>
      <c r="M7" s="37">
        <f>'SF mapping'!BV35</f>
        <v>-5.1170595583947147</v>
      </c>
      <c r="N7" s="37">
        <f>'SF mapping'!BW35</f>
        <v>-9.8800225583944439</v>
      </c>
      <c r="O7" s="38">
        <f t="shared" si="0"/>
        <v>-50.601863572622449</v>
      </c>
      <c r="P7" s="39"/>
      <c r="Q7" s="39"/>
      <c r="R7" s="39"/>
      <c r="S7" s="39"/>
      <c r="T7" s="39"/>
      <c r="U7" s="39"/>
      <c r="V7" s="39"/>
      <c r="W7" s="39"/>
      <c r="X7" s="39"/>
      <c r="Y7" s="39"/>
      <c r="Z7" s="39"/>
      <c r="AA7" s="40"/>
      <c r="AB7" s="35"/>
      <c r="AC7" s="35"/>
      <c r="AD7" s="35"/>
      <c r="AE7" s="35"/>
      <c r="AF7" s="35"/>
      <c r="AG7" s="40"/>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x14ac:dyDescent="0.2">
      <c r="A8" s="35"/>
      <c r="B8" s="31" t="s">
        <v>52</v>
      </c>
      <c r="C8" s="37">
        <f>'SF mapping'!BX35</f>
        <v>-8.7836390204853387</v>
      </c>
      <c r="D8" s="37">
        <f>'SF mapping'!BY35</f>
        <v>-7.0534925583946233</v>
      </c>
      <c r="E8" s="37">
        <f>'SF mapping'!BZ35</f>
        <v>-7.2892609999999536</v>
      </c>
      <c r="F8" s="37">
        <f>'SF mapping'!CA35</f>
        <v>-7.2937310000000366</v>
      </c>
      <c r="G8" s="37">
        <f>'SF mapping'!CB35</f>
        <v>-6.3427129999998328</v>
      </c>
      <c r="H8" s="37">
        <f>'SF mapping'!CC35</f>
        <v>-3.6793969999998808</v>
      </c>
      <c r="I8" s="37">
        <f>'SF mapping'!CD35</f>
        <v>-4.1469130000003247</v>
      </c>
      <c r="J8" s="37">
        <f>'SF mapping'!CE35</f>
        <v>-5.5882889999999179</v>
      </c>
      <c r="K8" s="37">
        <f>'SF mapping'!CF35</f>
        <v>-5.7522040000001198</v>
      </c>
      <c r="L8" s="37">
        <f>'SF mapping'!CG35</f>
        <v>-7.0127029999997603</v>
      </c>
      <c r="M8" s="37">
        <f>'SF mapping'!CH35</f>
        <v>-6.1041310000001658</v>
      </c>
      <c r="N8" s="37">
        <f>'SF mapping'!CI35</f>
        <v>-7.662155000000098</v>
      </c>
      <c r="O8" s="38">
        <f t="shared" si="0"/>
        <v>-76.708628578880052</v>
      </c>
      <c r="P8" s="39"/>
      <c r="Q8" s="39"/>
      <c r="R8" s="39"/>
      <c r="S8" s="39"/>
      <c r="T8" s="39"/>
      <c r="U8" s="39"/>
      <c r="V8" s="39"/>
      <c r="W8" s="39"/>
      <c r="X8" s="39"/>
      <c r="Y8" s="39"/>
      <c r="Z8" s="39"/>
      <c r="AA8" s="40"/>
      <c r="AB8" s="35"/>
      <c r="AC8" s="35"/>
      <c r="AD8" s="35"/>
      <c r="AE8" s="35"/>
      <c r="AF8" s="35"/>
      <c r="AG8" s="4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x14ac:dyDescent="0.2">
      <c r="A9" s="35"/>
      <c r="B9" s="31" t="s">
        <v>53</v>
      </c>
      <c r="C9" s="37">
        <f>'SF mapping'!CJ35</f>
        <v>-11.492583000000536</v>
      </c>
      <c r="D9" s="37">
        <f>'SF mapping'!CK35</f>
        <v>-10.912998999999843</v>
      </c>
      <c r="E9" s="37">
        <f>'SF mapping'!CL35</f>
        <v>-12.064222000000314</v>
      </c>
      <c r="F9" s="37">
        <f>'SF mapping'!CM35</f>
        <v>-6.7533119999999371</v>
      </c>
      <c r="G9" s="37">
        <f>'SF mapping'!CN35</f>
        <v>-1.411025999999822</v>
      </c>
      <c r="H9" s="37">
        <f t="shared" ref="H9:N9" si="1">H8</f>
        <v>-3.6793969999998808</v>
      </c>
      <c r="I9" s="37">
        <f t="shared" si="1"/>
        <v>-4.1469130000003247</v>
      </c>
      <c r="J9" s="37">
        <f t="shared" si="1"/>
        <v>-5.5882889999999179</v>
      </c>
      <c r="K9" s="37">
        <f t="shared" si="1"/>
        <v>-5.7522040000001198</v>
      </c>
      <c r="L9" s="37">
        <f t="shared" si="1"/>
        <v>-7.0127029999997603</v>
      </c>
      <c r="M9" s="37">
        <f t="shared" si="1"/>
        <v>-6.1041310000001658</v>
      </c>
      <c r="N9" s="37">
        <f t="shared" si="1"/>
        <v>-7.662155000000098</v>
      </c>
      <c r="O9" s="38">
        <f t="shared" si="0"/>
        <v>-82.579934000000719</v>
      </c>
      <c r="P9" s="39"/>
      <c r="Q9" s="39"/>
      <c r="R9" s="39"/>
      <c r="S9" s="39"/>
      <c r="T9" s="39"/>
      <c r="U9" s="39"/>
      <c r="V9" s="39"/>
      <c r="W9" s="39"/>
      <c r="X9" s="39"/>
      <c r="Y9" s="39"/>
      <c r="Z9" s="39"/>
      <c r="AA9" s="40"/>
      <c r="AB9" s="35"/>
      <c r="AC9" s="35"/>
      <c r="AD9" s="35"/>
      <c r="AE9" s="35"/>
      <c r="AF9" s="35"/>
      <c r="AG9" s="40"/>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x14ac:dyDescent="0.2">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x14ac:dyDescent="0.2">
      <c r="A11" s="35"/>
      <c r="B11" s="11" t="s">
        <v>27</v>
      </c>
      <c r="C11" s="41"/>
      <c r="D11" s="42"/>
      <c r="E11" s="35"/>
      <c r="F11" s="35"/>
      <c r="G11" s="35"/>
      <c r="H11" s="35"/>
      <c r="I11" s="35"/>
      <c r="J11" s="35"/>
      <c r="K11" s="35"/>
      <c r="L11" s="35"/>
      <c r="M11" s="35"/>
      <c r="N11" s="35"/>
      <c r="O11" s="35"/>
      <c r="P11" s="35"/>
      <c r="Q11" s="43"/>
      <c r="R11" s="43"/>
      <c r="S11" s="43"/>
      <c r="T11" s="43"/>
      <c r="U11" s="43"/>
      <c r="V11" s="43"/>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x14ac:dyDescent="0.2">
      <c r="A12" s="35"/>
      <c r="B12" s="35"/>
      <c r="C12" s="35"/>
      <c r="D12" s="35"/>
      <c r="E12" s="35"/>
      <c r="F12" s="35"/>
      <c r="G12" s="35"/>
      <c r="H12" s="35"/>
      <c r="I12" s="35"/>
      <c r="J12" s="35"/>
      <c r="K12" s="35"/>
      <c r="L12" s="35"/>
      <c r="M12" s="35"/>
      <c r="N12" s="35"/>
      <c r="O12" s="35"/>
      <c r="P12" s="35"/>
      <c r="Q12" s="43"/>
      <c r="R12" s="43"/>
      <c r="S12" s="43"/>
      <c r="T12" s="43"/>
      <c r="U12" s="43"/>
      <c r="V12" s="43"/>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x14ac:dyDescent="0.2">
      <c r="A13" s="30" t="s">
        <v>125</v>
      </c>
      <c r="B13" s="44"/>
      <c r="C13" s="45" t="s">
        <v>54</v>
      </c>
      <c r="D13" s="45" t="s">
        <v>55</v>
      </c>
      <c r="E13" s="46" t="s">
        <v>56</v>
      </c>
      <c r="F13" s="45" t="s">
        <v>57</v>
      </c>
      <c r="G13" s="45" t="s">
        <v>58</v>
      </c>
      <c r="H13" s="47" t="s">
        <v>59</v>
      </c>
      <c r="I13" s="48"/>
      <c r="J13" s="164" t="s">
        <v>60</v>
      </c>
      <c r="K13" s="165"/>
      <c r="L13" s="165"/>
      <c r="M13" s="165"/>
      <c r="N13" s="165"/>
      <c r="O13" s="166"/>
      <c r="P13" s="35"/>
      <c r="Q13" s="167"/>
      <c r="R13" s="167"/>
      <c r="S13" s="167"/>
      <c r="T13" s="167"/>
      <c r="U13" s="167"/>
      <c r="V13" s="167"/>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x14ac:dyDescent="0.2">
      <c r="A14" s="35"/>
      <c r="B14" s="49" t="s">
        <v>9</v>
      </c>
      <c r="C14" s="50">
        <f>AVERAGE($C2:$N2)</f>
        <v>4.8615095000000821</v>
      </c>
      <c r="D14" s="51"/>
      <c r="E14" s="51"/>
      <c r="F14" s="51"/>
      <c r="G14" s="50">
        <f>$G$22</f>
        <v>-6.4580113248915216</v>
      </c>
      <c r="H14" s="52">
        <f>$H$22</f>
        <v>6.5675806082742136</v>
      </c>
      <c r="I14" s="40"/>
      <c r="J14" s="53" t="s">
        <v>61</v>
      </c>
      <c r="K14" s="54"/>
      <c r="L14" s="43"/>
      <c r="M14" s="55" t="str">
        <f>IF(C18&lt;G$22,"abnormally negative",IF(C18&gt;H$22,"abnormally positive","candidate for normal period"))</f>
        <v>abnormally negative</v>
      </c>
      <c r="N14" s="55"/>
      <c r="O14" s="56"/>
      <c r="P14" s="35"/>
      <c r="Q14" s="55"/>
      <c r="R14" s="55"/>
      <c r="S14" s="57"/>
      <c r="T14" s="55"/>
      <c r="U14" s="54"/>
      <c r="V14" s="57"/>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x14ac:dyDescent="0.2">
      <c r="A15" s="35"/>
      <c r="B15" s="49" t="s">
        <v>10</v>
      </c>
      <c r="C15" s="50">
        <f>AVERAGE($C3:$N3)</f>
        <v>-3.9457938333333638</v>
      </c>
      <c r="D15" s="51"/>
      <c r="E15" s="51"/>
      <c r="F15" s="51"/>
      <c r="G15" s="50">
        <f t="shared" ref="G15:G21" si="2">$G$22</f>
        <v>-6.4580113248915216</v>
      </c>
      <c r="H15" s="52">
        <f t="shared" ref="H15:H21" si="3">$H$22</f>
        <v>6.5675806082742136</v>
      </c>
      <c r="I15" s="40"/>
      <c r="J15" s="53" t="s">
        <v>62</v>
      </c>
      <c r="K15" s="54"/>
      <c r="L15" s="43"/>
      <c r="M15" s="55" t="str">
        <f t="shared" ref="M15:M17" si="4">IF(C19&lt;G$22,"abnormally negative",IF(C19&gt;H$22,"abnormally positive","candidate for normal period"))</f>
        <v>candidate for normal period</v>
      </c>
      <c r="N15" s="55"/>
      <c r="O15" s="56"/>
      <c r="P15" s="35"/>
      <c r="Q15" s="55"/>
      <c r="R15" s="55"/>
      <c r="S15" s="57"/>
      <c r="T15" s="55"/>
      <c r="U15" s="55"/>
      <c r="V15" s="57"/>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x14ac:dyDescent="0.2">
      <c r="A16" s="35"/>
      <c r="B16" s="49" t="s">
        <v>11</v>
      </c>
      <c r="C16" s="50">
        <f>AVERAGE($C4:$N4)</f>
        <v>-2.6760167499999929</v>
      </c>
      <c r="D16" s="51"/>
      <c r="E16" s="51"/>
      <c r="F16" s="51"/>
      <c r="G16" s="50">
        <f t="shared" si="2"/>
        <v>-6.4580113248915216</v>
      </c>
      <c r="H16" s="52">
        <f t="shared" si="3"/>
        <v>6.5675806082742136</v>
      </c>
      <c r="I16" s="40"/>
      <c r="J16" s="53" t="s">
        <v>63</v>
      </c>
      <c r="K16" s="54"/>
      <c r="L16" s="43"/>
      <c r="M16" s="55" t="str">
        <f>IF(C20&lt;G$22,"abnormally negative",IF(C20&gt;H$22,"abnormally positive","candidate for normal period"))</f>
        <v>candidate for normal period</v>
      </c>
      <c r="N16" s="55"/>
      <c r="O16" s="56"/>
      <c r="P16" s="35"/>
      <c r="Q16" s="55"/>
      <c r="R16" s="55"/>
      <c r="S16" s="57"/>
      <c r="T16" s="55"/>
      <c r="U16" s="55"/>
      <c r="V16" s="57"/>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x14ac:dyDescent="0.2">
      <c r="A17" s="35"/>
      <c r="B17" s="49" t="s">
        <v>12</v>
      </c>
      <c r="C17" s="50">
        <f>AVERAGE($C5:$N5)</f>
        <v>1.9794396500986597</v>
      </c>
      <c r="D17" s="51"/>
      <c r="E17" s="51"/>
      <c r="F17" s="51"/>
      <c r="G17" s="50">
        <f t="shared" si="2"/>
        <v>-6.4580113248915216</v>
      </c>
      <c r="H17" s="52">
        <f t="shared" si="3"/>
        <v>6.5675806082742136</v>
      </c>
      <c r="I17" s="40"/>
      <c r="J17" s="58" t="s">
        <v>64</v>
      </c>
      <c r="K17" s="59"/>
      <c r="L17" s="60"/>
      <c r="M17" s="61" t="str">
        <f t="shared" si="4"/>
        <v>abnormally negative</v>
      </c>
      <c r="N17" s="61"/>
      <c r="O17" s="62"/>
      <c r="P17" s="35"/>
      <c r="Q17" s="55"/>
      <c r="R17" s="55"/>
      <c r="S17" s="57"/>
      <c r="T17" s="55"/>
      <c r="U17" s="55"/>
      <c r="V17" s="57"/>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x14ac:dyDescent="0.2">
      <c r="A18" s="35"/>
      <c r="B18" s="49" t="s">
        <v>13</v>
      </c>
      <c r="C18" s="50">
        <f>AVERAGE($C6:$N6)</f>
        <v>-8.7375339330476383</v>
      </c>
      <c r="D18" s="51"/>
      <c r="E18" s="51"/>
      <c r="F18" s="51"/>
      <c r="G18" s="50">
        <f t="shared" si="2"/>
        <v>-6.4580113248915216</v>
      </c>
      <c r="H18" s="52">
        <f t="shared" si="3"/>
        <v>6.5675806082742136</v>
      </c>
      <c r="I18" s="40"/>
      <c r="J18" s="35"/>
      <c r="K18" s="35"/>
      <c r="L18" s="35"/>
      <c r="M18" s="35"/>
      <c r="N18" s="35"/>
      <c r="O18" s="35"/>
      <c r="P18" s="35"/>
      <c r="Q18" s="55"/>
      <c r="R18" s="55"/>
      <c r="S18" s="55"/>
      <c r="T18" s="55"/>
      <c r="U18" s="55"/>
      <c r="V18" s="57"/>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x14ac:dyDescent="0.2">
      <c r="A19" s="35"/>
      <c r="B19" s="49" t="s">
        <v>51</v>
      </c>
      <c r="C19" s="50">
        <f t="shared" ref="C19:C20" si="5">AVERAGE($C7:$N7)</f>
        <v>-4.2168219643852041</v>
      </c>
      <c r="D19" s="51"/>
      <c r="E19" s="51"/>
      <c r="F19" s="51"/>
      <c r="G19" s="50">
        <f t="shared" si="2"/>
        <v>-6.4580113248915216</v>
      </c>
      <c r="H19" s="52">
        <f t="shared" si="3"/>
        <v>6.5675806082742136</v>
      </c>
      <c r="I19" s="40"/>
      <c r="J19" s="35"/>
      <c r="K19" s="35"/>
      <c r="L19" s="35"/>
      <c r="M19" s="35"/>
      <c r="N19" s="35"/>
      <c r="O19" s="35"/>
      <c r="P19" s="35"/>
      <c r="Q19" s="55"/>
      <c r="R19" s="55"/>
      <c r="S19" s="55"/>
      <c r="T19" s="55"/>
      <c r="U19" s="55"/>
      <c r="V19" s="57"/>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x14ac:dyDescent="0.2">
      <c r="A20" s="35"/>
      <c r="B20" s="49" t="s">
        <v>52</v>
      </c>
      <c r="C20" s="50">
        <f t="shared" si="5"/>
        <v>-6.3923857149066707</v>
      </c>
      <c r="D20" s="51"/>
      <c r="E20" s="51"/>
      <c r="F20" s="51"/>
      <c r="G20" s="50">
        <f t="shared" si="2"/>
        <v>-6.4580113248915216</v>
      </c>
      <c r="H20" s="52">
        <f t="shared" si="3"/>
        <v>6.5675806082742136</v>
      </c>
      <c r="I20" s="40"/>
      <c r="J20" s="35"/>
      <c r="K20" s="35"/>
      <c r="L20" s="35"/>
      <c r="M20" s="35"/>
      <c r="N20" s="35"/>
      <c r="O20" s="35"/>
      <c r="P20" s="35"/>
      <c r="Q20" s="55"/>
      <c r="R20" s="63"/>
      <c r="S20" s="63"/>
      <c r="T20" s="55"/>
      <c r="U20" s="63"/>
      <c r="V20" s="57"/>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x14ac:dyDescent="0.2">
      <c r="A21" s="35"/>
      <c r="B21" s="49" t="s">
        <v>53</v>
      </c>
      <c r="C21" s="50">
        <f>AVERAGE(C9:N9)</f>
        <v>-6.8816611666667269</v>
      </c>
      <c r="D21" s="51"/>
      <c r="E21" s="51"/>
      <c r="F21" s="51"/>
      <c r="G21" s="50">
        <f t="shared" si="2"/>
        <v>-6.4580113248915216</v>
      </c>
      <c r="H21" s="52">
        <f t="shared" si="3"/>
        <v>6.5675806082742136</v>
      </c>
      <c r="I21" s="40"/>
      <c r="J21" s="35"/>
      <c r="K21" s="35"/>
      <c r="L21" s="35"/>
      <c r="M21" s="35"/>
      <c r="N21" s="35"/>
      <c r="O21" s="35"/>
      <c r="P21" s="25"/>
      <c r="Q21" s="55"/>
      <c r="R21" s="55"/>
      <c r="S21" s="55"/>
      <c r="T21" s="55"/>
      <c r="U21" s="57"/>
      <c r="V21" s="57"/>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x14ac:dyDescent="0.2">
      <c r="A22" s="35"/>
      <c r="B22" s="149" t="s">
        <v>65</v>
      </c>
      <c r="C22" s="64">
        <f>AVERAGE(C14:C17)</f>
        <v>5.4784641691346281E-2</v>
      </c>
      <c r="D22" s="64">
        <f>STDEV(C14:C17)</f>
        <v>4.0935235490778554</v>
      </c>
      <c r="E22" s="64">
        <f>COUNT(C14:C17)</f>
        <v>4</v>
      </c>
      <c r="F22" s="50">
        <f>3.182*(D22/SQRT(E22))</f>
        <v>6.5127959665828676</v>
      </c>
      <c r="G22" s="50">
        <f t="shared" ref="G22" si="6">C22-F22</f>
        <v>-6.4580113248915216</v>
      </c>
      <c r="H22" s="52">
        <f t="shared" ref="H22" si="7">C22+F22</f>
        <v>6.5675806082742136</v>
      </c>
      <c r="I22" s="35"/>
      <c r="J22" s="65"/>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x14ac:dyDescent="0.2">
      <c r="A23" s="35"/>
      <c r="B23" s="66"/>
      <c r="C23" s="60"/>
      <c r="D23" s="60"/>
      <c r="E23" s="60"/>
      <c r="F23" s="60"/>
      <c r="G23" s="60"/>
      <c r="H23" s="62"/>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x14ac:dyDescent="0.2">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x14ac:dyDescent="0.2">
      <c r="A25" s="35"/>
      <c r="B25" s="35"/>
      <c r="C25" s="40"/>
      <c r="D25" s="40"/>
      <c r="E25" s="40"/>
      <c r="F25" s="40"/>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x14ac:dyDescent="0.2">
      <c r="A26" s="35"/>
      <c r="B26" s="35"/>
      <c r="C26" s="40"/>
      <c r="D26" s="40"/>
      <c r="E26" s="40"/>
      <c r="F26" s="40"/>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x14ac:dyDescent="0.2">
      <c r="A27" s="35"/>
      <c r="B27" s="35"/>
      <c r="C27" s="40"/>
      <c r="D27" s="40"/>
      <c r="E27" s="40"/>
      <c r="F27" s="40"/>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x14ac:dyDescent="0.2">
      <c r="A28" s="35"/>
      <c r="B28" s="35"/>
      <c r="C28" s="40"/>
      <c r="D28" s="40"/>
      <c r="E28" s="40"/>
      <c r="F28" s="40"/>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x14ac:dyDescent="0.2">
      <c r="A29" s="35"/>
      <c r="B29" s="35"/>
      <c r="C29" s="40"/>
      <c r="D29" s="40"/>
      <c r="E29" s="40"/>
      <c r="F29" s="40"/>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x14ac:dyDescent="0.2">
      <c r="A30" s="35"/>
      <c r="B30" s="35"/>
      <c r="C30" s="43"/>
      <c r="D30" s="43"/>
      <c r="E30" s="41"/>
      <c r="F30" s="42"/>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x14ac:dyDescent="0.2">
      <c r="A31" s="35"/>
      <c r="B31" s="35"/>
      <c r="C31" s="43"/>
      <c r="D31" s="43"/>
      <c r="E31" s="41"/>
      <c r="F31" s="42"/>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x14ac:dyDescent="0.2">
      <c r="A32" s="35"/>
      <c r="B32" s="35"/>
      <c r="C32" s="43"/>
      <c r="D32" s="43"/>
      <c r="E32" s="42"/>
      <c r="F32" s="42"/>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x14ac:dyDescent="0.2">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x14ac:dyDescent="0.2">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x14ac:dyDescent="0.2">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x14ac:dyDescent="0.2">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x14ac:dyDescent="0.2">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x14ac:dyDescent="0.2">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x14ac:dyDescent="0.2">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x14ac:dyDescent="0.2">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x14ac:dyDescent="0.2">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x14ac:dyDescent="0.2">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x14ac:dyDescent="0.2">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x14ac:dyDescent="0.2">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x14ac:dyDescent="0.2">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x14ac:dyDescent="0.2">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x14ac:dyDescent="0.2">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x14ac:dyDescent="0.2">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x14ac:dyDescent="0.2">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x14ac:dyDescent="0.2">
      <c r="A50" s="35"/>
      <c r="B50" s="43"/>
      <c r="C50" s="67"/>
      <c r="D50" s="67"/>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x14ac:dyDescent="0.2">
      <c r="A51" s="35"/>
      <c r="B51" s="43"/>
      <c r="C51" s="41"/>
      <c r="D51" s="42"/>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x14ac:dyDescent="0.2">
      <c r="A52" s="35"/>
      <c r="B52" s="43"/>
      <c r="C52" s="41"/>
      <c r="D52" s="42"/>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x14ac:dyDescent="0.2">
      <c r="A53" s="35"/>
      <c r="B53" s="43"/>
      <c r="C53" s="41"/>
      <c r="D53" s="42"/>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x14ac:dyDescent="0.2">
      <c r="A54" s="35"/>
      <c r="B54" s="43"/>
      <c r="C54" s="41"/>
      <c r="D54" s="42"/>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x14ac:dyDescent="0.2">
      <c r="A55" s="35"/>
      <c r="B55" s="43"/>
      <c r="C55" s="41"/>
      <c r="D55" s="42"/>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x14ac:dyDescent="0.2">
      <c r="A56" s="35"/>
      <c r="B56" s="43"/>
      <c r="C56" s="41"/>
      <c r="D56" s="42"/>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x14ac:dyDescent="0.2">
      <c r="A57" s="68" t="s">
        <v>126</v>
      </c>
      <c r="B57" s="65"/>
      <c r="C57" s="69">
        <v>38443</v>
      </c>
      <c r="D57" s="69">
        <v>38473</v>
      </c>
      <c r="E57" s="69">
        <v>38504</v>
      </c>
      <c r="F57" s="69">
        <v>38534</v>
      </c>
      <c r="G57" s="69">
        <v>38565</v>
      </c>
      <c r="H57" s="69">
        <v>38596</v>
      </c>
      <c r="I57" s="69">
        <v>38626</v>
      </c>
      <c r="J57" s="69">
        <v>38657</v>
      </c>
      <c r="K57" s="69">
        <v>38687</v>
      </c>
      <c r="L57" s="69">
        <v>38718</v>
      </c>
      <c r="M57" s="69">
        <v>38749</v>
      </c>
      <c r="N57" s="69">
        <v>38777</v>
      </c>
      <c r="O57" s="69">
        <v>38808</v>
      </c>
      <c r="P57" s="69">
        <v>38838</v>
      </c>
      <c r="Q57" s="69">
        <v>38869</v>
      </c>
      <c r="R57" s="69">
        <v>38899</v>
      </c>
      <c r="S57" s="69">
        <v>38930</v>
      </c>
      <c r="T57" s="69">
        <v>38961</v>
      </c>
      <c r="U57" s="69">
        <v>38991</v>
      </c>
      <c r="V57" s="69">
        <v>39022</v>
      </c>
      <c r="W57" s="69">
        <v>39052</v>
      </c>
      <c r="X57" s="69">
        <v>39083</v>
      </c>
      <c r="Y57" s="69">
        <v>39114</v>
      </c>
      <c r="Z57" s="69">
        <v>39142</v>
      </c>
      <c r="AA57" s="69">
        <v>39173</v>
      </c>
      <c r="AB57" s="69">
        <v>39203</v>
      </c>
      <c r="AC57" s="69">
        <v>39234</v>
      </c>
      <c r="AD57" s="69">
        <v>39264</v>
      </c>
      <c r="AE57" s="69">
        <v>39295</v>
      </c>
      <c r="AF57" s="69">
        <v>39326</v>
      </c>
      <c r="AG57" s="69">
        <v>39356</v>
      </c>
      <c r="AH57" s="69">
        <v>39387</v>
      </c>
      <c r="AI57" s="69">
        <v>39417</v>
      </c>
      <c r="AJ57" s="69">
        <v>39448</v>
      </c>
      <c r="AK57" s="69">
        <v>39479</v>
      </c>
      <c r="AL57" s="69">
        <v>39508</v>
      </c>
      <c r="AM57" s="69">
        <v>39539</v>
      </c>
      <c r="AN57" s="69">
        <v>39569</v>
      </c>
      <c r="AO57" s="69">
        <v>39600</v>
      </c>
      <c r="AP57" s="69">
        <v>39630</v>
      </c>
      <c r="AQ57" s="69">
        <v>39661</v>
      </c>
      <c r="AR57" s="69">
        <v>39692</v>
      </c>
      <c r="AS57" s="69">
        <v>39722</v>
      </c>
      <c r="AT57" s="69">
        <v>39753</v>
      </c>
      <c r="AU57" s="69">
        <v>39783</v>
      </c>
      <c r="AV57" s="69">
        <v>39814</v>
      </c>
      <c r="AW57" s="69">
        <v>39845</v>
      </c>
      <c r="AX57" s="69">
        <v>39873</v>
      </c>
      <c r="AY57" s="69">
        <v>39904</v>
      </c>
      <c r="AZ57" s="69">
        <v>39934</v>
      </c>
      <c r="BA57" s="69">
        <v>39965</v>
      </c>
      <c r="BB57" s="69">
        <v>39995</v>
      </c>
      <c r="BC57" s="69">
        <v>40026</v>
      </c>
      <c r="BD57" s="69">
        <v>40057</v>
      </c>
      <c r="BE57" s="69">
        <v>40087</v>
      </c>
      <c r="BF57" s="69">
        <v>40118</v>
      </c>
      <c r="BG57" s="69">
        <v>40148</v>
      </c>
      <c r="BH57" s="69">
        <v>40179</v>
      </c>
      <c r="BI57" s="69">
        <v>40210</v>
      </c>
      <c r="BJ57" s="69">
        <v>40238</v>
      </c>
      <c r="BK57" s="69">
        <v>40269</v>
      </c>
      <c r="BL57" s="69">
        <v>40299</v>
      </c>
      <c r="BM57" s="69">
        <v>40330</v>
      </c>
      <c r="BN57" s="69">
        <v>40360</v>
      </c>
      <c r="BO57" s="69">
        <v>40391</v>
      </c>
      <c r="BP57" s="69">
        <v>40422</v>
      </c>
      <c r="BQ57" s="69">
        <v>40452</v>
      </c>
      <c r="BR57" s="69">
        <v>40483</v>
      </c>
      <c r="BS57" s="69">
        <v>40513</v>
      </c>
      <c r="BT57" s="69">
        <v>40544</v>
      </c>
      <c r="BU57" s="69">
        <v>40575</v>
      </c>
      <c r="BV57" s="69">
        <v>40603</v>
      </c>
      <c r="BW57" s="69">
        <v>40634</v>
      </c>
      <c r="BX57" s="69">
        <v>40664</v>
      </c>
      <c r="BY57" s="69">
        <v>40695</v>
      </c>
      <c r="BZ57" s="69">
        <v>40725</v>
      </c>
      <c r="CA57" s="69">
        <v>40756</v>
      </c>
      <c r="CB57" s="69">
        <v>40787</v>
      </c>
      <c r="CC57" s="69">
        <v>40817</v>
      </c>
      <c r="CD57" s="69">
        <v>40848</v>
      </c>
      <c r="CE57" s="69">
        <v>40878</v>
      </c>
      <c r="CF57" s="69">
        <v>40909</v>
      </c>
      <c r="CG57" s="69">
        <v>40940</v>
      </c>
      <c r="CH57" s="69">
        <v>40969</v>
      </c>
      <c r="CI57" s="69">
        <v>41000</v>
      </c>
      <c r="CJ57" s="69">
        <v>41030</v>
      </c>
      <c r="CK57" s="69">
        <v>41061</v>
      </c>
      <c r="CL57" s="69">
        <v>41091</v>
      </c>
      <c r="CM57" s="69">
        <v>41122</v>
      </c>
      <c r="CN57" s="69">
        <v>41153</v>
      </c>
      <c r="CO57" s="69">
        <v>41183</v>
      </c>
      <c r="CP57" s="69">
        <v>41214</v>
      </c>
      <c r="CQ57" s="69">
        <v>41244</v>
      </c>
      <c r="CR57" s="69">
        <v>41275</v>
      </c>
      <c r="CS57" s="69">
        <v>41306</v>
      </c>
      <c r="CT57" s="69">
        <v>41334</v>
      </c>
      <c r="CU57" s="65"/>
    </row>
    <row r="58" spans="1:99" s="23" customFormat="1" x14ac:dyDescent="0.2">
      <c r="A58" s="65"/>
      <c r="B58" s="65" t="s">
        <v>66</v>
      </c>
      <c r="C58" s="70">
        <f>SUM($C$2:C$2)</f>
        <v>1.6360720000001834</v>
      </c>
      <c r="D58" s="70">
        <f>SUM($C$2:D$2)</f>
        <v>2.1119850000001748</v>
      </c>
      <c r="E58" s="70">
        <f>SUM($C$2:E$2)</f>
        <v>2.1117660000001024</v>
      </c>
      <c r="F58" s="70">
        <f>SUM($C$2:F$2)</f>
        <v>6.7942860000002838</v>
      </c>
      <c r="G58" s="70">
        <f>SUM($C$2:G$2)</f>
        <v>15.482967000000599</v>
      </c>
      <c r="H58" s="70">
        <f>SUM($C$2:H$2)</f>
        <v>25.301802000000407</v>
      </c>
      <c r="I58" s="70">
        <f>SUM($C$2:I$2)</f>
        <v>36.323167000000637</v>
      </c>
      <c r="J58" s="70">
        <f>SUM($C$2:J$2)</f>
        <v>44.747998000000905</v>
      </c>
      <c r="K58" s="70">
        <f>SUM($C$2:K$2)</f>
        <v>50.683997000001398</v>
      </c>
      <c r="L58" s="70">
        <f>SUM($C$2:L$2)</f>
        <v>55.009124000001236</v>
      </c>
      <c r="M58" s="70">
        <f>SUM($C$2:M$2)</f>
        <v>58.356709000001104</v>
      </c>
      <c r="N58" s="70">
        <f>SUM($C$2:N$2)</f>
        <v>58.338114000000985</v>
      </c>
      <c r="O58" s="70">
        <f>SUM($N$58,$C$3:C$3)</f>
        <v>55.089257000001112</v>
      </c>
      <c r="P58" s="70">
        <f>SUM($N$58,$C$3:D$3)</f>
        <v>48.830969000001119</v>
      </c>
      <c r="Q58" s="70">
        <f>SUM($N$58,$C$3:E$3)</f>
        <v>45.666149000001042</v>
      </c>
      <c r="R58" s="70">
        <f>SUM($N$58,$C$3:F$3)</f>
        <v>44.496366000000876</v>
      </c>
      <c r="S58" s="70">
        <f>SUM($N$58,$C$3:G$3)</f>
        <v>45.518428000000938</v>
      </c>
      <c r="T58" s="70">
        <f>SUM($N$58,$C$3:H$3)</f>
        <v>45.931155000000842</v>
      </c>
      <c r="U58" s="70">
        <f>SUM($N$58,$C$3:I$3)</f>
        <v>45.179967000000829</v>
      </c>
      <c r="V58" s="70">
        <f>SUM($N$58,$C$3:J$3)</f>
        <v>42.042438000000971</v>
      </c>
      <c r="W58" s="70">
        <f>SUM($N$58,$C$3:K$3)</f>
        <v>36.49239000000091</v>
      </c>
      <c r="X58" s="70">
        <f>SUM($N$58,$C$3:L$3)</f>
        <v>29.699007000000734</v>
      </c>
      <c r="Y58" s="70">
        <f>SUM($N$58,$C$3:M$3)</f>
        <v>21.063081000000807</v>
      </c>
      <c r="Z58" s="70">
        <f>SUM($N$58,$C$3:N$3)</f>
        <v>10.988588000000618</v>
      </c>
      <c r="AA58" s="70">
        <f>SUM($Z$58,$C$4:C$4)</f>
        <v>1.8371000000007029</v>
      </c>
      <c r="AB58" s="70">
        <f>SUM($Z$58,$C$4:D$4)</f>
        <v>-8.7750349999995478</v>
      </c>
      <c r="AC58" s="70">
        <f>SUM($Z$58,$C$4:E$4)</f>
        <v>-14.770538999999587</v>
      </c>
      <c r="AD58" s="70">
        <f>SUM($Z$58,$C$4:F$4)</f>
        <v>-15.824695999999562</v>
      </c>
      <c r="AE58" s="70">
        <f>SUM($Z$58,$C$4:G$4)</f>
        <v>-13.592951999999514</v>
      </c>
      <c r="AF58" s="70">
        <f>SUM($Z$58,$C$4:H$4)</f>
        <v>-7.4198489999994877</v>
      </c>
      <c r="AG58" s="70">
        <f>SUM($Z$58,$C$4:I$4)</f>
        <v>-3.0758209999994506</v>
      </c>
      <c r="AH58" s="70">
        <f>SUM($Z$58,$C$4:J$4)</f>
        <v>1.7672700000003942</v>
      </c>
      <c r="AI58" s="70">
        <f>SUM($Z$58,$C$4:K$4)</f>
        <v>3.6390800000004901</v>
      </c>
      <c r="AJ58" s="70">
        <f>SUM($Z$58,$C$4:L$4)</f>
        <v>0.78648700000053395</v>
      </c>
      <c r="AK58" s="70">
        <f>SUM($Z$58,$C$4:M$4)</f>
        <v>-7.9054559999995035</v>
      </c>
      <c r="AL58" s="70">
        <f>SUM($Z$58,$C$4:N$4)</f>
        <v>-21.123612999999295</v>
      </c>
      <c r="AM58" s="70">
        <f>SUM($AL$58,$C$5:C$5)</f>
        <v>-38.206482956648131</v>
      </c>
      <c r="AN58" s="70">
        <f>SUM($AL$58,$C$5:D$5)</f>
        <v>-53.675459167249983</v>
      </c>
      <c r="AO58" s="70">
        <f>SUM($AL$58,$C$5:E$5)</f>
        <v>-64.085961296936546</v>
      </c>
      <c r="AP58" s="70">
        <f>SUM($AL$58,$C$5:F$5)</f>
        <v>-64.959390797435105</v>
      </c>
      <c r="AQ58" s="70">
        <f>SUM($AL$58,$C$5:G$5)</f>
        <v>-52.498050720066487</v>
      </c>
      <c r="AR58" s="70">
        <f>SUM($AL$58,$C$5:H$5)</f>
        <v>-33.794810410368029</v>
      </c>
      <c r="AS58" s="70">
        <f>SUM($AL$58,$C$5:I$5)</f>
        <v>-15.441157215887529</v>
      </c>
      <c r="AT58" s="70">
        <f>SUM($AL$58,$C$5:J$5)</f>
        <v>4.6846385940478967</v>
      </c>
      <c r="AU58" s="70">
        <f>SUM($AL$58,$C$5:K$5)</f>
        <v>19.409009708618214</v>
      </c>
      <c r="AV58" s="70">
        <f>SUM($AL$58,$C$5:L$5)</f>
        <v>24.55929704529899</v>
      </c>
      <c r="AW58" s="70">
        <f>SUM($AL$58,$C$5:M$5)</f>
        <v>18.210971159869018</v>
      </c>
      <c r="AX58" s="70">
        <f>SUM($AL$58,$C$5:N$5)</f>
        <v>2.6296628011846224</v>
      </c>
      <c r="AY58" s="70">
        <f>SUM($AX$58,$C$6:C$6)</f>
        <v>-20.898623623103106</v>
      </c>
      <c r="AZ58" s="70">
        <f>SUM($AX$58,$C$6:D$6)</f>
        <v>-47.682576508532918</v>
      </c>
      <c r="BA58" s="70">
        <f>SUM($AX$58,$C$6:E$6)</f>
        <v>-71.816759636388213</v>
      </c>
      <c r="BB58" s="70">
        <f>SUM($AX$58,$C$6:F$6)</f>
        <v>-87.69435682377906</v>
      </c>
      <c r="BC58" s="70">
        <f>SUM($AX$58,$C$6:G$6)</f>
        <v>-93.140704381278965</v>
      </c>
      <c r="BD58" s="70">
        <f>SUM($AX$58,$C$6:H$6)</f>
        <v>-91.582920680371501</v>
      </c>
      <c r="BE58" s="70">
        <f>SUM($AX$58,$C$6:I$6)</f>
        <v>-87.577931904693912</v>
      </c>
      <c r="BF58" s="70">
        <f>SUM($AX$58,$C$6:J$6)</f>
        <v>-86.38875723859968</v>
      </c>
      <c r="BG58" s="70">
        <f>SUM($AX$58,$C$6:K$6)</f>
        <v>-84.047510854361065</v>
      </c>
      <c r="BH58" s="70">
        <f>SUM($AX$58,$C$6:L$6)</f>
        <v>-86.693842676065572</v>
      </c>
      <c r="BI58" s="70">
        <f>SUM($AX$58,$C$6:M$6)</f>
        <v>-92.813894291827012</v>
      </c>
      <c r="BJ58" s="70">
        <f>SUM($AX$58,$C$6:N$6)</f>
        <v>-102.22074439538704</v>
      </c>
      <c r="BK58" s="70">
        <f>SUM($BJ$58,$C$7:C$7)</f>
        <v>-116.89519839564758</v>
      </c>
      <c r="BL58" s="70">
        <f>SUM($BJ$58,$C$7:D$7)</f>
        <v>-131.13220801140875</v>
      </c>
      <c r="BM58" s="70">
        <f>SUM($BJ$58,$C$7:E$7)</f>
        <v>-141.8726491831261</v>
      </c>
      <c r="BN58" s="70">
        <f>SUM($BJ$58,$C$7:F$7)</f>
        <v>-147.06480368578315</v>
      </c>
      <c r="BO58" s="70">
        <f>SUM($BJ$58,$C$7:G$7)</f>
        <v>-146.9988471309008</v>
      </c>
      <c r="BP58" s="70">
        <f>SUM($BJ$58,$C$7:H$7)</f>
        <v>-143.85464491022231</v>
      </c>
      <c r="BQ58" s="70">
        <f>SUM($BJ$58,$C$7:I$7)</f>
        <v>-140.4856375346431</v>
      </c>
      <c r="BR58" s="70">
        <f>SUM($BJ$58,$C$7:J$7)</f>
        <v>-136.32155291373437</v>
      </c>
      <c r="BS58" s="70">
        <f>SUM($BJ$58,$C$7:K$7)</f>
        <v>-134.59089347212904</v>
      </c>
      <c r="BT58" s="70">
        <f>SUM($BJ$58,$C$7:L$7)</f>
        <v>-137.82552585122033</v>
      </c>
      <c r="BU58" s="70">
        <f>SUM($BJ$58,$C$7:M$7)</f>
        <v>-142.94258540961505</v>
      </c>
      <c r="BV58" s="70">
        <f>SUM($BJ$58,$C$7:N$7)</f>
        <v>-152.82260796800949</v>
      </c>
      <c r="BW58" s="70">
        <f>SUM($BV$58,$C$8:C$8)</f>
        <v>-161.60624698849483</v>
      </c>
      <c r="BX58" s="70">
        <f>SUM($BV$58,$C$8:D$8)</f>
        <v>-168.65973954688945</v>
      </c>
      <c r="BY58" s="70">
        <f>SUM($BV$58,$C$8:E$8)</f>
        <v>-175.94900054688941</v>
      </c>
      <c r="BZ58" s="70">
        <f>SUM($BV$58,$C$8:F$8)</f>
        <v>-183.24273154688944</v>
      </c>
      <c r="CA58" s="70">
        <f>SUM($BV$58,$C$8:G$8)</f>
        <v>-189.58544454688928</v>
      </c>
      <c r="CB58" s="70">
        <f>SUM($BV$58,$C$8:H$8)</f>
        <v>-193.26484154688916</v>
      </c>
      <c r="CC58" s="70">
        <f>SUM($BV$58,$C$8:I$8)</f>
        <v>-197.41175454688948</v>
      </c>
      <c r="CD58" s="70">
        <f>SUM($BV$58,$C$8:J$8)</f>
        <v>-203.0000435468894</v>
      </c>
      <c r="CE58" s="70">
        <f>SUM($BV$58,$C$8:K$8)</f>
        <v>-208.75224754688952</v>
      </c>
      <c r="CF58" s="70">
        <f>SUM($BV$58,$C$8:L$8)</f>
        <v>-215.76495054688928</v>
      </c>
      <c r="CG58" s="70">
        <f>SUM($BV$58,$C$8:M$8)</f>
        <v>-221.86908154688945</v>
      </c>
      <c r="CH58" s="70">
        <f>SUM($BV$58,$C$8:N$8)</f>
        <v>-229.53123654688955</v>
      </c>
      <c r="CI58" s="70">
        <f>SUM($CH$58,$C$9:C$9)</f>
        <v>-241.02381954689008</v>
      </c>
      <c r="CJ58" s="70">
        <f>SUM($CH$58,$C$9:D$9)</f>
        <v>-251.93681854688992</v>
      </c>
      <c r="CK58" s="70">
        <f>SUM($CH$58,$C$9:E$9)</f>
        <v>-264.00104054689024</v>
      </c>
      <c r="CL58" s="70">
        <f>SUM($CH$58,$C$9:F$9)</f>
        <v>-270.75435254689017</v>
      </c>
      <c r="CM58" s="70">
        <f>SUM($CH$58,$C$9:G$9)</f>
        <v>-272.16537854689</v>
      </c>
      <c r="CN58" s="70">
        <f>SUM($CH$58,$C$9:H$9)</f>
        <v>-275.84477554688988</v>
      </c>
      <c r="CO58" s="70">
        <f>SUM($CH$58,$C$9:I$9)</f>
        <v>-279.9916885468902</v>
      </c>
      <c r="CP58" s="70">
        <f>SUM($CH$58,$C$9:J$9)</f>
        <v>-285.57997754689012</v>
      </c>
      <c r="CQ58" s="70">
        <f>SUM($CH$58,$C$9:K$9)</f>
        <v>-291.33218154689024</v>
      </c>
      <c r="CR58" s="70">
        <f>SUM($CH$58,$C$9:L$9)</f>
        <v>-298.34488454689</v>
      </c>
      <c r="CS58" s="70">
        <f>SUM($CH$58,$C$9:M$9)</f>
        <v>-304.44901554689017</v>
      </c>
      <c r="CT58" s="70">
        <f>SUM($CH$58,$C$9:N$9)</f>
        <v>-312.11117054689026</v>
      </c>
      <c r="CU58" s="65"/>
    </row>
    <row r="59" spans="1:99" s="23" customFormat="1" x14ac:dyDescent="0.2">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row>
    <row r="60" spans="1:99" s="23" customFormat="1" x14ac:dyDescent="0.2">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row>
    <row r="61" spans="1:99" s="23" customFormat="1" x14ac:dyDescent="0.2">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row>
    <row r="62" spans="1:99" s="23" customFormat="1" x14ac:dyDescent="0.2">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row>
    <row r="63" spans="1:99" s="23" customFormat="1" x14ac:dyDescent="0.2">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row>
    <row r="64" spans="1:99" s="23" customFormat="1" x14ac:dyDescent="0.2">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row>
    <row r="65" spans="1:99" s="23" customFormat="1" x14ac:dyDescent="0.2">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row>
    <row r="66" spans="1:99" s="23" customFormat="1" x14ac:dyDescent="0.2">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row>
    <row r="67" spans="1:99" s="23" customFormat="1" x14ac:dyDescent="0.2">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row>
    <row r="68" spans="1:99" s="23" customFormat="1" x14ac:dyDescent="0.2">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row>
    <row r="69" spans="1:99" s="23" customFormat="1" x14ac:dyDescent="0.2">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row>
    <row r="70" spans="1:99" s="23" customFormat="1" x14ac:dyDescent="0.2">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row>
    <row r="71" spans="1:99" s="23" customFormat="1" x14ac:dyDescent="0.2">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row>
    <row r="72" spans="1:99" s="23" customFormat="1" x14ac:dyDescent="0.2">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row>
    <row r="73" spans="1:99" s="23" customFormat="1" x14ac:dyDescent="0.2">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row>
    <row r="74" spans="1:99" s="23" customFormat="1" x14ac:dyDescent="0.2">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row>
    <row r="75" spans="1:99" s="23" customFormat="1" x14ac:dyDescent="0.2">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row>
    <row r="76" spans="1:99" s="23" customFormat="1" x14ac:dyDescent="0.2">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row>
    <row r="77" spans="1:99" s="23" customFormat="1" x14ac:dyDescent="0.2">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row>
    <row r="78" spans="1:99" s="23" customFormat="1" x14ac:dyDescent="0.2">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row>
    <row r="79" spans="1:99" s="23" customFormat="1" x14ac:dyDescent="0.2">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row>
    <row r="80" spans="1:99" s="23" customFormat="1" x14ac:dyDescent="0.2">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row>
    <row r="81" spans="1:99" s="23" customFormat="1" x14ac:dyDescent="0.2">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row>
    <row r="82" spans="1:99" x14ac:dyDescent="0.2">
      <c r="A82" s="35"/>
      <c r="B82" s="43"/>
      <c r="C82" s="41"/>
      <c r="D82" s="42"/>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x14ac:dyDescent="0.2">
      <c r="A83" s="35"/>
      <c r="B83" s="43"/>
      <c r="C83" s="41"/>
      <c r="D83" s="42"/>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x14ac:dyDescent="0.2">
      <c r="A84" s="35"/>
      <c r="B84" s="43"/>
      <c r="C84" s="41"/>
      <c r="D84" s="42"/>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x14ac:dyDescent="0.2">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x14ac:dyDescent="0.2">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x14ac:dyDescent="0.2">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scale="65" orientation="landscape" r:id="rId1"/>
  <rowBreaks count="1" manualBreakCount="1">
    <brk id="56" max="16383" man="1"/>
  </rowBreaks>
  <colBreaks count="1" manualBreakCount="1">
    <brk id="16" max="1048575"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35"/>
  <sheetViews>
    <sheetView zoomScale="85" zoomScaleNormal="85" workbookViewId="0">
      <pane xSplit="3" ySplit="3" topLeftCell="CK4" activePane="bottomRight" state="frozen"/>
      <selection pane="topRight"/>
      <selection pane="bottomLeft"/>
      <selection pane="bottomRight" activeCell="CU11" sqref="CO11:CU11"/>
    </sheetView>
  </sheetViews>
  <sheetFormatPr defaultRowHeight="12.75" x14ac:dyDescent="0.2"/>
  <cols>
    <col min="1" max="1" width="74.5" customWidth="1"/>
    <col min="2" max="2" width="9.5" customWidth="1"/>
    <col min="3" max="3" width="41.5" customWidth="1"/>
  </cols>
  <sheetData>
    <row r="1" spans="2:100" x14ac:dyDescent="0.2">
      <c r="B1" s="73"/>
      <c r="C1" s="73"/>
      <c r="D1" s="73"/>
      <c r="E1" s="73"/>
      <c r="F1" s="73"/>
      <c r="G1" s="73"/>
      <c r="H1" s="73"/>
      <c r="I1" s="73"/>
      <c r="J1" s="73"/>
      <c r="K1" s="73"/>
    </row>
    <row r="2" spans="2:100" x14ac:dyDescent="0.2">
      <c r="B2" s="74" t="s">
        <v>68</v>
      </c>
      <c r="C2" s="75"/>
      <c r="D2" s="76"/>
      <c r="E2" s="77"/>
      <c r="F2" s="78"/>
      <c r="G2" s="78"/>
      <c r="H2" s="78"/>
      <c r="I2" s="78"/>
      <c r="J2" s="78"/>
      <c r="K2" s="78"/>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x14ac:dyDescent="0.2">
      <c r="B3" s="1"/>
      <c r="C3" s="43"/>
      <c r="D3" s="41"/>
      <c r="E3" s="42"/>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x14ac:dyDescent="0.2">
      <c r="B4" s="35"/>
      <c r="C4" s="31"/>
      <c r="D4" s="71">
        <v>38443</v>
      </c>
      <c r="E4" s="71">
        <v>38473</v>
      </c>
      <c r="F4" s="71">
        <v>38504</v>
      </c>
      <c r="G4" s="71">
        <v>38534</v>
      </c>
      <c r="H4" s="71">
        <v>38565</v>
      </c>
      <c r="I4" s="71">
        <v>38596</v>
      </c>
      <c r="J4" s="71">
        <v>38626</v>
      </c>
      <c r="K4" s="71">
        <v>38657</v>
      </c>
      <c r="L4" s="71">
        <v>38687</v>
      </c>
      <c r="M4" s="71">
        <v>38718</v>
      </c>
      <c r="N4" s="71">
        <v>38749</v>
      </c>
      <c r="O4" s="71">
        <v>38777</v>
      </c>
      <c r="P4" s="71">
        <v>38808</v>
      </c>
      <c r="Q4" s="71">
        <v>38838</v>
      </c>
      <c r="R4" s="71">
        <v>38869</v>
      </c>
      <c r="S4" s="71">
        <v>38899</v>
      </c>
      <c r="T4" s="71">
        <v>38930</v>
      </c>
      <c r="U4" s="71">
        <v>38961</v>
      </c>
      <c r="V4" s="71">
        <v>38991</v>
      </c>
      <c r="W4" s="71">
        <v>39022</v>
      </c>
      <c r="X4" s="71">
        <v>39052</v>
      </c>
      <c r="Y4" s="71">
        <v>39083</v>
      </c>
      <c r="Z4" s="71">
        <v>39114</v>
      </c>
      <c r="AA4" s="71">
        <v>39142</v>
      </c>
      <c r="AB4" s="71">
        <v>39173</v>
      </c>
      <c r="AC4" s="71">
        <v>39203</v>
      </c>
      <c r="AD4" s="71">
        <v>39234</v>
      </c>
      <c r="AE4" s="71">
        <v>39264</v>
      </c>
      <c r="AF4" s="71">
        <v>39295</v>
      </c>
      <c r="AG4" s="71">
        <v>39326</v>
      </c>
      <c r="AH4" s="71">
        <v>39356</v>
      </c>
      <c r="AI4" s="71">
        <v>39387</v>
      </c>
      <c r="AJ4" s="71">
        <v>39417</v>
      </c>
      <c r="AK4" s="71">
        <v>39448</v>
      </c>
      <c r="AL4" s="71">
        <v>39479</v>
      </c>
      <c r="AM4" s="71">
        <v>39508</v>
      </c>
      <c r="AN4" s="71">
        <v>39539</v>
      </c>
      <c r="AO4" s="71">
        <v>39569</v>
      </c>
      <c r="AP4" s="71">
        <v>39600</v>
      </c>
      <c r="AQ4" s="71">
        <v>39630</v>
      </c>
      <c r="AR4" s="71">
        <v>39661</v>
      </c>
      <c r="AS4" s="71">
        <v>39692</v>
      </c>
      <c r="AT4" s="71">
        <v>39722</v>
      </c>
      <c r="AU4" s="71">
        <v>39753</v>
      </c>
      <c r="AV4" s="71">
        <v>39783</v>
      </c>
      <c r="AW4" s="71">
        <v>39814</v>
      </c>
      <c r="AX4" s="71">
        <v>39845</v>
      </c>
      <c r="AY4" s="71">
        <v>39873</v>
      </c>
      <c r="AZ4" s="71">
        <v>39904</v>
      </c>
      <c r="BA4" s="71">
        <v>39934</v>
      </c>
      <c r="BB4" s="71">
        <v>39965</v>
      </c>
      <c r="BC4" s="71">
        <v>39995</v>
      </c>
      <c r="BD4" s="71">
        <v>40026</v>
      </c>
      <c r="BE4" s="71">
        <v>40057</v>
      </c>
      <c r="BF4" s="71">
        <v>40087</v>
      </c>
      <c r="BG4" s="71">
        <v>40118</v>
      </c>
      <c r="BH4" s="71">
        <v>40148</v>
      </c>
      <c r="BI4" s="71">
        <v>40179</v>
      </c>
      <c r="BJ4" s="71">
        <v>40210</v>
      </c>
      <c r="BK4" s="71">
        <v>40238</v>
      </c>
      <c r="BL4" s="71">
        <v>40269</v>
      </c>
      <c r="BM4" s="71">
        <v>40299</v>
      </c>
      <c r="BN4" s="71">
        <v>40330</v>
      </c>
      <c r="BO4" s="71">
        <v>40360</v>
      </c>
      <c r="BP4" s="71">
        <v>40391</v>
      </c>
      <c r="BQ4" s="71">
        <v>40422</v>
      </c>
      <c r="BR4" s="71">
        <v>40452</v>
      </c>
      <c r="BS4" s="71">
        <v>40483</v>
      </c>
      <c r="BT4" s="71">
        <v>40513</v>
      </c>
      <c r="BU4" s="71">
        <v>40544</v>
      </c>
      <c r="BV4" s="71">
        <v>40575</v>
      </c>
      <c r="BW4" s="71">
        <v>40603</v>
      </c>
      <c r="BX4" s="71">
        <v>40634</v>
      </c>
      <c r="BY4" s="71">
        <v>40664</v>
      </c>
      <c r="BZ4" s="71">
        <v>40695</v>
      </c>
      <c r="CA4" s="71">
        <v>40725</v>
      </c>
      <c r="CB4" s="71">
        <v>40756</v>
      </c>
      <c r="CC4" s="71">
        <v>40787</v>
      </c>
      <c r="CD4" s="71">
        <v>40817</v>
      </c>
      <c r="CE4" s="71">
        <v>40848</v>
      </c>
      <c r="CF4" s="71">
        <v>40878</v>
      </c>
      <c r="CG4" s="71">
        <v>40909</v>
      </c>
      <c r="CH4" s="71">
        <v>40940</v>
      </c>
      <c r="CI4" s="71">
        <v>40969</v>
      </c>
      <c r="CJ4" s="71">
        <v>41000</v>
      </c>
      <c r="CK4" s="71">
        <v>41030</v>
      </c>
      <c r="CL4" s="71">
        <v>41061</v>
      </c>
      <c r="CM4" s="71">
        <v>41091</v>
      </c>
      <c r="CN4" s="71">
        <v>41122</v>
      </c>
      <c r="CO4" s="35"/>
      <c r="CP4" s="35"/>
      <c r="CQ4" s="35"/>
      <c r="CR4" s="35"/>
      <c r="CS4" s="35"/>
      <c r="CT4" s="35"/>
      <c r="CU4" s="35"/>
      <c r="CV4" s="35"/>
    </row>
    <row r="5" spans="2:100" x14ac:dyDescent="0.2">
      <c r="B5" s="79" t="s">
        <v>69</v>
      </c>
      <c r="C5" s="80" t="s">
        <v>120</v>
      </c>
      <c r="D5" s="72">
        <v>448.76560499999999</v>
      </c>
      <c r="E5" s="72">
        <v>425.48380900000001</v>
      </c>
      <c r="F5" s="72">
        <v>386.065383</v>
      </c>
      <c r="G5" s="72">
        <v>394.407332</v>
      </c>
      <c r="H5" s="72">
        <v>399.66492299999999</v>
      </c>
      <c r="I5" s="72">
        <v>406.78393199999999</v>
      </c>
      <c r="J5" s="72">
        <v>482.81088599999998</v>
      </c>
      <c r="K5" s="72">
        <v>565.09989099999996</v>
      </c>
      <c r="L5" s="72">
        <v>605.680746</v>
      </c>
      <c r="M5" s="72">
        <v>608.93787600000007</v>
      </c>
      <c r="N5" s="72">
        <v>546.88879099999997</v>
      </c>
      <c r="O5" s="72">
        <v>572.27548100000001</v>
      </c>
      <c r="P5" s="72">
        <v>459.03922499999999</v>
      </c>
      <c r="Q5" s="72">
        <v>421.10510399999998</v>
      </c>
      <c r="R5" s="72">
        <v>399.43074899999999</v>
      </c>
      <c r="S5" s="72">
        <v>405.49870199999998</v>
      </c>
      <c r="T5" s="72">
        <v>409.97000400000002</v>
      </c>
      <c r="U5" s="72">
        <v>415.456142</v>
      </c>
      <c r="V5" s="72">
        <v>491.09734700000001</v>
      </c>
      <c r="W5" s="72">
        <v>545.35364200000004</v>
      </c>
      <c r="X5" s="72">
        <v>590.64446799999996</v>
      </c>
      <c r="Y5" s="72">
        <v>578.45052099999998</v>
      </c>
      <c r="Z5" s="72">
        <v>514.75549999999998</v>
      </c>
      <c r="AA5" s="72">
        <v>534.249188</v>
      </c>
      <c r="AB5" s="72">
        <v>445.41988099999998</v>
      </c>
      <c r="AC5" s="72">
        <v>415.26002399999999</v>
      </c>
      <c r="AD5" s="72">
        <v>380.738136</v>
      </c>
      <c r="AE5" s="72">
        <v>397.55061599999999</v>
      </c>
      <c r="AF5" s="72">
        <v>397.76282799999996</v>
      </c>
      <c r="AG5" s="72">
        <v>419.377522</v>
      </c>
      <c r="AH5" s="72">
        <v>483.44499200000001</v>
      </c>
      <c r="AI5" s="72">
        <v>549.13525199999992</v>
      </c>
      <c r="AJ5" s="72">
        <v>603.72926300000006</v>
      </c>
      <c r="AK5" s="72">
        <v>589.73004200000003</v>
      </c>
      <c r="AL5" s="72">
        <v>547.31589099999997</v>
      </c>
      <c r="AM5" s="72">
        <v>551.62255700000003</v>
      </c>
      <c r="AN5" s="72">
        <v>464.56709499999999</v>
      </c>
      <c r="AO5" s="72">
        <v>405.280956</v>
      </c>
      <c r="AP5" s="72">
        <v>378.58976899999999</v>
      </c>
      <c r="AQ5" s="72">
        <v>396.72315299999997</v>
      </c>
      <c r="AR5" s="72">
        <v>397.74264099999999</v>
      </c>
      <c r="AS5" s="72">
        <v>427.32247699999999</v>
      </c>
      <c r="AT5" s="72">
        <v>503.30956500000002</v>
      </c>
      <c r="AU5" s="72">
        <v>563.24436500000002</v>
      </c>
      <c r="AV5" s="72">
        <v>627.59654499999999</v>
      </c>
      <c r="AW5" s="72">
        <v>635.38819699999999</v>
      </c>
      <c r="AX5" s="72">
        <v>551.51651000000004</v>
      </c>
      <c r="AY5" s="72">
        <v>542.29745800000001</v>
      </c>
      <c r="AZ5" s="72">
        <v>451.36551500000002</v>
      </c>
      <c r="BA5" s="72">
        <v>416.821439</v>
      </c>
      <c r="BB5" s="72">
        <v>381.98832500000003</v>
      </c>
      <c r="BC5" s="72">
        <v>393.66109</v>
      </c>
      <c r="BD5" s="72">
        <v>393.49031300000001</v>
      </c>
      <c r="BE5" s="72">
        <v>409.22652899999997</v>
      </c>
      <c r="BF5" s="72">
        <v>469.58659</v>
      </c>
      <c r="BG5" s="72">
        <v>522.83893599999999</v>
      </c>
      <c r="BH5" s="72">
        <v>597.05184600000007</v>
      </c>
      <c r="BI5" s="72">
        <v>614.89498400000002</v>
      </c>
      <c r="BJ5" s="72">
        <v>533.05040800000006</v>
      </c>
      <c r="BK5" s="72">
        <v>539.98412499999995</v>
      </c>
      <c r="BL5" s="72">
        <v>450.74211699999989</v>
      </c>
      <c r="BM5" s="72">
        <v>421.90793500000001</v>
      </c>
      <c r="BN5" s="72">
        <v>380.6516410000001</v>
      </c>
      <c r="BO5" s="72">
        <v>391.23053000000004</v>
      </c>
      <c r="BP5" s="72">
        <v>393.49653100000006</v>
      </c>
      <c r="BQ5" s="72">
        <v>408.17486099999985</v>
      </c>
      <c r="BR5" s="72">
        <v>463.15817199999998</v>
      </c>
      <c r="BS5" s="72">
        <v>541.55088000000001</v>
      </c>
      <c r="BT5" s="72">
        <v>627.72877000000005</v>
      </c>
      <c r="BU5" s="72">
        <v>585.49429800000007</v>
      </c>
      <c r="BV5" s="72">
        <v>496.90889999999996</v>
      </c>
      <c r="BW5" s="72">
        <v>524.55712099999994</v>
      </c>
      <c r="BX5" s="72">
        <v>427.90905600000008</v>
      </c>
      <c r="BY5" s="72">
        <v>417.488449</v>
      </c>
      <c r="BZ5" s="72">
        <v>391.08781900000002</v>
      </c>
      <c r="CA5" s="72">
        <v>397.27291799999995</v>
      </c>
      <c r="CB5" s="72">
        <v>399.70964600000002</v>
      </c>
      <c r="CC5" s="72">
        <v>400.72058800000008</v>
      </c>
      <c r="CD5" s="72">
        <v>450.6740999999999</v>
      </c>
      <c r="CE5" s="72">
        <v>484.87920900000006</v>
      </c>
      <c r="CF5" s="72">
        <v>544.8013400000001</v>
      </c>
      <c r="CG5" s="72">
        <v>549.66904</v>
      </c>
      <c r="CH5" s="72">
        <v>530.23636199999999</v>
      </c>
      <c r="CI5" s="72">
        <v>503.86555400000015</v>
      </c>
      <c r="CJ5" s="72">
        <v>439.77341600000005</v>
      </c>
      <c r="CK5" s="72">
        <v>420.63610700000004</v>
      </c>
      <c r="CL5" s="72">
        <v>391.23342100000002</v>
      </c>
      <c r="CM5" s="72">
        <v>400.16186200000004</v>
      </c>
      <c r="CN5" s="72">
        <v>398.18850099999997</v>
      </c>
      <c r="CO5" s="35"/>
      <c r="CP5" s="35"/>
      <c r="CQ5" s="35"/>
      <c r="CR5" s="35"/>
      <c r="CS5" s="35"/>
      <c r="CT5" s="35"/>
      <c r="CU5" s="35"/>
      <c r="CV5" s="35"/>
    </row>
    <row r="6" spans="2:100" x14ac:dyDescent="0.2">
      <c r="B6" s="79" t="s">
        <v>70</v>
      </c>
      <c r="C6" s="80" t="s">
        <v>18</v>
      </c>
      <c r="D6" s="72">
        <v>449.43595199999993</v>
      </c>
      <c r="E6" s="72">
        <v>426.72235600000005</v>
      </c>
      <c r="F6" s="72">
        <v>387.70595599999996</v>
      </c>
      <c r="G6" s="72">
        <v>396.52074499999998</v>
      </c>
      <c r="H6" s="72">
        <v>403.33084899999994</v>
      </c>
      <c r="I6" s="72">
        <v>409.86516699999999</v>
      </c>
      <c r="J6" s="72">
        <v>485.24792300000001</v>
      </c>
      <c r="K6" s="72">
        <v>565.81115599999998</v>
      </c>
      <c r="L6" s="72">
        <v>605.66843700000015</v>
      </c>
      <c r="M6" s="72">
        <v>608.71661300000005</v>
      </c>
      <c r="N6" s="72">
        <v>546.52974199999994</v>
      </c>
      <c r="O6" s="72">
        <v>570.69650999999999</v>
      </c>
      <c r="P6" s="72">
        <v>458.47545199999996</v>
      </c>
      <c r="Q6" s="72">
        <v>420.95434899999998</v>
      </c>
      <c r="R6" s="72">
        <v>400.840214</v>
      </c>
      <c r="S6" s="72">
        <v>406.17755899999997</v>
      </c>
      <c r="T6" s="72">
        <v>410.96387600000003</v>
      </c>
      <c r="U6" s="72">
        <v>415.01214799999997</v>
      </c>
      <c r="V6" s="72">
        <v>490.59816500000005</v>
      </c>
      <c r="W6" s="72">
        <v>543.40087100000005</v>
      </c>
      <c r="X6" s="72">
        <v>588.14815299999998</v>
      </c>
      <c r="Y6" s="72">
        <v>576.46749499999999</v>
      </c>
      <c r="Z6" s="72">
        <v>512.31323700000007</v>
      </c>
      <c r="AA6" s="72">
        <v>532.61532099999999</v>
      </c>
      <c r="AB6" s="72">
        <v>442.24191499999995</v>
      </c>
      <c r="AC6" s="72">
        <v>413.555094</v>
      </c>
      <c r="AD6" s="72">
        <v>381.47787900000003</v>
      </c>
      <c r="AE6" s="72">
        <v>399.21729199999999</v>
      </c>
      <c r="AF6" s="72">
        <v>400.22885299999996</v>
      </c>
      <c r="AG6" s="72">
        <v>420.82001200000002</v>
      </c>
      <c r="AH6" s="72">
        <v>484.92332600000003</v>
      </c>
      <c r="AI6" s="72">
        <v>550.86642499999982</v>
      </c>
      <c r="AJ6" s="72">
        <v>602.81194300000016</v>
      </c>
      <c r="AK6" s="72">
        <v>586.79653500000006</v>
      </c>
      <c r="AL6" s="72">
        <v>544.33670699999993</v>
      </c>
      <c r="AM6" s="72">
        <v>550.21751000000017</v>
      </c>
      <c r="AN6" s="72">
        <v>462.45863900000001</v>
      </c>
      <c r="AO6" s="72">
        <v>404.22724500000004</v>
      </c>
      <c r="AP6" s="72">
        <v>380.84928699999995</v>
      </c>
      <c r="AQ6" s="72">
        <v>400.76702499999999</v>
      </c>
      <c r="AR6" s="72">
        <v>402.44953099999998</v>
      </c>
      <c r="AS6" s="72">
        <v>432.28810999999996</v>
      </c>
      <c r="AT6" s="72">
        <v>505.72202800000002</v>
      </c>
      <c r="AU6" s="72">
        <v>563.55017699999996</v>
      </c>
      <c r="AV6" s="72">
        <v>623.56462499999998</v>
      </c>
      <c r="AW6" s="72">
        <v>628.65748900000006</v>
      </c>
      <c r="AX6" s="72">
        <v>543.44228599999997</v>
      </c>
      <c r="AY6" s="72">
        <v>533.48834799999997</v>
      </c>
      <c r="AZ6" s="72">
        <v>442.94235200000008</v>
      </c>
      <c r="BA6" s="72">
        <v>411.57010399999996</v>
      </c>
      <c r="BB6" s="72">
        <v>381.54264600000005</v>
      </c>
      <c r="BC6" s="72">
        <v>395.86821900000001</v>
      </c>
      <c r="BD6" s="72">
        <v>398.68957599999999</v>
      </c>
      <c r="BE6" s="72">
        <v>412.51131799999996</v>
      </c>
      <c r="BF6" s="72">
        <v>470.68596400000001</v>
      </c>
      <c r="BG6" s="72">
        <v>522.97729299999992</v>
      </c>
      <c r="BH6" s="72">
        <v>595.69864400000006</v>
      </c>
      <c r="BI6" s="72">
        <v>612.345865</v>
      </c>
      <c r="BJ6" s="72">
        <v>529.11885900000004</v>
      </c>
      <c r="BK6" s="72">
        <v>536.27979999999991</v>
      </c>
      <c r="BL6" s="72">
        <v>446.90341099999989</v>
      </c>
      <c r="BM6" s="72">
        <v>420.51852800000017</v>
      </c>
      <c r="BN6" s="72">
        <v>381.20220200000006</v>
      </c>
      <c r="BO6" s="72">
        <v>392.12970199999995</v>
      </c>
      <c r="BP6" s="72">
        <v>395.73910500000005</v>
      </c>
      <c r="BQ6" s="72">
        <v>411.39833999999973</v>
      </c>
      <c r="BR6" s="72">
        <v>465.21472400000005</v>
      </c>
      <c r="BS6" s="72">
        <v>543.984509</v>
      </c>
      <c r="BT6" s="72">
        <v>628.06985499999996</v>
      </c>
      <c r="BU6" s="72">
        <v>583.91863400000011</v>
      </c>
      <c r="BV6" s="72">
        <v>496.47977699999984</v>
      </c>
      <c r="BW6" s="72">
        <v>523.49649499999998</v>
      </c>
      <c r="BX6" s="72">
        <v>426.60042200000009</v>
      </c>
      <c r="BY6" s="72">
        <v>416.16235599999999</v>
      </c>
      <c r="BZ6" s="72">
        <v>391.56995700000004</v>
      </c>
      <c r="CA6" s="72">
        <v>398.80083799999994</v>
      </c>
      <c r="CB6" s="72">
        <v>400.77446300000008</v>
      </c>
      <c r="CC6" s="72">
        <v>402.4078070000001</v>
      </c>
      <c r="CD6" s="72">
        <v>452.30231399999968</v>
      </c>
      <c r="CE6" s="72">
        <v>485.73623300000014</v>
      </c>
      <c r="CF6" s="72">
        <v>544.82710200000008</v>
      </c>
      <c r="CG6" s="72">
        <v>549.64637800000003</v>
      </c>
      <c r="CH6" s="72">
        <v>529.40486399999975</v>
      </c>
      <c r="CI6" s="72">
        <v>502.22453200000012</v>
      </c>
      <c r="CJ6" s="72">
        <v>435.94209299999983</v>
      </c>
      <c r="CK6" s="72">
        <v>420.66404399999999</v>
      </c>
      <c r="CL6" s="72">
        <v>392.4775459999999</v>
      </c>
      <c r="CM6" s="72">
        <v>402.40918300000004</v>
      </c>
      <c r="CN6" s="72">
        <v>399.37903899999998</v>
      </c>
      <c r="CO6" s="35"/>
      <c r="CP6" s="35"/>
      <c r="CQ6" s="35"/>
      <c r="CR6" s="35"/>
      <c r="CS6" s="35"/>
      <c r="CT6" s="35"/>
      <c r="CU6" s="35"/>
      <c r="CV6" s="35"/>
    </row>
    <row r="7" spans="2:100" x14ac:dyDescent="0.2">
      <c r="B7" s="79"/>
      <c r="C7" s="80" t="s">
        <v>19</v>
      </c>
      <c r="D7" s="72">
        <v>447.2536419999999</v>
      </c>
      <c r="E7" s="72">
        <v>422.99454700000001</v>
      </c>
      <c r="F7" s="72">
        <v>385.68743499999988</v>
      </c>
      <c r="G7" s="72">
        <v>397.76216299999993</v>
      </c>
      <c r="H7" s="72">
        <v>406.58012599999995</v>
      </c>
      <c r="I7" s="72">
        <v>414.38299799999999</v>
      </c>
      <c r="J7" s="72">
        <v>489.78070400000001</v>
      </c>
      <c r="K7" s="72">
        <v>569.50570400000004</v>
      </c>
      <c r="L7" s="72">
        <v>608.76826200000016</v>
      </c>
      <c r="M7" s="72">
        <v>611.18098900000007</v>
      </c>
      <c r="N7" s="72">
        <v>547.73497199999997</v>
      </c>
      <c r="O7" s="72">
        <v>570.707223</v>
      </c>
      <c r="P7" s="72">
        <v>456.30878399999989</v>
      </c>
      <c r="Q7" s="72">
        <v>417.68442399999992</v>
      </c>
      <c r="R7" s="72">
        <v>399.633555</v>
      </c>
      <c r="S7" s="72">
        <v>406.62139300000001</v>
      </c>
      <c r="T7" s="72">
        <v>412.88803100000007</v>
      </c>
      <c r="U7" s="72">
        <v>417.34861299999994</v>
      </c>
      <c r="V7" s="72">
        <v>491.98443800000001</v>
      </c>
      <c r="W7" s="72">
        <v>543.96453900000006</v>
      </c>
      <c r="X7" s="72">
        <v>588.36016299999994</v>
      </c>
      <c r="Y7" s="72">
        <v>575.1099989999999</v>
      </c>
      <c r="Z7" s="72">
        <v>509.2458610000001</v>
      </c>
      <c r="AA7" s="72">
        <v>528.32113799999991</v>
      </c>
      <c r="AB7" s="72">
        <v>438.76365099999987</v>
      </c>
      <c r="AC7" s="72">
        <v>410.18503599999991</v>
      </c>
      <c r="AD7" s="72">
        <v>378.01258900000005</v>
      </c>
      <c r="AE7" s="72">
        <v>399.4949850000001</v>
      </c>
      <c r="AF7" s="72">
        <v>400.76614099999995</v>
      </c>
      <c r="AG7" s="72">
        <v>424.73814900000002</v>
      </c>
      <c r="AH7" s="72">
        <v>489.97340700000007</v>
      </c>
      <c r="AI7" s="72">
        <v>554.6639839999998</v>
      </c>
      <c r="AJ7" s="72">
        <v>606.10176600000011</v>
      </c>
      <c r="AK7" s="72">
        <v>588.17401200000006</v>
      </c>
      <c r="AL7" s="72">
        <v>541.47253499999999</v>
      </c>
      <c r="AM7" s="72">
        <v>544.29796300000021</v>
      </c>
      <c r="AN7" s="72">
        <v>455.59158799999989</v>
      </c>
      <c r="AO7" s="72">
        <v>397.646185</v>
      </c>
      <c r="AP7" s="72">
        <v>373.98569499999991</v>
      </c>
      <c r="AQ7" s="72">
        <v>399.24186899999989</v>
      </c>
      <c r="AR7" s="72">
        <v>406.68202299999996</v>
      </c>
      <c r="AS7" s="72">
        <v>439.49846299999996</v>
      </c>
      <c r="AT7" s="72">
        <v>513.81855400000006</v>
      </c>
      <c r="AU7" s="72">
        <v>571.14625599999988</v>
      </c>
      <c r="AV7" s="72">
        <v>628.91290500000002</v>
      </c>
      <c r="AW7" s="72">
        <v>629.31424800000002</v>
      </c>
      <c r="AX7" s="72">
        <v>537.90203899999995</v>
      </c>
      <c r="AY7" s="72">
        <v>522.4307</v>
      </c>
      <c r="AZ7" s="72">
        <v>427.23363300000005</v>
      </c>
      <c r="BA7" s="72">
        <v>393.42236899999995</v>
      </c>
      <c r="BB7" s="72">
        <v>366.64034099999998</v>
      </c>
      <c r="BC7" s="72">
        <v>387.06369299999994</v>
      </c>
      <c r="BD7" s="72">
        <v>397.49063800000005</v>
      </c>
      <c r="BE7" s="72">
        <v>415.85338899999994</v>
      </c>
      <c r="BF7" s="72">
        <v>475.82318700000002</v>
      </c>
      <c r="BG7" s="72">
        <v>525.25384199999996</v>
      </c>
      <c r="BH7" s="72">
        <v>598.64884800000004</v>
      </c>
      <c r="BI7" s="72">
        <v>613.26339299999995</v>
      </c>
      <c r="BJ7" s="72">
        <v>527.32718800000009</v>
      </c>
      <c r="BK7" s="72">
        <v>532.06878999999992</v>
      </c>
      <c r="BL7" s="72">
        <v>439.54278199999993</v>
      </c>
      <c r="BM7" s="72">
        <v>412.35531700000018</v>
      </c>
      <c r="BN7" s="72">
        <v>375.81305200000008</v>
      </c>
      <c r="BO7" s="72">
        <v>389.59416499999992</v>
      </c>
      <c r="BP7" s="72">
        <v>396.24465199999992</v>
      </c>
      <c r="BQ7" s="72">
        <v>414.12893699999972</v>
      </c>
      <c r="BR7" s="72">
        <v>469.36258399999986</v>
      </c>
      <c r="BS7" s="72">
        <v>548.47297100000003</v>
      </c>
      <c r="BT7" s="72">
        <v>632.08026799999993</v>
      </c>
      <c r="BU7" s="72">
        <v>586.22506500000009</v>
      </c>
      <c r="BV7" s="72">
        <v>495.86960799999986</v>
      </c>
      <c r="BW7" s="72">
        <v>520.03036000000009</v>
      </c>
      <c r="BX7" s="72">
        <v>423.8660690000001</v>
      </c>
      <c r="BY7" s="72">
        <v>414.29588000000007</v>
      </c>
      <c r="BZ7" s="72">
        <v>388.8245750000001</v>
      </c>
      <c r="CA7" s="72">
        <v>394.08485600000006</v>
      </c>
      <c r="CB7" s="72">
        <v>399.09450199999998</v>
      </c>
      <c r="CC7" s="72">
        <v>403.10731900000002</v>
      </c>
      <c r="CD7" s="72">
        <v>453.81934799999965</v>
      </c>
      <c r="CE7" s="72">
        <v>486.81688500000013</v>
      </c>
      <c r="CF7" s="72">
        <v>545.81034499999998</v>
      </c>
      <c r="CG7" s="72">
        <v>550.37255300000004</v>
      </c>
      <c r="CH7" s="72">
        <v>529.4155639999999</v>
      </c>
      <c r="CI7" s="72">
        <v>500.96207100000026</v>
      </c>
      <c r="CJ7" s="72">
        <v>433.62472699999967</v>
      </c>
      <c r="CK7" s="72">
        <v>415.62754300000029</v>
      </c>
      <c r="CL7" s="72">
        <v>386.46331599999991</v>
      </c>
      <c r="CM7" s="72">
        <v>398.91283100000021</v>
      </c>
      <c r="CN7" s="72">
        <v>400.52905900000002</v>
      </c>
      <c r="CO7" s="35"/>
      <c r="CP7" s="35"/>
      <c r="CQ7" s="35"/>
      <c r="CR7" s="35"/>
      <c r="CS7" s="35"/>
      <c r="CT7" s="35"/>
      <c r="CU7" s="35"/>
      <c r="CV7" s="35"/>
    </row>
    <row r="8" spans="2:100" x14ac:dyDescent="0.2">
      <c r="B8" s="79"/>
      <c r="C8" s="80" t="s">
        <v>20</v>
      </c>
      <c r="D8" s="72">
        <v>449.36703599999998</v>
      </c>
      <c r="E8" s="72">
        <v>423.36275399999982</v>
      </c>
      <c r="F8" s="72">
        <v>383.4492659999998</v>
      </c>
      <c r="G8" s="72">
        <v>396.76435800000013</v>
      </c>
      <c r="H8" s="72">
        <v>406.82780500000007</v>
      </c>
      <c r="I8" s="72">
        <v>415.34797099999997</v>
      </c>
      <c r="J8" s="72">
        <v>492.49590200000011</v>
      </c>
      <c r="K8" s="72">
        <v>573.99276300000008</v>
      </c>
      <c r="L8" s="72">
        <v>613.82627500000024</v>
      </c>
      <c r="M8" s="72">
        <v>614.45978100000013</v>
      </c>
      <c r="N8" s="72">
        <v>550.16166099999998</v>
      </c>
      <c r="O8" s="72">
        <v>572.73732299999995</v>
      </c>
      <c r="P8" s="72">
        <v>457.70804099999992</v>
      </c>
      <c r="Q8" s="72">
        <v>417.38891899999993</v>
      </c>
      <c r="R8" s="72">
        <v>397.82173599999999</v>
      </c>
      <c r="S8" s="72">
        <v>404.96302000000009</v>
      </c>
      <c r="T8" s="72">
        <v>411.41686200000009</v>
      </c>
      <c r="U8" s="72">
        <v>416.58011999999991</v>
      </c>
      <c r="V8" s="72">
        <v>491.73929199999992</v>
      </c>
      <c r="W8" s="72">
        <v>544.85128200000008</v>
      </c>
      <c r="X8" s="72">
        <v>589.26321699999994</v>
      </c>
      <c r="Y8" s="72">
        <v>575.55351699999983</v>
      </c>
      <c r="Z8" s="72">
        <v>508.60072700000006</v>
      </c>
      <c r="AA8" s="72">
        <v>526.52974999999992</v>
      </c>
      <c r="AB8" s="72">
        <v>437.1965469999999</v>
      </c>
      <c r="AC8" s="72">
        <v>408.03199399999988</v>
      </c>
      <c r="AD8" s="72">
        <v>376.00573900000006</v>
      </c>
      <c r="AE8" s="72">
        <v>397.98775300000011</v>
      </c>
      <c r="AF8" s="72">
        <v>400.65716500000002</v>
      </c>
      <c r="AG8" s="72">
        <v>425.95404000000002</v>
      </c>
      <c r="AH8" s="72">
        <v>489.58702200000005</v>
      </c>
      <c r="AI8" s="72">
        <v>556.55358199999978</v>
      </c>
      <c r="AJ8" s="72">
        <v>609.31159000000014</v>
      </c>
      <c r="AK8" s="72">
        <v>591.33402600000011</v>
      </c>
      <c r="AL8" s="72">
        <v>543.019004</v>
      </c>
      <c r="AM8" s="72">
        <v>543.16977900000018</v>
      </c>
      <c r="AN8" s="72">
        <v>452.25624099999987</v>
      </c>
      <c r="AO8" s="72">
        <v>393.796266</v>
      </c>
      <c r="AP8" s="72">
        <v>369.37229499999989</v>
      </c>
      <c r="AQ8" s="72">
        <v>396.55016199999994</v>
      </c>
      <c r="AR8" s="72">
        <v>406.56366000000008</v>
      </c>
      <c r="AS8" s="72">
        <v>442.04386699999992</v>
      </c>
      <c r="AT8" s="72">
        <v>517.55318600000021</v>
      </c>
      <c r="AU8" s="72">
        <v>576.85850299999993</v>
      </c>
      <c r="AV8" s="72">
        <v>635.16990599999997</v>
      </c>
      <c r="AW8" s="72">
        <v>634.16540299999997</v>
      </c>
      <c r="AX8" s="72">
        <v>540.39780799999994</v>
      </c>
      <c r="AY8" s="72">
        <v>521.57863699999996</v>
      </c>
      <c r="AZ8" s="72">
        <v>422.87954300000001</v>
      </c>
      <c r="BA8" s="72">
        <v>384.60264499999994</v>
      </c>
      <c r="BB8" s="72">
        <v>354.13088699999997</v>
      </c>
      <c r="BC8" s="72">
        <v>374.45350599999989</v>
      </c>
      <c r="BD8" s="72">
        <v>387.66144700000007</v>
      </c>
      <c r="BE8" s="72">
        <v>411.09879399999994</v>
      </c>
      <c r="BF8" s="72">
        <v>473.64818500000001</v>
      </c>
      <c r="BG8" s="72">
        <v>524.78729399999997</v>
      </c>
      <c r="BH8" s="72">
        <v>599.935517</v>
      </c>
      <c r="BI8" s="72">
        <v>614.49915999999996</v>
      </c>
      <c r="BJ8" s="72">
        <v>529.21189600000002</v>
      </c>
      <c r="BK8" s="72">
        <v>532.95314199999996</v>
      </c>
      <c r="BL8" s="72">
        <v>438.57405199999994</v>
      </c>
      <c r="BM8" s="72">
        <v>409.54493900000017</v>
      </c>
      <c r="BN8" s="72">
        <v>371.60189200000013</v>
      </c>
      <c r="BO8" s="72">
        <v>386.80864599999995</v>
      </c>
      <c r="BP8" s="72">
        <v>394.60566599999987</v>
      </c>
      <c r="BQ8" s="72">
        <v>412.59413599999971</v>
      </c>
      <c r="BR8" s="72">
        <v>468.06232599999981</v>
      </c>
      <c r="BS8" s="72">
        <v>548.11185100000023</v>
      </c>
      <c r="BT8" s="72">
        <v>632.15971599999989</v>
      </c>
      <c r="BU8" s="72">
        <v>585.75936000000024</v>
      </c>
      <c r="BV8" s="72">
        <v>495.83575099999985</v>
      </c>
      <c r="BW8" s="72">
        <v>519.04389000000015</v>
      </c>
      <c r="BX8" s="72">
        <v>422.48838400000017</v>
      </c>
      <c r="BY8" s="72">
        <v>412.79551900000013</v>
      </c>
      <c r="BZ8" s="72">
        <v>386.51747600000004</v>
      </c>
      <c r="CA8" s="72">
        <v>391.14792899999992</v>
      </c>
      <c r="CB8" s="72">
        <v>395.09122000000008</v>
      </c>
      <c r="CC8" s="72">
        <v>399.48446200000006</v>
      </c>
      <c r="CD8" s="72">
        <v>449.48501799999963</v>
      </c>
      <c r="CE8" s="72">
        <v>483.82176700000031</v>
      </c>
      <c r="CF8" s="72">
        <v>543.99854300000004</v>
      </c>
      <c r="CG8" s="72">
        <v>548.68463200000008</v>
      </c>
      <c r="CH8" s="72">
        <v>528.04193999999984</v>
      </c>
      <c r="CI8" s="72">
        <v>499.96806300000026</v>
      </c>
      <c r="CJ8" s="72">
        <v>432.97857999999962</v>
      </c>
      <c r="CK8" s="72">
        <v>413.59408200000024</v>
      </c>
      <c r="CL8" s="72">
        <v>383.35666499999968</v>
      </c>
      <c r="CM8" s="72">
        <v>395.65907500000026</v>
      </c>
      <c r="CN8" s="72">
        <v>397.92330199999992</v>
      </c>
      <c r="CO8" s="35"/>
      <c r="CP8" s="35"/>
      <c r="CQ8" s="35"/>
      <c r="CR8" s="35"/>
      <c r="CS8" s="35"/>
      <c r="CT8" s="35"/>
      <c r="CU8" s="35"/>
      <c r="CV8" s="35"/>
    </row>
    <row r="9" spans="2:100" x14ac:dyDescent="0.2">
      <c r="B9" s="79"/>
      <c r="C9" s="80" t="s">
        <v>21</v>
      </c>
      <c r="D9" s="72">
        <v>450.273977</v>
      </c>
      <c r="E9" s="72">
        <v>425.85635500000001</v>
      </c>
      <c r="F9" s="72">
        <v>386.08130099999988</v>
      </c>
      <c r="G9" s="72">
        <v>399.20049300000017</v>
      </c>
      <c r="H9" s="72">
        <v>408.48347700000016</v>
      </c>
      <c r="I9" s="72">
        <v>416.69375299999984</v>
      </c>
      <c r="J9" s="72">
        <v>493.7474460000002</v>
      </c>
      <c r="K9" s="72">
        <v>574.06567500000017</v>
      </c>
      <c r="L9" s="72">
        <v>613.54826300000036</v>
      </c>
      <c r="M9" s="72">
        <v>613.85880600000007</v>
      </c>
      <c r="N9" s="72">
        <v>550.23720899999989</v>
      </c>
      <c r="O9" s="72">
        <v>572.74713999999994</v>
      </c>
      <c r="P9" s="72">
        <v>457.06510300000008</v>
      </c>
      <c r="Q9" s="72">
        <v>417.09354999999994</v>
      </c>
      <c r="R9" s="72">
        <v>398.05778099999998</v>
      </c>
      <c r="S9" s="72">
        <v>406.18745100000007</v>
      </c>
      <c r="T9" s="72">
        <v>412.27512200000012</v>
      </c>
      <c r="U9" s="72">
        <v>416.6101789999999</v>
      </c>
      <c r="V9" s="72">
        <v>491.18740699999989</v>
      </c>
      <c r="W9" s="72">
        <v>543.12515400000007</v>
      </c>
      <c r="X9" s="72">
        <v>586.35074299999985</v>
      </c>
      <c r="Y9" s="72">
        <v>572.54620299999976</v>
      </c>
      <c r="Z9" s="72">
        <v>506.56611400000003</v>
      </c>
      <c r="AA9" s="72">
        <v>524.96452699999998</v>
      </c>
      <c r="AB9" s="72">
        <v>437.1965469999999</v>
      </c>
      <c r="AC9" s="72">
        <v>406.11910399999994</v>
      </c>
      <c r="AD9" s="72">
        <v>375.79751100000004</v>
      </c>
      <c r="AE9" s="72">
        <v>398.0114220000001</v>
      </c>
      <c r="AF9" s="72">
        <v>400.599512</v>
      </c>
      <c r="AG9" s="72">
        <v>425.99714000000006</v>
      </c>
      <c r="AH9" s="72">
        <v>488.97637200000008</v>
      </c>
      <c r="AI9" s="72">
        <v>555.66008999999985</v>
      </c>
      <c r="AJ9" s="72">
        <v>607.71273500000018</v>
      </c>
      <c r="AK9" s="72">
        <v>588.50637100000006</v>
      </c>
      <c r="AL9" s="72">
        <v>540.17595299999994</v>
      </c>
      <c r="AM9" s="72">
        <v>540.32166600000016</v>
      </c>
      <c r="AN9" s="72">
        <v>449.97219199999989</v>
      </c>
      <c r="AO9" s="72">
        <v>392.28650599999997</v>
      </c>
      <c r="AP9" s="72">
        <v>368.01046099999985</v>
      </c>
      <c r="AQ9" s="72">
        <v>395.50787899999995</v>
      </c>
      <c r="AR9" s="72">
        <v>406.38020000000006</v>
      </c>
      <c r="AS9" s="72">
        <v>442.15551499999992</v>
      </c>
      <c r="AT9" s="72">
        <v>517.90831100000025</v>
      </c>
      <c r="AU9" s="72">
        <v>577.99495399999989</v>
      </c>
      <c r="AV9" s="72">
        <v>636.69440000000009</v>
      </c>
      <c r="AW9" s="72">
        <v>635.32008499999995</v>
      </c>
      <c r="AX9" s="72">
        <v>540.38370799999984</v>
      </c>
      <c r="AY9" s="72">
        <v>522.11794500000008</v>
      </c>
      <c r="AZ9" s="72">
        <v>423.54862400000002</v>
      </c>
      <c r="BA9" s="72">
        <v>384.87054299999994</v>
      </c>
      <c r="BB9" s="72">
        <v>353.47368399999999</v>
      </c>
      <c r="BC9" s="72">
        <v>372.91708599999993</v>
      </c>
      <c r="BD9" s="72">
        <v>385.30333900000005</v>
      </c>
      <c r="BE9" s="72">
        <v>408.27013699999992</v>
      </c>
      <c r="BF9" s="72">
        <v>470.65393300000005</v>
      </c>
      <c r="BG9" s="72">
        <v>521.7761549999999</v>
      </c>
      <c r="BH9" s="72">
        <v>597.10054700000001</v>
      </c>
      <c r="BI9" s="72">
        <v>610.22478599999999</v>
      </c>
      <c r="BJ9" s="72">
        <v>525.65594099999998</v>
      </c>
      <c r="BK9" s="72">
        <v>529.78013499999997</v>
      </c>
      <c r="BL9" s="72">
        <v>435.63420999999994</v>
      </c>
      <c r="BM9" s="72">
        <v>408.36139200000014</v>
      </c>
      <c r="BN9" s="72">
        <v>370.2568940000001</v>
      </c>
      <c r="BO9" s="72">
        <v>385.77329399999996</v>
      </c>
      <c r="BP9" s="72">
        <v>393.40478699999994</v>
      </c>
      <c r="BQ9" s="72">
        <v>411.16204999999968</v>
      </c>
      <c r="BR9" s="72">
        <v>467.16898699999985</v>
      </c>
      <c r="BS9" s="72">
        <v>546.45860800000025</v>
      </c>
      <c r="BT9" s="72">
        <v>630.00708999999995</v>
      </c>
      <c r="BU9" s="72">
        <v>582.78229900000031</v>
      </c>
      <c r="BV9" s="72">
        <v>492.81206699999984</v>
      </c>
      <c r="BW9" s="72">
        <v>515.75670600000012</v>
      </c>
      <c r="BX9" s="72">
        <v>419.49965300000025</v>
      </c>
      <c r="BY9" s="72">
        <v>410.83091599999995</v>
      </c>
      <c r="BZ9" s="72">
        <v>384.44095800000008</v>
      </c>
      <c r="CA9" s="72">
        <v>390.58207499999986</v>
      </c>
      <c r="CB9" s="72">
        <v>393.83897900000017</v>
      </c>
      <c r="CC9" s="72">
        <v>397.54655700000018</v>
      </c>
      <c r="CD9" s="72">
        <v>447.27169799999956</v>
      </c>
      <c r="CE9" s="72">
        <v>480.1730560000002</v>
      </c>
      <c r="CF9" s="72">
        <v>540.35596599999997</v>
      </c>
      <c r="CG9" s="72">
        <v>544.20973600000025</v>
      </c>
      <c r="CH9" s="72">
        <v>524.52608399999986</v>
      </c>
      <c r="CI9" s="72">
        <v>497.2536300000001</v>
      </c>
      <c r="CJ9" s="72">
        <v>429.64872099999957</v>
      </c>
      <c r="CK9" s="72">
        <v>411.12685500000015</v>
      </c>
      <c r="CL9" s="72">
        <v>379.91041999999965</v>
      </c>
      <c r="CM9" s="72">
        <v>393.96316200000018</v>
      </c>
      <c r="CN9" s="72">
        <v>396.79557600000004</v>
      </c>
      <c r="CO9" s="35"/>
      <c r="CP9" s="35"/>
      <c r="CQ9" s="35"/>
      <c r="CR9" s="35"/>
      <c r="CS9" s="35"/>
      <c r="CT9" s="35"/>
      <c r="CU9" s="35"/>
      <c r="CV9" s="35"/>
    </row>
    <row r="10" spans="2:100" x14ac:dyDescent="0.2">
      <c r="B10" s="79"/>
      <c r="C10" s="80" t="s">
        <v>22</v>
      </c>
      <c r="D10" s="72">
        <v>450.40167700000018</v>
      </c>
      <c r="E10" s="72">
        <v>425.959722</v>
      </c>
      <c r="F10" s="72">
        <v>386.06516399999992</v>
      </c>
      <c r="G10" s="72">
        <v>399.08985200000018</v>
      </c>
      <c r="H10" s="72">
        <v>408.3536040000003</v>
      </c>
      <c r="I10" s="72">
        <v>416.6027669999998</v>
      </c>
      <c r="J10" s="72">
        <v>493.83225100000021</v>
      </c>
      <c r="K10" s="72">
        <v>573.52472200000022</v>
      </c>
      <c r="L10" s="72">
        <v>611.61674500000049</v>
      </c>
      <c r="M10" s="72">
        <v>613.26300299999991</v>
      </c>
      <c r="N10" s="72">
        <v>550.23637599999984</v>
      </c>
      <c r="O10" s="72">
        <v>572.25688599999989</v>
      </c>
      <c r="P10" s="72">
        <v>455.79036800000011</v>
      </c>
      <c r="Q10" s="72">
        <v>414.84681599999999</v>
      </c>
      <c r="R10" s="72">
        <v>396.26592899999991</v>
      </c>
      <c r="S10" s="72">
        <v>404.32891899999981</v>
      </c>
      <c r="T10" s="72">
        <v>410.99206600000008</v>
      </c>
      <c r="U10" s="72">
        <v>415.8688689999999</v>
      </c>
      <c r="V10" s="72">
        <v>490.346159</v>
      </c>
      <c r="W10" s="72">
        <v>542.21611300000018</v>
      </c>
      <c r="X10" s="72">
        <v>585.0944199999999</v>
      </c>
      <c r="Y10" s="72">
        <v>571.6571379999998</v>
      </c>
      <c r="Z10" s="72">
        <v>506.11957400000006</v>
      </c>
      <c r="AA10" s="72">
        <v>524.17469499999982</v>
      </c>
      <c r="AB10" s="72">
        <v>436.26839300000006</v>
      </c>
      <c r="AC10" s="72">
        <v>404.64788899999974</v>
      </c>
      <c r="AD10" s="72">
        <v>374.74263199999996</v>
      </c>
      <c r="AE10" s="72">
        <v>396.49645900000002</v>
      </c>
      <c r="AF10" s="72">
        <v>399.99457200000001</v>
      </c>
      <c r="AG10" s="72">
        <v>425.55062500000003</v>
      </c>
      <c r="AH10" s="72">
        <v>487.78902000000005</v>
      </c>
      <c r="AI10" s="72">
        <v>553.97834299999977</v>
      </c>
      <c r="AJ10" s="72">
        <v>605.60107300000016</v>
      </c>
      <c r="AK10" s="72">
        <v>586.87744900000007</v>
      </c>
      <c r="AL10" s="72">
        <v>538.62394799999993</v>
      </c>
      <c r="AM10" s="72">
        <v>538.40440000000024</v>
      </c>
      <c r="AN10" s="72">
        <v>448.03700499999985</v>
      </c>
      <c r="AO10" s="72">
        <v>390.38391900000005</v>
      </c>
      <c r="AP10" s="72">
        <v>366.48859899999991</v>
      </c>
      <c r="AQ10" s="72">
        <v>394.12078699999989</v>
      </c>
      <c r="AR10" s="72">
        <v>405.69183700000002</v>
      </c>
      <c r="AS10" s="72">
        <v>441.34313399999991</v>
      </c>
      <c r="AT10" s="72">
        <v>517.08158300000025</v>
      </c>
      <c r="AU10" s="72">
        <v>577.15287099999989</v>
      </c>
      <c r="AV10" s="72">
        <v>635.98529800000006</v>
      </c>
      <c r="AW10" s="72">
        <v>634.40724099999989</v>
      </c>
      <c r="AX10" s="72">
        <v>538.83256599999982</v>
      </c>
      <c r="AY10" s="72">
        <v>520.46657800000014</v>
      </c>
      <c r="AZ10" s="72">
        <v>421.75892100000004</v>
      </c>
      <c r="BA10" s="72">
        <v>383.70186799999999</v>
      </c>
      <c r="BB10" s="72">
        <v>352.80842500000006</v>
      </c>
      <c r="BC10" s="72">
        <v>372.39175599999987</v>
      </c>
      <c r="BD10" s="72">
        <v>384.87668800000006</v>
      </c>
      <c r="BE10" s="72">
        <v>407.70843599999995</v>
      </c>
      <c r="BF10" s="72">
        <v>470.38525800000008</v>
      </c>
      <c r="BG10" s="72">
        <v>522.08513699999992</v>
      </c>
      <c r="BH10" s="72">
        <v>597.40195600000004</v>
      </c>
      <c r="BI10" s="72">
        <v>610.32174599999996</v>
      </c>
      <c r="BJ10" s="72">
        <v>524.93921999999998</v>
      </c>
      <c r="BK10" s="72">
        <v>528.60220600000002</v>
      </c>
      <c r="BL10" s="72">
        <v>434.20277599999991</v>
      </c>
      <c r="BM10" s="72">
        <v>405.67978900000014</v>
      </c>
      <c r="BN10" s="72">
        <v>369.04442399999999</v>
      </c>
      <c r="BO10" s="72">
        <v>385.10950099999991</v>
      </c>
      <c r="BP10" s="72">
        <v>393.13648199999994</v>
      </c>
      <c r="BQ10" s="72">
        <v>410.91563899999966</v>
      </c>
      <c r="BR10" s="72">
        <v>466.0963969999998</v>
      </c>
      <c r="BS10" s="72">
        <v>545.57166000000029</v>
      </c>
      <c r="BT10" s="72">
        <v>629.31134799999995</v>
      </c>
      <c r="BU10" s="72">
        <v>582.11636100000032</v>
      </c>
      <c r="BV10" s="72">
        <v>491.64375899999982</v>
      </c>
      <c r="BW10" s="72">
        <v>514.52901700000007</v>
      </c>
      <c r="BX10" s="72">
        <v>418.99166600000018</v>
      </c>
      <c r="BY10" s="72">
        <v>410.28687499999995</v>
      </c>
      <c r="BZ10" s="72">
        <v>383.79855800000007</v>
      </c>
      <c r="CA10" s="72">
        <v>389.97918699999991</v>
      </c>
      <c r="CB10" s="72">
        <v>393.36693300000019</v>
      </c>
      <c r="CC10" s="72">
        <v>397.0411910000002</v>
      </c>
      <c r="CD10" s="72">
        <v>446.52718699999957</v>
      </c>
      <c r="CE10" s="72">
        <v>479.29092000000014</v>
      </c>
      <c r="CF10" s="72">
        <v>539.04913599999998</v>
      </c>
      <c r="CG10" s="72">
        <v>542.65633700000024</v>
      </c>
      <c r="CH10" s="72">
        <v>524.13223099999982</v>
      </c>
      <c r="CI10" s="72">
        <v>496.20339900000005</v>
      </c>
      <c r="CJ10" s="72">
        <v>428.28083299999952</v>
      </c>
      <c r="CK10" s="72">
        <v>409.7231080000002</v>
      </c>
      <c r="CL10" s="72">
        <v>379.16919899999971</v>
      </c>
      <c r="CM10" s="72">
        <v>393.4085500000001</v>
      </c>
      <c r="CN10" s="72">
        <v>396.77747500000015</v>
      </c>
      <c r="CO10" s="35"/>
      <c r="CP10" s="35"/>
      <c r="CQ10" s="35"/>
      <c r="CR10" s="35"/>
      <c r="CS10" s="35"/>
      <c r="CT10" s="35"/>
      <c r="CU10" s="35"/>
      <c r="CV10" s="35"/>
    </row>
    <row r="11" spans="2:100" x14ac:dyDescent="0.2">
      <c r="B11" s="81"/>
      <c r="C11" s="31" t="s">
        <v>67</v>
      </c>
      <c r="D11" s="72">
        <v>449.94135937943418</v>
      </c>
      <c r="E11" s="72">
        <v>425.52438444310189</v>
      </c>
      <c r="F11" s="72">
        <v>385.67059931085487</v>
      </c>
      <c r="G11" s="72">
        <v>398.68197587420883</v>
      </c>
      <c r="H11" s="72">
        <v>407.93626017349669</v>
      </c>
      <c r="I11" s="72">
        <v>416.17699239875054</v>
      </c>
      <c r="J11" s="72">
        <v>493.327546647536</v>
      </c>
      <c r="K11" s="72">
        <v>572.93857068474472</v>
      </c>
      <c r="L11" s="72">
        <v>610.99166303620325</v>
      </c>
      <c r="M11" s="72">
        <v>612.63623853455113</v>
      </c>
      <c r="N11" s="72">
        <v>549.67402574181199</v>
      </c>
      <c r="O11" s="72">
        <v>571.672030433141</v>
      </c>
      <c r="P11" s="72">
        <v>458.87664264886229</v>
      </c>
      <c r="Q11" s="72">
        <v>417.65585125232462</v>
      </c>
      <c r="R11" s="72">
        <v>398.94914825328726</v>
      </c>
      <c r="S11" s="72">
        <v>407.06673484719994</v>
      </c>
      <c r="T11" s="72">
        <v>413.77499974154699</v>
      </c>
      <c r="U11" s="72">
        <v>418.68482483793832</v>
      </c>
      <c r="V11" s="72">
        <v>493.66641986099449</v>
      </c>
      <c r="W11" s="72">
        <v>545.88759875583014</v>
      </c>
      <c r="X11" s="72">
        <v>589.05624587964803</v>
      </c>
      <c r="Y11" s="72">
        <v>575.52797656245605</v>
      </c>
      <c r="Z11" s="72">
        <v>509.5466407398772</v>
      </c>
      <c r="AA11" s="72">
        <v>527.72401764113465</v>
      </c>
      <c r="AB11" s="72">
        <v>439.36043256712946</v>
      </c>
      <c r="AC11" s="72">
        <v>407.51581916321777</v>
      </c>
      <c r="AD11" s="72">
        <v>377.39860952261233</v>
      </c>
      <c r="AE11" s="72">
        <v>399.30661613979237</v>
      </c>
      <c r="AF11" s="72">
        <v>402.82952191410249</v>
      </c>
      <c r="AG11" s="72">
        <v>428.56670269764942</v>
      </c>
      <c r="AH11" s="72">
        <v>491.24621051494813</v>
      </c>
      <c r="AI11" s="72">
        <v>557.9046484197205</v>
      </c>
      <c r="AJ11" s="72">
        <v>609.89325301958729</v>
      </c>
      <c r="AK11" s="72">
        <v>591.03692587817943</v>
      </c>
      <c r="AL11" s="72">
        <v>542.44142959101544</v>
      </c>
      <c r="AM11" s="72">
        <v>542.22032555094097</v>
      </c>
      <c r="AN11" s="72">
        <v>443.358456070297</v>
      </c>
      <c r="AO11" s="72">
        <v>386.30740244884896</v>
      </c>
      <c r="AP11" s="72">
        <v>362.66160519487937</v>
      </c>
      <c r="AQ11" s="72">
        <v>390.0052488511086</v>
      </c>
      <c r="AR11" s="72">
        <v>401.45547016287782</v>
      </c>
      <c r="AS11" s="72">
        <v>436.7344846604048</v>
      </c>
      <c r="AT11" s="72">
        <v>511.68204800687232</v>
      </c>
      <c r="AU11" s="72">
        <v>571.12605197220103</v>
      </c>
      <c r="AV11" s="72">
        <v>629.34413152924242</v>
      </c>
      <c r="AW11" s="72">
        <v>627.78255311651515</v>
      </c>
      <c r="AX11" s="72">
        <v>533.20590012906712</v>
      </c>
      <c r="AY11" s="72">
        <v>515.03169578207257</v>
      </c>
      <c r="AZ11" s="72">
        <v>431.67547795538684</v>
      </c>
      <c r="BA11" s="72">
        <v>392.72361297907133</v>
      </c>
      <c r="BB11" s="72">
        <v>361.10379153915341</v>
      </c>
      <c r="BC11" s="72">
        <v>381.14757330277246</v>
      </c>
      <c r="BD11" s="72">
        <v>393.92605579595153</v>
      </c>
      <c r="BE11" s="72">
        <v>417.29463258168573</v>
      </c>
      <c r="BF11" s="72">
        <v>481.44513597690553</v>
      </c>
      <c r="BG11" s="72">
        <v>534.36060229269833</v>
      </c>
      <c r="BH11" s="72">
        <v>611.448299128646</v>
      </c>
      <c r="BI11" s="72">
        <v>624.67186416933225</v>
      </c>
      <c r="BJ11" s="72">
        <v>537.28179158308296</v>
      </c>
      <c r="BK11" s="72">
        <v>541.03090310998266</v>
      </c>
      <c r="BL11" s="72">
        <v>426.28141437290378</v>
      </c>
      <c r="BM11" s="72">
        <v>398.27878538810006</v>
      </c>
      <c r="BN11" s="72">
        <v>362.31177625901131</v>
      </c>
      <c r="BO11" s="72">
        <v>378.08377064526923</v>
      </c>
      <c r="BP11" s="72">
        <v>385.96431172643548</v>
      </c>
      <c r="BQ11" s="72">
        <v>403.41911536020541</v>
      </c>
      <c r="BR11" s="72">
        <v>457.59318532609848</v>
      </c>
      <c r="BS11" s="72">
        <v>535.61854442536583</v>
      </c>
      <c r="BT11" s="72">
        <v>617.8305306513256</v>
      </c>
      <c r="BU11" s="72">
        <v>571.49654357964778</v>
      </c>
      <c r="BV11" s="72">
        <v>482.67447501102805</v>
      </c>
      <c r="BW11" s="72">
        <v>505.14222668779053</v>
      </c>
      <c r="BX11" s="72">
        <v>410.94916000127182</v>
      </c>
      <c r="BY11" s="72">
        <v>402.41145665364309</v>
      </c>
      <c r="BZ11" s="72">
        <v>376.43158043100402</v>
      </c>
      <c r="CA11" s="72">
        <v>382.49357283309013</v>
      </c>
      <c r="CB11" s="72">
        <v>385.81629136419758</v>
      </c>
      <c r="CC11" s="72">
        <v>389.42002232415416</v>
      </c>
      <c r="CD11" s="72">
        <v>437.95613924068016</v>
      </c>
      <c r="CE11" s="72">
        <v>470.09097543777096</v>
      </c>
      <c r="CF11" s="72">
        <v>528.70213804828097</v>
      </c>
      <c r="CG11" s="72">
        <v>532.24009916110617</v>
      </c>
      <c r="CH11" s="72">
        <v>514.07156165020808</v>
      </c>
      <c r="CI11" s="72">
        <v>486.67882097880641</v>
      </c>
      <c r="CJ11" s="72">
        <v>414.85116588625232</v>
      </c>
      <c r="CK11" s="72">
        <v>396.87535828702187</v>
      </c>
      <c r="CL11" s="72">
        <v>367.27953285106855</v>
      </c>
      <c r="CM11" s="72">
        <v>381.07237835955232</v>
      </c>
      <c r="CN11" s="72">
        <v>384.33566346676457</v>
      </c>
      <c r="CO11" s="35"/>
      <c r="CP11" s="35"/>
      <c r="CQ11" s="35"/>
      <c r="CR11" s="35"/>
      <c r="CS11" s="35"/>
      <c r="CT11" s="35"/>
      <c r="CU11" s="35"/>
      <c r="CV11" s="35"/>
    </row>
    <row r="12" spans="2:100" x14ac:dyDescent="0.2">
      <c r="B12" s="82"/>
    </row>
    <row r="13" spans="2:100" x14ac:dyDescent="0.2">
      <c r="B13" s="82"/>
    </row>
    <row r="14" spans="2:100" ht="15" thickBot="1" x14ac:dyDescent="0.25">
      <c r="B14" s="79" t="s">
        <v>71</v>
      </c>
      <c r="C14" s="83"/>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5"/>
    </row>
    <row r="15" spans="2:100" ht="14.25" x14ac:dyDescent="0.2">
      <c r="B15" s="82"/>
      <c r="C15" s="86"/>
      <c r="D15" s="87">
        <v>200504</v>
      </c>
      <c r="E15" s="87">
        <v>200505</v>
      </c>
      <c r="F15" s="87">
        <v>200506</v>
      </c>
      <c r="G15" s="87">
        <v>200507</v>
      </c>
      <c r="H15" s="87">
        <v>200508</v>
      </c>
      <c r="I15" s="87">
        <v>200509</v>
      </c>
      <c r="J15" s="87">
        <v>200510</v>
      </c>
      <c r="K15" s="87">
        <v>200511</v>
      </c>
      <c r="L15" s="87">
        <v>200512</v>
      </c>
      <c r="M15" s="87">
        <v>200601</v>
      </c>
      <c r="N15" s="87">
        <v>200602</v>
      </c>
      <c r="O15" s="87">
        <v>200603</v>
      </c>
      <c r="P15" s="87">
        <v>200604</v>
      </c>
      <c r="Q15" s="87">
        <v>200605</v>
      </c>
      <c r="R15" s="87">
        <v>200606</v>
      </c>
      <c r="S15" s="87">
        <v>200607</v>
      </c>
      <c r="T15" s="87">
        <v>200608</v>
      </c>
      <c r="U15" s="87">
        <v>200609</v>
      </c>
      <c r="V15" s="87">
        <v>200610</v>
      </c>
      <c r="W15" s="87">
        <v>200611</v>
      </c>
      <c r="X15" s="87">
        <v>200612</v>
      </c>
      <c r="Y15" s="87">
        <v>200701</v>
      </c>
      <c r="Z15" s="87">
        <v>200702</v>
      </c>
      <c r="AA15" s="87">
        <v>200703</v>
      </c>
      <c r="AB15" s="87">
        <v>200704</v>
      </c>
      <c r="AC15" s="87">
        <v>200705</v>
      </c>
      <c r="AD15" s="87">
        <v>200706</v>
      </c>
      <c r="AE15" s="87">
        <v>200707</v>
      </c>
      <c r="AF15" s="87">
        <v>200708</v>
      </c>
      <c r="AG15" s="87">
        <v>200709</v>
      </c>
      <c r="AH15" s="87">
        <v>200710</v>
      </c>
      <c r="AI15" s="87">
        <v>200711</v>
      </c>
      <c r="AJ15" s="87">
        <v>200712</v>
      </c>
      <c r="AK15" s="87">
        <v>200801</v>
      </c>
      <c r="AL15" s="87">
        <v>200802</v>
      </c>
      <c r="AM15" s="87">
        <v>200803</v>
      </c>
      <c r="AN15" s="87">
        <v>200804</v>
      </c>
      <c r="AO15" s="87">
        <v>200805</v>
      </c>
      <c r="AP15" s="87">
        <v>200806</v>
      </c>
      <c r="AQ15" s="87">
        <v>200807</v>
      </c>
      <c r="AR15" s="87">
        <v>200808</v>
      </c>
      <c r="AS15" s="87">
        <v>200809</v>
      </c>
      <c r="AT15" s="87">
        <v>200810</v>
      </c>
      <c r="AU15" s="87">
        <v>200811</v>
      </c>
      <c r="AV15" s="87">
        <v>200812</v>
      </c>
      <c r="AW15" s="87">
        <v>200901</v>
      </c>
      <c r="AX15" s="87">
        <v>200902</v>
      </c>
      <c r="AY15" s="87">
        <v>200903</v>
      </c>
      <c r="AZ15" s="87">
        <v>200904</v>
      </c>
      <c r="BA15" s="87">
        <v>200905</v>
      </c>
      <c r="BB15" s="87">
        <v>200906</v>
      </c>
      <c r="BC15" s="87">
        <v>200907</v>
      </c>
      <c r="BD15" s="87">
        <v>200908</v>
      </c>
      <c r="BE15" s="87">
        <v>200909</v>
      </c>
      <c r="BF15" s="87">
        <v>200910</v>
      </c>
      <c r="BG15" s="87">
        <v>200911</v>
      </c>
      <c r="BH15" s="87">
        <v>200912</v>
      </c>
      <c r="BI15" s="87">
        <v>201001</v>
      </c>
      <c r="BJ15" s="87">
        <v>201002</v>
      </c>
      <c r="BK15" s="88">
        <v>201003</v>
      </c>
      <c r="BL15" s="89">
        <f>BK15+1</f>
        <v>201004</v>
      </c>
      <c r="BM15" s="90">
        <f t="shared" ref="BM15:BT15" si="0">BL15+1</f>
        <v>201005</v>
      </c>
      <c r="BN15" s="90">
        <f t="shared" si="0"/>
        <v>201006</v>
      </c>
      <c r="BO15" s="90">
        <f t="shared" si="0"/>
        <v>201007</v>
      </c>
      <c r="BP15" s="90">
        <f t="shared" si="0"/>
        <v>201008</v>
      </c>
      <c r="BQ15" s="90">
        <f t="shared" si="0"/>
        <v>201009</v>
      </c>
      <c r="BR15" s="90">
        <f t="shared" si="0"/>
        <v>201010</v>
      </c>
      <c r="BS15" s="90">
        <f t="shared" si="0"/>
        <v>201011</v>
      </c>
      <c r="BT15" s="90">
        <f t="shared" si="0"/>
        <v>201012</v>
      </c>
      <c r="BU15" s="90">
        <v>201101</v>
      </c>
      <c r="BV15" s="90">
        <f>BU15+1</f>
        <v>201102</v>
      </c>
      <c r="BW15" s="90">
        <f t="shared" ref="BW15:CF15" si="1">BV15+1</f>
        <v>201103</v>
      </c>
      <c r="BX15" s="90">
        <f t="shared" si="1"/>
        <v>201104</v>
      </c>
      <c r="BY15" s="90">
        <f t="shared" si="1"/>
        <v>201105</v>
      </c>
      <c r="BZ15" s="90">
        <f t="shared" si="1"/>
        <v>201106</v>
      </c>
      <c r="CA15" s="90">
        <f t="shared" si="1"/>
        <v>201107</v>
      </c>
      <c r="CB15" s="90">
        <f t="shared" si="1"/>
        <v>201108</v>
      </c>
      <c r="CC15" s="90">
        <f t="shared" si="1"/>
        <v>201109</v>
      </c>
      <c r="CD15" s="90">
        <f t="shared" si="1"/>
        <v>201110</v>
      </c>
      <c r="CE15" s="90">
        <f t="shared" si="1"/>
        <v>201111</v>
      </c>
      <c r="CF15" s="90">
        <f t="shared" si="1"/>
        <v>201112</v>
      </c>
      <c r="CG15" s="90">
        <v>201201</v>
      </c>
      <c r="CH15" s="90">
        <f>CG15+1</f>
        <v>201202</v>
      </c>
      <c r="CI15" s="90">
        <f t="shared" ref="CI15:CR15" si="2">CH15+1</f>
        <v>201203</v>
      </c>
      <c r="CJ15" s="90">
        <f t="shared" si="2"/>
        <v>201204</v>
      </c>
      <c r="CK15" s="90">
        <f t="shared" si="2"/>
        <v>201205</v>
      </c>
      <c r="CL15" s="90">
        <f t="shared" si="2"/>
        <v>201206</v>
      </c>
      <c r="CM15" s="90">
        <f t="shared" si="2"/>
        <v>201207</v>
      </c>
      <c r="CN15" s="90">
        <f t="shared" si="2"/>
        <v>201208</v>
      </c>
      <c r="CO15" s="90">
        <f t="shared" si="2"/>
        <v>201209</v>
      </c>
      <c r="CP15" s="90">
        <f>CO15+1</f>
        <v>201210</v>
      </c>
      <c r="CQ15" s="90">
        <f t="shared" si="2"/>
        <v>201211</v>
      </c>
      <c r="CR15" s="90">
        <f t="shared" si="2"/>
        <v>201212</v>
      </c>
      <c r="CS15" s="90">
        <v>201301</v>
      </c>
      <c r="CT15" s="90">
        <f>CS15+1</f>
        <v>201302</v>
      </c>
      <c r="CU15" s="91">
        <f>CT15+1</f>
        <v>201303</v>
      </c>
      <c r="CV15" s="85"/>
    </row>
    <row r="16" spans="2:100" ht="14.25" x14ac:dyDescent="0.2">
      <c r="B16" s="82"/>
      <c r="C16" s="92" t="s">
        <v>72</v>
      </c>
      <c r="D16" s="93">
        <f>IF(D6=0,0,D6-D5)</f>
        <v>0.67034699999993563</v>
      </c>
      <c r="E16" s="93">
        <f t="shared" ref="E16:BP20" si="3">IF(E6=0,0,E6-E5)</f>
        <v>1.2385470000000396</v>
      </c>
      <c r="F16" s="93">
        <f t="shared" si="3"/>
        <v>1.6405729999999608</v>
      </c>
      <c r="G16" s="93">
        <f t="shared" si="3"/>
        <v>2.11341299999998</v>
      </c>
      <c r="H16" s="93">
        <f t="shared" si="3"/>
        <v>3.6659259999999563</v>
      </c>
      <c r="I16" s="93">
        <f t="shared" si="3"/>
        <v>3.0812349999999924</v>
      </c>
      <c r="J16" s="93">
        <f t="shared" si="3"/>
        <v>2.4370370000000321</v>
      </c>
      <c r="K16" s="93">
        <f t="shared" si="3"/>
        <v>0.71126500000002579</v>
      </c>
      <c r="L16" s="93">
        <f t="shared" si="3"/>
        <v>-1.2308999999845582E-2</v>
      </c>
      <c r="M16" s="93">
        <f t="shared" si="3"/>
        <v>-0.22126300000002175</v>
      </c>
      <c r="N16" s="93">
        <f t="shared" si="3"/>
        <v>-0.35904900000002726</v>
      </c>
      <c r="O16" s="93">
        <f t="shared" si="3"/>
        <v>-1.5789710000000241</v>
      </c>
      <c r="P16" s="93">
        <f t="shared" si="3"/>
        <v>-0.56377300000002606</v>
      </c>
      <c r="Q16" s="93">
        <f t="shared" si="3"/>
        <v>-0.15075500000000375</v>
      </c>
      <c r="R16" s="93">
        <f t="shared" si="3"/>
        <v>1.4094650000000115</v>
      </c>
      <c r="S16" s="93">
        <f t="shared" si="3"/>
        <v>0.6788569999999936</v>
      </c>
      <c r="T16" s="93">
        <f t="shared" si="3"/>
        <v>0.9938720000000103</v>
      </c>
      <c r="U16" s="93">
        <f t="shared" si="3"/>
        <v>-0.44399400000003197</v>
      </c>
      <c r="V16" s="93">
        <f t="shared" si="3"/>
        <v>-0.49918199999996204</v>
      </c>
      <c r="W16" s="93">
        <f t="shared" si="3"/>
        <v>-1.9527709999999843</v>
      </c>
      <c r="X16" s="93">
        <f t="shared" si="3"/>
        <v>-2.4963149999999814</v>
      </c>
      <c r="Y16" s="93">
        <f t="shared" si="3"/>
        <v>-1.9830259999999953</v>
      </c>
      <c r="Z16" s="93">
        <f t="shared" si="3"/>
        <v>-2.4422629999999117</v>
      </c>
      <c r="AA16" s="93">
        <f t="shared" si="3"/>
        <v>-1.6338670000000093</v>
      </c>
      <c r="AB16" s="93">
        <f t="shared" si="3"/>
        <v>-3.1779660000000263</v>
      </c>
      <c r="AC16" s="93">
        <f t="shared" si="3"/>
        <v>-1.7049299999999903</v>
      </c>
      <c r="AD16" s="93">
        <f t="shared" si="3"/>
        <v>0.73974300000003268</v>
      </c>
      <c r="AE16" s="93">
        <f t="shared" si="3"/>
        <v>1.6666759999999954</v>
      </c>
      <c r="AF16" s="93">
        <f t="shared" si="3"/>
        <v>2.4660250000000019</v>
      </c>
      <c r="AG16" s="93">
        <f t="shared" si="3"/>
        <v>1.4424900000000207</v>
      </c>
      <c r="AH16" s="93">
        <f t="shared" si="3"/>
        <v>1.478334000000018</v>
      </c>
      <c r="AI16" s="93">
        <f t="shared" si="3"/>
        <v>1.7311729999998988</v>
      </c>
      <c r="AJ16" s="93">
        <f t="shared" si="3"/>
        <v>-0.91731999999990421</v>
      </c>
      <c r="AK16" s="93">
        <f t="shared" si="3"/>
        <v>-2.9335069999999632</v>
      </c>
      <c r="AL16" s="93">
        <f t="shared" si="3"/>
        <v>-2.979184000000032</v>
      </c>
      <c r="AM16" s="93">
        <f t="shared" si="3"/>
        <v>-1.4050469999998541</v>
      </c>
      <c r="AN16" s="93">
        <f t="shared" si="3"/>
        <v>-2.1084559999999897</v>
      </c>
      <c r="AO16" s="93">
        <f t="shared" si="3"/>
        <v>-1.0537109999999643</v>
      </c>
      <c r="AP16" s="93">
        <f t="shared" si="3"/>
        <v>2.2595179999999573</v>
      </c>
      <c r="AQ16" s="93">
        <f t="shared" si="3"/>
        <v>4.0438720000000217</v>
      </c>
      <c r="AR16" s="93">
        <f t="shared" si="3"/>
        <v>4.7068899999999871</v>
      </c>
      <c r="AS16" s="93">
        <f t="shared" si="3"/>
        <v>4.9656329999999684</v>
      </c>
      <c r="AT16" s="93">
        <f t="shared" si="3"/>
        <v>2.4124630000000025</v>
      </c>
      <c r="AU16" s="93">
        <f t="shared" si="3"/>
        <v>0.30581199999994624</v>
      </c>
      <c r="AV16" s="93">
        <f t="shared" si="3"/>
        <v>-4.0319200000000137</v>
      </c>
      <c r="AW16" s="93">
        <f t="shared" si="3"/>
        <v>-6.730707999999936</v>
      </c>
      <c r="AX16" s="93">
        <f t="shared" si="3"/>
        <v>-8.074224000000072</v>
      </c>
      <c r="AY16" s="93">
        <f t="shared" si="3"/>
        <v>-8.8091100000000324</v>
      </c>
      <c r="AZ16" s="93">
        <f t="shared" si="3"/>
        <v>-8.4231629999999313</v>
      </c>
      <c r="BA16" s="93">
        <f t="shared" si="3"/>
        <v>-5.2513350000000401</v>
      </c>
      <c r="BB16" s="93">
        <f t="shared" si="3"/>
        <v>-0.44567899999998417</v>
      </c>
      <c r="BC16" s="93">
        <f t="shared" si="3"/>
        <v>2.207129000000009</v>
      </c>
      <c r="BD16" s="93">
        <f t="shared" si="3"/>
        <v>5.1992629999999735</v>
      </c>
      <c r="BE16" s="93">
        <f t="shared" si="3"/>
        <v>3.2847889999999893</v>
      </c>
      <c r="BF16" s="93">
        <f t="shared" si="3"/>
        <v>1.0993740000000116</v>
      </c>
      <c r="BG16" s="93">
        <f t="shared" si="3"/>
        <v>0.13835699999992812</v>
      </c>
      <c r="BH16" s="93">
        <f t="shared" si="3"/>
        <v>-1.3532020000000102</v>
      </c>
      <c r="BI16" s="93">
        <f t="shared" si="3"/>
        <v>-2.5491190000000188</v>
      </c>
      <c r="BJ16" s="93">
        <f t="shared" si="3"/>
        <v>-3.9315490000000182</v>
      </c>
      <c r="BK16" s="93">
        <f t="shared" si="3"/>
        <v>-3.7043250000000398</v>
      </c>
      <c r="BL16" s="93">
        <f t="shared" si="3"/>
        <v>-3.8387060000000019</v>
      </c>
      <c r="BM16" s="93">
        <f t="shared" si="3"/>
        <v>-1.3894069999998351</v>
      </c>
      <c r="BN16" s="93">
        <f t="shared" si="3"/>
        <v>0.55056099999995922</v>
      </c>
      <c r="BO16" s="93">
        <f t="shared" si="3"/>
        <v>0.89917199999990771</v>
      </c>
      <c r="BP16" s="93">
        <f t="shared" si="3"/>
        <v>2.2425739999999905</v>
      </c>
      <c r="BQ16" s="93">
        <f t="shared" ref="BQ16:CU20" si="4">IF(BQ6=0,0,BQ6-BQ5)</f>
        <v>3.2234789999998839</v>
      </c>
      <c r="BR16" s="93">
        <f t="shared" si="4"/>
        <v>2.0565520000000674</v>
      </c>
      <c r="BS16" s="93">
        <f t="shared" si="4"/>
        <v>2.4336289999999963</v>
      </c>
      <c r="BT16" s="93">
        <f t="shared" si="4"/>
        <v>0.34108499999990727</v>
      </c>
      <c r="BU16" s="93">
        <f t="shared" si="4"/>
        <v>-1.5756639999999607</v>
      </c>
      <c r="BV16" s="93">
        <f t="shared" si="4"/>
        <v>-0.42912300000011783</v>
      </c>
      <c r="BW16" s="93">
        <f t="shared" si="4"/>
        <v>-1.0606259999999565</v>
      </c>
      <c r="BX16" s="93">
        <f t="shared" si="4"/>
        <v>-1.3086339999999836</v>
      </c>
      <c r="BY16" s="93">
        <f t="shared" si="4"/>
        <v>-1.3260930000000144</v>
      </c>
      <c r="BZ16" s="93">
        <f t="shared" si="4"/>
        <v>0.48213800000002038</v>
      </c>
      <c r="CA16" s="93">
        <f t="shared" si="4"/>
        <v>1.5279199999999946</v>
      </c>
      <c r="CB16" s="93">
        <f t="shared" si="4"/>
        <v>1.0648170000000619</v>
      </c>
      <c r="CC16" s="93">
        <f t="shared" si="4"/>
        <v>1.6872190000000273</v>
      </c>
      <c r="CD16" s="93">
        <f t="shared" si="4"/>
        <v>1.6282139999997867</v>
      </c>
      <c r="CE16" s="93">
        <f t="shared" si="4"/>
        <v>0.85702400000008083</v>
      </c>
      <c r="CF16" s="93">
        <f t="shared" si="4"/>
        <v>2.5761999999986074E-2</v>
      </c>
      <c r="CG16" s="93">
        <f t="shared" si="4"/>
        <v>-2.266199999996843E-2</v>
      </c>
      <c r="CH16" s="93">
        <f t="shared" si="4"/>
        <v>-0.83149800000023788</v>
      </c>
      <c r="CI16" s="93">
        <f t="shared" si="4"/>
        <v>-1.6410220000000209</v>
      </c>
      <c r="CJ16" s="93">
        <f t="shared" si="4"/>
        <v>-3.831323000000225</v>
      </c>
      <c r="CK16" s="93">
        <f t="shared" si="4"/>
        <v>2.7936999999951695E-2</v>
      </c>
      <c r="CL16" s="93">
        <f t="shared" si="4"/>
        <v>1.2441249999998831</v>
      </c>
      <c r="CM16" s="93">
        <f t="shared" si="4"/>
        <v>2.2473209999999995</v>
      </c>
      <c r="CN16" s="93">
        <f t="shared" si="4"/>
        <v>1.1905380000000036</v>
      </c>
      <c r="CO16" s="93">
        <f t="shared" si="4"/>
        <v>0</v>
      </c>
      <c r="CP16" s="93">
        <f t="shared" si="4"/>
        <v>0</v>
      </c>
      <c r="CQ16" s="93">
        <f t="shared" si="4"/>
        <v>0</v>
      </c>
      <c r="CR16" s="93">
        <f t="shared" si="4"/>
        <v>0</v>
      </c>
      <c r="CS16" s="93">
        <f t="shared" si="4"/>
        <v>0</v>
      </c>
      <c r="CT16" s="93">
        <f t="shared" si="4"/>
        <v>0</v>
      </c>
      <c r="CU16" s="93">
        <f t="shared" si="4"/>
        <v>0</v>
      </c>
      <c r="CV16" s="85"/>
    </row>
    <row r="17" spans="1:100" ht="14.25" x14ac:dyDescent="0.2">
      <c r="B17" s="82"/>
      <c r="C17" s="92" t="s">
        <v>73</v>
      </c>
      <c r="D17" s="93">
        <f t="shared" ref="D17:S20" si="5">IF(D7=0,0,D7-D6)</f>
        <v>-2.1823100000000295</v>
      </c>
      <c r="E17" s="93">
        <f t="shared" si="5"/>
        <v>-3.7278090000000361</v>
      </c>
      <c r="F17" s="93">
        <f t="shared" si="5"/>
        <v>-2.0185210000000779</v>
      </c>
      <c r="G17" s="93">
        <f t="shared" si="5"/>
        <v>1.2414179999999533</v>
      </c>
      <c r="H17" s="93">
        <f t="shared" si="5"/>
        <v>3.2492770000000064</v>
      </c>
      <c r="I17" s="93">
        <f t="shared" si="5"/>
        <v>4.517831000000001</v>
      </c>
      <c r="J17" s="93">
        <f t="shared" si="5"/>
        <v>4.5327809999999999</v>
      </c>
      <c r="K17" s="93">
        <f t="shared" si="5"/>
        <v>3.6945480000000543</v>
      </c>
      <c r="L17" s="93">
        <f t="shared" si="5"/>
        <v>3.0998250000000098</v>
      </c>
      <c r="M17" s="93">
        <f t="shared" si="5"/>
        <v>2.4643760000000157</v>
      </c>
      <c r="N17" s="93">
        <f t="shared" si="5"/>
        <v>1.2052300000000287</v>
      </c>
      <c r="O17" s="93">
        <f t="shared" si="5"/>
        <v>1.0713000000009743E-2</v>
      </c>
      <c r="P17" s="93">
        <f t="shared" si="5"/>
        <v>-2.1666680000000724</v>
      </c>
      <c r="Q17" s="93">
        <f t="shared" si="5"/>
        <v>-3.2699250000000575</v>
      </c>
      <c r="R17" s="93">
        <f t="shared" si="5"/>
        <v>-1.2066590000000019</v>
      </c>
      <c r="S17" s="93">
        <f t="shared" si="5"/>
        <v>0.44383400000003803</v>
      </c>
      <c r="T17" s="93">
        <f t="shared" si="3"/>
        <v>1.9241550000000416</v>
      </c>
      <c r="U17" s="93">
        <f t="shared" si="3"/>
        <v>2.3364649999999756</v>
      </c>
      <c r="V17" s="93">
        <f t="shared" si="3"/>
        <v>1.3862729999999601</v>
      </c>
      <c r="W17" s="93">
        <f t="shared" si="3"/>
        <v>0.56366800000000694</v>
      </c>
      <c r="X17" s="93">
        <f t="shared" si="3"/>
        <v>0.21200999999996384</v>
      </c>
      <c r="Y17" s="93">
        <f t="shared" si="3"/>
        <v>-1.3574960000000829</v>
      </c>
      <c r="Z17" s="93">
        <f t="shared" si="3"/>
        <v>-3.0673759999999675</v>
      </c>
      <c r="AA17" s="93">
        <f t="shared" si="3"/>
        <v>-4.2941830000000891</v>
      </c>
      <c r="AB17" s="93">
        <f t="shared" si="3"/>
        <v>-3.4782640000000811</v>
      </c>
      <c r="AC17" s="93">
        <f t="shared" si="3"/>
        <v>-3.3700580000000855</v>
      </c>
      <c r="AD17" s="93">
        <f t="shared" si="3"/>
        <v>-3.4652899999999818</v>
      </c>
      <c r="AE17" s="93">
        <f t="shared" si="3"/>
        <v>0.27769300000011299</v>
      </c>
      <c r="AF17" s="93">
        <f t="shared" si="3"/>
        <v>0.53728799999998955</v>
      </c>
      <c r="AG17" s="93">
        <f t="shared" si="3"/>
        <v>3.9181370000000015</v>
      </c>
      <c r="AH17" s="93">
        <f t="shared" si="3"/>
        <v>5.0500810000000342</v>
      </c>
      <c r="AI17" s="93">
        <f t="shared" si="3"/>
        <v>3.7975589999999784</v>
      </c>
      <c r="AJ17" s="93">
        <f t="shared" si="3"/>
        <v>3.2898229999999558</v>
      </c>
      <c r="AK17" s="93">
        <f t="shared" si="3"/>
        <v>1.377476999999999</v>
      </c>
      <c r="AL17" s="93">
        <f t="shared" si="3"/>
        <v>-2.8641719999999395</v>
      </c>
      <c r="AM17" s="93">
        <f t="shared" si="3"/>
        <v>-5.9195469999999659</v>
      </c>
      <c r="AN17" s="93">
        <f t="shared" si="3"/>
        <v>-6.8670510000001173</v>
      </c>
      <c r="AO17" s="93">
        <f t="shared" si="3"/>
        <v>-6.5810600000000363</v>
      </c>
      <c r="AP17" s="93">
        <f t="shared" si="3"/>
        <v>-6.8635920000000397</v>
      </c>
      <c r="AQ17" s="93">
        <f t="shared" si="3"/>
        <v>-1.525156000000095</v>
      </c>
      <c r="AR17" s="93">
        <f t="shared" si="3"/>
        <v>4.2324919999999793</v>
      </c>
      <c r="AS17" s="93">
        <f t="shared" si="3"/>
        <v>7.2103529999999978</v>
      </c>
      <c r="AT17" s="93">
        <f t="shared" si="3"/>
        <v>8.0965260000000399</v>
      </c>
      <c r="AU17" s="93">
        <f t="shared" si="3"/>
        <v>7.5960789999999179</v>
      </c>
      <c r="AV17" s="93">
        <f t="shared" si="3"/>
        <v>5.3482800000000452</v>
      </c>
      <c r="AW17" s="93">
        <f t="shared" si="3"/>
        <v>0.65675899999996545</v>
      </c>
      <c r="AX17" s="93">
        <f t="shared" si="3"/>
        <v>-5.5402470000000221</v>
      </c>
      <c r="AY17" s="93">
        <f t="shared" si="3"/>
        <v>-11.057647999999972</v>
      </c>
      <c r="AZ17" s="93">
        <f t="shared" si="3"/>
        <v>-15.708719000000031</v>
      </c>
      <c r="BA17" s="93">
        <f t="shared" si="3"/>
        <v>-18.147735000000011</v>
      </c>
      <c r="BB17" s="93">
        <f t="shared" si="3"/>
        <v>-14.902305000000069</v>
      </c>
      <c r="BC17" s="93">
        <f t="shared" si="3"/>
        <v>-8.8045260000000667</v>
      </c>
      <c r="BD17" s="93">
        <f t="shared" si="3"/>
        <v>-1.1989379999999414</v>
      </c>
      <c r="BE17" s="93">
        <f t="shared" si="3"/>
        <v>3.3420709999999758</v>
      </c>
      <c r="BF17" s="93">
        <f t="shared" si="3"/>
        <v>5.1372230000000059</v>
      </c>
      <c r="BG17" s="93">
        <f t="shared" si="3"/>
        <v>2.2765490000000455</v>
      </c>
      <c r="BH17" s="93">
        <f t="shared" si="3"/>
        <v>2.9502039999999852</v>
      </c>
      <c r="BI17" s="93">
        <f t="shared" si="3"/>
        <v>0.9175279999999475</v>
      </c>
      <c r="BJ17" s="93">
        <f t="shared" si="3"/>
        <v>-1.7916709999999512</v>
      </c>
      <c r="BK17" s="93">
        <f t="shared" si="3"/>
        <v>-4.2110099999999875</v>
      </c>
      <c r="BL17" s="93">
        <f t="shared" si="3"/>
        <v>-7.3606289999999603</v>
      </c>
      <c r="BM17" s="93">
        <f t="shared" si="3"/>
        <v>-8.1632109999999898</v>
      </c>
      <c r="BN17" s="93">
        <f t="shared" si="3"/>
        <v>-5.3891499999999724</v>
      </c>
      <c r="BO17" s="93">
        <f t="shared" si="3"/>
        <v>-2.5355370000000335</v>
      </c>
      <c r="BP17" s="93">
        <f t="shared" si="3"/>
        <v>0.50554699999986497</v>
      </c>
      <c r="BQ17" s="93">
        <f t="shared" si="4"/>
        <v>2.7305969999999888</v>
      </c>
      <c r="BR17" s="93">
        <f t="shared" si="4"/>
        <v>4.1478599999998096</v>
      </c>
      <c r="BS17" s="93">
        <f t="shared" si="4"/>
        <v>4.4884620000000268</v>
      </c>
      <c r="BT17" s="93">
        <f t="shared" si="4"/>
        <v>4.0104129999999714</v>
      </c>
      <c r="BU17" s="93">
        <f t="shared" si="4"/>
        <v>2.306430999999975</v>
      </c>
      <c r="BV17" s="93">
        <f t="shared" si="4"/>
        <v>-0.61016899999998486</v>
      </c>
      <c r="BW17" s="93">
        <f t="shared" si="4"/>
        <v>-3.4661349999998947</v>
      </c>
      <c r="BX17" s="93">
        <f t="shared" si="4"/>
        <v>-2.7343529999999987</v>
      </c>
      <c r="BY17" s="93">
        <f t="shared" si="4"/>
        <v>-1.8664759999999205</v>
      </c>
      <c r="BZ17" s="93">
        <f t="shared" si="4"/>
        <v>-2.7453819999999496</v>
      </c>
      <c r="CA17" s="93">
        <f t="shared" si="4"/>
        <v>-4.7159819999998831</v>
      </c>
      <c r="CB17" s="93">
        <f t="shared" si="4"/>
        <v>-1.6799610000001053</v>
      </c>
      <c r="CC17" s="93">
        <f t="shared" si="4"/>
        <v>0.69951199999991331</v>
      </c>
      <c r="CD17" s="93">
        <f t="shared" si="4"/>
        <v>1.5170339999999669</v>
      </c>
      <c r="CE17" s="93">
        <f t="shared" si="4"/>
        <v>1.0806519999999864</v>
      </c>
      <c r="CF17" s="93">
        <f t="shared" si="4"/>
        <v>0.98324299999990217</v>
      </c>
      <c r="CG17" s="93">
        <f t="shared" si="4"/>
        <v>0.72617500000001201</v>
      </c>
      <c r="CH17" s="93">
        <f t="shared" si="4"/>
        <v>1.0700000000156251E-2</v>
      </c>
      <c r="CI17" s="93">
        <f t="shared" si="4"/>
        <v>-1.2624609999998597</v>
      </c>
      <c r="CJ17" s="93">
        <f t="shared" si="4"/>
        <v>-2.3173660000001632</v>
      </c>
      <c r="CK17" s="93">
        <f t="shared" si="4"/>
        <v>-5.0365009999997028</v>
      </c>
      <c r="CL17" s="93">
        <f t="shared" si="4"/>
        <v>-6.0142299999999977</v>
      </c>
      <c r="CM17" s="93">
        <f t="shared" si="4"/>
        <v>-3.4963519999998312</v>
      </c>
      <c r="CN17" s="93">
        <f t="shared" si="4"/>
        <v>1.1500200000000405</v>
      </c>
      <c r="CO17" s="93">
        <f t="shared" si="4"/>
        <v>0</v>
      </c>
      <c r="CP17" s="93">
        <f t="shared" si="4"/>
        <v>0</v>
      </c>
      <c r="CQ17" s="93">
        <f t="shared" si="4"/>
        <v>0</v>
      </c>
      <c r="CR17" s="93">
        <f t="shared" si="4"/>
        <v>0</v>
      </c>
      <c r="CS17" s="93">
        <f t="shared" si="4"/>
        <v>0</v>
      </c>
      <c r="CT17" s="93">
        <f t="shared" si="4"/>
        <v>0</v>
      </c>
      <c r="CU17" s="93">
        <f t="shared" si="4"/>
        <v>0</v>
      </c>
      <c r="CV17" s="85"/>
    </row>
    <row r="18" spans="1:100" ht="14.25" x14ac:dyDescent="0.2">
      <c r="B18" s="82"/>
      <c r="C18" s="92" t="s">
        <v>74</v>
      </c>
      <c r="D18" s="93">
        <f t="shared" si="5"/>
        <v>2.1133940000000848</v>
      </c>
      <c r="E18" s="93">
        <f t="shared" si="5"/>
        <v>0.36820699999981343</v>
      </c>
      <c r="F18" s="93">
        <f t="shared" si="5"/>
        <v>-2.2381690000000845</v>
      </c>
      <c r="G18" s="93">
        <f t="shared" si="5"/>
        <v>-0.99780499999980066</v>
      </c>
      <c r="H18" s="93">
        <f t="shared" si="5"/>
        <v>0.24767900000011878</v>
      </c>
      <c r="I18" s="93">
        <f t="shared" si="5"/>
        <v>0.96497299999998631</v>
      </c>
      <c r="J18" s="93">
        <f t="shared" si="5"/>
        <v>2.7151980000001004</v>
      </c>
      <c r="K18" s="93">
        <f t="shared" si="5"/>
        <v>4.4870590000000448</v>
      </c>
      <c r="L18" s="93">
        <f t="shared" si="5"/>
        <v>5.0580130000000736</v>
      </c>
      <c r="M18" s="93">
        <f t="shared" si="5"/>
        <v>3.2787920000000668</v>
      </c>
      <c r="N18" s="93">
        <f t="shared" si="5"/>
        <v>2.4266890000000103</v>
      </c>
      <c r="O18" s="93">
        <f t="shared" si="5"/>
        <v>2.0300999999999476</v>
      </c>
      <c r="P18" s="93">
        <f t="shared" si="5"/>
        <v>1.3992570000000342</v>
      </c>
      <c r="Q18" s="93">
        <f t="shared" si="5"/>
        <v>-0.29550499999999147</v>
      </c>
      <c r="R18" s="93">
        <f t="shared" si="5"/>
        <v>-1.8118190000000141</v>
      </c>
      <c r="S18" s="93">
        <f t="shared" si="5"/>
        <v>-1.6583729999999264</v>
      </c>
      <c r="T18" s="93">
        <f t="shared" si="3"/>
        <v>-1.4711689999999749</v>
      </c>
      <c r="U18" s="93">
        <f t="shared" si="3"/>
        <v>-0.76849300000003495</v>
      </c>
      <c r="V18" s="93">
        <f t="shared" si="3"/>
        <v>-0.24514600000009068</v>
      </c>
      <c r="W18" s="93">
        <f t="shared" si="3"/>
        <v>0.88674300000002404</v>
      </c>
      <c r="X18" s="93">
        <f t="shared" si="3"/>
        <v>0.90305399999999736</v>
      </c>
      <c r="Y18" s="93">
        <f t="shared" si="3"/>
        <v>0.44351799999992636</v>
      </c>
      <c r="Z18" s="93">
        <f t="shared" si="3"/>
        <v>-0.6451340000000414</v>
      </c>
      <c r="AA18" s="93">
        <f t="shared" si="3"/>
        <v>-1.7913879999999835</v>
      </c>
      <c r="AB18" s="93">
        <f t="shared" si="3"/>
        <v>-1.5671039999999721</v>
      </c>
      <c r="AC18" s="93">
        <f t="shared" si="3"/>
        <v>-2.1530420000000277</v>
      </c>
      <c r="AD18" s="93">
        <f t="shared" si="3"/>
        <v>-2.0068499999999858</v>
      </c>
      <c r="AE18" s="93">
        <f t="shared" si="3"/>
        <v>-1.5072319999999877</v>
      </c>
      <c r="AF18" s="93">
        <f t="shared" si="3"/>
        <v>-0.10897599999992735</v>
      </c>
      <c r="AG18" s="93">
        <f t="shared" si="3"/>
        <v>1.2158909999999992</v>
      </c>
      <c r="AH18" s="93">
        <f t="shared" si="3"/>
        <v>-0.38638500000001841</v>
      </c>
      <c r="AI18" s="93">
        <f t="shared" si="3"/>
        <v>1.8895979999999781</v>
      </c>
      <c r="AJ18" s="93">
        <f t="shared" si="3"/>
        <v>3.209824000000026</v>
      </c>
      <c r="AK18" s="93">
        <f t="shared" si="3"/>
        <v>3.1600140000000465</v>
      </c>
      <c r="AL18" s="93">
        <f t="shared" si="3"/>
        <v>1.5464690000000019</v>
      </c>
      <c r="AM18" s="93">
        <f t="shared" si="3"/>
        <v>-1.1281840000000329</v>
      </c>
      <c r="AN18" s="93">
        <f t="shared" si="3"/>
        <v>-3.3353470000000129</v>
      </c>
      <c r="AO18" s="93">
        <f t="shared" si="3"/>
        <v>-3.8499189999999999</v>
      </c>
      <c r="AP18" s="93">
        <f t="shared" si="3"/>
        <v>-4.6134000000000128</v>
      </c>
      <c r="AQ18" s="93">
        <f t="shared" si="3"/>
        <v>-2.6917069999999512</v>
      </c>
      <c r="AR18" s="93">
        <f t="shared" si="3"/>
        <v>-0.11836299999987432</v>
      </c>
      <c r="AS18" s="93">
        <f t="shared" si="3"/>
        <v>2.5454039999999623</v>
      </c>
      <c r="AT18" s="93">
        <f t="shared" si="3"/>
        <v>3.7346320000001469</v>
      </c>
      <c r="AU18" s="93">
        <f t="shared" si="3"/>
        <v>5.7122470000000476</v>
      </c>
      <c r="AV18" s="93">
        <f t="shared" si="3"/>
        <v>6.2570009999999456</v>
      </c>
      <c r="AW18" s="93">
        <f t="shared" si="3"/>
        <v>4.8511549999999488</v>
      </c>
      <c r="AX18" s="93">
        <f t="shared" si="3"/>
        <v>2.4957689999999957</v>
      </c>
      <c r="AY18" s="93">
        <f t="shared" si="3"/>
        <v>-0.85206300000004376</v>
      </c>
      <c r="AZ18" s="93">
        <f t="shared" si="3"/>
        <v>-4.354090000000042</v>
      </c>
      <c r="BA18" s="93">
        <f t="shared" si="3"/>
        <v>-8.8197240000000079</v>
      </c>
      <c r="BB18" s="93">
        <f t="shared" si="3"/>
        <v>-12.509454000000005</v>
      </c>
      <c r="BC18" s="93">
        <f t="shared" si="3"/>
        <v>-12.610187000000053</v>
      </c>
      <c r="BD18" s="93">
        <f t="shared" si="3"/>
        <v>-9.8291909999999802</v>
      </c>
      <c r="BE18" s="93">
        <f t="shared" si="3"/>
        <v>-4.7545949999999948</v>
      </c>
      <c r="BF18" s="93">
        <f t="shared" si="3"/>
        <v>-2.1750020000000063</v>
      </c>
      <c r="BG18" s="93">
        <f t="shared" si="3"/>
        <v>-0.46654799999998886</v>
      </c>
      <c r="BH18" s="93">
        <f t="shared" si="3"/>
        <v>1.2866689999999608</v>
      </c>
      <c r="BI18" s="93">
        <f t="shared" si="3"/>
        <v>1.2357670000000098</v>
      </c>
      <c r="BJ18" s="93">
        <f t="shared" si="3"/>
        <v>1.8847079999999323</v>
      </c>
      <c r="BK18" s="93">
        <f t="shared" si="3"/>
        <v>0.88435200000003533</v>
      </c>
      <c r="BL18" s="93">
        <f t="shared" si="3"/>
        <v>-0.96872999999999365</v>
      </c>
      <c r="BM18" s="93">
        <f t="shared" si="3"/>
        <v>-2.8103780000000143</v>
      </c>
      <c r="BN18" s="93">
        <f t="shared" si="3"/>
        <v>-4.2111599999999498</v>
      </c>
      <c r="BO18" s="93">
        <f t="shared" si="3"/>
        <v>-2.7855189999999652</v>
      </c>
      <c r="BP18" s="93">
        <f t="shared" si="3"/>
        <v>-1.6389860000000454</v>
      </c>
      <c r="BQ18" s="93">
        <f t="shared" si="4"/>
        <v>-1.5348010000000158</v>
      </c>
      <c r="BR18" s="93">
        <f t="shared" si="4"/>
        <v>-1.3002580000000421</v>
      </c>
      <c r="BS18" s="93">
        <f t="shared" si="4"/>
        <v>-0.36111999999980071</v>
      </c>
      <c r="BT18" s="93">
        <f t="shared" si="4"/>
        <v>7.9447999999956664E-2</v>
      </c>
      <c r="BU18" s="93">
        <f t="shared" si="4"/>
        <v>-0.46570499999984349</v>
      </c>
      <c r="BV18" s="93">
        <f t="shared" si="4"/>
        <v>-3.3857000000011794E-2</v>
      </c>
      <c r="BW18" s="93">
        <f t="shared" si="4"/>
        <v>-0.98646999999994023</v>
      </c>
      <c r="BX18" s="93">
        <f t="shared" si="4"/>
        <v>-1.3776849999999286</v>
      </c>
      <c r="BY18" s="93">
        <f t="shared" si="4"/>
        <v>-1.5003609999999412</v>
      </c>
      <c r="BZ18" s="93">
        <f t="shared" si="4"/>
        <v>-2.3070990000000506</v>
      </c>
      <c r="CA18" s="93">
        <f t="shared" si="4"/>
        <v>-2.9369270000001393</v>
      </c>
      <c r="CB18" s="93">
        <f t="shared" si="4"/>
        <v>-4.0032819999998992</v>
      </c>
      <c r="CC18" s="93">
        <f t="shared" si="4"/>
        <v>-3.6228569999999536</v>
      </c>
      <c r="CD18" s="93">
        <f t="shared" si="4"/>
        <v>-4.3343300000000227</v>
      </c>
      <c r="CE18" s="93">
        <f t="shared" si="4"/>
        <v>-2.9951179999998203</v>
      </c>
      <c r="CF18" s="93">
        <f t="shared" si="4"/>
        <v>-1.8118019999999433</v>
      </c>
      <c r="CG18" s="93">
        <f t="shared" si="4"/>
        <v>-1.6879209999999603</v>
      </c>
      <c r="CH18" s="93">
        <f t="shared" si="4"/>
        <v>-1.3736240000000635</v>
      </c>
      <c r="CI18" s="93">
        <f t="shared" si="4"/>
        <v>-0.994008000000008</v>
      </c>
      <c r="CJ18" s="93">
        <f t="shared" si="4"/>
        <v>-0.64614700000004177</v>
      </c>
      <c r="CK18" s="93">
        <f t="shared" si="4"/>
        <v>-2.0334610000000453</v>
      </c>
      <c r="CL18" s="93">
        <f t="shared" si="4"/>
        <v>-3.1066510000002268</v>
      </c>
      <c r="CM18" s="93">
        <f t="shared" si="4"/>
        <v>-3.253755999999953</v>
      </c>
      <c r="CN18" s="93">
        <f t="shared" si="4"/>
        <v>-2.6057570000000965</v>
      </c>
      <c r="CO18" s="93">
        <f t="shared" si="4"/>
        <v>0</v>
      </c>
      <c r="CP18" s="93">
        <f t="shared" si="4"/>
        <v>0</v>
      </c>
      <c r="CQ18" s="93">
        <f t="shared" si="4"/>
        <v>0</v>
      </c>
      <c r="CR18" s="93">
        <f t="shared" si="4"/>
        <v>0</v>
      </c>
      <c r="CS18" s="93">
        <f t="shared" si="4"/>
        <v>0</v>
      </c>
      <c r="CT18" s="93">
        <f t="shared" si="4"/>
        <v>0</v>
      </c>
      <c r="CU18" s="93">
        <f t="shared" si="4"/>
        <v>0</v>
      </c>
      <c r="CV18" s="85"/>
    </row>
    <row r="19" spans="1:100" ht="14.25" x14ac:dyDescent="0.2">
      <c r="B19" s="82"/>
      <c r="C19" s="92" t="s">
        <v>75</v>
      </c>
      <c r="D19" s="93">
        <f t="shared" si="5"/>
        <v>0.90694100000001754</v>
      </c>
      <c r="E19" s="93">
        <f t="shared" si="3"/>
        <v>2.4936010000001829</v>
      </c>
      <c r="F19" s="93">
        <f t="shared" si="3"/>
        <v>2.6320350000000872</v>
      </c>
      <c r="G19" s="93">
        <f t="shared" si="3"/>
        <v>2.4361350000000357</v>
      </c>
      <c r="H19" s="93">
        <f t="shared" si="3"/>
        <v>1.6556720000000951</v>
      </c>
      <c r="I19" s="93">
        <f t="shared" si="3"/>
        <v>1.3457819999998719</v>
      </c>
      <c r="J19" s="93">
        <f t="shared" si="3"/>
        <v>1.2515440000000808</v>
      </c>
      <c r="K19" s="93">
        <f t="shared" si="3"/>
        <v>7.2912000000087573E-2</v>
      </c>
      <c r="L19" s="93">
        <f t="shared" si="3"/>
        <v>-0.27801199999987602</v>
      </c>
      <c r="M19" s="93">
        <f t="shared" si="3"/>
        <v>-0.60097500000006221</v>
      </c>
      <c r="N19" s="93">
        <f t="shared" si="3"/>
        <v>7.5547999999912463E-2</v>
      </c>
      <c r="O19" s="93">
        <f t="shared" si="3"/>
        <v>9.8169999999981883E-3</v>
      </c>
      <c r="P19" s="93">
        <f t="shared" si="3"/>
        <v>-0.64293799999984458</v>
      </c>
      <c r="Q19" s="93">
        <f t="shared" si="3"/>
        <v>-0.29536899999999378</v>
      </c>
      <c r="R19" s="93">
        <f t="shared" si="3"/>
        <v>0.23604499999999007</v>
      </c>
      <c r="S19" s="93">
        <f t="shared" si="3"/>
        <v>1.2244309999999814</v>
      </c>
      <c r="T19" s="93">
        <f t="shared" si="3"/>
        <v>0.85826000000002978</v>
      </c>
      <c r="U19" s="93">
        <f t="shared" si="3"/>
        <v>3.0058999999994285E-2</v>
      </c>
      <c r="V19" s="93">
        <f t="shared" si="3"/>
        <v>-0.55188500000002705</v>
      </c>
      <c r="W19" s="93">
        <f t="shared" si="3"/>
        <v>-1.726128000000017</v>
      </c>
      <c r="X19" s="93">
        <f t="shared" si="3"/>
        <v>-2.9124740000000884</v>
      </c>
      <c r="Y19" s="93">
        <f t="shared" si="3"/>
        <v>-3.0073140000000649</v>
      </c>
      <c r="Z19" s="93">
        <f t="shared" si="3"/>
        <v>-2.0346130000000358</v>
      </c>
      <c r="AA19" s="93">
        <f t="shared" si="3"/>
        <v>-1.5652229999999463</v>
      </c>
      <c r="AB19" s="93">
        <f t="shared" si="3"/>
        <v>0</v>
      </c>
      <c r="AC19" s="93">
        <f t="shared" si="3"/>
        <v>-1.9128899999999476</v>
      </c>
      <c r="AD19" s="93">
        <f t="shared" si="3"/>
        <v>-0.20822800000001962</v>
      </c>
      <c r="AE19" s="93">
        <f t="shared" si="3"/>
        <v>2.3668999999983953E-2</v>
      </c>
      <c r="AF19" s="93">
        <f t="shared" si="3"/>
        <v>-5.7653000000016164E-2</v>
      </c>
      <c r="AG19" s="93">
        <f t="shared" si="3"/>
        <v>4.3100000000038108E-2</v>
      </c>
      <c r="AH19" s="93">
        <f t="shared" si="3"/>
        <v>-0.61064999999996417</v>
      </c>
      <c r="AI19" s="93">
        <f t="shared" si="3"/>
        <v>-0.89349199999992379</v>
      </c>
      <c r="AJ19" s="93">
        <f t="shared" si="3"/>
        <v>-1.5988549999999577</v>
      </c>
      <c r="AK19" s="93">
        <f t="shared" si="3"/>
        <v>-2.8276550000000498</v>
      </c>
      <c r="AL19" s="93">
        <f t="shared" si="3"/>
        <v>-2.8430510000000595</v>
      </c>
      <c r="AM19" s="93">
        <f t="shared" si="3"/>
        <v>-2.8481130000000121</v>
      </c>
      <c r="AN19" s="93">
        <f t="shared" si="3"/>
        <v>-2.2840489999999818</v>
      </c>
      <c r="AO19" s="93">
        <f t="shared" si="3"/>
        <v>-1.5097600000000284</v>
      </c>
      <c r="AP19" s="93">
        <f t="shared" si="3"/>
        <v>-1.3618340000000444</v>
      </c>
      <c r="AQ19" s="93">
        <f t="shared" si="3"/>
        <v>-1.0422829999999976</v>
      </c>
      <c r="AR19" s="93">
        <f t="shared" si="3"/>
        <v>-0.18346000000002505</v>
      </c>
      <c r="AS19" s="93">
        <f t="shared" si="3"/>
        <v>0.11164800000000241</v>
      </c>
      <c r="AT19" s="93">
        <f t="shared" si="3"/>
        <v>0.35512500000004366</v>
      </c>
      <c r="AU19" s="93">
        <f t="shared" si="3"/>
        <v>1.1364509999999655</v>
      </c>
      <c r="AV19" s="93">
        <f t="shared" si="3"/>
        <v>1.5244940000001179</v>
      </c>
      <c r="AW19" s="93">
        <f t="shared" si="3"/>
        <v>1.1546819999999798</v>
      </c>
      <c r="AX19" s="93">
        <f t="shared" si="3"/>
        <v>-1.4100000000098589E-2</v>
      </c>
      <c r="AY19" s="93">
        <f t="shared" si="3"/>
        <v>0.53930800000011914</v>
      </c>
      <c r="AZ19" s="93">
        <f t="shared" si="3"/>
        <v>0.66908100000000559</v>
      </c>
      <c r="BA19" s="93">
        <f t="shared" si="3"/>
        <v>0.26789800000000241</v>
      </c>
      <c r="BB19" s="93">
        <f t="shared" si="3"/>
        <v>-0.65720299999998133</v>
      </c>
      <c r="BC19" s="93">
        <f t="shared" si="3"/>
        <v>-1.5364199999999641</v>
      </c>
      <c r="BD19" s="93">
        <f t="shared" si="3"/>
        <v>-2.3581080000000156</v>
      </c>
      <c r="BE19" s="93">
        <f t="shared" si="3"/>
        <v>-2.8286570000000211</v>
      </c>
      <c r="BF19" s="93">
        <f t="shared" si="3"/>
        <v>-2.9942519999999604</v>
      </c>
      <c r="BG19" s="93">
        <f t="shared" si="3"/>
        <v>-3.0111390000000711</v>
      </c>
      <c r="BH19" s="93">
        <f t="shared" si="3"/>
        <v>-2.8349699999999984</v>
      </c>
      <c r="BI19" s="93">
        <f t="shared" si="3"/>
        <v>-4.2743739999999661</v>
      </c>
      <c r="BJ19" s="93">
        <f t="shared" si="3"/>
        <v>-3.5559550000000399</v>
      </c>
      <c r="BK19" s="93">
        <f t="shared" si="3"/>
        <v>-3.1730069999999841</v>
      </c>
      <c r="BL19" s="93">
        <f t="shared" si="3"/>
        <v>-2.9398419999999987</v>
      </c>
      <c r="BM19" s="93">
        <f t="shared" si="3"/>
        <v>-1.1835470000000328</v>
      </c>
      <c r="BN19" s="93">
        <f t="shared" si="3"/>
        <v>-1.3449980000000323</v>
      </c>
      <c r="BO19" s="93">
        <f t="shared" si="3"/>
        <v>-1.0353519999999889</v>
      </c>
      <c r="BP19" s="93">
        <f t="shared" si="3"/>
        <v>-1.2008789999999294</v>
      </c>
      <c r="BQ19" s="93">
        <f t="shared" si="4"/>
        <v>-1.4320860000000266</v>
      </c>
      <c r="BR19" s="93">
        <f t="shared" si="4"/>
        <v>-0.89333899999996902</v>
      </c>
      <c r="BS19" s="93">
        <f t="shared" si="4"/>
        <v>-1.6532429999999749</v>
      </c>
      <c r="BT19" s="93">
        <f t="shared" si="4"/>
        <v>-2.1526259999999411</v>
      </c>
      <c r="BU19" s="93">
        <f t="shared" si="4"/>
        <v>-2.9770609999999351</v>
      </c>
      <c r="BV19" s="93">
        <f t="shared" si="4"/>
        <v>-3.0236840000000029</v>
      </c>
      <c r="BW19" s="93">
        <f t="shared" si="4"/>
        <v>-3.2871840000000248</v>
      </c>
      <c r="BX19" s="93">
        <f t="shared" si="4"/>
        <v>-2.9887309999999161</v>
      </c>
      <c r="BY19" s="93">
        <f t="shared" si="4"/>
        <v>-1.9646030000001815</v>
      </c>
      <c r="BZ19" s="93">
        <f t="shared" si="4"/>
        <v>-2.0765179999999646</v>
      </c>
      <c r="CA19" s="93">
        <f t="shared" si="4"/>
        <v>-0.56585400000005848</v>
      </c>
      <c r="CB19" s="93">
        <f t="shared" si="4"/>
        <v>-1.2522409999999127</v>
      </c>
      <c r="CC19" s="93">
        <f t="shared" si="4"/>
        <v>-1.937904999999887</v>
      </c>
      <c r="CD19" s="93">
        <f t="shared" si="4"/>
        <v>-2.213320000000067</v>
      </c>
      <c r="CE19" s="93">
        <f t="shared" si="4"/>
        <v>-3.6487110000001053</v>
      </c>
      <c r="CF19" s="93">
        <f t="shared" si="4"/>
        <v>-3.6425770000000739</v>
      </c>
      <c r="CG19" s="93">
        <f t="shared" si="4"/>
        <v>-4.4748959999998306</v>
      </c>
      <c r="CH19" s="93">
        <f t="shared" si="4"/>
        <v>-3.5158559999999852</v>
      </c>
      <c r="CI19" s="93">
        <f t="shared" si="4"/>
        <v>-2.714433000000156</v>
      </c>
      <c r="CJ19" s="93">
        <f t="shared" si="4"/>
        <v>-3.3298590000000559</v>
      </c>
      <c r="CK19" s="93">
        <f t="shared" si="4"/>
        <v>-2.4672270000000935</v>
      </c>
      <c r="CL19" s="93">
        <f t="shared" si="4"/>
        <v>-3.4462450000000331</v>
      </c>
      <c r="CM19" s="93">
        <f t="shared" si="4"/>
        <v>-1.6959130000000755</v>
      </c>
      <c r="CN19" s="93">
        <f t="shared" si="4"/>
        <v>-1.1277259999998819</v>
      </c>
      <c r="CO19" s="93">
        <f t="shared" si="4"/>
        <v>0</v>
      </c>
      <c r="CP19" s="93">
        <f t="shared" si="4"/>
        <v>0</v>
      </c>
      <c r="CQ19" s="93">
        <f t="shared" si="4"/>
        <v>0</v>
      </c>
      <c r="CR19" s="93">
        <f t="shared" si="4"/>
        <v>0</v>
      </c>
      <c r="CS19" s="93">
        <f t="shared" si="4"/>
        <v>0</v>
      </c>
      <c r="CT19" s="93">
        <f t="shared" si="4"/>
        <v>0</v>
      </c>
      <c r="CU19" s="93">
        <f t="shared" si="4"/>
        <v>0</v>
      </c>
      <c r="CV19" s="85"/>
    </row>
    <row r="20" spans="1:100" ht="14.25" x14ac:dyDescent="0.2">
      <c r="B20" s="82"/>
      <c r="C20" s="92" t="s">
        <v>76</v>
      </c>
      <c r="D20" s="93">
        <f t="shared" si="5"/>
        <v>0.1277000000001749</v>
      </c>
      <c r="E20" s="93">
        <f t="shared" si="3"/>
        <v>0.10336699999999155</v>
      </c>
      <c r="F20" s="93">
        <f t="shared" si="3"/>
        <v>-1.6136999999957879E-2</v>
      </c>
      <c r="G20" s="93">
        <f t="shared" si="3"/>
        <v>-0.11064099999998689</v>
      </c>
      <c r="H20" s="93">
        <f t="shared" si="3"/>
        <v>-0.12987299999986135</v>
      </c>
      <c r="I20" s="93">
        <f t="shared" si="3"/>
        <v>-9.0986000000043532E-2</v>
      </c>
      <c r="J20" s="93">
        <f t="shared" si="3"/>
        <v>8.4805000000017117E-2</v>
      </c>
      <c r="K20" s="93">
        <f t="shared" si="3"/>
        <v>-0.54095299999994495</v>
      </c>
      <c r="L20" s="93">
        <f t="shared" si="3"/>
        <v>-1.9315179999998691</v>
      </c>
      <c r="M20" s="93">
        <f t="shared" si="3"/>
        <v>-0.59580300000015995</v>
      </c>
      <c r="N20" s="93">
        <f t="shared" si="3"/>
        <v>-8.3300000005692709E-4</v>
      </c>
      <c r="O20" s="93">
        <f t="shared" si="3"/>
        <v>-0.49025400000004993</v>
      </c>
      <c r="P20" s="93">
        <f t="shared" si="3"/>
        <v>-1.2747349999999642</v>
      </c>
      <c r="Q20" s="93">
        <f t="shared" si="3"/>
        <v>-2.2467339999999467</v>
      </c>
      <c r="R20" s="93">
        <f t="shared" si="3"/>
        <v>-1.7918520000000626</v>
      </c>
      <c r="S20" s="93">
        <f t="shared" si="3"/>
        <v>-1.8585320000002525</v>
      </c>
      <c r="T20" s="93">
        <f t="shared" si="3"/>
        <v>-1.2830560000000446</v>
      </c>
      <c r="U20" s="93">
        <f t="shared" si="3"/>
        <v>-0.74130999999999858</v>
      </c>
      <c r="V20" s="93">
        <f t="shared" si="3"/>
        <v>-0.84124799999989364</v>
      </c>
      <c r="W20" s="93">
        <f t="shared" si="3"/>
        <v>-0.9090409999998883</v>
      </c>
      <c r="X20" s="93">
        <f t="shared" si="3"/>
        <v>-1.2563229999999521</v>
      </c>
      <c r="Y20" s="93">
        <f t="shared" si="3"/>
        <v>-0.88906499999995958</v>
      </c>
      <c r="Z20" s="93">
        <f t="shared" si="3"/>
        <v>-0.44653999999997041</v>
      </c>
      <c r="AA20" s="93">
        <f t="shared" si="3"/>
        <v>-0.78983200000016041</v>
      </c>
      <c r="AB20" s="93">
        <f t="shared" si="3"/>
        <v>-0.92815399999983583</v>
      </c>
      <c r="AC20" s="93">
        <f t="shared" si="3"/>
        <v>-1.4712150000001998</v>
      </c>
      <c r="AD20" s="93">
        <f t="shared" si="3"/>
        <v>-1.0548790000000849</v>
      </c>
      <c r="AE20" s="93">
        <f t="shared" si="3"/>
        <v>-1.5149630000000798</v>
      </c>
      <c r="AF20" s="93">
        <f t="shared" si="3"/>
        <v>-0.60493999999999915</v>
      </c>
      <c r="AG20" s="93">
        <f t="shared" si="3"/>
        <v>-0.44651500000003352</v>
      </c>
      <c r="AH20" s="93">
        <f t="shared" ref="AH20:BP20" si="6">IF(AH10=0,0,AH10-AH9)</f>
        <v>-1.1873520000000326</v>
      </c>
      <c r="AI20" s="93">
        <f t="shared" si="6"/>
        <v>-1.6817470000000867</v>
      </c>
      <c r="AJ20" s="93">
        <f t="shared" si="6"/>
        <v>-2.1116620000000239</v>
      </c>
      <c r="AK20" s="93">
        <f t="shared" si="6"/>
        <v>-1.6289219999999887</v>
      </c>
      <c r="AL20" s="93">
        <f t="shared" si="6"/>
        <v>-1.5520050000000083</v>
      </c>
      <c r="AM20" s="93">
        <f t="shared" si="6"/>
        <v>-1.9172659999999269</v>
      </c>
      <c r="AN20" s="93">
        <f t="shared" si="6"/>
        <v>-1.9351870000000417</v>
      </c>
      <c r="AO20" s="93">
        <f t="shared" si="6"/>
        <v>-1.9025869999999259</v>
      </c>
      <c r="AP20" s="93">
        <f t="shared" si="6"/>
        <v>-1.5218619999999419</v>
      </c>
      <c r="AQ20" s="93">
        <f t="shared" si="6"/>
        <v>-1.3870920000000524</v>
      </c>
      <c r="AR20" s="93">
        <f t="shared" si="6"/>
        <v>-0.68836300000003803</v>
      </c>
      <c r="AS20" s="93">
        <f t="shared" si="6"/>
        <v>-0.81238100000001623</v>
      </c>
      <c r="AT20" s="93">
        <f t="shared" si="6"/>
        <v>-0.82672800000000279</v>
      </c>
      <c r="AU20" s="93">
        <f t="shared" si="6"/>
        <v>-0.84208300000000236</v>
      </c>
      <c r="AV20" s="93">
        <f t="shared" si="6"/>
        <v>-0.70910200000002988</v>
      </c>
      <c r="AW20" s="93">
        <f t="shared" si="6"/>
        <v>-0.91284400000006372</v>
      </c>
      <c r="AX20" s="93">
        <f t="shared" si="6"/>
        <v>-1.5511420000000271</v>
      </c>
      <c r="AY20" s="93">
        <f t="shared" si="6"/>
        <v>-1.6513669999999365</v>
      </c>
      <c r="AZ20" s="93">
        <f t="shared" si="6"/>
        <v>-1.7897029999999745</v>
      </c>
      <c r="BA20" s="93">
        <f t="shared" si="6"/>
        <v>-1.1686749999999506</v>
      </c>
      <c r="BB20" s="93">
        <f t="shared" si="6"/>
        <v>-0.66525899999993499</v>
      </c>
      <c r="BC20" s="93">
        <f t="shared" si="6"/>
        <v>-0.52533000000005359</v>
      </c>
      <c r="BD20" s="93">
        <f t="shared" si="6"/>
        <v>-0.42665099999999256</v>
      </c>
      <c r="BE20" s="93">
        <f t="shared" si="6"/>
        <v>-0.56170099999997092</v>
      </c>
      <c r="BF20" s="93">
        <f t="shared" si="6"/>
        <v>-0.26867499999997335</v>
      </c>
      <c r="BG20" s="93">
        <f t="shared" si="6"/>
        <v>0.30898200000001452</v>
      </c>
      <c r="BH20" s="93">
        <f t="shared" si="6"/>
        <v>0.30140900000003512</v>
      </c>
      <c r="BI20" s="93">
        <f t="shared" si="6"/>
        <v>9.6959999999967295E-2</v>
      </c>
      <c r="BJ20" s="93">
        <f t="shared" si="6"/>
        <v>-0.71672100000000682</v>
      </c>
      <c r="BK20" s="93">
        <f t="shared" si="6"/>
        <v>-1.1779289999999492</v>
      </c>
      <c r="BL20" s="93">
        <f t="shared" si="6"/>
        <v>-1.4314340000000243</v>
      </c>
      <c r="BM20" s="93">
        <f t="shared" si="6"/>
        <v>-2.6816029999999955</v>
      </c>
      <c r="BN20" s="93">
        <f t="shared" si="6"/>
        <v>-1.2124700000001098</v>
      </c>
      <c r="BO20" s="93">
        <f t="shared" si="6"/>
        <v>-0.66379300000005514</v>
      </c>
      <c r="BP20" s="93">
        <f t="shared" si="6"/>
        <v>-0.26830499999999802</v>
      </c>
      <c r="BQ20" s="93">
        <f t="shared" si="4"/>
        <v>-0.24641100000002325</v>
      </c>
      <c r="BR20" s="93">
        <f t="shared" si="4"/>
        <v>-1.0725900000000479</v>
      </c>
      <c r="BS20" s="93">
        <f t="shared" si="4"/>
        <v>-0.88694799999996121</v>
      </c>
      <c r="BT20" s="93">
        <f t="shared" si="4"/>
        <v>-0.69574199999999564</v>
      </c>
      <c r="BU20" s="93">
        <f t="shared" si="4"/>
        <v>-0.66593799999998282</v>
      </c>
      <c r="BV20" s="93">
        <f t="shared" si="4"/>
        <v>-1.1683080000000245</v>
      </c>
      <c r="BW20" s="93">
        <f t="shared" si="4"/>
        <v>-1.2276890000000549</v>
      </c>
      <c r="BX20" s="93">
        <f t="shared" si="4"/>
        <v>-0.50798700000007102</v>
      </c>
      <c r="BY20" s="93">
        <f t="shared" si="4"/>
        <v>-0.54404099999999289</v>
      </c>
      <c r="BZ20" s="93">
        <f t="shared" si="4"/>
        <v>-0.64240000000000919</v>
      </c>
      <c r="CA20" s="93">
        <f t="shared" si="4"/>
        <v>-0.60288799999995035</v>
      </c>
      <c r="CB20" s="93">
        <f t="shared" si="4"/>
        <v>-0.47204599999997754</v>
      </c>
      <c r="CC20" s="93">
        <f t="shared" si="4"/>
        <v>-0.50536599999998089</v>
      </c>
      <c r="CD20" s="93">
        <f t="shared" si="4"/>
        <v>-0.7445109999999886</v>
      </c>
      <c r="CE20" s="93">
        <f t="shared" si="4"/>
        <v>-0.88213600000005954</v>
      </c>
      <c r="CF20" s="93">
        <f t="shared" si="4"/>
        <v>-1.3068299999999908</v>
      </c>
      <c r="CG20" s="93">
        <f t="shared" si="4"/>
        <v>-1.5533990000000131</v>
      </c>
      <c r="CH20" s="93">
        <f t="shared" si="4"/>
        <v>-0.39385300000003554</v>
      </c>
      <c r="CI20" s="93">
        <f t="shared" si="4"/>
        <v>-1.0502310000000534</v>
      </c>
      <c r="CJ20" s="93">
        <f t="shared" si="4"/>
        <v>-1.3678880000000504</v>
      </c>
      <c r="CK20" s="93">
        <f t="shared" si="4"/>
        <v>-1.403746999999953</v>
      </c>
      <c r="CL20" s="93">
        <f t="shared" si="4"/>
        <v>-0.74122099999993907</v>
      </c>
      <c r="CM20" s="93">
        <f t="shared" si="4"/>
        <v>-0.55461200000007693</v>
      </c>
      <c r="CN20" s="93">
        <f t="shared" si="4"/>
        <v>-1.810099999988779E-2</v>
      </c>
      <c r="CO20" s="93">
        <f t="shared" si="4"/>
        <v>0</v>
      </c>
      <c r="CP20" s="93">
        <f t="shared" si="4"/>
        <v>0</v>
      </c>
      <c r="CQ20" s="93">
        <f t="shared" si="4"/>
        <v>0</v>
      </c>
      <c r="CR20" s="93">
        <f t="shared" si="4"/>
        <v>0</v>
      </c>
      <c r="CS20" s="93">
        <f t="shared" si="4"/>
        <v>0</v>
      </c>
      <c r="CT20" s="93">
        <f t="shared" si="4"/>
        <v>0</v>
      </c>
      <c r="CU20" s="93">
        <f t="shared" si="4"/>
        <v>0</v>
      </c>
      <c r="CV20" s="85"/>
    </row>
    <row r="21" spans="1:100" x14ac:dyDescent="0.2">
      <c r="B21" s="79" t="s">
        <v>77</v>
      </c>
      <c r="C21" s="94" t="s">
        <v>78</v>
      </c>
      <c r="D21" s="95">
        <f>SUM(D16:D20)</f>
        <v>1.6360720000001834</v>
      </c>
      <c r="E21" s="95">
        <f t="shared" ref="E21:BP21" si="7">SUM(E16:E20)</f>
        <v>0.47591299999999137</v>
      </c>
      <c r="F21" s="95">
        <f t="shared" si="7"/>
        <v>-2.1900000007235576E-4</v>
      </c>
      <c r="G21" s="95">
        <f t="shared" si="7"/>
        <v>4.6825200000001814</v>
      </c>
      <c r="H21" s="95">
        <f t="shared" si="7"/>
        <v>8.6886810000003152</v>
      </c>
      <c r="I21" s="95">
        <f t="shared" si="7"/>
        <v>9.8188349999998081</v>
      </c>
      <c r="J21" s="95">
        <f t="shared" si="7"/>
        <v>11.02136500000023</v>
      </c>
      <c r="K21" s="95">
        <f t="shared" si="7"/>
        <v>8.4248310000002675</v>
      </c>
      <c r="L21" s="95">
        <f t="shared" si="7"/>
        <v>5.9359990000004927</v>
      </c>
      <c r="M21" s="95">
        <f t="shared" si="7"/>
        <v>4.3251269999998385</v>
      </c>
      <c r="N21" s="95">
        <f t="shared" si="7"/>
        <v>3.3475849999998673</v>
      </c>
      <c r="O21" s="95">
        <f t="shared" si="7"/>
        <v>-1.8595000000118489E-2</v>
      </c>
      <c r="P21" s="95">
        <f t="shared" si="7"/>
        <v>-3.2488569999998731</v>
      </c>
      <c r="Q21" s="95">
        <f t="shared" si="7"/>
        <v>-6.2582879999999932</v>
      </c>
      <c r="R21" s="95">
        <f t="shared" si="7"/>
        <v>-3.164820000000077</v>
      </c>
      <c r="S21" s="95">
        <f t="shared" si="7"/>
        <v>-1.1697830000001659</v>
      </c>
      <c r="T21" s="95">
        <f t="shared" si="7"/>
        <v>1.0220620000000622</v>
      </c>
      <c r="U21" s="95">
        <f t="shared" si="7"/>
        <v>0.41272699999990436</v>
      </c>
      <c r="V21" s="95">
        <f t="shared" si="7"/>
        <v>-0.75118800000001329</v>
      </c>
      <c r="W21" s="95">
        <f t="shared" si="7"/>
        <v>-3.1375289999998586</v>
      </c>
      <c r="X21" s="95">
        <f t="shared" si="7"/>
        <v>-5.5500480000000607</v>
      </c>
      <c r="Y21" s="95">
        <f t="shared" si="7"/>
        <v>-6.7933830000001763</v>
      </c>
      <c r="Z21" s="95">
        <f t="shared" si="7"/>
        <v>-8.6359259999999267</v>
      </c>
      <c r="AA21" s="95">
        <f t="shared" si="7"/>
        <v>-10.074493000000189</v>
      </c>
      <c r="AB21" s="95">
        <f t="shared" si="7"/>
        <v>-9.1514879999999152</v>
      </c>
      <c r="AC21" s="95">
        <f t="shared" si="7"/>
        <v>-10.612135000000251</v>
      </c>
      <c r="AD21" s="95">
        <f t="shared" si="7"/>
        <v>-5.9955040000000395</v>
      </c>
      <c r="AE21" s="95">
        <f t="shared" si="7"/>
        <v>-1.0541569999999751</v>
      </c>
      <c r="AF21" s="95">
        <f t="shared" si="7"/>
        <v>2.2317440000000488</v>
      </c>
      <c r="AG21" s="95">
        <f t="shared" si="7"/>
        <v>6.173103000000026</v>
      </c>
      <c r="AH21" s="95">
        <f t="shared" si="7"/>
        <v>4.3440280000000371</v>
      </c>
      <c r="AI21" s="95">
        <f t="shared" si="7"/>
        <v>4.8430909999998448</v>
      </c>
      <c r="AJ21" s="95">
        <f t="shared" si="7"/>
        <v>1.8718100000000959</v>
      </c>
      <c r="AK21" s="95">
        <f t="shared" si="7"/>
        <v>-2.8525929999999562</v>
      </c>
      <c r="AL21" s="95">
        <f t="shared" si="7"/>
        <v>-8.6919430000000375</v>
      </c>
      <c r="AM21" s="95">
        <f t="shared" si="7"/>
        <v>-13.218156999999792</v>
      </c>
      <c r="AN21" s="95">
        <f t="shared" si="7"/>
        <v>-16.530090000000143</v>
      </c>
      <c r="AO21" s="95">
        <f t="shared" si="7"/>
        <v>-14.897036999999955</v>
      </c>
      <c r="AP21" s="95">
        <f t="shared" si="7"/>
        <v>-12.101170000000081</v>
      </c>
      <c r="AQ21" s="95">
        <f t="shared" si="7"/>
        <v>-2.6023660000000746</v>
      </c>
      <c r="AR21" s="95">
        <f t="shared" si="7"/>
        <v>7.949196000000029</v>
      </c>
      <c r="AS21" s="95">
        <f t="shared" si="7"/>
        <v>14.020656999999915</v>
      </c>
      <c r="AT21" s="95">
        <f t="shared" si="7"/>
        <v>13.77201800000023</v>
      </c>
      <c r="AU21" s="95">
        <f t="shared" si="7"/>
        <v>13.908505999999875</v>
      </c>
      <c r="AV21" s="95">
        <f t="shared" si="7"/>
        <v>8.3887530000000652</v>
      </c>
      <c r="AW21" s="95">
        <f t="shared" si="7"/>
        <v>-0.98095600000010563</v>
      </c>
      <c r="AX21" s="95">
        <f t="shared" si="7"/>
        <v>-12.683944000000224</v>
      </c>
      <c r="AY21" s="95">
        <f t="shared" si="7"/>
        <v>-21.830879999999866</v>
      </c>
      <c r="AZ21" s="95">
        <f t="shared" si="7"/>
        <v>-29.606593999999973</v>
      </c>
      <c r="BA21" s="95">
        <f t="shared" si="7"/>
        <v>-33.119571000000008</v>
      </c>
      <c r="BB21" s="95">
        <f t="shared" si="7"/>
        <v>-29.179899999999975</v>
      </c>
      <c r="BC21" s="95">
        <f t="shared" si="7"/>
        <v>-21.269334000000129</v>
      </c>
      <c r="BD21" s="95">
        <f t="shared" si="7"/>
        <v>-8.6136249999999563</v>
      </c>
      <c r="BE21" s="95">
        <f t="shared" si="7"/>
        <v>-1.5180930000000217</v>
      </c>
      <c r="BF21" s="95">
        <f t="shared" si="7"/>
        <v>0.79866800000007743</v>
      </c>
      <c r="BG21" s="95">
        <f t="shared" si="7"/>
        <v>-0.75379900000007183</v>
      </c>
      <c r="BH21" s="95">
        <f t="shared" si="7"/>
        <v>0.35010999999997239</v>
      </c>
      <c r="BI21" s="95">
        <f t="shared" si="7"/>
        <v>-4.5732380000000603</v>
      </c>
      <c r="BJ21" s="95">
        <f t="shared" si="7"/>
        <v>-8.1111880000000838</v>
      </c>
      <c r="BK21" s="95">
        <f t="shared" si="7"/>
        <v>-11.381918999999925</v>
      </c>
      <c r="BL21" s="95">
        <f t="shared" si="7"/>
        <v>-16.539340999999979</v>
      </c>
      <c r="BM21" s="95">
        <f t="shared" si="7"/>
        <v>-16.228145999999867</v>
      </c>
      <c r="BN21" s="95">
        <f t="shared" si="7"/>
        <v>-11.607217000000105</v>
      </c>
      <c r="BO21" s="95">
        <f t="shared" si="7"/>
        <v>-6.1210290000001351</v>
      </c>
      <c r="BP21" s="95">
        <f t="shared" si="7"/>
        <v>-0.3600490000001173</v>
      </c>
      <c r="BQ21" s="95">
        <f t="shared" ref="BQ21:CU21" si="8">SUM(BQ16:BQ20)</f>
        <v>2.740777999999807</v>
      </c>
      <c r="BR21" s="95">
        <f t="shared" si="8"/>
        <v>2.938224999999818</v>
      </c>
      <c r="BS21" s="95">
        <f t="shared" si="8"/>
        <v>4.0207800000002862</v>
      </c>
      <c r="BT21" s="95">
        <f t="shared" si="8"/>
        <v>1.5825779999998986</v>
      </c>
      <c r="BU21" s="95">
        <f t="shared" si="8"/>
        <v>-3.3779369999997471</v>
      </c>
      <c r="BV21" s="95">
        <f t="shared" si="8"/>
        <v>-5.265141000000142</v>
      </c>
      <c r="BW21" s="95">
        <f t="shared" si="8"/>
        <v>-10.028103999999871</v>
      </c>
      <c r="BX21" s="95">
        <f t="shared" si="8"/>
        <v>-8.917389999999898</v>
      </c>
      <c r="BY21" s="95">
        <f t="shared" si="8"/>
        <v>-7.2015740000000505</v>
      </c>
      <c r="BZ21" s="95">
        <f t="shared" si="8"/>
        <v>-7.2892609999999536</v>
      </c>
      <c r="CA21" s="95">
        <f t="shared" si="8"/>
        <v>-7.2937310000000366</v>
      </c>
      <c r="CB21" s="95">
        <f t="shared" si="8"/>
        <v>-6.3427129999998328</v>
      </c>
      <c r="CC21" s="95">
        <f t="shared" si="8"/>
        <v>-3.6793969999998808</v>
      </c>
      <c r="CD21" s="95">
        <f t="shared" si="8"/>
        <v>-4.1469130000003247</v>
      </c>
      <c r="CE21" s="95">
        <f t="shared" si="8"/>
        <v>-5.5882889999999179</v>
      </c>
      <c r="CF21" s="95">
        <f t="shared" si="8"/>
        <v>-5.7522040000001198</v>
      </c>
      <c r="CG21" s="95">
        <f t="shared" si="8"/>
        <v>-7.0127029999997603</v>
      </c>
      <c r="CH21" s="95">
        <f t="shared" si="8"/>
        <v>-6.1041310000001658</v>
      </c>
      <c r="CI21" s="95">
        <f t="shared" si="8"/>
        <v>-7.662155000000098</v>
      </c>
      <c r="CJ21" s="95">
        <f t="shared" si="8"/>
        <v>-11.492583000000536</v>
      </c>
      <c r="CK21" s="95">
        <f t="shared" si="8"/>
        <v>-10.912998999999843</v>
      </c>
      <c r="CL21" s="95">
        <f t="shared" si="8"/>
        <v>-12.064222000000314</v>
      </c>
      <c r="CM21" s="95">
        <f t="shared" si="8"/>
        <v>-6.7533119999999371</v>
      </c>
      <c r="CN21" s="95">
        <f t="shared" si="8"/>
        <v>-1.411025999999822</v>
      </c>
      <c r="CO21" s="95">
        <f t="shared" si="8"/>
        <v>0</v>
      </c>
      <c r="CP21" s="95">
        <f t="shared" si="8"/>
        <v>0</v>
      </c>
      <c r="CQ21" s="95">
        <f t="shared" si="8"/>
        <v>0</v>
      </c>
      <c r="CR21" s="95">
        <f t="shared" si="8"/>
        <v>0</v>
      </c>
      <c r="CS21" s="95">
        <f t="shared" si="8"/>
        <v>0</v>
      </c>
      <c r="CT21" s="95">
        <f t="shared" si="8"/>
        <v>0</v>
      </c>
      <c r="CU21" s="96">
        <f t="shared" si="8"/>
        <v>0</v>
      </c>
    </row>
    <row r="23" spans="1:100" x14ac:dyDescent="0.2">
      <c r="B23" s="97"/>
    </row>
    <row r="24" spans="1:100" x14ac:dyDescent="0.2">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25"/>
      <c r="CP24" s="25"/>
      <c r="CQ24" s="25"/>
      <c r="CR24" s="25"/>
      <c r="CS24" s="25"/>
    </row>
    <row r="25" spans="1:100" x14ac:dyDescent="0.2">
      <c r="A25" s="82" t="s">
        <v>127</v>
      </c>
      <c r="B25" s="25"/>
      <c r="C25" s="98" t="s">
        <v>79</v>
      </c>
      <c r="D25" s="99">
        <f>D11</f>
        <v>449.94135937943418</v>
      </c>
      <c r="E25" s="99">
        <f t="shared" ref="E25:BP25" si="9">E11</f>
        <v>425.52438444310189</v>
      </c>
      <c r="F25" s="99">
        <f t="shared" si="9"/>
        <v>385.67059931085487</v>
      </c>
      <c r="G25" s="99">
        <f t="shared" si="9"/>
        <v>398.68197587420883</v>
      </c>
      <c r="H25" s="99">
        <f t="shared" si="9"/>
        <v>407.93626017349669</v>
      </c>
      <c r="I25" s="99">
        <f t="shared" si="9"/>
        <v>416.17699239875054</v>
      </c>
      <c r="J25" s="99">
        <f t="shared" si="9"/>
        <v>493.327546647536</v>
      </c>
      <c r="K25" s="99">
        <f t="shared" si="9"/>
        <v>572.93857068474472</v>
      </c>
      <c r="L25" s="99">
        <f t="shared" si="9"/>
        <v>610.99166303620325</v>
      </c>
      <c r="M25" s="99">
        <f t="shared" si="9"/>
        <v>612.63623853455113</v>
      </c>
      <c r="N25" s="99">
        <f t="shared" si="9"/>
        <v>549.67402574181199</v>
      </c>
      <c r="O25" s="99">
        <f t="shared" si="9"/>
        <v>571.672030433141</v>
      </c>
      <c r="P25" s="99">
        <f t="shared" si="9"/>
        <v>458.87664264886229</v>
      </c>
      <c r="Q25" s="99">
        <f t="shared" si="9"/>
        <v>417.65585125232462</v>
      </c>
      <c r="R25" s="99">
        <f t="shared" si="9"/>
        <v>398.94914825328726</v>
      </c>
      <c r="S25" s="99">
        <f t="shared" si="9"/>
        <v>407.06673484719994</v>
      </c>
      <c r="T25" s="99">
        <f t="shared" si="9"/>
        <v>413.77499974154699</v>
      </c>
      <c r="U25" s="99">
        <f t="shared" si="9"/>
        <v>418.68482483793832</v>
      </c>
      <c r="V25" s="99">
        <f t="shared" si="9"/>
        <v>493.66641986099449</v>
      </c>
      <c r="W25" s="99">
        <f t="shared" si="9"/>
        <v>545.88759875583014</v>
      </c>
      <c r="X25" s="99">
        <f t="shared" si="9"/>
        <v>589.05624587964803</v>
      </c>
      <c r="Y25" s="99">
        <f t="shared" si="9"/>
        <v>575.52797656245605</v>
      </c>
      <c r="Z25" s="99">
        <f t="shared" si="9"/>
        <v>509.5466407398772</v>
      </c>
      <c r="AA25" s="99">
        <f t="shared" si="9"/>
        <v>527.72401764113465</v>
      </c>
      <c r="AB25" s="99">
        <f t="shared" si="9"/>
        <v>439.36043256712946</v>
      </c>
      <c r="AC25" s="99">
        <f t="shared" si="9"/>
        <v>407.51581916321777</v>
      </c>
      <c r="AD25" s="99">
        <f t="shared" si="9"/>
        <v>377.39860952261233</v>
      </c>
      <c r="AE25" s="99">
        <f t="shared" si="9"/>
        <v>399.30661613979237</v>
      </c>
      <c r="AF25" s="99">
        <f t="shared" si="9"/>
        <v>402.82952191410249</v>
      </c>
      <c r="AG25" s="99">
        <f t="shared" si="9"/>
        <v>428.56670269764942</v>
      </c>
      <c r="AH25" s="99">
        <f t="shared" si="9"/>
        <v>491.24621051494813</v>
      </c>
      <c r="AI25" s="99">
        <f t="shared" si="9"/>
        <v>557.9046484197205</v>
      </c>
      <c r="AJ25" s="99">
        <f t="shared" si="9"/>
        <v>609.89325301958729</v>
      </c>
      <c r="AK25" s="99">
        <f t="shared" si="9"/>
        <v>591.03692587817943</v>
      </c>
      <c r="AL25" s="99">
        <f t="shared" si="9"/>
        <v>542.44142959101544</v>
      </c>
      <c r="AM25" s="99">
        <f t="shared" si="9"/>
        <v>542.22032555094097</v>
      </c>
      <c r="AN25" s="99">
        <f t="shared" si="9"/>
        <v>443.358456070297</v>
      </c>
      <c r="AO25" s="99">
        <f t="shared" si="9"/>
        <v>386.30740244884896</v>
      </c>
      <c r="AP25" s="99">
        <f t="shared" si="9"/>
        <v>362.66160519487937</v>
      </c>
      <c r="AQ25" s="99">
        <f t="shared" si="9"/>
        <v>390.0052488511086</v>
      </c>
      <c r="AR25" s="99">
        <f t="shared" si="9"/>
        <v>401.45547016287782</v>
      </c>
      <c r="AS25" s="99">
        <f t="shared" si="9"/>
        <v>436.7344846604048</v>
      </c>
      <c r="AT25" s="99">
        <f t="shared" si="9"/>
        <v>511.68204800687232</v>
      </c>
      <c r="AU25" s="99">
        <f t="shared" si="9"/>
        <v>571.12605197220103</v>
      </c>
      <c r="AV25" s="99">
        <f t="shared" si="9"/>
        <v>629.34413152924242</v>
      </c>
      <c r="AW25" s="99">
        <f t="shared" si="9"/>
        <v>627.78255311651515</v>
      </c>
      <c r="AX25" s="99">
        <f t="shared" si="9"/>
        <v>533.20590012906712</v>
      </c>
      <c r="AY25" s="99">
        <f t="shared" si="9"/>
        <v>515.03169578207257</v>
      </c>
      <c r="AZ25" s="99">
        <f t="shared" si="9"/>
        <v>431.67547795538684</v>
      </c>
      <c r="BA25" s="99">
        <f t="shared" si="9"/>
        <v>392.72361297907133</v>
      </c>
      <c r="BB25" s="99">
        <f t="shared" si="9"/>
        <v>361.10379153915341</v>
      </c>
      <c r="BC25" s="99">
        <f t="shared" si="9"/>
        <v>381.14757330277246</v>
      </c>
      <c r="BD25" s="99">
        <f t="shared" si="9"/>
        <v>393.92605579595153</v>
      </c>
      <c r="BE25" s="99">
        <f t="shared" si="9"/>
        <v>417.29463258168573</v>
      </c>
      <c r="BF25" s="99">
        <f t="shared" si="9"/>
        <v>481.44513597690553</v>
      </c>
      <c r="BG25" s="99">
        <f t="shared" si="9"/>
        <v>534.36060229269833</v>
      </c>
      <c r="BH25" s="99">
        <f t="shared" si="9"/>
        <v>611.448299128646</v>
      </c>
      <c r="BI25" s="99">
        <f t="shared" si="9"/>
        <v>624.67186416933225</v>
      </c>
      <c r="BJ25" s="99">
        <f t="shared" si="9"/>
        <v>537.28179158308296</v>
      </c>
      <c r="BK25" s="99">
        <f t="shared" si="9"/>
        <v>541.03090310998266</v>
      </c>
      <c r="BL25" s="99">
        <f t="shared" si="9"/>
        <v>426.28141437290378</v>
      </c>
      <c r="BM25" s="99">
        <f t="shared" si="9"/>
        <v>398.27878538810006</v>
      </c>
      <c r="BN25" s="99">
        <f t="shared" si="9"/>
        <v>362.31177625901131</v>
      </c>
      <c r="BO25" s="99">
        <f t="shared" si="9"/>
        <v>378.08377064526923</v>
      </c>
      <c r="BP25" s="99">
        <f t="shared" si="9"/>
        <v>385.96431172643548</v>
      </c>
      <c r="BQ25" s="99">
        <f t="shared" ref="BQ25:CN25" si="10">BQ11</f>
        <v>403.41911536020541</v>
      </c>
      <c r="BR25" s="99">
        <f t="shared" si="10"/>
        <v>457.59318532609848</v>
      </c>
      <c r="BS25" s="99">
        <f t="shared" si="10"/>
        <v>535.61854442536583</v>
      </c>
      <c r="BT25" s="99">
        <f t="shared" si="10"/>
        <v>617.8305306513256</v>
      </c>
      <c r="BU25" s="99">
        <f t="shared" si="10"/>
        <v>571.49654357964778</v>
      </c>
      <c r="BV25" s="99">
        <f t="shared" si="10"/>
        <v>482.67447501102805</v>
      </c>
      <c r="BW25" s="99">
        <f t="shared" si="10"/>
        <v>505.14222668779053</v>
      </c>
      <c r="BX25" s="99">
        <f t="shared" si="10"/>
        <v>410.94916000127182</v>
      </c>
      <c r="BY25" s="99">
        <f t="shared" si="10"/>
        <v>402.41145665364309</v>
      </c>
      <c r="BZ25" s="99">
        <f t="shared" si="10"/>
        <v>376.43158043100402</v>
      </c>
      <c r="CA25" s="99">
        <f t="shared" si="10"/>
        <v>382.49357283309013</v>
      </c>
      <c r="CB25" s="99">
        <f t="shared" si="10"/>
        <v>385.81629136419758</v>
      </c>
      <c r="CC25" s="99">
        <f t="shared" si="10"/>
        <v>389.42002232415416</v>
      </c>
      <c r="CD25" s="99">
        <f t="shared" si="10"/>
        <v>437.95613924068016</v>
      </c>
      <c r="CE25" s="99">
        <f t="shared" si="10"/>
        <v>470.09097543777096</v>
      </c>
      <c r="CF25" s="99">
        <f t="shared" si="10"/>
        <v>528.70213804828097</v>
      </c>
      <c r="CG25" s="99">
        <f t="shared" si="10"/>
        <v>532.24009916110617</v>
      </c>
      <c r="CH25" s="99">
        <f t="shared" si="10"/>
        <v>514.07156165020808</v>
      </c>
      <c r="CI25" s="99">
        <f t="shared" si="10"/>
        <v>486.67882097880641</v>
      </c>
      <c r="CJ25" s="99">
        <f t="shared" si="10"/>
        <v>414.85116588625232</v>
      </c>
      <c r="CK25" s="99">
        <f t="shared" si="10"/>
        <v>396.87535828702187</v>
      </c>
      <c r="CL25" s="99">
        <f t="shared" si="10"/>
        <v>367.27953285106855</v>
      </c>
      <c r="CM25" s="99">
        <f t="shared" si="10"/>
        <v>381.07237835955232</v>
      </c>
      <c r="CN25" s="99">
        <f t="shared" si="10"/>
        <v>384.33566346676457</v>
      </c>
      <c r="CO25" s="25"/>
      <c r="CP25" s="25"/>
      <c r="CQ25" s="25"/>
      <c r="CR25" s="25"/>
      <c r="CS25" s="25"/>
    </row>
    <row r="26" spans="1:100" x14ac:dyDescent="0.2">
      <c r="A26" s="81" t="s">
        <v>80</v>
      </c>
      <c r="B26" s="25"/>
      <c r="C26" s="98" t="s">
        <v>81</v>
      </c>
      <c r="D26" s="99">
        <f>D5-D11</f>
        <v>-1.1757543794341814</v>
      </c>
      <c r="E26" s="99">
        <f t="shared" ref="E26:BK26" si="11">E5-E11</f>
        <v>-4.0575443101886322E-2</v>
      </c>
      <c r="F26" s="99">
        <f t="shared" si="11"/>
        <v>0.39478368914512885</v>
      </c>
      <c r="G26" s="99">
        <f t="shared" si="11"/>
        <v>-4.2746438742088344</v>
      </c>
      <c r="H26" s="99">
        <f t="shared" si="11"/>
        <v>-8.2713371734967041</v>
      </c>
      <c r="I26" s="99">
        <f t="shared" si="11"/>
        <v>-9.3930603987505492</v>
      </c>
      <c r="J26" s="99">
        <f t="shared" si="11"/>
        <v>-10.516660647536014</v>
      </c>
      <c r="K26" s="99">
        <f t="shared" si="11"/>
        <v>-7.8386796847447613</v>
      </c>
      <c r="L26" s="99">
        <f t="shared" si="11"/>
        <v>-5.3109170362032501</v>
      </c>
      <c r="M26" s="99">
        <f t="shared" si="11"/>
        <v>-3.6983625345510518</v>
      </c>
      <c r="N26" s="99">
        <f t="shared" si="11"/>
        <v>-2.7852347418120189</v>
      </c>
      <c r="O26" s="99">
        <f t="shared" si="11"/>
        <v>0.60345056685901</v>
      </c>
      <c r="P26" s="100">
        <f t="shared" si="11"/>
        <v>0.1625823511377007</v>
      </c>
      <c r="Q26" s="100">
        <f t="shared" si="11"/>
        <v>3.4492527476753594</v>
      </c>
      <c r="R26" s="100">
        <f t="shared" si="11"/>
        <v>0.48160074671272923</v>
      </c>
      <c r="S26" s="100">
        <f t="shared" si="11"/>
        <v>-1.5680328471999587</v>
      </c>
      <c r="T26" s="100">
        <f t="shared" si="11"/>
        <v>-3.8049957415469748</v>
      </c>
      <c r="U26" s="100">
        <f t="shared" si="11"/>
        <v>-3.2286828379383223</v>
      </c>
      <c r="V26" s="100">
        <f t="shared" si="11"/>
        <v>-2.5690728609944813</v>
      </c>
      <c r="W26" s="100">
        <f t="shared" si="11"/>
        <v>-0.53395675583010416</v>
      </c>
      <c r="X26" s="100">
        <f t="shared" si="11"/>
        <v>1.5882221203519293</v>
      </c>
      <c r="Y26" s="100">
        <f t="shared" si="11"/>
        <v>2.9225444375439338</v>
      </c>
      <c r="Z26" s="100">
        <f t="shared" si="11"/>
        <v>5.2088592601227788</v>
      </c>
      <c r="AA26" s="100">
        <f t="shared" si="11"/>
        <v>6.5251703588653527</v>
      </c>
      <c r="AB26" s="101">
        <f t="shared" si="11"/>
        <v>6.0594484328705107</v>
      </c>
      <c r="AC26" s="101">
        <f t="shared" si="11"/>
        <v>7.7442048367822167</v>
      </c>
      <c r="AD26" s="101">
        <f t="shared" si="11"/>
        <v>3.3395264773876647</v>
      </c>
      <c r="AE26" s="101">
        <f t="shared" si="11"/>
        <v>-1.756000139792377</v>
      </c>
      <c r="AF26" s="101">
        <f t="shared" si="11"/>
        <v>-5.0666939141025296</v>
      </c>
      <c r="AG26" s="101">
        <f t="shared" si="11"/>
        <v>-9.1891806976494195</v>
      </c>
      <c r="AH26" s="101">
        <f t="shared" si="11"/>
        <v>-7.8012185149481184</v>
      </c>
      <c r="AI26" s="101">
        <f t="shared" si="11"/>
        <v>-8.7693964197205787</v>
      </c>
      <c r="AJ26" s="101">
        <f t="shared" si="11"/>
        <v>-6.1639900195872315</v>
      </c>
      <c r="AK26" s="101">
        <f t="shared" si="11"/>
        <v>-1.3068838781794057</v>
      </c>
      <c r="AL26" s="101">
        <f t="shared" si="11"/>
        <v>4.87446140898453</v>
      </c>
      <c r="AM26" s="101">
        <f t="shared" si="11"/>
        <v>9.4022314490590588</v>
      </c>
      <c r="AN26" s="102">
        <f t="shared" si="11"/>
        <v>21.208638929703</v>
      </c>
      <c r="AO26" s="102">
        <f t="shared" si="11"/>
        <v>18.973553551151042</v>
      </c>
      <c r="AP26" s="102">
        <f t="shared" si="11"/>
        <v>15.928163805120619</v>
      </c>
      <c r="AQ26" s="102">
        <f t="shared" si="11"/>
        <v>6.717904148891364</v>
      </c>
      <c r="AR26" s="102">
        <f t="shared" si="11"/>
        <v>-3.7128291628778243</v>
      </c>
      <c r="AS26" s="102">
        <f t="shared" si="11"/>
        <v>-9.4120076604048108</v>
      </c>
      <c r="AT26" s="102">
        <f t="shared" si="11"/>
        <v>-8.3724830068723008</v>
      </c>
      <c r="AU26" s="102">
        <f t="shared" si="11"/>
        <v>-7.8816869722010097</v>
      </c>
      <c r="AV26" s="102">
        <f t="shared" si="11"/>
        <v>-1.747586529242426</v>
      </c>
      <c r="AW26" s="102">
        <f t="shared" si="11"/>
        <v>7.605643883484845</v>
      </c>
      <c r="AX26" s="102">
        <f t="shared" si="11"/>
        <v>18.310609870932922</v>
      </c>
      <c r="AY26" s="102">
        <f t="shared" si="11"/>
        <v>27.265762217927431</v>
      </c>
      <c r="AZ26" s="103">
        <f t="shared" si="11"/>
        <v>19.690037044613177</v>
      </c>
      <c r="BA26" s="103">
        <f t="shared" si="11"/>
        <v>24.097826020928665</v>
      </c>
      <c r="BB26" s="103">
        <f t="shared" si="11"/>
        <v>20.884533460846626</v>
      </c>
      <c r="BC26" s="103">
        <f t="shared" si="11"/>
        <v>12.513516697227544</v>
      </c>
      <c r="BD26" s="103">
        <f t="shared" si="11"/>
        <v>-0.43574279595151211</v>
      </c>
      <c r="BE26" s="103">
        <f t="shared" si="11"/>
        <v>-8.0681035816857616</v>
      </c>
      <c r="BF26" s="103">
        <f t="shared" si="11"/>
        <v>-11.858545976905532</v>
      </c>
      <c r="BG26" s="103">
        <f t="shared" si="11"/>
        <v>-11.521666292698342</v>
      </c>
      <c r="BH26" s="103">
        <f t="shared" si="11"/>
        <v>-14.396453128645931</v>
      </c>
      <c r="BI26" s="103">
        <f t="shared" si="11"/>
        <v>-9.7768801693322303</v>
      </c>
      <c r="BJ26" s="103">
        <f t="shared" si="11"/>
        <v>-4.2313835830829021</v>
      </c>
      <c r="BK26" s="103">
        <f t="shared" si="11"/>
        <v>-1.0467781099827107</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5"/>
      <c r="CP26" s="25"/>
      <c r="CQ26" s="25"/>
      <c r="CR26" s="25"/>
      <c r="CS26" s="25"/>
    </row>
    <row r="27" spans="1:100" x14ac:dyDescent="0.2">
      <c r="A27" s="81" t="s">
        <v>82</v>
      </c>
      <c r="B27" s="25"/>
      <c r="C27" s="104" t="s">
        <v>83</v>
      </c>
      <c r="D27" s="105">
        <v>30</v>
      </c>
      <c r="E27" s="105">
        <v>31</v>
      </c>
      <c r="F27" s="105">
        <v>30</v>
      </c>
      <c r="G27" s="105">
        <v>31</v>
      </c>
      <c r="H27" s="105">
        <v>31</v>
      </c>
      <c r="I27" s="105">
        <v>30</v>
      </c>
      <c r="J27" s="105">
        <v>31</v>
      </c>
      <c r="K27" s="105">
        <v>30</v>
      </c>
      <c r="L27" s="105">
        <v>31</v>
      </c>
      <c r="M27" s="105">
        <v>31</v>
      </c>
      <c r="N27" s="105">
        <v>28</v>
      </c>
      <c r="O27" s="105">
        <v>31</v>
      </c>
      <c r="P27" s="106">
        <v>30</v>
      </c>
      <c r="Q27" s="106">
        <v>31</v>
      </c>
      <c r="R27" s="106">
        <v>30</v>
      </c>
      <c r="S27" s="106">
        <v>31</v>
      </c>
      <c r="T27" s="106">
        <v>31</v>
      </c>
      <c r="U27" s="106">
        <v>30</v>
      </c>
      <c r="V27" s="106">
        <v>31</v>
      </c>
      <c r="W27" s="106">
        <v>30</v>
      </c>
      <c r="X27" s="106">
        <v>31</v>
      </c>
      <c r="Y27" s="106">
        <v>31</v>
      </c>
      <c r="Z27" s="106">
        <v>28</v>
      </c>
      <c r="AA27" s="106">
        <v>31</v>
      </c>
      <c r="AB27" s="107">
        <v>30</v>
      </c>
      <c r="AC27" s="107">
        <v>31</v>
      </c>
      <c r="AD27" s="107">
        <v>30</v>
      </c>
      <c r="AE27" s="107">
        <v>31</v>
      </c>
      <c r="AF27" s="107">
        <v>31</v>
      </c>
      <c r="AG27" s="107">
        <v>30</v>
      </c>
      <c r="AH27" s="107">
        <v>31</v>
      </c>
      <c r="AI27" s="107">
        <v>30</v>
      </c>
      <c r="AJ27" s="107">
        <v>31</v>
      </c>
      <c r="AK27" s="107">
        <v>31</v>
      </c>
      <c r="AL27" s="107">
        <v>28</v>
      </c>
      <c r="AM27" s="107">
        <v>31</v>
      </c>
      <c r="AN27" s="108">
        <v>30</v>
      </c>
      <c r="AO27" s="108">
        <v>31</v>
      </c>
      <c r="AP27" s="108">
        <v>30</v>
      </c>
      <c r="AQ27" s="108">
        <v>31</v>
      </c>
      <c r="AR27" s="108">
        <v>31</v>
      </c>
      <c r="AS27" s="108">
        <v>30</v>
      </c>
      <c r="AT27" s="108">
        <v>31</v>
      </c>
      <c r="AU27" s="108">
        <v>30</v>
      </c>
      <c r="AV27" s="108">
        <v>31</v>
      </c>
      <c r="AW27" s="108">
        <v>31</v>
      </c>
      <c r="AX27" s="108">
        <v>28</v>
      </c>
      <c r="AY27" s="108">
        <v>31</v>
      </c>
      <c r="AZ27" s="109">
        <v>30</v>
      </c>
      <c r="BA27" s="109">
        <v>31</v>
      </c>
      <c r="BB27" s="109">
        <v>30</v>
      </c>
      <c r="BC27" s="109">
        <v>31</v>
      </c>
      <c r="BD27" s="109">
        <v>31</v>
      </c>
      <c r="BE27" s="109">
        <v>30</v>
      </c>
      <c r="BF27" s="109">
        <v>31</v>
      </c>
      <c r="BG27" s="109">
        <v>30</v>
      </c>
      <c r="BH27" s="109">
        <v>31</v>
      </c>
      <c r="BI27" s="109">
        <v>31</v>
      </c>
      <c r="BJ27" s="109">
        <v>28</v>
      </c>
      <c r="BK27" s="109">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5"/>
      <c r="CP27" s="25"/>
      <c r="CQ27" s="25"/>
      <c r="CR27" s="25"/>
      <c r="CS27" s="25"/>
    </row>
    <row r="28" spans="1:100" ht="25.5" x14ac:dyDescent="0.2">
      <c r="A28" s="110" t="s">
        <v>84</v>
      </c>
      <c r="B28" s="25"/>
      <c r="C28" s="104" t="s">
        <v>85</v>
      </c>
      <c r="D28" s="99">
        <f>(SUM($D$26:$O$26))*D27/365</f>
        <v>-4.2992047937946669</v>
      </c>
      <c r="E28" s="99">
        <f t="shared" ref="E28:O28" si="12">(SUM($D$26:$O$26))*E27/365</f>
        <v>-4.4425116202544892</v>
      </c>
      <c r="F28" s="99">
        <f t="shared" si="12"/>
        <v>-4.2992047937946669</v>
      </c>
      <c r="G28" s="99">
        <f t="shared" si="12"/>
        <v>-4.4425116202544892</v>
      </c>
      <c r="H28" s="99">
        <f t="shared" si="12"/>
        <v>-4.4425116202544892</v>
      </c>
      <c r="I28" s="99">
        <f t="shared" si="12"/>
        <v>-4.2992047937946669</v>
      </c>
      <c r="J28" s="99">
        <f t="shared" si="12"/>
        <v>-4.4425116202544892</v>
      </c>
      <c r="K28" s="99">
        <f t="shared" si="12"/>
        <v>-4.2992047937946669</v>
      </c>
      <c r="L28" s="99">
        <f t="shared" si="12"/>
        <v>-4.4425116202544892</v>
      </c>
      <c r="M28" s="99">
        <f t="shared" si="12"/>
        <v>-4.4425116202544892</v>
      </c>
      <c r="N28" s="99">
        <f t="shared" si="12"/>
        <v>-4.0125911408750223</v>
      </c>
      <c r="O28" s="99">
        <f t="shared" si="12"/>
        <v>-4.4425116202544892</v>
      </c>
      <c r="P28" s="100">
        <f>(SUM($P$26:$AA$26))*P27/365</f>
        <v>0.70960199826574866</v>
      </c>
      <c r="Q28" s="100">
        <f t="shared" ref="Q28:AA28" si="13">(SUM($P$26:$AA$26))*Q27/365</f>
        <v>0.73325539820794028</v>
      </c>
      <c r="R28" s="100">
        <f t="shared" si="13"/>
        <v>0.70960199826574866</v>
      </c>
      <c r="S28" s="100">
        <f t="shared" si="13"/>
        <v>0.73325539820794028</v>
      </c>
      <c r="T28" s="100">
        <f t="shared" si="13"/>
        <v>0.73325539820794028</v>
      </c>
      <c r="U28" s="100">
        <f t="shared" si="13"/>
        <v>0.70960199826574866</v>
      </c>
      <c r="V28" s="100">
        <f t="shared" si="13"/>
        <v>0.73325539820794028</v>
      </c>
      <c r="W28" s="100">
        <f t="shared" si="13"/>
        <v>0.70960199826574866</v>
      </c>
      <c r="X28" s="100">
        <f t="shared" si="13"/>
        <v>0.73325539820794028</v>
      </c>
      <c r="Y28" s="100">
        <f t="shared" si="13"/>
        <v>0.73325539820794028</v>
      </c>
      <c r="Z28" s="100">
        <f t="shared" si="13"/>
        <v>0.66229519838136541</v>
      </c>
      <c r="AA28" s="100">
        <f t="shared" si="13"/>
        <v>0.73325539820794028</v>
      </c>
      <c r="AB28" s="101">
        <f>(SUM($AB$26:$AM$26))*AB27/365</f>
        <v>-0.70960199826539827</v>
      </c>
      <c r="AC28" s="101">
        <f t="shared" ref="AC28:AM28" si="14">(SUM($AB$26:$AM$26))*AC27/365</f>
        <v>-0.73325539820757824</v>
      </c>
      <c r="AD28" s="101">
        <f t="shared" si="14"/>
        <v>-0.70960199826539827</v>
      </c>
      <c r="AE28" s="101">
        <f t="shared" si="14"/>
        <v>-0.73325539820757824</v>
      </c>
      <c r="AF28" s="101">
        <f t="shared" si="14"/>
        <v>-0.73325539820757824</v>
      </c>
      <c r="AG28" s="101">
        <f t="shared" si="14"/>
        <v>-0.70960199826539827</v>
      </c>
      <c r="AH28" s="101">
        <f t="shared" si="14"/>
        <v>-0.73325539820757824</v>
      </c>
      <c r="AI28" s="101">
        <f t="shared" si="14"/>
        <v>-0.70960199826539827</v>
      </c>
      <c r="AJ28" s="101">
        <f t="shared" si="14"/>
        <v>-0.73325539820757824</v>
      </c>
      <c r="AK28" s="101">
        <f t="shared" si="14"/>
        <v>-0.73325539820757824</v>
      </c>
      <c r="AL28" s="101">
        <f>(SUM($AB$26:$AM$26))*AL27/365</f>
        <v>-0.66229519838103845</v>
      </c>
      <c r="AM28" s="101">
        <f t="shared" si="14"/>
        <v>-0.73325539820757824</v>
      </c>
      <c r="AN28" s="102">
        <f>(SUM($AN$26:$AY$26))*AN27/365</f>
        <v>6.9767410747079053</v>
      </c>
      <c r="AO28" s="102">
        <f>(SUM($AN$26:$AY$26))*AO27/365</f>
        <v>7.2092991105315027</v>
      </c>
      <c r="AP28" s="102">
        <f t="shared" ref="AP28:AY28" si="15">(SUM($AN$26:$AY$26))*AP27/365</f>
        <v>6.9767410747079053</v>
      </c>
      <c r="AQ28" s="102">
        <f t="shared" si="15"/>
        <v>7.2092991105315027</v>
      </c>
      <c r="AR28" s="102">
        <f t="shared" si="15"/>
        <v>7.2092991105315027</v>
      </c>
      <c r="AS28" s="102">
        <f t="shared" si="15"/>
        <v>6.9767410747079053</v>
      </c>
      <c r="AT28" s="102">
        <f t="shared" si="15"/>
        <v>7.2092991105315027</v>
      </c>
      <c r="AU28" s="102">
        <f t="shared" si="15"/>
        <v>6.9767410747079053</v>
      </c>
      <c r="AV28" s="102">
        <f t="shared" si="15"/>
        <v>7.2092991105315027</v>
      </c>
      <c r="AW28" s="102">
        <f t="shared" si="15"/>
        <v>7.2092991105315027</v>
      </c>
      <c r="AX28" s="102">
        <f t="shared" si="15"/>
        <v>6.5116250030607112</v>
      </c>
      <c r="AY28" s="102">
        <f t="shared" si="15"/>
        <v>7.2092991105315027</v>
      </c>
      <c r="AZ28" s="103">
        <f>(SUM($AZ$26:$BK$26))*AZ27/365</f>
        <v>1.3027692809861171</v>
      </c>
      <c r="BA28" s="103">
        <f t="shared" ref="BA28:BK28" si="16">(SUM($AZ$26:$BK$26))*BA27/365</f>
        <v>1.3461949236856543</v>
      </c>
      <c r="BB28" s="103">
        <f t="shared" si="16"/>
        <v>1.3027692809861171</v>
      </c>
      <c r="BC28" s="103">
        <f t="shared" si="16"/>
        <v>1.3461949236856543</v>
      </c>
      <c r="BD28" s="103">
        <f t="shared" si="16"/>
        <v>1.3461949236856543</v>
      </c>
      <c r="BE28" s="103">
        <f t="shared" si="16"/>
        <v>1.3027692809861171</v>
      </c>
      <c r="BF28" s="103">
        <f t="shared" si="16"/>
        <v>1.3461949236856543</v>
      </c>
      <c r="BG28" s="103">
        <f t="shared" si="16"/>
        <v>1.3027692809861171</v>
      </c>
      <c r="BH28" s="103">
        <f t="shared" si="16"/>
        <v>1.3461949236856543</v>
      </c>
      <c r="BI28" s="103">
        <f t="shared" si="16"/>
        <v>1.3461949236856543</v>
      </c>
      <c r="BJ28" s="103">
        <f t="shared" si="16"/>
        <v>1.2159179955870427</v>
      </c>
      <c r="BK28" s="103">
        <f t="shared" si="16"/>
        <v>1.3461949236856543</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5"/>
      <c r="CP28" s="25"/>
      <c r="CQ28" s="25"/>
      <c r="CR28" s="25"/>
      <c r="CS28" s="25"/>
    </row>
    <row r="29" spans="1:100" x14ac:dyDescent="0.2">
      <c r="A29" s="168" t="s">
        <v>86</v>
      </c>
      <c r="B29" s="111">
        <v>0.31</v>
      </c>
      <c r="C29" s="104" t="s">
        <v>87</v>
      </c>
      <c r="D29" s="112"/>
      <c r="E29" s="112"/>
      <c r="F29" s="113">
        <f>D$28*$B29</f>
        <v>-1.3327534860763468</v>
      </c>
      <c r="G29" s="113">
        <f t="shared" ref="G29:BR29" si="17">E$28*$B29</f>
        <v>-1.3771786022788917</v>
      </c>
      <c r="H29" s="113">
        <f t="shared" si="17"/>
        <v>-1.3327534860763468</v>
      </c>
      <c r="I29" s="113">
        <f t="shared" si="17"/>
        <v>-1.3771786022788917</v>
      </c>
      <c r="J29" s="113">
        <f t="shared" si="17"/>
        <v>-1.3771786022788917</v>
      </c>
      <c r="K29" s="113">
        <f t="shared" si="17"/>
        <v>-1.3327534860763468</v>
      </c>
      <c r="L29" s="113">
        <f t="shared" si="17"/>
        <v>-1.3771786022788917</v>
      </c>
      <c r="M29" s="113">
        <f t="shared" si="17"/>
        <v>-1.3327534860763468</v>
      </c>
      <c r="N29" s="113">
        <f t="shared" si="17"/>
        <v>-1.3771786022788917</v>
      </c>
      <c r="O29" s="113">
        <f t="shared" si="17"/>
        <v>-1.3771786022788917</v>
      </c>
      <c r="P29" s="113">
        <f t="shared" si="17"/>
        <v>-1.2439032536712569</v>
      </c>
      <c r="Q29" s="113">
        <f t="shared" si="17"/>
        <v>-1.3771786022788917</v>
      </c>
      <c r="R29" s="114">
        <f t="shared" si="17"/>
        <v>0.21997661946238209</v>
      </c>
      <c r="S29" s="114">
        <f t="shared" si="17"/>
        <v>0.2273091734444615</v>
      </c>
      <c r="T29" s="114">
        <f t="shared" si="17"/>
        <v>0.21997661946238209</v>
      </c>
      <c r="U29" s="114">
        <f t="shared" si="17"/>
        <v>0.2273091734444615</v>
      </c>
      <c r="V29" s="114">
        <f t="shared" si="17"/>
        <v>0.2273091734444615</v>
      </c>
      <c r="W29" s="114">
        <f t="shared" si="17"/>
        <v>0.21997661946238209</v>
      </c>
      <c r="X29" s="114">
        <f t="shared" si="17"/>
        <v>0.2273091734444615</v>
      </c>
      <c r="Y29" s="114">
        <f t="shared" si="17"/>
        <v>0.21997661946238209</v>
      </c>
      <c r="Z29" s="114">
        <f t="shared" si="17"/>
        <v>0.2273091734444615</v>
      </c>
      <c r="AA29" s="114">
        <f t="shared" si="17"/>
        <v>0.2273091734444615</v>
      </c>
      <c r="AB29" s="114">
        <f t="shared" si="17"/>
        <v>0.20531151149822327</v>
      </c>
      <c r="AC29" s="114">
        <f t="shared" si="17"/>
        <v>0.2273091734444615</v>
      </c>
      <c r="AD29" s="115">
        <f t="shared" si="17"/>
        <v>-0.21997661946227345</v>
      </c>
      <c r="AE29" s="115">
        <f t="shared" si="17"/>
        <v>-0.22730917344434926</v>
      </c>
      <c r="AF29" s="115">
        <f t="shared" si="17"/>
        <v>-0.21997661946227345</v>
      </c>
      <c r="AG29" s="115">
        <f t="shared" si="17"/>
        <v>-0.22730917344434926</v>
      </c>
      <c r="AH29" s="115">
        <f t="shared" si="17"/>
        <v>-0.22730917344434926</v>
      </c>
      <c r="AI29" s="115">
        <f t="shared" si="17"/>
        <v>-0.21997661946227345</v>
      </c>
      <c r="AJ29" s="115">
        <f t="shared" si="17"/>
        <v>-0.22730917344434926</v>
      </c>
      <c r="AK29" s="115">
        <f t="shared" si="17"/>
        <v>-0.21997661946227345</v>
      </c>
      <c r="AL29" s="115">
        <f t="shared" si="17"/>
        <v>-0.22730917344434926</v>
      </c>
      <c r="AM29" s="115">
        <f t="shared" si="17"/>
        <v>-0.22730917344434926</v>
      </c>
      <c r="AN29" s="115">
        <f>AL$28*$B29</f>
        <v>-0.20531151149812191</v>
      </c>
      <c r="AO29" s="115">
        <f t="shared" si="17"/>
        <v>-0.22730917344434926</v>
      </c>
      <c r="AP29" s="116">
        <f t="shared" si="17"/>
        <v>2.1627897331594506</v>
      </c>
      <c r="AQ29" s="116">
        <f t="shared" si="17"/>
        <v>2.2348827242647658</v>
      </c>
      <c r="AR29" s="116">
        <f t="shared" si="17"/>
        <v>2.1627897331594506</v>
      </c>
      <c r="AS29" s="116">
        <f t="shared" si="17"/>
        <v>2.2348827242647658</v>
      </c>
      <c r="AT29" s="116">
        <f t="shared" si="17"/>
        <v>2.2348827242647658</v>
      </c>
      <c r="AU29" s="116">
        <f t="shared" si="17"/>
        <v>2.1627897331594506</v>
      </c>
      <c r="AV29" s="116">
        <f t="shared" si="17"/>
        <v>2.2348827242647658</v>
      </c>
      <c r="AW29" s="116">
        <f t="shared" si="17"/>
        <v>2.1627897331594506</v>
      </c>
      <c r="AX29" s="116">
        <f t="shared" si="17"/>
        <v>2.2348827242647658</v>
      </c>
      <c r="AY29" s="116">
        <f t="shared" si="17"/>
        <v>2.2348827242647658</v>
      </c>
      <c r="AZ29" s="116">
        <f t="shared" si="17"/>
        <v>2.0186037509488206</v>
      </c>
      <c r="BA29" s="116">
        <f t="shared" si="17"/>
        <v>2.2348827242647658</v>
      </c>
      <c r="BB29" s="117">
        <f t="shared" si="17"/>
        <v>0.40385847710569628</v>
      </c>
      <c r="BC29" s="117">
        <f t="shared" si="17"/>
        <v>0.41732042634255284</v>
      </c>
      <c r="BD29" s="117">
        <f t="shared" si="17"/>
        <v>0.40385847710569628</v>
      </c>
      <c r="BE29" s="117">
        <f t="shared" si="17"/>
        <v>0.41732042634255284</v>
      </c>
      <c r="BF29" s="117">
        <f t="shared" si="17"/>
        <v>0.41732042634255284</v>
      </c>
      <c r="BG29" s="117">
        <f t="shared" si="17"/>
        <v>0.40385847710569628</v>
      </c>
      <c r="BH29" s="117">
        <f t="shared" si="17"/>
        <v>0.41732042634255284</v>
      </c>
      <c r="BI29" s="117">
        <f t="shared" si="17"/>
        <v>0.40385847710569628</v>
      </c>
      <c r="BJ29" s="117">
        <f t="shared" si="17"/>
        <v>0.41732042634255284</v>
      </c>
      <c r="BK29" s="117">
        <f t="shared" si="17"/>
        <v>0.41732042634255284</v>
      </c>
      <c r="BL29" s="117">
        <f t="shared" si="17"/>
        <v>0.37693457863198326</v>
      </c>
      <c r="BM29" s="117">
        <f t="shared" si="17"/>
        <v>0.41732042634255284</v>
      </c>
      <c r="BN29" s="118">
        <f t="shared" si="17"/>
        <v>0</v>
      </c>
      <c r="BO29" s="118">
        <f t="shared" si="17"/>
        <v>0</v>
      </c>
      <c r="BP29" s="118">
        <f t="shared" si="17"/>
        <v>0</v>
      </c>
      <c r="BQ29" s="118">
        <f t="shared" si="17"/>
        <v>0</v>
      </c>
      <c r="BR29" s="118">
        <f t="shared" si="17"/>
        <v>0</v>
      </c>
      <c r="BS29" s="118">
        <f t="shared" ref="BS29:CN29" si="18">BQ$28*$B29</f>
        <v>0</v>
      </c>
      <c r="BT29" s="118">
        <f t="shared" si="18"/>
        <v>0</v>
      </c>
      <c r="BU29" s="118">
        <f t="shared" si="18"/>
        <v>0</v>
      </c>
      <c r="BV29" s="118">
        <f t="shared" si="18"/>
        <v>0</v>
      </c>
      <c r="BW29" s="118">
        <f t="shared" si="18"/>
        <v>0</v>
      </c>
      <c r="BX29" s="118">
        <f t="shared" si="18"/>
        <v>0</v>
      </c>
      <c r="BY29" s="118">
        <f t="shared" si="18"/>
        <v>0</v>
      </c>
      <c r="BZ29" s="119">
        <f t="shared" si="18"/>
        <v>0</v>
      </c>
      <c r="CA29" s="119">
        <f t="shared" si="18"/>
        <v>0</v>
      </c>
      <c r="CB29" s="119">
        <f t="shared" si="18"/>
        <v>0</v>
      </c>
      <c r="CC29" s="119">
        <f t="shared" si="18"/>
        <v>0</v>
      </c>
      <c r="CD29" s="119">
        <f t="shared" si="18"/>
        <v>0</v>
      </c>
      <c r="CE29" s="119">
        <f t="shared" si="18"/>
        <v>0</v>
      </c>
      <c r="CF29" s="119">
        <f t="shared" si="18"/>
        <v>0</v>
      </c>
      <c r="CG29" s="119">
        <f t="shared" si="18"/>
        <v>0</v>
      </c>
      <c r="CH29" s="119">
        <f t="shared" si="18"/>
        <v>0</v>
      </c>
      <c r="CI29" s="119">
        <f t="shared" si="18"/>
        <v>0</v>
      </c>
      <c r="CJ29" s="119">
        <f t="shared" si="18"/>
        <v>0</v>
      </c>
      <c r="CK29" s="119">
        <f t="shared" si="18"/>
        <v>0</v>
      </c>
      <c r="CL29" s="120">
        <f t="shared" si="18"/>
        <v>0</v>
      </c>
      <c r="CM29" s="120">
        <f t="shared" si="18"/>
        <v>0</v>
      </c>
      <c r="CN29" s="120">
        <f t="shared" si="18"/>
        <v>0</v>
      </c>
      <c r="CO29" s="25"/>
      <c r="CP29" s="25"/>
      <c r="CQ29" s="25"/>
      <c r="CR29" s="25"/>
      <c r="CS29" s="25"/>
    </row>
    <row r="30" spans="1:100" x14ac:dyDescent="0.2">
      <c r="A30" s="168"/>
      <c r="B30" s="111">
        <v>0.37</v>
      </c>
      <c r="C30" s="104" t="s">
        <v>88</v>
      </c>
      <c r="D30" s="112"/>
      <c r="E30" s="112"/>
      <c r="F30" s="112"/>
      <c r="G30" s="112"/>
      <c r="H30" s="113">
        <f>D$28*$B30</f>
        <v>-1.5907057737040267</v>
      </c>
      <c r="I30" s="113">
        <f t="shared" ref="I30:BT30" si="19">E$28*$B30</f>
        <v>-1.643729299494161</v>
      </c>
      <c r="J30" s="113">
        <f t="shared" si="19"/>
        <v>-1.5907057737040267</v>
      </c>
      <c r="K30" s="113">
        <f t="shared" si="19"/>
        <v>-1.643729299494161</v>
      </c>
      <c r="L30" s="113">
        <f t="shared" si="19"/>
        <v>-1.643729299494161</v>
      </c>
      <c r="M30" s="113">
        <f t="shared" si="19"/>
        <v>-1.5907057737040267</v>
      </c>
      <c r="N30" s="113">
        <f t="shared" si="19"/>
        <v>-1.643729299494161</v>
      </c>
      <c r="O30" s="113">
        <f t="shared" si="19"/>
        <v>-1.5907057737040267</v>
      </c>
      <c r="P30" s="113">
        <f t="shared" si="19"/>
        <v>-1.643729299494161</v>
      </c>
      <c r="Q30" s="113">
        <f t="shared" si="19"/>
        <v>-1.643729299494161</v>
      </c>
      <c r="R30" s="113">
        <f t="shared" si="19"/>
        <v>-1.4846587221237582</v>
      </c>
      <c r="S30" s="113">
        <f t="shared" si="19"/>
        <v>-1.643729299494161</v>
      </c>
      <c r="T30" s="114">
        <f t="shared" si="19"/>
        <v>0.26255273935832701</v>
      </c>
      <c r="U30" s="114">
        <f t="shared" si="19"/>
        <v>0.2713044973369379</v>
      </c>
      <c r="V30" s="114">
        <f t="shared" si="19"/>
        <v>0.26255273935832701</v>
      </c>
      <c r="W30" s="114">
        <f t="shared" si="19"/>
        <v>0.2713044973369379</v>
      </c>
      <c r="X30" s="114">
        <f t="shared" si="19"/>
        <v>0.2713044973369379</v>
      </c>
      <c r="Y30" s="114">
        <f t="shared" si="19"/>
        <v>0.26255273935832701</v>
      </c>
      <c r="Z30" s="114">
        <f t="shared" si="19"/>
        <v>0.2713044973369379</v>
      </c>
      <c r="AA30" s="114">
        <f t="shared" si="19"/>
        <v>0.26255273935832701</v>
      </c>
      <c r="AB30" s="114">
        <f t="shared" si="19"/>
        <v>0.2713044973369379</v>
      </c>
      <c r="AC30" s="114">
        <f t="shared" si="19"/>
        <v>0.2713044973369379</v>
      </c>
      <c r="AD30" s="114">
        <f t="shared" si="19"/>
        <v>0.24504922340110519</v>
      </c>
      <c r="AE30" s="114">
        <f t="shared" si="19"/>
        <v>0.2713044973369379</v>
      </c>
      <c r="AF30" s="115">
        <f t="shared" si="19"/>
        <v>-0.26255273935819734</v>
      </c>
      <c r="AG30" s="115">
        <f t="shared" si="19"/>
        <v>-0.27130449733680395</v>
      </c>
      <c r="AH30" s="115">
        <f t="shared" si="19"/>
        <v>-0.26255273935819734</v>
      </c>
      <c r="AI30" s="115">
        <f t="shared" si="19"/>
        <v>-0.27130449733680395</v>
      </c>
      <c r="AJ30" s="115">
        <f t="shared" si="19"/>
        <v>-0.27130449733680395</v>
      </c>
      <c r="AK30" s="115">
        <f t="shared" si="19"/>
        <v>-0.26255273935819734</v>
      </c>
      <c r="AL30" s="115">
        <f t="shared" si="19"/>
        <v>-0.27130449733680395</v>
      </c>
      <c r="AM30" s="115">
        <f t="shared" si="19"/>
        <v>-0.26255273935819734</v>
      </c>
      <c r="AN30" s="115">
        <f t="shared" si="19"/>
        <v>-0.27130449733680395</v>
      </c>
      <c r="AO30" s="115">
        <f t="shared" si="19"/>
        <v>-0.27130449733680395</v>
      </c>
      <c r="AP30" s="115">
        <f t="shared" si="19"/>
        <v>-0.24504922340098423</v>
      </c>
      <c r="AQ30" s="115">
        <f t="shared" si="19"/>
        <v>-0.27130449733680395</v>
      </c>
      <c r="AR30" s="116">
        <f t="shared" si="19"/>
        <v>2.581394197641925</v>
      </c>
      <c r="AS30" s="116">
        <f t="shared" si="19"/>
        <v>2.667440670896656</v>
      </c>
      <c r="AT30" s="116">
        <f t="shared" si="19"/>
        <v>2.581394197641925</v>
      </c>
      <c r="AU30" s="116">
        <f t="shared" si="19"/>
        <v>2.667440670896656</v>
      </c>
      <c r="AV30" s="116">
        <f t="shared" si="19"/>
        <v>2.667440670896656</v>
      </c>
      <c r="AW30" s="116">
        <f t="shared" si="19"/>
        <v>2.581394197641925</v>
      </c>
      <c r="AX30" s="116">
        <f t="shared" si="19"/>
        <v>2.667440670896656</v>
      </c>
      <c r="AY30" s="116">
        <f t="shared" si="19"/>
        <v>2.581394197641925</v>
      </c>
      <c r="AZ30" s="116">
        <f t="shared" si="19"/>
        <v>2.667440670896656</v>
      </c>
      <c r="BA30" s="116">
        <f t="shared" si="19"/>
        <v>2.667440670896656</v>
      </c>
      <c r="BB30" s="116">
        <f t="shared" si="19"/>
        <v>2.409301251132463</v>
      </c>
      <c r="BC30" s="116">
        <f t="shared" si="19"/>
        <v>2.667440670896656</v>
      </c>
      <c r="BD30" s="117">
        <f t="shared" si="19"/>
        <v>0.48202463396486334</v>
      </c>
      <c r="BE30" s="117">
        <f t="shared" si="19"/>
        <v>0.49809212176369211</v>
      </c>
      <c r="BF30" s="117">
        <f t="shared" si="19"/>
        <v>0.48202463396486334</v>
      </c>
      <c r="BG30" s="117">
        <f t="shared" si="19"/>
        <v>0.49809212176369211</v>
      </c>
      <c r="BH30" s="117">
        <f t="shared" si="19"/>
        <v>0.49809212176369211</v>
      </c>
      <c r="BI30" s="117">
        <f t="shared" si="19"/>
        <v>0.48202463396486334</v>
      </c>
      <c r="BJ30" s="117">
        <f t="shared" si="19"/>
        <v>0.49809212176369211</v>
      </c>
      <c r="BK30" s="117">
        <f t="shared" si="19"/>
        <v>0.48202463396486334</v>
      </c>
      <c r="BL30" s="117">
        <f t="shared" si="19"/>
        <v>0.49809212176369211</v>
      </c>
      <c r="BM30" s="117">
        <f t="shared" si="19"/>
        <v>0.49809212176369211</v>
      </c>
      <c r="BN30" s="117">
        <f t="shared" si="19"/>
        <v>0.44988965836720579</v>
      </c>
      <c r="BO30" s="117">
        <f t="shared" si="19"/>
        <v>0.49809212176369211</v>
      </c>
      <c r="BP30" s="118">
        <f t="shared" si="19"/>
        <v>0</v>
      </c>
      <c r="BQ30" s="118">
        <f t="shared" si="19"/>
        <v>0</v>
      </c>
      <c r="BR30" s="118">
        <f t="shared" si="19"/>
        <v>0</v>
      </c>
      <c r="BS30" s="118">
        <f t="shared" si="19"/>
        <v>0</v>
      </c>
      <c r="BT30" s="118">
        <f t="shared" si="19"/>
        <v>0</v>
      </c>
      <c r="BU30" s="118">
        <f t="shared" ref="BU30:CN30" si="20">BQ$28*$B30</f>
        <v>0</v>
      </c>
      <c r="BV30" s="118">
        <f t="shared" si="20"/>
        <v>0</v>
      </c>
      <c r="BW30" s="118">
        <f t="shared" si="20"/>
        <v>0</v>
      </c>
      <c r="BX30" s="118">
        <f t="shared" si="20"/>
        <v>0</v>
      </c>
      <c r="BY30" s="118">
        <f t="shared" si="20"/>
        <v>0</v>
      </c>
      <c r="BZ30" s="118">
        <f t="shared" si="20"/>
        <v>0</v>
      </c>
      <c r="CA30" s="118">
        <f t="shared" si="20"/>
        <v>0</v>
      </c>
      <c r="CB30" s="119">
        <f t="shared" si="20"/>
        <v>0</v>
      </c>
      <c r="CC30" s="119">
        <f t="shared" si="20"/>
        <v>0</v>
      </c>
      <c r="CD30" s="119">
        <f t="shared" si="20"/>
        <v>0</v>
      </c>
      <c r="CE30" s="119">
        <f t="shared" si="20"/>
        <v>0</v>
      </c>
      <c r="CF30" s="119">
        <f t="shared" si="20"/>
        <v>0</v>
      </c>
      <c r="CG30" s="119">
        <f t="shared" si="20"/>
        <v>0</v>
      </c>
      <c r="CH30" s="119">
        <f t="shared" si="20"/>
        <v>0</v>
      </c>
      <c r="CI30" s="119">
        <f t="shared" si="20"/>
        <v>0</v>
      </c>
      <c r="CJ30" s="119">
        <f t="shared" si="20"/>
        <v>0</v>
      </c>
      <c r="CK30" s="119">
        <f t="shared" si="20"/>
        <v>0</v>
      </c>
      <c r="CL30" s="119">
        <f t="shared" si="20"/>
        <v>0</v>
      </c>
      <c r="CM30" s="119">
        <f t="shared" si="20"/>
        <v>0</v>
      </c>
      <c r="CN30" s="120">
        <f t="shared" si="20"/>
        <v>0</v>
      </c>
      <c r="CO30" s="25"/>
      <c r="CP30" s="25"/>
      <c r="CQ30" s="25"/>
      <c r="CR30" s="25"/>
      <c r="CS30" s="25"/>
    </row>
    <row r="31" spans="1:100" x14ac:dyDescent="0.2">
      <c r="A31" s="168"/>
      <c r="B31" s="111">
        <v>0.21</v>
      </c>
      <c r="C31" s="104" t="s">
        <v>89</v>
      </c>
      <c r="D31" s="112"/>
      <c r="E31" s="112"/>
      <c r="F31" s="112"/>
      <c r="G31" s="112"/>
      <c r="H31" s="112"/>
      <c r="I31" s="112"/>
      <c r="J31" s="112"/>
      <c r="K31" s="113">
        <f>D$28*$B31</f>
        <v>-0.90283300669688005</v>
      </c>
      <c r="L31" s="113">
        <f t="shared" ref="L31:BW31" si="21">E$28*$B31</f>
        <v>-0.93292744025344265</v>
      </c>
      <c r="M31" s="113">
        <f t="shared" si="21"/>
        <v>-0.90283300669688005</v>
      </c>
      <c r="N31" s="113">
        <f t="shared" si="21"/>
        <v>-0.93292744025344265</v>
      </c>
      <c r="O31" s="113">
        <f t="shared" si="21"/>
        <v>-0.93292744025344265</v>
      </c>
      <c r="P31" s="113">
        <f t="shared" si="21"/>
        <v>-0.90283300669688005</v>
      </c>
      <c r="Q31" s="113">
        <f t="shared" si="21"/>
        <v>-0.93292744025344265</v>
      </c>
      <c r="R31" s="113">
        <f t="shared" si="21"/>
        <v>-0.90283300669688005</v>
      </c>
      <c r="S31" s="113">
        <f t="shared" si="21"/>
        <v>-0.93292744025344265</v>
      </c>
      <c r="T31" s="113">
        <f t="shared" si="21"/>
        <v>-0.93292744025344265</v>
      </c>
      <c r="U31" s="113">
        <f t="shared" si="21"/>
        <v>-0.84264413958375461</v>
      </c>
      <c r="V31" s="113">
        <f t="shared" si="21"/>
        <v>-0.93292744025344265</v>
      </c>
      <c r="W31" s="114">
        <f t="shared" si="21"/>
        <v>0.14901641963580722</v>
      </c>
      <c r="X31" s="114">
        <f t="shared" si="21"/>
        <v>0.15398363362366746</v>
      </c>
      <c r="Y31" s="114">
        <f t="shared" si="21"/>
        <v>0.14901641963580722</v>
      </c>
      <c r="Z31" s="114">
        <f t="shared" si="21"/>
        <v>0.15398363362366746</v>
      </c>
      <c r="AA31" s="114">
        <f t="shared" si="21"/>
        <v>0.15398363362366746</v>
      </c>
      <c r="AB31" s="114">
        <f t="shared" si="21"/>
        <v>0.14901641963580722</v>
      </c>
      <c r="AC31" s="114">
        <f t="shared" si="21"/>
        <v>0.15398363362366746</v>
      </c>
      <c r="AD31" s="114">
        <f t="shared" si="21"/>
        <v>0.14901641963580722</v>
      </c>
      <c r="AE31" s="114">
        <f t="shared" si="21"/>
        <v>0.15398363362366746</v>
      </c>
      <c r="AF31" s="114">
        <f t="shared" si="21"/>
        <v>0.15398363362366746</v>
      </c>
      <c r="AG31" s="114">
        <f t="shared" si="21"/>
        <v>0.13908199166008672</v>
      </c>
      <c r="AH31" s="114">
        <f t="shared" si="21"/>
        <v>0.15398363362366746</v>
      </c>
      <c r="AI31" s="115">
        <f t="shared" si="21"/>
        <v>-0.14901641963573364</v>
      </c>
      <c r="AJ31" s="115">
        <f t="shared" si="21"/>
        <v>-0.15398363362359144</v>
      </c>
      <c r="AK31" s="115">
        <f t="shared" si="21"/>
        <v>-0.14901641963573364</v>
      </c>
      <c r="AL31" s="115">
        <f t="shared" si="21"/>
        <v>-0.15398363362359144</v>
      </c>
      <c r="AM31" s="115">
        <f t="shared" si="21"/>
        <v>-0.15398363362359144</v>
      </c>
      <c r="AN31" s="115">
        <f t="shared" si="21"/>
        <v>-0.14901641963573364</v>
      </c>
      <c r="AO31" s="115">
        <f t="shared" si="21"/>
        <v>-0.15398363362359144</v>
      </c>
      <c r="AP31" s="115">
        <f t="shared" si="21"/>
        <v>-0.14901641963573364</v>
      </c>
      <c r="AQ31" s="115">
        <f t="shared" si="21"/>
        <v>-0.15398363362359144</v>
      </c>
      <c r="AR31" s="115">
        <f t="shared" si="21"/>
        <v>-0.15398363362359144</v>
      </c>
      <c r="AS31" s="115">
        <f t="shared" si="21"/>
        <v>-0.13908199166001806</v>
      </c>
      <c r="AT31" s="115">
        <f t="shared" si="21"/>
        <v>-0.15398363362359144</v>
      </c>
      <c r="AU31" s="116">
        <f t="shared" si="21"/>
        <v>1.4651156256886602</v>
      </c>
      <c r="AV31" s="116">
        <f t="shared" si="21"/>
        <v>1.5139528132116156</v>
      </c>
      <c r="AW31" s="116">
        <f t="shared" si="21"/>
        <v>1.4651156256886602</v>
      </c>
      <c r="AX31" s="116">
        <f t="shared" si="21"/>
        <v>1.5139528132116156</v>
      </c>
      <c r="AY31" s="116">
        <f t="shared" si="21"/>
        <v>1.5139528132116156</v>
      </c>
      <c r="AZ31" s="116">
        <f t="shared" si="21"/>
        <v>1.4651156256886602</v>
      </c>
      <c r="BA31" s="116">
        <f t="shared" si="21"/>
        <v>1.5139528132116156</v>
      </c>
      <c r="BB31" s="116">
        <f t="shared" si="21"/>
        <v>1.4651156256886602</v>
      </c>
      <c r="BC31" s="116">
        <f t="shared" si="21"/>
        <v>1.5139528132116156</v>
      </c>
      <c r="BD31" s="116">
        <f t="shared" si="21"/>
        <v>1.5139528132116156</v>
      </c>
      <c r="BE31" s="116">
        <f t="shared" si="21"/>
        <v>1.3674412506427494</v>
      </c>
      <c r="BF31" s="116">
        <f t="shared" si="21"/>
        <v>1.5139528132116156</v>
      </c>
      <c r="BG31" s="117">
        <f t="shared" si="21"/>
        <v>0.27358154900708459</v>
      </c>
      <c r="BH31" s="117">
        <f t="shared" si="21"/>
        <v>0.28270093397398738</v>
      </c>
      <c r="BI31" s="117">
        <f t="shared" si="21"/>
        <v>0.27358154900708459</v>
      </c>
      <c r="BJ31" s="117">
        <f t="shared" si="21"/>
        <v>0.28270093397398738</v>
      </c>
      <c r="BK31" s="117">
        <f t="shared" si="21"/>
        <v>0.28270093397398738</v>
      </c>
      <c r="BL31" s="117">
        <f t="shared" si="21"/>
        <v>0.27358154900708459</v>
      </c>
      <c r="BM31" s="117">
        <f t="shared" si="21"/>
        <v>0.28270093397398738</v>
      </c>
      <c r="BN31" s="117">
        <f t="shared" si="21"/>
        <v>0.27358154900708459</v>
      </c>
      <c r="BO31" s="117">
        <f t="shared" si="21"/>
        <v>0.28270093397398738</v>
      </c>
      <c r="BP31" s="117">
        <f t="shared" si="21"/>
        <v>0.28270093397398738</v>
      </c>
      <c r="BQ31" s="117">
        <f t="shared" si="21"/>
        <v>0.25534277907327896</v>
      </c>
      <c r="BR31" s="117">
        <f t="shared" si="21"/>
        <v>0.28270093397398738</v>
      </c>
      <c r="BS31" s="118">
        <f t="shared" si="21"/>
        <v>0</v>
      </c>
      <c r="BT31" s="118">
        <f t="shared" si="21"/>
        <v>0</v>
      </c>
      <c r="BU31" s="118">
        <f t="shared" si="21"/>
        <v>0</v>
      </c>
      <c r="BV31" s="118">
        <f t="shared" si="21"/>
        <v>0</v>
      </c>
      <c r="BW31" s="118">
        <f t="shared" si="21"/>
        <v>0</v>
      </c>
      <c r="BX31" s="118">
        <f t="shared" ref="BX31:CN31" si="22">BQ$28*$B31</f>
        <v>0</v>
      </c>
      <c r="BY31" s="118">
        <f t="shared" si="22"/>
        <v>0</v>
      </c>
      <c r="BZ31" s="118">
        <f t="shared" si="22"/>
        <v>0</v>
      </c>
      <c r="CA31" s="118">
        <f t="shared" si="22"/>
        <v>0</v>
      </c>
      <c r="CB31" s="118">
        <f t="shared" si="22"/>
        <v>0</v>
      </c>
      <c r="CC31" s="118">
        <f t="shared" si="22"/>
        <v>0</v>
      </c>
      <c r="CD31" s="118">
        <f t="shared" si="22"/>
        <v>0</v>
      </c>
      <c r="CE31" s="119">
        <f t="shared" si="22"/>
        <v>0</v>
      </c>
      <c r="CF31" s="119">
        <f t="shared" si="22"/>
        <v>0</v>
      </c>
      <c r="CG31" s="119">
        <f t="shared" si="22"/>
        <v>0</v>
      </c>
      <c r="CH31" s="119">
        <f t="shared" si="22"/>
        <v>0</v>
      </c>
      <c r="CI31" s="119">
        <f t="shared" si="22"/>
        <v>0</v>
      </c>
      <c r="CJ31" s="119">
        <f t="shared" si="22"/>
        <v>0</v>
      </c>
      <c r="CK31" s="119">
        <f t="shared" si="22"/>
        <v>0</v>
      </c>
      <c r="CL31" s="119">
        <f t="shared" si="22"/>
        <v>0</v>
      </c>
      <c r="CM31" s="119">
        <f t="shared" si="22"/>
        <v>0</v>
      </c>
      <c r="CN31" s="119">
        <f t="shared" si="22"/>
        <v>0</v>
      </c>
      <c r="CO31" s="25"/>
      <c r="CP31" s="25"/>
      <c r="CQ31" s="25"/>
      <c r="CR31" s="25"/>
      <c r="CS31" s="25"/>
    </row>
    <row r="32" spans="1:100" x14ac:dyDescent="0.2">
      <c r="A32" s="168"/>
      <c r="B32" s="111">
        <v>0.11</v>
      </c>
      <c r="C32" s="104" t="s">
        <v>90</v>
      </c>
      <c r="D32" s="121"/>
      <c r="E32" s="121"/>
      <c r="F32" s="112"/>
      <c r="G32" s="112"/>
      <c r="H32" s="112"/>
      <c r="I32" s="112"/>
      <c r="J32" s="112"/>
      <c r="K32" s="112"/>
      <c r="L32" s="112"/>
      <c r="M32" s="112"/>
      <c r="N32" s="112"/>
      <c r="O32" s="112"/>
      <c r="P32" s="112"/>
      <c r="Q32" s="112"/>
      <c r="R32" s="113">
        <f>D$28*$B32</f>
        <v>-0.47291252731741334</v>
      </c>
      <c r="S32" s="113">
        <f t="shared" ref="S32:CD32" si="23">E$28*$B32</f>
        <v>-0.48867627822799381</v>
      </c>
      <c r="T32" s="113">
        <f t="shared" si="23"/>
        <v>-0.47291252731741334</v>
      </c>
      <c r="U32" s="113">
        <f t="shared" si="23"/>
        <v>-0.48867627822799381</v>
      </c>
      <c r="V32" s="113">
        <f t="shared" si="23"/>
        <v>-0.48867627822799381</v>
      </c>
      <c r="W32" s="113">
        <f t="shared" si="23"/>
        <v>-0.47291252731741334</v>
      </c>
      <c r="X32" s="113">
        <f t="shared" si="23"/>
        <v>-0.48867627822799381</v>
      </c>
      <c r="Y32" s="113">
        <f t="shared" si="23"/>
        <v>-0.47291252731741334</v>
      </c>
      <c r="Z32" s="113">
        <f t="shared" si="23"/>
        <v>-0.48867627822799381</v>
      </c>
      <c r="AA32" s="113">
        <f t="shared" si="23"/>
        <v>-0.48867627822799381</v>
      </c>
      <c r="AB32" s="113">
        <f t="shared" si="23"/>
        <v>-0.44138502549625247</v>
      </c>
      <c r="AC32" s="113">
        <f t="shared" si="23"/>
        <v>-0.48867627822799381</v>
      </c>
      <c r="AD32" s="114">
        <f t="shared" si="23"/>
        <v>7.8056219809232358E-2</v>
      </c>
      <c r="AE32" s="114">
        <f t="shared" si="23"/>
        <v>8.0658093802873435E-2</v>
      </c>
      <c r="AF32" s="114">
        <f t="shared" si="23"/>
        <v>7.8056219809232358E-2</v>
      </c>
      <c r="AG32" s="114">
        <f t="shared" si="23"/>
        <v>8.0658093802873435E-2</v>
      </c>
      <c r="AH32" s="114">
        <f t="shared" si="23"/>
        <v>8.0658093802873435E-2</v>
      </c>
      <c r="AI32" s="114">
        <f t="shared" si="23"/>
        <v>7.8056219809232358E-2</v>
      </c>
      <c r="AJ32" s="114">
        <f t="shared" si="23"/>
        <v>8.0658093802873435E-2</v>
      </c>
      <c r="AK32" s="114">
        <f t="shared" si="23"/>
        <v>7.8056219809232358E-2</v>
      </c>
      <c r="AL32" s="114">
        <f t="shared" si="23"/>
        <v>8.0658093802873435E-2</v>
      </c>
      <c r="AM32" s="114">
        <f t="shared" si="23"/>
        <v>8.0658093802873435E-2</v>
      </c>
      <c r="AN32" s="114">
        <f t="shared" si="23"/>
        <v>7.285247182195019E-2</v>
      </c>
      <c r="AO32" s="114">
        <f t="shared" si="23"/>
        <v>8.0658093802873435E-2</v>
      </c>
      <c r="AP32" s="115">
        <f t="shared" si="23"/>
        <v>-7.8056219809193805E-2</v>
      </c>
      <c r="AQ32" s="115">
        <f t="shared" si="23"/>
        <v>-8.0658093802833605E-2</v>
      </c>
      <c r="AR32" s="115">
        <f t="shared" si="23"/>
        <v>-7.8056219809193805E-2</v>
      </c>
      <c r="AS32" s="115">
        <f t="shared" si="23"/>
        <v>-8.0658093802833605E-2</v>
      </c>
      <c r="AT32" s="115">
        <f t="shared" si="23"/>
        <v>-8.0658093802833605E-2</v>
      </c>
      <c r="AU32" s="115">
        <f t="shared" si="23"/>
        <v>-7.8056219809193805E-2</v>
      </c>
      <c r="AV32" s="115">
        <f t="shared" si="23"/>
        <v>-8.0658093802833605E-2</v>
      </c>
      <c r="AW32" s="115">
        <f t="shared" si="23"/>
        <v>-7.8056219809193805E-2</v>
      </c>
      <c r="AX32" s="115">
        <f t="shared" si="23"/>
        <v>-8.0658093802833605E-2</v>
      </c>
      <c r="AY32" s="115">
        <f t="shared" si="23"/>
        <v>-8.0658093802833605E-2</v>
      </c>
      <c r="AZ32" s="115">
        <f t="shared" si="23"/>
        <v>-7.2852471821914233E-2</v>
      </c>
      <c r="BA32" s="115">
        <f t="shared" si="23"/>
        <v>-8.0658093802833605E-2</v>
      </c>
      <c r="BB32" s="116">
        <f t="shared" si="23"/>
        <v>0.76744151821786954</v>
      </c>
      <c r="BC32" s="116">
        <f t="shared" si="23"/>
        <v>0.79302290215846527</v>
      </c>
      <c r="BD32" s="116">
        <f t="shared" si="23"/>
        <v>0.76744151821786954</v>
      </c>
      <c r="BE32" s="116">
        <f t="shared" si="23"/>
        <v>0.79302290215846527</v>
      </c>
      <c r="BF32" s="116">
        <f t="shared" si="23"/>
        <v>0.79302290215846527</v>
      </c>
      <c r="BG32" s="116">
        <f t="shared" si="23"/>
        <v>0.76744151821786954</v>
      </c>
      <c r="BH32" s="116">
        <f t="shared" si="23"/>
        <v>0.79302290215846527</v>
      </c>
      <c r="BI32" s="116">
        <f t="shared" si="23"/>
        <v>0.76744151821786954</v>
      </c>
      <c r="BJ32" s="116">
        <f t="shared" si="23"/>
        <v>0.79302290215846527</v>
      </c>
      <c r="BK32" s="116">
        <f t="shared" si="23"/>
        <v>0.79302290215846527</v>
      </c>
      <c r="BL32" s="116">
        <f t="shared" si="23"/>
        <v>0.7162787503366782</v>
      </c>
      <c r="BM32" s="116">
        <f t="shared" si="23"/>
        <v>0.79302290215846527</v>
      </c>
      <c r="BN32" s="117">
        <f t="shared" si="23"/>
        <v>0.14330462090847287</v>
      </c>
      <c r="BO32" s="117">
        <f t="shared" si="23"/>
        <v>0.14808144160542197</v>
      </c>
      <c r="BP32" s="117">
        <f t="shared" si="23"/>
        <v>0.14330462090847287</v>
      </c>
      <c r="BQ32" s="117">
        <f t="shared" si="23"/>
        <v>0.14808144160542197</v>
      </c>
      <c r="BR32" s="117">
        <f t="shared" si="23"/>
        <v>0.14808144160542197</v>
      </c>
      <c r="BS32" s="117">
        <f t="shared" si="23"/>
        <v>0.14330462090847287</v>
      </c>
      <c r="BT32" s="117">
        <f t="shared" si="23"/>
        <v>0.14808144160542197</v>
      </c>
      <c r="BU32" s="117">
        <f t="shared" si="23"/>
        <v>0.14330462090847287</v>
      </c>
      <c r="BV32" s="117">
        <f t="shared" si="23"/>
        <v>0.14808144160542197</v>
      </c>
      <c r="BW32" s="117">
        <f t="shared" si="23"/>
        <v>0.14808144160542197</v>
      </c>
      <c r="BX32" s="117">
        <f t="shared" si="23"/>
        <v>0.13375097951457471</v>
      </c>
      <c r="BY32" s="117">
        <f t="shared" si="23"/>
        <v>0.14808144160542197</v>
      </c>
      <c r="BZ32" s="118">
        <f t="shared" si="23"/>
        <v>0</v>
      </c>
      <c r="CA32" s="118">
        <f t="shared" si="23"/>
        <v>0</v>
      </c>
      <c r="CB32" s="118">
        <f t="shared" si="23"/>
        <v>0</v>
      </c>
      <c r="CC32" s="118">
        <f t="shared" si="23"/>
        <v>0</v>
      </c>
      <c r="CD32" s="118">
        <f t="shared" si="23"/>
        <v>0</v>
      </c>
      <c r="CE32" s="118">
        <f t="shared" ref="CE32:CN32" si="24">BQ$28*$B32</f>
        <v>0</v>
      </c>
      <c r="CF32" s="118">
        <f t="shared" si="24"/>
        <v>0</v>
      </c>
      <c r="CG32" s="118">
        <f t="shared" si="24"/>
        <v>0</v>
      </c>
      <c r="CH32" s="118">
        <f t="shared" si="24"/>
        <v>0</v>
      </c>
      <c r="CI32" s="118">
        <f t="shared" si="24"/>
        <v>0</v>
      </c>
      <c r="CJ32" s="118">
        <f t="shared" si="24"/>
        <v>0</v>
      </c>
      <c r="CK32" s="118">
        <f t="shared" si="24"/>
        <v>0</v>
      </c>
      <c r="CL32" s="119">
        <f t="shared" si="24"/>
        <v>0</v>
      </c>
      <c r="CM32" s="119">
        <f t="shared" si="24"/>
        <v>0</v>
      </c>
      <c r="CN32" s="119">
        <f t="shared" si="24"/>
        <v>0</v>
      </c>
      <c r="CO32" s="25"/>
      <c r="CP32" s="25"/>
      <c r="CQ32" s="25"/>
      <c r="CR32" s="25"/>
      <c r="CS32" s="25"/>
    </row>
    <row r="33" spans="1:97" x14ac:dyDescent="0.2">
      <c r="A33" s="122" t="s">
        <v>91</v>
      </c>
      <c r="B33" s="25"/>
      <c r="C33" s="98" t="s">
        <v>92</v>
      </c>
      <c r="D33" s="121">
        <f t="shared" ref="D33:BO33" si="25">SUM(D29:D32)</f>
        <v>0</v>
      </c>
      <c r="E33" s="121">
        <f t="shared" si="25"/>
        <v>0</v>
      </c>
      <c r="F33" s="112">
        <f t="shared" si="25"/>
        <v>-1.3327534860763468</v>
      </c>
      <c r="G33" s="112">
        <f t="shared" si="25"/>
        <v>-1.3771786022788917</v>
      </c>
      <c r="H33" s="112">
        <f t="shared" si="25"/>
        <v>-2.9234592597803735</v>
      </c>
      <c r="I33" s="112">
        <f t="shared" si="25"/>
        <v>-3.0209079017730529</v>
      </c>
      <c r="J33" s="112">
        <f t="shared" si="25"/>
        <v>-2.9678843759829183</v>
      </c>
      <c r="K33" s="112">
        <f t="shared" si="25"/>
        <v>-3.8793157922673882</v>
      </c>
      <c r="L33" s="112">
        <f t="shared" si="25"/>
        <v>-3.9538353420264958</v>
      </c>
      <c r="M33" s="112">
        <f t="shared" si="25"/>
        <v>-3.8262922664772536</v>
      </c>
      <c r="N33" s="112">
        <f t="shared" si="25"/>
        <v>-3.9538353420264958</v>
      </c>
      <c r="O33" s="112">
        <f t="shared" si="25"/>
        <v>-3.9008118162363612</v>
      </c>
      <c r="P33" s="112">
        <f t="shared" si="25"/>
        <v>-3.7904655598622981</v>
      </c>
      <c r="Q33" s="112">
        <f t="shared" si="25"/>
        <v>-3.9538353420264958</v>
      </c>
      <c r="R33" s="113">
        <f t="shared" si="25"/>
        <v>-2.6404276366756694</v>
      </c>
      <c r="S33" s="113">
        <f t="shared" si="25"/>
        <v>-2.8380238445311359</v>
      </c>
      <c r="T33" s="113">
        <f t="shared" si="25"/>
        <v>-0.92331060875014681</v>
      </c>
      <c r="U33" s="113">
        <f t="shared" si="25"/>
        <v>-0.83270674703034908</v>
      </c>
      <c r="V33" s="113">
        <f t="shared" si="25"/>
        <v>-0.93174180567864795</v>
      </c>
      <c r="W33" s="113">
        <f t="shared" si="25"/>
        <v>0.16738500911771387</v>
      </c>
      <c r="X33" s="113">
        <f t="shared" si="25"/>
        <v>0.16392102617707299</v>
      </c>
      <c r="Y33" s="113">
        <f t="shared" si="25"/>
        <v>0.15863325113910304</v>
      </c>
      <c r="Z33" s="113">
        <f t="shared" si="25"/>
        <v>0.16392102617707299</v>
      </c>
      <c r="AA33" s="113">
        <f t="shared" si="25"/>
        <v>0.15516926819846216</v>
      </c>
      <c r="AB33" s="113">
        <f t="shared" si="25"/>
        <v>0.18424740297471598</v>
      </c>
      <c r="AC33" s="113">
        <f t="shared" si="25"/>
        <v>0.16392102617707299</v>
      </c>
      <c r="AD33" s="114">
        <f t="shared" si="25"/>
        <v>0.25214524338387134</v>
      </c>
      <c r="AE33" s="114">
        <f t="shared" si="25"/>
        <v>0.27863705131912953</v>
      </c>
      <c r="AF33" s="114">
        <f t="shared" si="25"/>
        <v>-0.25048950538757098</v>
      </c>
      <c r="AG33" s="114">
        <f t="shared" si="25"/>
        <v>-0.27887358531819306</v>
      </c>
      <c r="AH33" s="114">
        <f t="shared" si="25"/>
        <v>-0.25522018537600571</v>
      </c>
      <c r="AI33" s="114">
        <f t="shared" si="25"/>
        <v>-0.56224131662557864</v>
      </c>
      <c r="AJ33" s="114">
        <f t="shared" si="25"/>
        <v>-0.57193921060187114</v>
      </c>
      <c r="AK33" s="114">
        <f t="shared" si="25"/>
        <v>-0.55348955864697202</v>
      </c>
      <c r="AL33" s="114">
        <f t="shared" si="25"/>
        <v>-0.57193921060187114</v>
      </c>
      <c r="AM33" s="114">
        <f t="shared" si="25"/>
        <v>-0.56318745262326453</v>
      </c>
      <c r="AN33" s="114">
        <f t="shared" si="25"/>
        <v>-0.55277995664870927</v>
      </c>
      <c r="AO33" s="114">
        <f t="shared" si="25"/>
        <v>-0.57193921060187114</v>
      </c>
      <c r="AP33" s="115">
        <f t="shared" si="25"/>
        <v>1.6906678703135387</v>
      </c>
      <c r="AQ33" s="115">
        <f t="shared" si="25"/>
        <v>1.7289364995015368</v>
      </c>
      <c r="AR33" s="115">
        <f t="shared" si="25"/>
        <v>4.5121440773685899</v>
      </c>
      <c r="AS33" s="115">
        <f t="shared" si="25"/>
        <v>4.6825833096985701</v>
      </c>
      <c r="AT33" s="115">
        <f t="shared" si="25"/>
        <v>4.581635194480266</v>
      </c>
      <c r="AU33" s="115">
        <f t="shared" si="25"/>
        <v>6.217289809935572</v>
      </c>
      <c r="AV33" s="115">
        <f t="shared" si="25"/>
        <v>6.3356181145702042</v>
      </c>
      <c r="AW33" s="115">
        <f t="shared" si="25"/>
        <v>6.131243336680841</v>
      </c>
      <c r="AX33" s="115">
        <f t="shared" si="25"/>
        <v>6.3356181145702042</v>
      </c>
      <c r="AY33" s="115">
        <f t="shared" si="25"/>
        <v>6.2495716413154732</v>
      </c>
      <c r="AZ33" s="115">
        <f t="shared" si="25"/>
        <v>6.0783075757122225</v>
      </c>
      <c r="BA33" s="115">
        <f t="shared" si="25"/>
        <v>6.3356181145702042</v>
      </c>
      <c r="BB33" s="116">
        <f t="shared" si="25"/>
        <v>5.0457168721446886</v>
      </c>
      <c r="BC33" s="116">
        <f t="shared" si="25"/>
        <v>5.3917368126092891</v>
      </c>
      <c r="BD33" s="116">
        <f t="shared" si="25"/>
        <v>3.1672774425000449</v>
      </c>
      <c r="BE33" s="116">
        <f t="shared" si="25"/>
        <v>3.0758767009074597</v>
      </c>
      <c r="BF33" s="116">
        <f t="shared" si="25"/>
        <v>3.2063207756774972</v>
      </c>
      <c r="BG33" s="116">
        <f t="shared" si="25"/>
        <v>1.9429736660943424</v>
      </c>
      <c r="BH33" s="116">
        <f t="shared" si="25"/>
        <v>1.9911363842386978</v>
      </c>
      <c r="BI33" s="116">
        <f t="shared" si="25"/>
        <v>1.9269061782955137</v>
      </c>
      <c r="BJ33" s="116">
        <f t="shared" si="25"/>
        <v>1.9911363842386978</v>
      </c>
      <c r="BK33" s="116">
        <f t="shared" si="25"/>
        <v>1.9750688964398688</v>
      </c>
      <c r="BL33" s="116">
        <f t="shared" si="25"/>
        <v>1.8648869997394382</v>
      </c>
      <c r="BM33" s="116">
        <f t="shared" si="25"/>
        <v>1.9911363842386978</v>
      </c>
      <c r="BN33" s="117">
        <f t="shared" si="25"/>
        <v>0.86677582828276323</v>
      </c>
      <c r="BO33" s="117">
        <f t="shared" si="25"/>
        <v>0.92887449734310135</v>
      </c>
      <c r="BP33" s="117">
        <f t="shared" ref="BP33:CN33" si="26">SUM(BP29:BP32)</f>
        <v>0.42600555488246028</v>
      </c>
      <c r="BQ33" s="117">
        <f t="shared" si="26"/>
        <v>0.40342422067870093</v>
      </c>
      <c r="BR33" s="117">
        <f t="shared" si="26"/>
        <v>0.43078237557940935</v>
      </c>
      <c r="BS33" s="117">
        <f t="shared" si="26"/>
        <v>0.14330462090847287</v>
      </c>
      <c r="BT33" s="117">
        <f t="shared" si="26"/>
        <v>0.14808144160542197</v>
      </c>
      <c r="BU33" s="117">
        <f t="shared" si="26"/>
        <v>0.14330462090847287</v>
      </c>
      <c r="BV33" s="117">
        <f t="shared" si="26"/>
        <v>0.14808144160542197</v>
      </c>
      <c r="BW33" s="117">
        <f t="shared" si="26"/>
        <v>0.14808144160542197</v>
      </c>
      <c r="BX33" s="117">
        <f t="shared" si="26"/>
        <v>0.13375097951457471</v>
      </c>
      <c r="BY33" s="117">
        <f t="shared" si="26"/>
        <v>0.14808144160542197</v>
      </c>
      <c r="BZ33" s="118">
        <f t="shared" si="26"/>
        <v>0</v>
      </c>
      <c r="CA33" s="118">
        <f t="shared" si="26"/>
        <v>0</v>
      </c>
      <c r="CB33" s="118">
        <f t="shared" si="26"/>
        <v>0</v>
      </c>
      <c r="CC33" s="118">
        <f t="shared" si="26"/>
        <v>0</v>
      </c>
      <c r="CD33" s="118">
        <f t="shared" si="26"/>
        <v>0</v>
      </c>
      <c r="CE33" s="118">
        <f t="shared" si="26"/>
        <v>0</v>
      </c>
      <c r="CF33" s="118">
        <f t="shared" si="26"/>
        <v>0</v>
      </c>
      <c r="CG33" s="118">
        <f t="shared" si="26"/>
        <v>0</v>
      </c>
      <c r="CH33" s="118">
        <f t="shared" si="26"/>
        <v>0</v>
      </c>
      <c r="CI33" s="118">
        <f t="shared" si="26"/>
        <v>0</v>
      </c>
      <c r="CJ33" s="118">
        <f t="shared" si="26"/>
        <v>0</v>
      </c>
      <c r="CK33" s="118">
        <f t="shared" si="26"/>
        <v>0</v>
      </c>
      <c r="CL33" s="119">
        <f t="shared" si="26"/>
        <v>0</v>
      </c>
      <c r="CM33" s="119">
        <f t="shared" si="26"/>
        <v>0</v>
      </c>
      <c r="CN33" s="119">
        <f t="shared" si="26"/>
        <v>0</v>
      </c>
      <c r="CO33" s="25"/>
      <c r="CP33" s="25"/>
      <c r="CQ33" s="25"/>
      <c r="CR33" s="25"/>
      <c r="CS33" s="25"/>
    </row>
    <row r="34" spans="1:97" ht="25.5" x14ac:dyDescent="0.2">
      <c r="A34" s="140" t="s">
        <v>128</v>
      </c>
      <c r="B34" s="25"/>
      <c r="C34" s="98" t="s">
        <v>93</v>
      </c>
      <c r="D34" s="123">
        <f>D5</f>
        <v>448.76560499999999</v>
      </c>
      <c r="E34" s="123">
        <f t="shared" ref="E34:AM34" si="27">E5</f>
        <v>425.48380900000001</v>
      </c>
      <c r="F34" s="123">
        <f t="shared" si="27"/>
        <v>386.065383</v>
      </c>
      <c r="G34" s="123">
        <f t="shared" si="27"/>
        <v>394.407332</v>
      </c>
      <c r="H34" s="123">
        <f t="shared" si="27"/>
        <v>399.66492299999999</v>
      </c>
      <c r="I34" s="123">
        <f t="shared" si="27"/>
        <v>406.78393199999999</v>
      </c>
      <c r="J34" s="123">
        <f t="shared" si="27"/>
        <v>482.81088599999998</v>
      </c>
      <c r="K34" s="123">
        <f t="shared" si="27"/>
        <v>565.09989099999996</v>
      </c>
      <c r="L34" s="123">
        <f t="shared" si="27"/>
        <v>605.680746</v>
      </c>
      <c r="M34" s="123">
        <f t="shared" si="27"/>
        <v>608.93787600000007</v>
      </c>
      <c r="N34" s="123">
        <f t="shared" si="27"/>
        <v>546.88879099999997</v>
      </c>
      <c r="O34" s="123">
        <f t="shared" si="27"/>
        <v>572.27548100000001</v>
      </c>
      <c r="P34" s="123">
        <f t="shared" si="27"/>
        <v>459.03922499999999</v>
      </c>
      <c r="Q34" s="123">
        <f t="shared" si="27"/>
        <v>421.10510399999998</v>
      </c>
      <c r="R34" s="123">
        <f t="shared" si="27"/>
        <v>399.43074899999999</v>
      </c>
      <c r="S34" s="123">
        <f t="shared" si="27"/>
        <v>405.49870199999998</v>
      </c>
      <c r="T34" s="123">
        <f t="shared" si="27"/>
        <v>409.97000400000002</v>
      </c>
      <c r="U34" s="123">
        <f t="shared" si="27"/>
        <v>415.456142</v>
      </c>
      <c r="V34" s="123">
        <f t="shared" si="27"/>
        <v>491.09734700000001</v>
      </c>
      <c r="W34" s="123">
        <f t="shared" si="27"/>
        <v>545.35364200000004</v>
      </c>
      <c r="X34" s="123">
        <f t="shared" si="27"/>
        <v>590.64446799999996</v>
      </c>
      <c r="Y34" s="123">
        <f t="shared" si="27"/>
        <v>578.45052099999998</v>
      </c>
      <c r="Z34" s="123">
        <f t="shared" si="27"/>
        <v>514.75549999999998</v>
      </c>
      <c r="AA34" s="123">
        <f t="shared" si="27"/>
        <v>534.249188</v>
      </c>
      <c r="AB34" s="123">
        <f t="shared" si="27"/>
        <v>445.41988099999998</v>
      </c>
      <c r="AC34" s="123">
        <f t="shared" si="27"/>
        <v>415.26002399999999</v>
      </c>
      <c r="AD34" s="123">
        <f t="shared" si="27"/>
        <v>380.738136</v>
      </c>
      <c r="AE34" s="123">
        <f t="shared" si="27"/>
        <v>397.55061599999999</v>
      </c>
      <c r="AF34" s="123">
        <f t="shared" si="27"/>
        <v>397.76282799999996</v>
      </c>
      <c r="AG34" s="123">
        <f t="shared" si="27"/>
        <v>419.377522</v>
      </c>
      <c r="AH34" s="123">
        <f t="shared" si="27"/>
        <v>483.44499200000001</v>
      </c>
      <c r="AI34" s="123">
        <f t="shared" si="27"/>
        <v>549.13525199999992</v>
      </c>
      <c r="AJ34" s="123">
        <f t="shared" si="27"/>
        <v>603.72926300000006</v>
      </c>
      <c r="AK34" s="123">
        <f t="shared" si="27"/>
        <v>589.73004200000003</v>
      </c>
      <c r="AL34" s="123">
        <f t="shared" si="27"/>
        <v>547.31589099999997</v>
      </c>
      <c r="AM34" s="123">
        <f t="shared" si="27"/>
        <v>551.62255700000003</v>
      </c>
      <c r="AN34" s="114">
        <f>AN5-AN33</f>
        <v>465.11987495664869</v>
      </c>
      <c r="AO34" s="114">
        <f t="shared" ref="AO34:CN34" si="28">AO5-AO33</f>
        <v>405.8528952106019</v>
      </c>
      <c r="AP34" s="115">
        <f>AP5-AP33</f>
        <v>376.89910112968647</v>
      </c>
      <c r="AQ34" s="115">
        <f t="shared" si="28"/>
        <v>394.99421650049845</v>
      </c>
      <c r="AR34" s="115">
        <f t="shared" si="28"/>
        <v>393.2304969226314</v>
      </c>
      <c r="AS34" s="115">
        <f t="shared" si="28"/>
        <v>422.63989369030145</v>
      </c>
      <c r="AT34" s="115">
        <f t="shared" si="28"/>
        <v>498.72792980551975</v>
      </c>
      <c r="AU34" s="115">
        <f t="shared" si="28"/>
        <v>557.02707519006447</v>
      </c>
      <c r="AV34" s="115">
        <f t="shared" si="28"/>
        <v>621.26092688542974</v>
      </c>
      <c r="AW34" s="115">
        <f t="shared" si="28"/>
        <v>629.25695366331911</v>
      </c>
      <c r="AX34" s="115">
        <f t="shared" si="28"/>
        <v>545.18089188542979</v>
      </c>
      <c r="AY34" s="115">
        <f t="shared" si="28"/>
        <v>536.04788635868454</v>
      </c>
      <c r="AZ34" s="115">
        <f t="shared" si="28"/>
        <v>445.28720742428777</v>
      </c>
      <c r="BA34" s="115">
        <f t="shared" si="28"/>
        <v>410.4858208854298</v>
      </c>
      <c r="BB34" s="116">
        <f t="shared" si="28"/>
        <v>376.94260812785535</v>
      </c>
      <c r="BC34" s="116">
        <f t="shared" si="28"/>
        <v>388.26935318739072</v>
      </c>
      <c r="BD34" s="116">
        <f t="shared" si="28"/>
        <v>390.32303555749996</v>
      </c>
      <c r="BE34" s="116">
        <f t="shared" si="28"/>
        <v>406.15065229909249</v>
      </c>
      <c r="BF34" s="116">
        <f t="shared" si="28"/>
        <v>466.38026922432249</v>
      </c>
      <c r="BG34" s="116">
        <f t="shared" si="28"/>
        <v>520.89596233390569</v>
      </c>
      <c r="BH34" s="116">
        <f t="shared" si="28"/>
        <v>595.06070961576143</v>
      </c>
      <c r="BI34" s="116">
        <f t="shared" si="28"/>
        <v>612.96807782170447</v>
      </c>
      <c r="BJ34" s="116">
        <f t="shared" si="28"/>
        <v>531.05927161576142</v>
      </c>
      <c r="BK34" s="116">
        <f t="shared" si="28"/>
        <v>538.00905610356006</v>
      </c>
      <c r="BL34" s="116">
        <f t="shared" si="28"/>
        <v>448.87723000026045</v>
      </c>
      <c r="BM34" s="116">
        <f t="shared" si="28"/>
        <v>419.91679861576131</v>
      </c>
      <c r="BN34" s="117">
        <f t="shared" si="28"/>
        <v>379.78486517171734</v>
      </c>
      <c r="BO34" s="117">
        <f t="shared" si="28"/>
        <v>390.30165550265696</v>
      </c>
      <c r="BP34" s="117">
        <f t="shared" si="28"/>
        <v>393.0705254451176</v>
      </c>
      <c r="BQ34" s="117">
        <f t="shared" si="28"/>
        <v>407.77143677932116</v>
      </c>
      <c r="BR34" s="117">
        <f t="shared" si="28"/>
        <v>462.7273896244206</v>
      </c>
      <c r="BS34" s="117">
        <f t="shared" si="28"/>
        <v>541.40757537909155</v>
      </c>
      <c r="BT34" s="117">
        <f t="shared" si="28"/>
        <v>627.58068855839463</v>
      </c>
      <c r="BU34" s="117">
        <f t="shared" si="28"/>
        <v>585.35099337909162</v>
      </c>
      <c r="BV34" s="117">
        <f t="shared" si="28"/>
        <v>496.76081855839453</v>
      </c>
      <c r="BW34" s="117">
        <f t="shared" si="28"/>
        <v>524.40903955839451</v>
      </c>
      <c r="BX34" s="117">
        <f t="shared" si="28"/>
        <v>427.77530502048552</v>
      </c>
      <c r="BY34" s="117">
        <f t="shared" si="28"/>
        <v>417.34036755839458</v>
      </c>
      <c r="BZ34" s="118">
        <f t="shared" si="28"/>
        <v>391.08781900000002</v>
      </c>
      <c r="CA34" s="118">
        <f t="shared" si="28"/>
        <v>397.27291799999995</v>
      </c>
      <c r="CB34" s="118">
        <f t="shared" si="28"/>
        <v>399.70964600000002</v>
      </c>
      <c r="CC34" s="118">
        <f t="shared" si="28"/>
        <v>400.72058800000008</v>
      </c>
      <c r="CD34" s="118">
        <f t="shared" si="28"/>
        <v>450.6740999999999</v>
      </c>
      <c r="CE34" s="118">
        <f t="shared" si="28"/>
        <v>484.87920900000006</v>
      </c>
      <c r="CF34" s="118">
        <f t="shared" si="28"/>
        <v>544.8013400000001</v>
      </c>
      <c r="CG34" s="118">
        <f t="shared" si="28"/>
        <v>549.66904</v>
      </c>
      <c r="CH34" s="118">
        <f t="shared" si="28"/>
        <v>530.23636199999999</v>
      </c>
      <c r="CI34" s="118">
        <f t="shared" si="28"/>
        <v>503.86555400000015</v>
      </c>
      <c r="CJ34" s="118">
        <f t="shared" si="28"/>
        <v>439.77341600000005</v>
      </c>
      <c r="CK34" s="118">
        <f t="shared" si="28"/>
        <v>420.63610700000004</v>
      </c>
      <c r="CL34" s="119">
        <f t="shared" si="28"/>
        <v>391.23342100000002</v>
      </c>
      <c r="CM34" s="119">
        <f t="shared" si="28"/>
        <v>400.16186200000004</v>
      </c>
      <c r="CN34" s="119">
        <f t="shared" si="28"/>
        <v>398.18850099999997</v>
      </c>
      <c r="CO34" s="25"/>
      <c r="CP34" s="25"/>
      <c r="CQ34" s="25"/>
      <c r="CR34" s="25"/>
      <c r="CS34" s="25"/>
    </row>
    <row r="35" spans="1:97" ht="25.5" x14ac:dyDescent="0.2">
      <c r="A35" s="110" t="s">
        <v>94</v>
      </c>
      <c r="B35" s="25"/>
      <c r="C35" s="15" t="s">
        <v>95</v>
      </c>
      <c r="D35" s="121">
        <f>SUM(D$5,D16:D20)-D$34</f>
        <v>1.6360720000001834</v>
      </c>
      <c r="E35" s="121">
        <f t="shared" ref="E35:BP35" si="29">SUM(E$5,E16:E20)-E$34</f>
        <v>0.47591299999999137</v>
      </c>
      <c r="F35" s="112">
        <f t="shared" si="29"/>
        <v>-2.1900000007235576E-4</v>
      </c>
      <c r="G35" s="112">
        <f t="shared" si="29"/>
        <v>4.6825200000001814</v>
      </c>
      <c r="H35" s="112">
        <f t="shared" si="29"/>
        <v>8.6886810000003152</v>
      </c>
      <c r="I35" s="112">
        <f t="shared" si="29"/>
        <v>9.8188349999998081</v>
      </c>
      <c r="J35" s="112">
        <f t="shared" si="29"/>
        <v>11.02136500000023</v>
      </c>
      <c r="K35" s="112">
        <f t="shared" si="29"/>
        <v>8.4248310000002675</v>
      </c>
      <c r="L35" s="112">
        <f t="shared" si="29"/>
        <v>5.9359990000004927</v>
      </c>
      <c r="M35" s="112">
        <f t="shared" si="29"/>
        <v>4.3251269999998385</v>
      </c>
      <c r="N35" s="112">
        <f t="shared" si="29"/>
        <v>3.3475849999998673</v>
      </c>
      <c r="O35" s="112">
        <f t="shared" si="29"/>
        <v>-1.8595000000118489E-2</v>
      </c>
      <c r="P35" s="112">
        <f t="shared" si="29"/>
        <v>-3.2488569999998731</v>
      </c>
      <c r="Q35" s="112">
        <f>SUM(Q$5,Q16:Q20)-Q$34</f>
        <v>-6.2582879999999932</v>
      </c>
      <c r="R35" s="113">
        <f>SUM(R$5,R16:R20)-R$34</f>
        <v>-3.164820000000077</v>
      </c>
      <c r="S35" s="113">
        <f t="shared" si="29"/>
        <v>-1.1697830000001659</v>
      </c>
      <c r="T35" s="113">
        <f t="shared" si="29"/>
        <v>1.0220620000000622</v>
      </c>
      <c r="U35" s="113">
        <f t="shared" si="29"/>
        <v>0.41272699999990436</v>
      </c>
      <c r="V35" s="113">
        <f t="shared" si="29"/>
        <v>-0.75118800000001329</v>
      </c>
      <c r="W35" s="113">
        <f t="shared" si="29"/>
        <v>-3.1375289999998586</v>
      </c>
      <c r="X35" s="113">
        <f t="shared" si="29"/>
        <v>-5.5500480000000607</v>
      </c>
      <c r="Y35" s="113">
        <f t="shared" si="29"/>
        <v>-6.7933830000001763</v>
      </c>
      <c r="Z35" s="113">
        <f t="shared" si="29"/>
        <v>-8.6359259999999267</v>
      </c>
      <c r="AA35" s="113">
        <f t="shared" si="29"/>
        <v>-10.074493000000189</v>
      </c>
      <c r="AB35" s="113">
        <f t="shared" si="29"/>
        <v>-9.1514879999999152</v>
      </c>
      <c r="AC35" s="113">
        <f t="shared" si="29"/>
        <v>-10.612135000000251</v>
      </c>
      <c r="AD35" s="114">
        <f t="shared" si="29"/>
        <v>-5.9955040000000395</v>
      </c>
      <c r="AE35" s="114">
        <f t="shared" si="29"/>
        <v>-1.0541569999999751</v>
      </c>
      <c r="AF35" s="114">
        <f t="shared" si="29"/>
        <v>2.2317440000000488</v>
      </c>
      <c r="AG35" s="114">
        <f t="shared" si="29"/>
        <v>6.173103000000026</v>
      </c>
      <c r="AH35" s="114">
        <f t="shared" si="29"/>
        <v>4.3440280000000371</v>
      </c>
      <c r="AI35" s="114">
        <f t="shared" si="29"/>
        <v>4.8430909999998448</v>
      </c>
      <c r="AJ35" s="114">
        <f t="shared" si="29"/>
        <v>1.8718100000000959</v>
      </c>
      <c r="AK35" s="114">
        <f t="shared" si="29"/>
        <v>-2.8525929999999562</v>
      </c>
      <c r="AL35" s="114">
        <f t="shared" si="29"/>
        <v>-8.6919430000000375</v>
      </c>
      <c r="AM35" s="114">
        <f t="shared" si="29"/>
        <v>-13.218156999999792</v>
      </c>
      <c r="AN35" s="114">
        <f>SUM(AN$5,AN16:AN20)-AN$34</f>
        <v>-17.082869956648835</v>
      </c>
      <c r="AO35" s="114">
        <f t="shared" si="29"/>
        <v>-15.468976210601852</v>
      </c>
      <c r="AP35" s="115">
        <f t="shared" si="29"/>
        <v>-10.410502129686563</v>
      </c>
      <c r="AQ35" s="115">
        <f t="shared" si="29"/>
        <v>-0.87342950049855972</v>
      </c>
      <c r="AR35" s="115">
        <f t="shared" si="29"/>
        <v>12.461340077368618</v>
      </c>
      <c r="AS35" s="115">
        <f t="shared" si="29"/>
        <v>18.703240309698458</v>
      </c>
      <c r="AT35" s="115">
        <f t="shared" si="29"/>
        <v>18.353653194480501</v>
      </c>
      <c r="AU35" s="115">
        <f t="shared" si="29"/>
        <v>20.125795809935425</v>
      </c>
      <c r="AV35" s="115">
        <f t="shared" si="29"/>
        <v>14.724371114570317</v>
      </c>
      <c r="AW35" s="115">
        <f t="shared" si="29"/>
        <v>5.1502873366807762</v>
      </c>
      <c r="AX35" s="115">
        <f t="shared" si="29"/>
        <v>-6.348325885429972</v>
      </c>
      <c r="AY35" s="115">
        <f t="shared" si="29"/>
        <v>-15.581308358684396</v>
      </c>
      <c r="AZ35" s="115">
        <f t="shared" si="29"/>
        <v>-23.528286424287728</v>
      </c>
      <c r="BA35" s="115">
        <f t="shared" si="29"/>
        <v>-26.783952885429812</v>
      </c>
      <c r="BB35" s="116">
        <f t="shared" si="29"/>
        <v>-24.134183127855295</v>
      </c>
      <c r="BC35" s="116">
        <f t="shared" si="29"/>
        <v>-15.877597187390847</v>
      </c>
      <c r="BD35" s="116">
        <f t="shared" si="29"/>
        <v>-5.4463475574999052</v>
      </c>
      <c r="BE35" s="116">
        <f t="shared" si="29"/>
        <v>1.5577837009074642</v>
      </c>
      <c r="BF35" s="116">
        <f t="shared" si="29"/>
        <v>4.0049887756775888</v>
      </c>
      <c r="BG35" s="116">
        <f t="shared" si="29"/>
        <v>1.1891746660942317</v>
      </c>
      <c r="BH35" s="116">
        <f t="shared" si="29"/>
        <v>2.341246384238616</v>
      </c>
      <c r="BI35" s="116">
        <f t="shared" si="29"/>
        <v>-2.6463318217045071</v>
      </c>
      <c r="BJ35" s="116">
        <f t="shared" si="29"/>
        <v>-6.1200516157614402</v>
      </c>
      <c r="BK35" s="116">
        <f t="shared" si="29"/>
        <v>-9.406850103560032</v>
      </c>
      <c r="BL35" s="116">
        <f t="shared" si="29"/>
        <v>-14.674454000260539</v>
      </c>
      <c r="BM35" s="116">
        <f t="shared" si="29"/>
        <v>-14.237009615761167</v>
      </c>
      <c r="BN35" s="117">
        <f t="shared" si="29"/>
        <v>-10.74044117171735</v>
      </c>
      <c r="BO35" s="117">
        <f>SUM(BO$5,BO16:BO20)-BO$34</f>
        <v>-5.192154502657047</v>
      </c>
      <c r="BP35" s="117">
        <f t="shared" si="29"/>
        <v>6.5956554882347973E-2</v>
      </c>
      <c r="BQ35" s="117">
        <f t="shared" ref="BQ35:CN35" si="30">SUM(BQ$5,BQ16:BQ20)-BQ$34</f>
        <v>3.1442022206784941</v>
      </c>
      <c r="BR35" s="117">
        <f t="shared" si="30"/>
        <v>3.3690073755792014</v>
      </c>
      <c r="BS35" s="117">
        <f t="shared" si="30"/>
        <v>4.1640846209087385</v>
      </c>
      <c r="BT35" s="117">
        <f t="shared" si="30"/>
        <v>1.7306594416053258</v>
      </c>
      <c r="BU35" s="117">
        <f t="shared" si="30"/>
        <v>-3.2346323790912948</v>
      </c>
      <c r="BV35" s="117">
        <f t="shared" si="30"/>
        <v>-5.1170595583947147</v>
      </c>
      <c r="BW35" s="117">
        <f t="shared" si="30"/>
        <v>-9.8800225583944439</v>
      </c>
      <c r="BX35" s="117">
        <f t="shared" si="30"/>
        <v>-8.7836390204853387</v>
      </c>
      <c r="BY35" s="117">
        <f t="shared" si="30"/>
        <v>-7.0534925583946233</v>
      </c>
      <c r="BZ35" s="118">
        <f t="shared" si="30"/>
        <v>-7.2892609999999536</v>
      </c>
      <c r="CA35" s="118">
        <f t="shared" si="30"/>
        <v>-7.2937310000000366</v>
      </c>
      <c r="CB35" s="118">
        <f t="shared" si="30"/>
        <v>-6.3427129999998328</v>
      </c>
      <c r="CC35" s="118">
        <f t="shared" si="30"/>
        <v>-3.6793969999998808</v>
      </c>
      <c r="CD35" s="118">
        <f t="shared" si="30"/>
        <v>-4.1469130000003247</v>
      </c>
      <c r="CE35" s="118">
        <f t="shared" si="30"/>
        <v>-5.5882889999999179</v>
      </c>
      <c r="CF35" s="118">
        <f t="shared" si="30"/>
        <v>-5.7522040000001198</v>
      </c>
      <c r="CG35" s="118">
        <f t="shared" si="30"/>
        <v>-7.0127029999997603</v>
      </c>
      <c r="CH35" s="118">
        <f t="shared" si="30"/>
        <v>-6.1041310000001658</v>
      </c>
      <c r="CI35" s="118">
        <f t="shared" si="30"/>
        <v>-7.662155000000098</v>
      </c>
      <c r="CJ35" s="118">
        <f t="shared" si="30"/>
        <v>-11.492583000000536</v>
      </c>
      <c r="CK35" s="118">
        <f t="shared" si="30"/>
        <v>-10.912998999999843</v>
      </c>
      <c r="CL35" s="119">
        <f t="shared" si="30"/>
        <v>-12.064222000000314</v>
      </c>
      <c r="CM35" s="119">
        <f t="shared" si="30"/>
        <v>-6.7533119999999371</v>
      </c>
      <c r="CN35" s="119">
        <f t="shared" si="30"/>
        <v>-1.411025999999822</v>
      </c>
      <c r="CO35" s="25"/>
      <c r="CP35" s="25"/>
      <c r="CQ35" s="25"/>
      <c r="CR35" s="25"/>
      <c r="CS35" s="25"/>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D20"/>
  <sheetViews>
    <sheetView workbookViewId="0">
      <selection activeCell="D9" sqref="D9"/>
    </sheetView>
  </sheetViews>
  <sheetFormatPr defaultRowHeight="12.75" x14ac:dyDescent="0.2"/>
  <cols>
    <col min="2" max="2" width="18.25" customWidth="1"/>
    <col min="3" max="3" width="11.75" customWidth="1"/>
    <col min="4" max="4" width="13.625" customWidth="1"/>
  </cols>
  <sheetData>
    <row r="1" spans="2:4" x14ac:dyDescent="0.2">
      <c r="B1" s="1" t="s">
        <v>0</v>
      </c>
    </row>
    <row r="3" spans="2:4" ht="25.5" x14ac:dyDescent="0.2">
      <c r="B3" s="2"/>
      <c r="C3" s="3" t="s">
        <v>1</v>
      </c>
      <c r="D3" s="4" t="s">
        <v>2</v>
      </c>
    </row>
    <row r="4" spans="2:4" x14ac:dyDescent="0.2">
      <c r="B4" s="5"/>
      <c r="C4" s="6" t="s">
        <v>3</v>
      </c>
      <c r="D4" s="7" t="s">
        <v>4</v>
      </c>
    </row>
    <row r="5" spans="2:4" x14ac:dyDescent="0.2">
      <c r="B5" s="8" t="s">
        <v>5</v>
      </c>
      <c r="C5" s="129" t="s">
        <v>22</v>
      </c>
      <c r="D5" s="130"/>
    </row>
    <row r="6" spans="2:4" x14ac:dyDescent="0.2">
      <c r="B6" s="8" t="s">
        <v>6</v>
      </c>
      <c r="C6" s="131">
        <f>SUM('Revised fully-reconciled - all'!AY13:BJ13)</f>
        <v>12684.334169102529</v>
      </c>
      <c r="D6" s="132"/>
    </row>
    <row r="7" spans="2:4" x14ac:dyDescent="0.2">
      <c r="B7" s="8" t="s">
        <v>7</v>
      </c>
      <c r="C7" s="131">
        <f>SUM('Revised fully-reconciled - all'!AY12:BJ12)</f>
        <v>12052.471103599997</v>
      </c>
      <c r="D7" s="132"/>
    </row>
    <row r="9" spans="2:4" ht="63.75" x14ac:dyDescent="0.2">
      <c r="B9" s="9"/>
      <c r="C9" s="10" t="s">
        <v>8</v>
      </c>
    </row>
    <row r="10" spans="2:4" x14ac:dyDescent="0.2">
      <c r="B10" s="8" t="s">
        <v>5</v>
      </c>
      <c r="C10" s="129" t="s">
        <v>22</v>
      </c>
    </row>
    <row r="11" spans="2:4" x14ac:dyDescent="0.2">
      <c r="B11" s="9" t="s">
        <v>9</v>
      </c>
      <c r="C11" s="133">
        <f>(SUM('Revised fully-reconciled - all'!C13:N13)-SUM('Revised fully-reconciled - all'!C12:N12))/SUM('Revised fully-reconciled - all'!C12:N12)</f>
        <v>5.0934090172303229E-2</v>
      </c>
    </row>
    <row r="12" spans="2:4" x14ac:dyDescent="0.2">
      <c r="B12" s="9" t="s">
        <v>10</v>
      </c>
      <c r="C12" s="133">
        <f>(SUM('Revised fully-reconciled - all'!O13:Z13)-SUM('Revised fully-reconciled - all'!O12:Z12))/SUM('Revised fully-reconciled - all'!O12:Z12)</f>
        <v>5.1764736970339002E-2</v>
      </c>
    </row>
    <row r="13" spans="2:4" x14ac:dyDescent="0.2">
      <c r="B13" s="9" t="s">
        <v>11</v>
      </c>
      <c r="C13" s="133">
        <f>(SUM('Revised fully-reconciled - all'!AA13:AL13)-SUM('Revised fully-reconciled - all'!AA12:AL12))/SUM('Revised fully-reconciled - all'!AA12:AL12)</f>
        <v>5.0261899222058253E-2</v>
      </c>
    </row>
    <row r="14" spans="2:4" ht="12.75" customHeight="1" x14ac:dyDescent="0.2">
      <c r="B14" s="9" t="s">
        <v>12</v>
      </c>
      <c r="C14" s="133">
        <f>(SUM('Revised fully-reconciled - all'!AM13:AX13)-SUM('Revised fully-reconciled - all'!AM12:AX12))/SUM('Revised fully-reconciled - all'!AM12:AX12)</f>
        <v>5.1973793239699619E-2</v>
      </c>
    </row>
    <row r="15" spans="2:4" x14ac:dyDescent="0.2">
      <c r="B15" s="9" t="s">
        <v>13</v>
      </c>
      <c r="C15" s="133">
        <f>(SUM('Revised fully-reconciled - all'!AY13:BJ13)-SUM('Revised fully-reconciled - all'!AY12:BJ12))/SUM('Revised fully-reconciled - all'!AY12:BJ12)</f>
        <v>5.2426017873944394E-2</v>
      </c>
    </row>
    <row r="17" spans="2:3" x14ac:dyDescent="0.2">
      <c r="B17" t="s">
        <v>123</v>
      </c>
      <c r="C17" s="134">
        <v>41494</v>
      </c>
    </row>
    <row r="19" spans="2:3" x14ac:dyDescent="0.2">
      <c r="B19" s="11" t="s">
        <v>14</v>
      </c>
    </row>
    <row r="20" spans="2:3" x14ac:dyDescent="0.2">
      <c r="B20" s="11" t="s">
        <v>15</v>
      </c>
    </row>
  </sheetData>
  <sheetProtection sheet="1" objects="1" scenarios="1"/>
  <pageMargins left="0.70866141732283472" right="0.70866141732283472" top="0.74803149606299213" bottom="0.74803149606299213" header="0.31496062992125984" footer="0.31496062992125984"/>
  <pageSetup orientation="portrait" r:id="rId1"/>
  <headerFooter>
    <oddFooter>&amp;L&amp;Z&amp;F&amp;A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BJ21"/>
  <sheetViews>
    <sheetView zoomScaleNormal="100" workbookViewId="0">
      <pane xSplit="2" ySplit="2" topLeftCell="AS3" activePane="bottomRight" state="frozen"/>
      <selection pane="topRight"/>
      <selection pane="bottomLeft"/>
      <selection pane="bottomRight" activeCell="AY14" sqref="AY14:BJ14"/>
    </sheetView>
  </sheetViews>
  <sheetFormatPr defaultRowHeight="12.75" x14ac:dyDescent="0.2"/>
  <cols>
    <col min="1" max="1" width="4.5" customWidth="1"/>
    <col min="2" max="2" width="21.5" customWidth="1"/>
  </cols>
  <sheetData>
    <row r="2" spans="2:6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x14ac:dyDescent="0.2">
      <c r="B3" s="15" t="s">
        <v>17</v>
      </c>
      <c r="C3" s="135">
        <v>448.76560499999999</v>
      </c>
      <c r="D3" s="135">
        <v>425.48380900000001</v>
      </c>
      <c r="E3" s="135">
        <v>386.065383</v>
      </c>
      <c r="F3" s="135">
        <v>394.407332</v>
      </c>
      <c r="G3" s="135">
        <v>399.66492299999999</v>
      </c>
      <c r="H3" s="135">
        <v>406.78393199999999</v>
      </c>
      <c r="I3" s="135">
        <v>482.81088599999998</v>
      </c>
      <c r="J3" s="135">
        <v>565.09989099999996</v>
      </c>
      <c r="K3" s="135">
        <v>605.680746</v>
      </c>
      <c r="L3" s="135">
        <v>608.93787600000007</v>
      </c>
      <c r="M3" s="135">
        <v>546.88879099999997</v>
      </c>
      <c r="N3" s="135">
        <v>572.27548100000001</v>
      </c>
      <c r="O3" s="135">
        <v>459.03922499999999</v>
      </c>
      <c r="P3" s="135">
        <v>421.10510399999998</v>
      </c>
      <c r="Q3" s="135">
        <v>399.43074899999999</v>
      </c>
      <c r="R3" s="135">
        <v>405.49870199999998</v>
      </c>
      <c r="S3" s="135">
        <v>409.97000400000002</v>
      </c>
      <c r="T3" s="135">
        <v>415.456142</v>
      </c>
      <c r="U3" s="135">
        <v>491.09734700000001</v>
      </c>
      <c r="V3" s="135">
        <v>545.35364200000004</v>
      </c>
      <c r="W3" s="135">
        <v>590.64446799999996</v>
      </c>
      <c r="X3" s="135">
        <v>578.45052099999998</v>
      </c>
      <c r="Y3" s="135">
        <v>514.75549999999998</v>
      </c>
      <c r="Z3" s="135">
        <v>534.249188</v>
      </c>
      <c r="AA3" s="135">
        <v>445.41988099999998</v>
      </c>
      <c r="AB3" s="135">
        <v>415.26002399999999</v>
      </c>
      <c r="AC3" s="135">
        <v>380.738136</v>
      </c>
      <c r="AD3" s="135">
        <v>397.55061599999999</v>
      </c>
      <c r="AE3" s="135">
        <v>397.76282799999996</v>
      </c>
      <c r="AF3" s="135">
        <v>419.377522</v>
      </c>
      <c r="AG3" s="135">
        <v>483.44499200000001</v>
      </c>
      <c r="AH3" s="135">
        <v>549.13525199999992</v>
      </c>
      <c r="AI3" s="135">
        <v>603.72926300000006</v>
      </c>
      <c r="AJ3" s="135">
        <v>589.73004200000003</v>
      </c>
      <c r="AK3" s="135">
        <v>547.31589099999997</v>
      </c>
      <c r="AL3" s="135">
        <v>551.62255700000003</v>
      </c>
      <c r="AM3" s="135">
        <v>464.56709499999999</v>
      </c>
      <c r="AN3" s="135">
        <v>405.280956</v>
      </c>
      <c r="AO3" s="135">
        <v>378.58976899999999</v>
      </c>
      <c r="AP3" s="135">
        <v>396.72315299999997</v>
      </c>
      <c r="AQ3" s="135">
        <v>397.74264099999999</v>
      </c>
      <c r="AR3" s="135">
        <v>427.32247699999999</v>
      </c>
      <c r="AS3" s="135">
        <v>503.30956500000002</v>
      </c>
      <c r="AT3" s="135">
        <v>563.24436500000002</v>
      </c>
      <c r="AU3" s="135">
        <v>627.59654499999999</v>
      </c>
      <c r="AV3" s="135">
        <v>635.38819699999999</v>
      </c>
      <c r="AW3" s="135">
        <v>551.51651000000004</v>
      </c>
      <c r="AX3" s="135">
        <v>542.29745800000001</v>
      </c>
      <c r="AY3" s="136">
        <v>451.36551500000002</v>
      </c>
      <c r="AZ3" s="136">
        <v>416.821439</v>
      </c>
      <c r="BA3" s="136">
        <v>381.98832500000003</v>
      </c>
      <c r="BB3" s="136">
        <v>393.66109</v>
      </c>
      <c r="BC3" s="136">
        <v>393.49031300000001</v>
      </c>
      <c r="BD3" s="136">
        <v>409.22652899999997</v>
      </c>
      <c r="BE3" s="136">
        <v>469.58659</v>
      </c>
      <c r="BF3" s="136">
        <v>522.83893599999999</v>
      </c>
      <c r="BG3" s="136">
        <v>597.05184600000007</v>
      </c>
      <c r="BH3" s="136">
        <v>614.89498400000002</v>
      </c>
      <c r="BI3" s="136">
        <v>533.05040800000006</v>
      </c>
      <c r="BJ3" s="136">
        <v>539.98412499999995</v>
      </c>
    </row>
    <row r="4" spans="2:62" x14ac:dyDescent="0.2">
      <c r="B4" s="15" t="s">
        <v>18</v>
      </c>
      <c r="C4" s="135">
        <v>450.00415199999998</v>
      </c>
      <c r="D4" s="135">
        <v>427.12438199999997</v>
      </c>
      <c r="E4" s="135">
        <v>388.17879599999998</v>
      </c>
      <c r="F4" s="135">
        <v>398.07325799999995</v>
      </c>
      <c r="G4" s="135">
        <v>402.74615799999998</v>
      </c>
      <c r="H4" s="135">
        <v>409.22096899999997</v>
      </c>
      <c r="I4" s="135">
        <v>483.52215100000001</v>
      </c>
      <c r="J4" s="135">
        <v>565.087582</v>
      </c>
      <c r="K4" s="135">
        <v>605.45948299999998</v>
      </c>
      <c r="L4" s="135">
        <v>608.57882700000005</v>
      </c>
      <c r="M4" s="135">
        <v>545.30981999999995</v>
      </c>
      <c r="N4" s="135">
        <v>571.71170799999993</v>
      </c>
      <c r="O4" s="135">
        <v>458.88846999999998</v>
      </c>
      <c r="P4" s="135">
        <v>422.51456899999999</v>
      </c>
      <c r="Q4" s="135">
        <v>400.10960600000004</v>
      </c>
      <c r="R4" s="135">
        <v>406.49257400000005</v>
      </c>
      <c r="S4" s="135">
        <v>409.52600999999999</v>
      </c>
      <c r="T4" s="135">
        <v>414.95696000000004</v>
      </c>
      <c r="U4" s="135">
        <v>489.14457600000003</v>
      </c>
      <c r="V4" s="135">
        <v>542.85732700000005</v>
      </c>
      <c r="W4" s="135">
        <v>588.66144200000008</v>
      </c>
      <c r="X4" s="135">
        <v>576.00825800000007</v>
      </c>
      <c r="Y4" s="135">
        <v>513.12163299999997</v>
      </c>
      <c r="Z4" s="135">
        <v>531.07122199999992</v>
      </c>
      <c r="AA4" s="135">
        <v>443.71495099999999</v>
      </c>
      <c r="AB4" s="135">
        <v>415.99976700000002</v>
      </c>
      <c r="AC4" s="135">
        <v>382.40481199999999</v>
      </c>
      <c r="AD4" s="135">
        <v>400.01664099999999</v>
      </c>
      <c r="AE4" s="135">
        <v>399.20531800000003</v>
      </c>
      <c r="AF4" s="135">
        <v>420.85585600000002</v>
      </c>
      <c r="AG4" s="135">
        <v>485.17616499999997</v>
      </c>
      <c r="AH4" s="135">
        <v>548.21793200000002</v>
      </c>
      <c r="AI4" s="135">
        <v>600.7957560000001</v>
      </c>
      <c r="AJ4" s="135">
        <v>586.75085799999999</v>
      </c>
      <c r="AK4" s="135">
        <v>545.910844</v>
      </c>
      <c r="AL4" s="135">
        <v>549.51410099999998</v>
      </c>
      <c r="AM4" s="135">
        <v>463.51338400000003</v>
      </c>
      <c r="AN4" s="135">
        <v>407.54047399999996</v>
      </c>
      <c r="AO4" s="135">
        <v>382.63364100000001</v>
      </c>
      <c r="AP4" s="135">
        <v>401.43004300000001</v>
      </c>
      <c r="AQ4" s="135">
        <v>402.70827399999996</v>
      </c>
      <c r="AR4" s="135">
        <v>429.73493999999999</v>
      </c>
      <c r="AS4" s="135">
        <v>503.61537699999997</v>
      </c>
      <c r="AT4" s="135">
        <v>559.212445</v>
      </c>
      <c r="AU4" s="135">
        <v>620.86583700000006</v>
      </c>
      <c r="AV4" s="135">
        <v>627.31397300000003</v>
      </c>
      <c r="AW4" s="135">
        <v>542.70740000000001</v>
      </c>
      <c r="AX4" s="135">
        <v>533.87429500000007</v>
      </c>
      <c r="AY4" s="136">
        <v>446.11417999999998</v>
      </c>
      <c r="AZ4" s="136">
        <v>416.37576000000001</v>
      </c>
      <c r="BA4" s="136">
        <v>384.19545400000004</v>
      </c>
      <c r="BB4" s="136">
        <v>398.86035299999998</v>
      </c>
      <c r="BC4" s="136">
        <v>396.775102</v>
      </c>
      <c r="BD4" s="136">
        <v>410.32590299999998</v>
      </c>
      <c r="BE4" s="136">
        <v>469.72494699999999</v>
      </c>
      <c r="BF4" s="136">
        <v>521.48573399999998</v>
      </c>
      <c r="BG4" s="136">
        <v>594.50272699999994</v>
      </c>
      <c r="BH4" s="136">
        <v>610.963435</v>
      </c>
      <c r="BI4" s="136">
        <v>529.34608300000002</v>
      </c>
      <c r="BJ4" s="136">
        <v>536.14541899999995</v>
      </c>
    </row>
    <row r="5" spans="2:62" x14ac:dyDescent="0.2">
      <c r="B5" s="15" t="s">
        <v>19</v>
      </c>
      <c r="C5" s="135">
        <v>453.25342899999998</v>
      </c>
      <c r="D5" s="135">
        <v>431.64221299999997</v>
      </c>
      <c r="E5" s="135">
        <v>392.71157699999998</v>
      </c>
      <c r="F5" s="135">
        <v>401.76780600000001</v>
      </c>
      <c r="G5" s="135">
        <v>405.84598299999999</v>
      </c>
      <c r="H5" s="135">
        <v>411.68534499999998</v>
      </c>
      <c r="I5" s="135">
        <v>484.72738099999998</v>
      </c>
      <c r="J5" s="135">
        <v>565.09829500000001</v>
      </c>
      <c r="K5" s="135">
        <v>603.29281499999991</v>
      </c>
      <c r="L5" s="135">
        <v>605.30890199999999</v>
      </c>
      <c r="M5" s="135">
        <v>544.103161</v>
      </c>
      <c r="N5" s="135">
        <v>572.15554199999997</v>
      </c>
      <c r="O5" s="135">
        <v>460.81262500000003</v>
      </c>
      <c r="P5" s="135">
        <v>424.85103399999997</v>
      </c>
      <c r="Q5" s="135">
        <v>401.495879</v>
      </c>
      <c r="R5" s="135">
        <v>407.05624200000005</v>
      </c>
      <c r="S5" s="135">
        <v>409.73802000000001</v>
      </c>
      <c r="T5" s="135">
        <v>413.59946399999995</v>
      </c>
      <c r="U5" s="135">
        <v>486.0772</v>
      </c>
      <c r="V5" s="135">
        <v>538.56314399999997</v>
      </c>
      <c r="W5" s="135">
        <v>585.183178</v>
      </c>
      <c r="X5" s="135">
        <v>572.63819999999998</v>
      </c>
      <c r="Y5" s="135">
        <v>509.65634299999999</v>
      </c>
      <c r="Z5" s="135">
        <v>531.34891500000003</v>
      </c>
      <c r="AA5" s="135">
        <v>444.25223899999997</v>
      </c>
      <c r="AB5" s="135">
        <v>419.91790399999996</v>
      </c>
      <c r="AC5" s="135">
        <v>387.45489299999997</v>
      </c>
      <c r="AD5" s="135">
        <v>403.81420000000003</v>
      </c>
      <c r="AE5" s="135">
        <v>402.49514099999999</v>
      </c>
      <c r="AF5" s="135">
        <v>422.23333299999996</v>
      </c>
      <c r="AG5" s="135">
        <v>482.31199300000003</v>
      </c>
      <c r="AH5" s="135">
        <v>542.29838500000005</v>
      </c>
      <c r="AI5" s="135">
        <v>593.92870499999992</v>
      </c>
      <c r="AJ5" s="135">
        <v>580.1697979999999</v>
      </c>
      <c r="AK5" s="135">
        <v>539.04725199999996</v>
      </c>
      <c r="AL5" s="135">
        <v>547.98894499999994</v>
      </c>
      <c r="AM5" s="135">
        <v>467.74587600000001</v>
      </c>
      <c r="AN5" s="135">
        <v>414.75082700000002</v>
      </c>
      <c r="AO5" s="135">
        <v>390.73016699999999</v>
      </c>
      <c r="AP5" s="135">
        <v>409.02612199999999</v>
      </c>
      <c r="AQ5" s="135">
        <v>408.05655400000001</v>
      </c>
      <c r="AR5" s="135">
        <v>430.39169900000002</v>
      </c>
      <c r="AS5" s="135">
        <v>498.07513</v>
      </c>
      <c r="AT5" s="135">
        <v>548.15479700000003</v>
      </c>
      <c r="AU5" s="135">
        <v>605.15711799999997</v>
      </c>
      <c r="AV5" s="135">
        <v>609.16623800000002</v>
      </c>
      <c r="AW5" s="135">
        <v>527.80509499999994</v>
      </c>
      <c r="AX5" s="135">
        <v>525.06976899999995</v>
      </c>
      <c r="AY5" s="136">
        <v>444.91524200000003</v>
      </c>
      <c r="AZ5" s="136">
        <v>419.71783099999999</v>
      </c>
      <c r="BA5" s="136">
        <v>389.33267700000005</v>
      </c>
      <c r="BB5" s="136">
        <v>401.13690200000002</v>
      </c>
      <c r="BC5" s="136">
        <v>399.72530599999999</v>
      </c>
      <c r="BD5" s="136">
        <v>411.24343099999999</v>
      </c>
      <c r="BE5" s="136">
        <v>467.93327600000003</v>
      </c>
      <c r="BF5" s="136">
        <v>517.27472399999999</v>
      </c>
      <c r="BG5" s="136">
        <v>587.14209800000003</v>
      </c>
      <c r="BH5" s="136">
        <v>602.80022400000007</v>
      </c>
      <c r="BI5" s="136">
        <v>523.95693300000005</v>
      </c>
      <c r="BJ5" s="136">
        <v>533.60988199999997</v>
      </c>
    </row>
    <row r="6" spans="2:62" x14ac:dyDescent="0.2">
      <c r="B6" s="15" t="s">
        <v>20</v>
      </c>
      <c r="C6" s="135">
        <v>457.74048800000003</v>
      </c>
      <c r="D6" s="135">
        <v>436.70022600000004</v>
      </c>
      <c r="E6" s="135">
        <v>395.99036899999999</v>
      </c>
      <c r="F6" s="135">
        <v>404.19449500000002</v>
      </c>
      <c r="G6" s="135">
        <v>407.87608299999999</v>
      </c>
      <c r="H6" s="135">
        <v>413.08460200000002</v>
      </c>
      <c r="I6" s="135">
        <v>484.43187599999999</v>
      </c>
      <c r="J6" s="135">
        <v>563.28647599999999</v>
      </c>
      <c r="K6" s="135">
        <v>601.63444200000004</v>
      </c>
      <c r="L6" s="135">
        <v>603.83773299999996</v>
      </c>
      <c r="M6" s="135">
        <v>543.33466799999997</v>
      </c>
      <c r="N6" s="135">
        <v>571.91039599999999</v>
      </c>
      <c r="O6" s="135">
        <v>461.69936799999999</v>
      </c>
      <c r="P6" s="135">
        <v>425.75408799999997</v>
      </c>
      <c r="Q6" s="135">
        <v>401.93939699999999</v>
      </c>
      <c r="R6" s="135">
        <v>406.41110800000001</v>
      </c>
      <c r="S6" s="135">
        <v>407.94663199999997</v>
      </c>
      <c r="T6" s="135">
        <v>412.03235999999998</v>
      </c>
      <c r="U6" s="135">
        <v>483.92415799999998</v>
      </c>
      <c r="V6" s="135">
        <v>536.55629399999998</v>
      </c>
      <c r="W6" s="135">
        <v>583.67594599999995</v>
      </c>
      <c r="X6" s="135">
        <v>572.529224</v>
      </c>
      <c r="Y6" s="135">
        <v>510.87223399999999</v>
      </c>
      <c r="Z6" s="135">
        <v>530.96253000000002</v>
      </c>
      <c r="AA6" s="135">
        <v>446.14183700000001</v>
      </c>
      <c r="AB6" s="135">
        <v>423.12772799999999</v>
      </c>
      <c r="AC6" s="135">
        <v>390.61490700000002</v>
      </c>
      <c r="AD6" s="135">
        <v>405.36066899999997</v>
      </c>
      <c r="AE6" s="135">
        <v>401.36695700000001</v>
      </c>
      <c r="AF6" s="135">
        <v>418.897986</v>
      </c>
      <c r="AG6" s="135">
        <v>478.46207400000003</v>
      </c>
      <c r="AH6" s="135">
        <v>537.68498499999998</v>
      </c>
      <c r="AI6" s="135">
        <v>591.23699799999997</v>
      </c>
      <c r="AJ6" s="135">
        <v>580.05143500000008</v>
      </c>
      <c r="AK6" s="135">
        <v>541.59265599999992</v>
      </c>
      <c r="AL6" s="135">
        <v>551.72357700000009</v>
      </c>
      <c r="AM6" s="135">
        <v>473.458123</v>
      </c>
      <c r="AN6" s="135">
        <v>421.00782799999996</v>
      </c>
      <c r="AO6" s="135">
        <v>395.581322</v>
      </c>
      <c r="AP6" s="135">
        <v>411.52189099999998</v>
      </c>
      <c r="AQ6" s="135">
        <v>407.20449099999996</v>
      </c>
      <c r="AR6" s="135">
        <v>426.03760899999997</v>
      </c>
      <c r="AS6" s="135">
        <v>489.25540599999999</v>
      </c>
      <c r="AT6" s="135">
        <v>535.64534300000003</v>
      </c>
      <c r="AU6" s="135">
        <v>592.54693099999997</v>
      </c>
      <c r="AV6" s="135">
        <v>599.33704699999998</v>
      </c>
      <c r="AW6" s="135">
        <v>523.05050000000006</v>
      </c>
      <c r="AX6" s="135">
        <v>522.894767</v>
      </c>
      <c r="AY6" s="136">
        <v>444.44869400000005</v>
      </c>
      <c r="AZ6" s="136">
        <v>421.00450000000001</v>
      </c>
      <c r="BA6" s="136">
        <v>390.568444</v>
      </c>
      <c r="BB6" s="136">
        <v>403.02161000000001</v>
      </c>
      <c r="BC6" s="136">
        <v>400.60965799999997</v>
      </c>
      <c r="BD6" s="136">
        <v>410.27470099999999</v>
      </c>
      <c r="BE6" s="136">
        <v>465.12289799999996</v>
      </c>
      <c r="BF6" s="136">
        <v>513.06356400000004</v>
      </c>
      <c r="BG6" s="136">
        <v>584.35657900000001</v>
      </c>
      <c r="BH6" s="136">
        <v>601.16123800000003</v>
      </c>
      <c r="BI6" s="136">
        <v>522.42213200000003</v>
      </c>
      <c r="BJ6" s="136">
        <v>532.30962399999999</v>
      </c>
    </row>
    <row r="7" spans="2:62" x14ac:dyDescent="0.2">
      <c r="B7" s="15" t="s">
        <v>21</v>
      </c>
      <c r="C7" s="135">
        <v>457.44511900000003</v>
      </c>
      <c r="D7" s="135">
        <v>436.93627100000003</v>
      </c>
      <c r="E7" s="135">
        <v>397.21479999999997</v>
      </c>
      <c r="F7" s="135">
        <v>405.05275499999999</v>
      </c>
      <c r="G7" s="135">
        <v>407.90614199999999</v>
      </c>
      <c r="H7" s="135">
        <v>412.53271699999999</v>
      </c>
      <c r="I7" s="135">
        <v>482.70574800000003</v>
      </c>
      <c r="J7" s="135">
        <v>560.37400200000002</v>
      </c>
      <c r="K7" s="135">
        <v>598.62712799999997</v>
      </c>
      <c r="L7" s="135">
        <v>601.80312000000004</v>
      </c>
      <c r="M7" s="135">
        <v>541.76944499999991</v>
      </c>
      <c r="N7" s="135">
        <v>570.63952000000006</v>
      </c>
      <c r="O7" s="135">
        <v>461.05735399999998</v>
      </c>
      <c r="P7" s="135">
        <v>425.54586</v>
      </c>
      <c r="Q7" s="135">
        <v>401.96306599999997</v>
      </c>
      <c r="R7" s="135">
        <v>406.353455</v>
      </c>
      <c r="S7" s="135">
        <v>407.989732</v>
      </c>
      <c r="T7" s="135">
        <v>411.42171000000002</v>
      </c>
      <c r="U7" s="135">
        <v>483.03066600000005</v>
      </c>
      <c r="V7" s="135">
        <v>534.95743900000002</v>
      </c>
      <c r="W7" s="135">
        <v>580.84829100000002</v>
      </c>
      <c r="X7" s="135">
        <v>569.68617299999994</v>
      </c>
      <c r="Y7" s="135">
        <v>508.02412099999998</v>
      </c>
      <c r="Z7" s="135">
        <v>528.67848100000003</v>
      </c>
      <c r="AA7" s="135">
        <v>444.63207699999998</v>
      </c>
      <c r="AB7" s="135">
        <v>421.76589399999995</v>
      </c>
      <c r="AC7" s="135">
        <v>389.57262400000002</v>
      </c>
      <c r="AD7" s="135">
        <v>405.17720899999995</v>
      </c>
      <c r="AE7" s="135">
        <v>401.47860499999996</v>
      </c>
      <c r="AF7" s="135">
        <v>419.25311099999999</v>
      </c>
      <c r="AG7" s="135">
        <v>479.598525</v>
      </c>
      <c r="AH7" s="135">
        <v>539.2094790000001</v>
      </c>
      <c r="AI7" s="135">
        <v>592.39168000000006</v>
      </c>
      <c r="AJ7" s="135">
        <v>580.03733499999998</v>
      </c>
      <c r="AK7" s="135">
        <v>542.13196400000004</v>
      </c>
      <c r="AL7" s="135">
        <v>552.3926580000001</v>
      </c>
      <c r="AM7" s="135">
        <v>473.726021</v>
      </c>
      <c r="AN7" s="135">
        <v>420.35062499999998</v>
      </c>
      <c r="AO7" s="135">
        <v>394.04490199999998</v>
      </c>
      <c r="AP7" s="135">
        <v>409.16378300000002</v>
      </c>
      <c r="AQ7" s="135">
        <v>404.375834</v>
      </c>
      <c r="AR7" s="135">
        <v>423.04335700000001</v>
      </c>
      <c r="AS7" s="135">
        <v>486.24426699999998</v>
      </c>
      <c r="AT7" s="135">
        <v>532.81037300000003</v>
      </c>
      <c r="AU7" s="135">
        <v>588.27255700000001</v>
      </c>
      <c r="AV7" s="135">
        <v>595.78109199999994</v>
      </c>
      <c r="AW7" s="135">
        <v>519.87749300000007</v>
      </c>
      <c r="AX7" s="135">
        <v>519.954925</v>
      </c>
      <c r="AY7" s="136">
        <v>443.26514700000001</v>
      </c>
      <c r="AZ7" s="136">
        <v>419.65950199999997</v>
      </c>
      <c r="BA7" s="136">
        <v>389.53309200000001</v>
      </c>
      <c r="BB7" s="136">
        <v>401.82073100000002</v>
      </c>
      <c r="BC7" s="136">
        <v>399.177572</v>
      </c>
      <c r="BD7" s="136">
        <v>409.38136200000002</v>
      </c>
      <c r="BE7" s="136">
        <v>463.46965500000005</v>
      </c>
      <c r="BF7" s="136">
        <v>510.91093800000004</v>
      </c>
      <c r="BG7" s="136">
        <v>581.37951800000008</v>
      </c>
      <c r="BH7" s="136">
        <v>598.13755400000002</v>
      </c>
      <c r="BI7" s="136">
        <v>519.13494800000001</v>
      </c>
      <c r="BJ7" s="136">
        <v>529.32089300000007</v>
      </c>
    </row>
    <row r="8" spans="2:62" x14ac:dyDescent="0.2">
      <c r="B8" s="15" t="s">
        <v>22</v>
      </c>
      <c r="C8" s="135">
        <v>456.84017899999998</v>
      </c>
      <c r="D8" s="135">
        <v>436.489756</v>
      </c>
      <c r="E8" s="135">
        <v>396.02744799999999</v>
      </c>
      <c r="F8" s="135">
        <v>403.37100799999996</v>
      </c>
      <c r="G8" s="135">
        <v>405.79447999999996</v>
      </c>
      <c r="H8" s="135">
        <v>410.903795</v>
      </c>
      <c r="I8" s="135">
        <v>481.15374300000002</v>
      </c>
      <c r="J8" s="135">
        <v>558.45673599999998</v>
      </c>
      <c r="K8" s="135">
        <v>596.69194100000004</v>
      </c>
      <c r="L8" s="135">
        <v>599.90053300000011</v>
      </c>
      <c r="M8" s="135">
        <v>540.24758299999996</v>
      </c>
      <c r="N8" s="135">
        <v>569.25242800000001</v>
      </c>
      <c r="O8" s="135">
        <v>460.36899099999999</v>
      </c>
      <c r="P8" s="135">
        <v>424.73347899999999</v>
      </c>
      <c r="Q8" s="135">
        <v>401.13633799999997</v>
      </c>
      <c r="R8" s="135">
        <v>405.51137199999999</v>
      </c>
      <c r="S8" s="135">
        <v>407.28063000000003</v>
      </c>
      <c r="T8" s="135">
        <v>410.50886599999995</v>
      </c>
      <c r="U8" s="135">
        <v>481.47952399999997</v>
      </c>
      <c r="V8" s="135">
        <v>533.30607200000009</v>
      </c>
      <c r="W8" s="135">
        <v>579.05858799999999</v>
      </c>
      <c r="X8" s="135">
        <v>568.51749800000005</v>
      </c>
      <c r="Y8" s="135">
        <v>507.35886200000004</v>
      </c>
      <c r="Z8" s="135">
        <v>528.15315099999998</v>
      </c>
      <c r="AA8" s="135">
        <v>444.20542599999999</v>
      </c>
      <c r="AB8" s="135">
        <v>421.20419300000003</v>
      </c>
      <c r="AC8" s="135">
        <v>389.30394900000005</v>
      </c>
      <c r="AD8" s="135">
        <v>405.48619100000002</v>
      </c>
      <c r="AE8" s="135">
        <v>401.78001400000005</v>
      </c>
      <c r="AF8" s="135">
        <v>419.35007100000001</v>
      </c>
      <c r="AG8" s="135">
        <v>478.88180399999999</v>
      </c>
      <c r="AH8" s="135">
        <v>538.03155000000004</v>
      </c>
      <c r="AI8" s="135">
        <v>590.9602460000001</v>
      </c>
      <c r="AJ8" s="135">
        <v>577.35573199999999</v>
      </c>
      <c r="AK8" s="135">
        <v>540.91949399999999</v>
      </c>
      <c r="AL8" s="135">
        <v>551.72886500000004</v>
      </c>
      <c r="AM8" s="135">
        <v>473.457716</v>
      </c>
      <c r="AN8" s="135">
        <v>420.10421399999996</v>
      </c>
      <c r="AO8" s="135">
        <v>392.97231199999999</v>
      </c>
      <c r="AP8" s="135">
        <v>408.27683500000001</v>
      </c>
      <c r="AQ8" s="135">
        <v>403.680092</v>
      </c>
      <c r="AR8" s="135">
        <v>422.37741899999997</v>
      </c>
      <c r="AS8" s="135">
        <v>485.07595899999995</v>
      </c>
      <c r="AT8" s="135">
        <v>531.58268399999997</v>
      </c>
      <c r="AU8" s="135">
        <v>587.76456999999994</v>
      </c>
      <c r="AV8" s="135">
        <v>595.23705099999995</v>
      </c>
      <c r="AW8" s="135">
        <v>519.23509300000001</v>
      </c>
      <c r="AX8" s="135">
        <v>519.352037</v>
      </c>
      <c r="AY8" s="136">
        <v>442.79310100000004</v>
      </c>
      <c r="AZ8" s="136">
        <v>419.15413599999999</v>
      </c>
      <c r="BA8" s="136">
        <v>388.78858100000002</v>
      </c>
      <c r="BB8" s="136">
        <v>400.93859499999996</v>
      </c>
      <c r="BC8" s="136">
        <v>397.87074200000001</v>
      </c>
      <c r="BD8" s="136">
        <v>407.82796300000001</v>
      </c>
      <c r="BE8" s="136">
        <v>463.07580200000001</v>
      </c>
      <c r="BF8" s="136">
        <v>509.86070699999999</v>
      </c>
      <c r="BG8" s="136">
        <v>580.01162999999997</v>
      </c>
      <c r="BH8" s="136">
        <v>596.73380700000007</v>
      </c>
      <c r="BI8" s="136">
        <v>518.39372700000001</v>
      </c>
      <c r="BJ8" s="136">
        <v>528.76628099999994</v>
      </c>
    </row>
    <row r="9" spans="2:62" x14ac:dyDescent="0.2">
      <c r="B9" s="15" t="s">
        <v>23</v>
      </c>
      <c r="C9" s="135">
        <f>C8</f>
        <v>456.84017899999998</v>
      </c>
      <c r="D9" s="135">
        <f t="shared" ref="D9:AP9" si="0">D8</f>
        <v>436.489756</v>
      </c>
      <c r="E9" s="135">
        <f t="shared" si="0"/>
        <v>396.02744799999999</v>
      </c>
      <c r="F9" s="135">
        <f t="shared" si="0"/>
        <v>403.37100799999996</v>
      </c>
      <c r="G9" s="135">
        <f t="shared" si="0"/>
        <v>405.79447999999996</v>
      </c>
      <c r="H9" s="135">
        <f t="shared" si="0"/>
        <v>410.903795</v>
      </c>
      <c r="I9" s="135">
        <f t="shared" si="0"/>
        <v>481.15374300000002</v>
      </c>
      <c r="J9" s="135">
        <f t="shared" si="0"/>
        <v>558.45673599999998</v>
      </c>
      <c r="K9" s="135">
        <f t="shared" si="0"/>
        <v>596.69194100000004</v>
      </c>
      <c r="L9" s="135">
        <f t="shared" si="0"/>
        <v>599.90053300000011</v>
      </c>
      <c r="M9" s="135">
        <f t="shared" si="0"/>
        <v>540.24758299999996</v>
      </c>
      <c r="N9" s="135">
        <f t="shared" si="0"/>
        <v>569.25242800000001</v>
      </c>
      <c r="O9" s="135">
        <f t="shared" si="0"/>
        <v>460.36899099999999</v>
      </c>
      <c r="P9" s="135">
        <f t="shared" si="0"/>
        <v>424.73347899999999</v>
      </c>
      <c r="Q9" s="135">
        <f t="shared" si="0"/>
        <v>401.13633799999997</v>
      </c>
      <c r="R9" s="135">
        <f t="shared" si="0"/>
        <v>405.51137199999999</v>
      </c>
      <c r="S9" s="135">
        <f t="shared" si="0"/>
        <v>407.28063000000003</v>
      </c>
      <c r="T9" s="135">
        <f t="shared" si="0"/>
        <v>410.50886599999995</v>
      </c>
      <c r="U9" s="135">
        <f t="shared" si="0"/>
        <v>481.47952399999997</v>
      </c>
      <c r="V9" s="135">
        <f t="shared" si="0"/>
        <v>533.30607200000009</v>
      </c>
      <c r="W9" s="135">
        <f t="shared" si="0"/>
        <v>579.05858799999999</v>
      </c>
      <c r="X9" s="135">
        <f t="shared" si="0"/>
        <v>568.51749800000005</v>
      </c>
      <c r="Y9" s="135">
        <f t="shared" si="0"/>
        <v>507.35886200000004</v>
      </c>
      <c r="Z9" s="135">
        <f t="shared" si="0"/>
        <v>528.15315099999998</v>
      </c>
      <c r="AA9" s="135">
        <f t="shared" si="0"/>
        <v>444.20542599999999</v>
      </c>
      <c r="AB9" s="135">
        <f t="shared" si="0"/>
        <v>421.20419300000003</v>
      </c>
      <c r="AC9" s="135">
        <f t="shared" si="0"/>
        <v>389.30394900000005</v>
      </c>
      <c r="AD9" s="135">
        <f t="shared" si="0"/>
        <v>405.48619100000002</v>
      </c>
      <c r="AE9" s="135">
        <f t="shared" si="0"/>
        <v>401.78001400000005</v>
      </c>
      <c r="AF9" s="135">
        <f t="shared" si="0"/>
        <v>419.35007100000001</v>
      </c>
      <c r="AG9" s="135">
        <f t="shared" si="0"/>
        <v>478.88180399999999</v>
      </c>
      <c r="AH9" s="135">
        <f t="shared" si="0"/>
        <v>538.03155000000004</v>
      </c>
      <c r="AI9" s="135">
        <f t="shared" si="0"/>
        <v>590.9602460000001</v>
      </c>
      <c r="AJ9" s="135">
        <f t="shared" si="0"/>
        <v>577.35573199999999</v>
      </c>
      <c r="AK9" s="135">
        <f t="shared" si="0"/>
        <v>540.91949399999999</v>
      </c>
      <c r="AL9" s="135">
        <f t="shared" si="0"/>
        <v>551.72886500000004</v>
      </c>
      <c r="AM9" s="135">
        <f t="shared" si="0"/>
        <v>473.457716</v>
      </c>
      <c r="AN9" s="135">
        <f t="shared" si="0"/>
        <v>420.10421399999996</v>
      </c>
      <c r="AO9" s="135">
        <f t="shared" si="0"/>
        <v>392.97231199999999</v>
      </c>
      <c r="AP9" s="135">
        <f t="shared" si="0"/>
        <v>408.27683500000001</v>
      </c>
      <c r="AQ9" s="135">
        <f>AQ8</f>
        <v>403.680092</v>
      </c>
      <c r="AR9" s="135">
        <f t="shared" ref="AR9" si="1">AR8</f>
        <v>422.37741899999997</v>
      </c>
      <c r="AS9" s="135">
        <f t="shared" ref="AS9" si="2">AS8</f>
        <v>485.07595899999995</v>
      </c>
      <c r="AT9" s="135">
        <f t="shared" ref="AT9" si="3">AT8</f>
        <v>531.58268399999997</v>
      </c>
      <c r="AU9" s="135">
        <f t="shared" ref="AU9" si="4">AU8</f>
        <v>587.76456999999994</v>
      </c>
      <c r="AV9" s="135">
        <f t="shared" ref="AV9" si="5">AV8</f>
        <v>595.23705099999995</v>
      </c>
      <c r="AW9" s="135">
        <f t="shared" ref="AW9" si="6">AW8</f>
        <v>519.23509300000001</v>
      </c>
      <c r="AX9" s="135">
        <f t="shared" ref="AX9" si="7">AX8</f>
        <v>519.352037</v>
      </c>
      <c r="AY9" s="136">
        <f>AY8</f>
        <v>442.79310100000004</v>
      </c>
      <c r="AZ9" s="136">
        <f t="shared" ref="AZ9:BJ9" si="8">AZ8</f>
        <v>419.15413599999999</v>
      </c>
      <c r="BA9" s="136">
        <f t="shared" si="8"/>
        <v>388.78858100000002</v>
      </c>
      <c r="BB9" s="136">
        <f t="shared" si="8"/>
        <v>400.93859499999996</v>
      </c>
      <c r="BC9" s="136">
        <f t="shared" si="8"/>
        <v>397.87074200000001</v>
      </c>
      <c r="BD9" s="136">
        <f t="shared" si="8"/>
        <v>407.82796300000001</v>
      </c>
      <c r="BE9" s="136">
        <f t="shared" si="8"/>
        <v>463.07580200000001</v>
      </c>
      <c r="BF9" s="136">
        <f t="shared" si="8"/>
        <v>509.86070699999999</v>
      </c>
      <c r="BG9" s="136">
        <f t="shared" si="8"/>
        <v>580.01162999999997</v>
      </c>
      <c r="BH9" s="136">
        <f t="shared" si="8"/>
        <v>596.73380700000007</v>
      </c>
      <c r="BI9" s="136">
        <f t="shared" si="8"/>
        <v>518.39372700000001</v>
      </c>
      <c r="BJ9" s="136">
        <f t="shared" si="8"/>
        <v>528.76628099999994</v>
      </c>
    </row>
    <row r="10" spans="2:6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x14ac:dyDescent="0.2">
      <c r="B12" s="21" t="s">
        <v>24</v>
      </c>
      <c r="C12" s="22">
        <f>SUM(C9,C14)</f>
        <v>1066.5877998983333</v>
      </c>
      <c r="D12" s="22">
        <f t="shared" ref="D12:BJ12" si="9">SUM(D9,D14)</f>
        <v>1043.4991829323333</v>
      </c>
      <c r="E12" s="22">
        <f t="shared" si="9"/>
        <v>1005.4675635773333</v>
      </c>
      <c r="F12" s="22">
        <f t="shared" si="9"/>
        <v>1021.8360286043333</v>
      </c>
      <c r="G12" s="22">
        <f t="shared" si="9"/>
        <v>982.73025823633338</v>
      </c>
      <c r="H12" s="22">
        <f t="shared" si="9"/>
        <v>1008.1644409273333</v>
      </c>
      <c r="I12" s="22">
        <f t="shared" si="9"/>
        <v>1116.4847678633334</v>
      </c>
      <c r="J12" s="22">
        <f t="shared" si="9"/>
        <v>1185.9279263893332</v>
      </c>
      <c r="K12" s="22">
        <f t="shared" si="9"/>
        <v>1178.2484858833334</v>
      </c>
      <c r="L12" s="22">
        <f t="shared" si="9"/>
        <v>1221.1624380933335</v>
      </c>
      <c r="M12" s="22">
        <f t="shared" si="9"/>
        <v>1114.0017169743332</v>
      </c>
      <c r="N12" s="22">
        <f t="shared" si="9"/>
        <v>1194.2307473633332</v>
      </c>
      <c r="O12" s="22">
        <f t="shared" si="9"/>
        <v>1032.6447927300001</v>
      </c>
      <c r="P12" s="22">
        <f t="shared" si="9"/>
        <v>1030.935300198</v>
      </c>
      <c r="Q12" s="22">
        <f t="shared" si="9"/>
        <v>983.76561713499996</v>
      </c>
      <c r="R12" s="22">
        <f t="shared" si="9"/>
        <v>1002.2022314020001</v>
      </c>
      <c r="S12" s="22">
        <f t="shared" si="9"/>
        <v>982.87579978100007</v>
      </c>
      <c r="T12" s="22">
        <f t="shared" si="9"/>
        <v>1004.7037274259999</v>
      </c>
      <c r="U12" s="22">
        <f t="shared" si="9"/>
        <v>1083.3850424389998</v>
      </c>
      <c r="V12" s="22">
        <f t="shared" si="9"/>
        <v>1124.0061276880001</v>
      </c>
      <c r="W12" s="22">
        <f t="shared" si="9"/>
        <v>1126.0641555980001</v>
      </c>
      <c r="X12" s="22">
        <f t="shared" si="9"/>
        <v>1173.751523012</v>
      </c>
      <c r="Y12" s="22">
        <f t="shared" si="9"/>
        <v>1069.1090639920001</v>
      </c>
      <c r="Z12" s="22">
        <f t="shared" si="9"/>
        <v>1146.215804081</v>
      </c>
      <c r="AA12" s="22">
        <f t="shared" si="9"/>
        <v>1008.9220195926667</v>
      </c>
      <c r="AB12" s="22">
        <f t="shared" si="9"/>
        <v>1004.3732439696666</v>
      </c>
      <c r="AC12" s="22">
        <f t="shared" si="9"/>
        <v>958.54408118766673</v>
      </c>
      <c r="AD12" s="22">
        <f t="shared" si="9"/>
        <v>980.04331562466655</v>
      </c>
      <c r="AE12" s="22">
        <f t="shared" si="9"/>
        <v>959.61579743266668</v>
      </c>
      <c r="AF12" s="22">
        <f t="shared" si="9"/>
        <v>992.85876194866682</v>
      </c>
      <c r="AG12" s="22">
        <f t="shared" si="9"/>
        <v>1096.4513933286667</v>
      </c>
      <c r="AH12" s="22">
        <f t="shared" si="9"/>
        <v>1137.3494702066666</v>
      </c>
      <c r="AI12" s="22">
        <f t="shared" si="9"/>
        <v>1139.6054315286669</v>
      </c>
      <c r="AJ12" s="22">
        <f t="shared" si="9"/>
        <v>1154.9447627446666</v>
      </c>
      <c r="AK12" s="22">
        <f t="shared" si="9"/>
        <v>1115.5202642146667</v>
      </c>
      <c r="AL12" s="22">
        <f t="shared" si="9"/>
        <v>1132.9556658996667</v>
      </c>
      <c r="AM12" s="22">
        <f t="shared" si="9"/>
        <v>1042.9875617470002</v>
      </c>
      <c r="AN12" s="22">
        <f t="shared" si="9"/>
        <v>991.974405768</v>
      </c>
      <c r="AO12" s="22">
        <f t="shared" si="9"/>
        <v>960.91528117300004</v>
      </c>
      <c r="AP12" s="22">
        <f t="shared" si="9"/>
        <v>983.13331030900008</v>
      </c>
      <c r="AQ12" s="22">
        <f t="shared" si="9"/>
        <v>950.13783402500007</v>
      </c>
      <c r="AR12" s="22">
        <f t="shared" si="9"/>
        <v>976.38313662499991</v>
      </c>
      <c r="AS12" s="22">
        <f t="shared" si="9"/>
        <v>1046.5138607250001</v>
      </c>
      <c r="AT12" s="22">
        <f t="shared" si="9"/>
        <v>1064.1975401249999</v>
      </c>
      <c r="AU12" s="22">
        <f t="shared" si="9"/>
        <v>1057.833294625</v>
      </c>
      <c r="AV12" s="22">
        <f t="shared" si="9"/>
        <v>1130.2939983249998</v>
      </c>
      <c r="AW12" s="22">
        <f t="shared" si="9"/>
        <v>1007.258567025</v>
      </c>
      <c r="AX12" s="22">
        <f t="shared" si="9"/>
        <v>1060.2629148249998</v>
      </c>
      <c r="AY12" s="22">
        <f t="shared" si="9"/>
        <v>944.00505420000013</v>
      </c>
      <c r="AZ12" s="22">
        <f t="shared" si="9"/>
        <v>921.32650939999996</v>
      </c>
      <c r="BA12" s="22">
        <f t="shared" si="9"/>
        <v>894.04612350000002</v>
      </c>
      <c r="BB12" s="22">
        <f t="shared" si="9"/>
        <v>931.40282350000007</v>
      </c>
      <c r="BC12" s="22">
        <f t="shared" si="9"/>
        <v>908.91940849999992</v>
      </c>
      <c r="BD12" s="22">
        <f t="shared" si="9"/>
        <v>932.68616249999991</v>
      </c>
      <c r="BE12" s="22">
        <f t="shared" si="9"/>
        <v>1030.7764115</v>
      </c>
      <c r="BF12" s="22">
        <f t="shared" si="9"/>
        <v>1050.7729024999999</v>
      </c>
      <c r="BG12" s="22">
        <f t="shared" si="9"/>
        <v>1130.9370184999998</v>
      </c>
      <c r="BH12" s="22">
        <f t="shared" si="9"/>
        <v>1166.0060515</v>
      </c>
      <c r="BI12" s="22">
        <f t="shared" si="9"/>
        <v>1044.4189065</v>
      </c>
      <c r="BJ12" s="22">
        <f t="shared" si="9"/>
        <v>1097.1737315</v>
      </c>
    </row>
    <row r="13" spans="2:62" x14ac:dyDescent="0.2">
      <c r="B13" s="21" t="s">
        <v>121</v>
      </c>
      <c r="C13" s="135">
        <v>1131.73204780489</v>
      </c>
      <c r="D13" s="135">
        <v>1092.6040185797399</v>
      </c>
      <c r="E13" s="135">
        <v>1056.3454846827699</v>
      </c>
      <c r="F13" s="135">
        <v>1070.4594699074298</v>
      </c>
      <c r="G13" s="135">
        <v>1026.98063236946</v>
      </c>
      <c r="H13" s="135">
        <v>1061.3480367411801</v>
      </c>
      <c r="I13" s="135">
        <v>1164.0819840951301</v>
      </c>
      <c r="J13" s="135">
        <v>1229.65609679828</v>
      </c>
      <c r="K13" s="135">
        <v>1245.7309829541102</v>
      </c>
      <c r="L13" s="135">
        <v>1288.75932077425</v>
      </c>
      <c r="M13" s="135">
        <v>1172.9235640690601</v>
      </c>
      <c r="N13" s="135">
        <v>1266.9091813455502</v>
      </c>
      <c r="O13" s="135">
        <v>1096.1764688657302</v>
      </c>
      <c r="P13" s="135">
        <v>1101.0546999718197</v>
      </c>
      <c r="Q13" s="135">
        <v>1018.77583534399</v>
      </c>
      <c r="R13" s="135">
        <v>1047.9380398993299</v>
      </c>
      <c r="S13" s="135">
        <v>1032.0786819862801</v>
      </c>
      <c r="T13" s="135">
        <v>1056.00286990053</v>
      </c>
      <c r="U13" s="135">
        <v>1125.7071018376205</v>
      </c>
      <c r="V13" s="135">
        <v>1173.6065990876</v>
      </c>
      <c r="W13" s="135">
        <v>1192.8642597102203</v>
      </c>
      <c r="X13" s="135">
        <v>1244.6344933568598</v>
      </c>
      <c r="Y13" s="135">
        <v>1130.0503512077603</v>
      </c>
      <c r="Z13" s="135">
        <v>1201.27018588191</v>
      </c>
      <c r="AA13" s="135">
        <v>1039.5405085709499</v>
      </c>
      <c r="AB13" s="135">
        <v>1061.4257444980501</v>
      </c>
      <c r="AC13" s="135">
        <v>1016.87927224967</v>
      </c>
      <c r="AD13" s="135">
        <v>1042.1641019445099</v>
      </c>
      <c r="AE13" s="135">
        <v>1012.29291046853</v>
      </c>
      <c r="AF13" s="135">
        <v>1037.63694424761</v>
      </c>
      <c r="AG13" s="135">
        <v>1150.32490726367</v>
      </c>
      <c r="AH13" s="135">
        <v>1177.4419458356399</v>
      </c>
      <c r="AI13" s="135">
        <v>1209.5941582334099</v>
      </c>
      <c r="AJ13" s="135">
        <v>1226.5583538010201</v>
      </c>
      <c r="AK13" s="135">
        <v>1162.79499454542</v>
      </c>
      <c r="AL13" s="135">
        <v>1181.9107686832399</v>
      </c>
      <c r="AM13" s="135">
        <v>1108.4313864360402</v>
      </c>
      <c r="AN13" s="135">
        <v>1047.11874030336</v>
      </c>
      <c r="AO13" s="135">
        <v>1011.0463448699099</v>
      </c>
      <c r="AP13" s="135">
        <v>1036.5582829293601</v>
      </c>
      <c r="AQ13" s="135">
        <v>1016.3591409069701</v>
      </c>
      <c r="AR13" s="135">
        <v>1027.6123322589201</v>
      </c>
      <c r="AS13" s="135">
        <v>1095.5538847799198</v>
      </c>
      <c r="AT13" s="135">
        <v>1106.6965046898199</v>
      </c>
      <c r="AU13" s="135">
        <v>1111.58983257005</v>
      </c>
      <c r="AV13" s="135">
        <v>1192.7304671287002</v>
      </c>
      <c r="AW13" s="135">
        <v>1051.91279895087</v>
      </c>
      <c r="AX13" s="135">
        <v>1104.0987516241701</v>
      </c>
      <c r="AY13" s="136">
        <v>989.23795690278007</v>
      </c>
      <c r="AZ13" s="136">
        <v>980.42836195617008</v>
      </c>
      <c r="BA13" s="136">
        <v>937.39653365955996</v>
      </c>
      <c r="BB13" s="136">
        <v>982.08442623063002</v>
      </c>
      <c r="BC13" s="136">
        <v>962.29936491550995</v>
      </c>
      <c r="BD13" s="136">
        <v>975.84432263959991</v>
      </c>
      <c r="BE13" s="136">
        <v>1074.6111243646201</v>
      </c>
      <c r="BF13" s="136">
        <v>1096.0114999824602</v>
      </c>
      <c r="BG13" s="136">
        <v>1193.8290915713601</v>
      </c>
      <c r="BH13" s="136">
        <v>1239.96623239715</v>
      </c>
      <c r="BI13" s="136">
        <v>1100.5053213156698</v>
      </c>
      <c r="BJ13" s="136">
        <v>1152.11993316702</v>
      </c>
    </row>
    <row r="14" spans="2:62" x14ac:dyDescent="0.2">
      <c r="B14" s="21" t="s">
        <v>25</v>
      </c>
      <c r="C14" s="135">
        <v>609.74762089833325</v>
      </c>
      <c r="D14" s="135">
        <v>607.00942693233333</v>
      </c>
      <c r="E14" s="135">
        <v>609.44011557733324</v>
      </c>
      <c r="F14" s="135">
        <v>618.46502060433329</v>
      </c>
      <c r="G14" s="135">
        <v>576.93577823633336</v>
      </c>
      <c r="H14" s="135">
        <v>597.26064592733337</v>
      </c>
      <c r="I14" s="135">
        <v>635.33102486333337</v>
      </c>
      <c r="J14" s="135">
        <v>627.47119038933329</v>
      </c>
      <c r="K14" s="135">
        <v>581.55654488333334</v>
      </c>
      <c r="L14" s="135">
        <v>621.26190509333333</v>
      </c>
      <c r="M14" s="135">
        <v>573.75413397433329</v>
      </c>
      <c r="N14" s="135">
        <v>624.9783193633333</v>
      </c>
      <c r="O14" s="135">
        <v>572.27580173000001</v>
      </c>
      <c r="P14" s="135">
        <v>606.20182119800006</v>
      </c>
      <c r="Q14" s="135">
        <v>582.62927913500005</v>
      </c>
      <c r="R14" s="135">
        <v>596.690859402</v>
      </c>
      <c r="S14" s="135">
        <v>575.59516978099998</v>
      </c>
      <c r="T14" s="135">
        <v>594.19486142599999</v>
      </c>
      <c r="U14" s="135">
        <v>601.90551843899993</v>
      </c>
      <c r="V14" s="135">
        <v>590.70005568800002</v>
      </c>
      <c r="W14" s="135">
        <v>547.00556759799997</v>
      </c>
      <c r="X14" s="135">
        <v>605.23402501199996</v>
      </c>
      <c r="Y14" s="135">
        <v>561.75020199200003</v>
      </c>
      <c r="Z14" s="135">
        <v>618.06265308100001</v>
      </c>
      <c r="AA14" s="135">
        <v>564.71659359266675</v>
      </c>
      <c r="AB14" s="135">
        <v>583.16905096966661</v>
      </c>
      <c r="AC14" s="135">
        <v>569.24013218766663</v>
      </c>
      <c r="AD14" s="135">
        <v>574.55712462466659</v>
      </c>
      <c r="AE14" s="135">
        <v>557.83578343266663</v>
      </c>
      <c r="AF14" s="135">
        <v>573.50869094866675</v>
      </c>
      <c r="AG14" s="135">
        <v>617.56958932866667</v>
      </c>
      <c r="AH14" s="135">
        <v>599.3179202066666</v>
      </c>
      <c r="AI14" s="135">
        <v>548.64518552866673</v>
      </c>
      <c r="AJ14" s="135">
        <v>577.58903074466673</v>
      </c>
      <c r="AK14" s="135">
        <v>574.60077021466668</v>
      </c>
      <c r="AL14" s="135">
        <v>581.22680089966661</v>
      </c>
      <c r="AM14" s="135">
        <v>569.52984574700008</v>
      </c>
      <c r="AN14" s="135">
        <v>571.87019176800004</v>
      </c>
      <c r="AO14" s="135">
        <v>567.94296917300005</v>
      </c>
      <c r="AP14" s="135">
        <v>574.85647530900007</v>
      </c>
      <c r="AQ14" s="135">
        <v>546.45774202500002</v>
      </c>
      <c r="AR14" s="135">
        <v>554.00571762499999</v>
      </c>
      <c r="AS14" s="135">
        <v>561.43790172500007</v>
      </c>
      <c r="AT14" s="135">
        <v>532.61485612499996</v>
      </c>
      <c r="AU14" s="135">
        <v>470.06872462500002</v>
      </c>
      <c r="AV14" s="135">
        <v>535.05694732500001</v>
      </c>
      <c r="AW14" s="135">
        <v>488.02347402500004</v>
      </c>
      <c r="AX14" s="135">
        <v>540.91087782499994</v>
      </c>
      <c r="AY14" s="136">
        <v>501.21195320000004</v>
      </c>
      <c r="AZ14" s="136">
        <v>502.17237339999997</v>
      </c>
      <c r="BA14" s="136">
        <v>505.25754249999994</v>
      </c>
      <c r="BB14" s="136">
        <v>530.4642285000001</v>
      </c>
      <c r="BC14" s="136">
        <v>511.04866649999991</v>
      </c>
      <c r="BD14" s="136">
        <v>524.85819949999996</v>
      </c>
      <c r="BE14" s="136">
        <v>567.70060949999993</v>
      </c>
      <c r="BF14" s="136">
        <v>540.91219549999994</v>
      </c>
      <c r="BG14" s="136">
        <v>550.92538849999994</v>
      </c>
      <c r="BH14" s="136">
        <v>569.27224449999994</v>
      </c>
      <c r="BI14" s="136">
        <v>526.02517950000004</v>
      </c>
      <c r="BJ14" s="136">
        <v>568.4074505000001</v>
      </c>
    </row>
    <row r="16" spans="2:62" x14ac:dyDescent="0.2">
      <c r="B16" s="11" t="s">
        <v>96</v>
      </c>
    </row>
    <row r="17" spans="2:3" x14ac:dyDescent="0.2">
      <c r="B17" s="11" t="s">
        <v>26</v>
      </c>
    </row>
    <row r="18" spans="2:3" x14ac:dyDescent="0.2">
      <c r="B18" s="11" t="s">
        <v>15</v>
      </c>
    </row>
    <row r="19" spans="2:3" x14ac:dyDescent="0.2">
      <c r="C19" s="23"/>
    </row>
    <row r="20" spans="2:3" x14ac:dyDescent="0.2">
      <c r="C20" s="24"/>
    </row>
    <row r="21" spans="2:3" x14ac:dyDescent="0.2">
      <c r="C21" s="23"/>
    </row>
  </sheetData>
  <sheetProtection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BJ33"/>
  <sheetViews>
    <sheetView zoomScaleNormal="100" workbookViewId="0">
      <pane xSplit="2" ySplit="2" topLeftCell="C3" activePane="bottomRight" state="frozen"/>
      <selection pane="topRight"/>
      <selection pane="bottomLeft"/>
      <selection pane="bottomRight" activeCell="A22" sqref="A22:XFD33"/>
    </sheetView>
  </sheetViews>
  <sheetFormatPr defaultRowHeight="12.75" x14ac:dyDescent="0.2"/>
  <cols>
    <col min="1" max="1" width="4.5" style="25" customWidth="1"/>
    <col min="2" max="2" width="21.5" style="25" customWidth="1"/>
    <col min="3" max="16384" width="9" style="25"/>
  </cols>
  <sheetData>
    <row r="2" spans="2:6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x14ac:dyDescent="0.2">
      <c r="B3" s="15" t="s">
        <v>17</v>
      </c>
      <c r="C3" s="135">
        <v>448.76560499999999</v>
      </c>
      <c r="D3" s="135">
        <v>425.48380900000001</v>
      </c>
      <c r="E3" s="135">
        <v>386.065383</v>
      </c>
      <c r="F3" s="135">
        <v>394.407332</v>
      </c>
      <c r="G3" s="135">
        <v>399.66492299999999</v>
      </c>
      <c r="H3" s="135">
        <v>406.78393199999999</v>
      </c>
      <c r="I3" s="135">
        <v>482.81088599999998</v>
      </c>
      <c r="J3" s="135">
        <v>565.09989099999996</v>
      </c>
      <c r="K3" s="135">
        <v>605.680746</v>
      </c>
      <c r="L3" s="135">
        <v>608.93787600000007</v>
      </c>
      <c r="M3" s="135">
        <v>546.88879099999997</v>
      </c>
      <c r="N3" s="135">
        <v>572.27548100000001</v>
      </c>
      <c r="O3" s="135">
        <v>459.03922499999999</v>
      </c>
      <c r="P3" s="135">
        <v>421.10510399999998</v>
      </c>
      <c r="Q3" s="135">
        <v>399.43074899999999</v>
      </c>
      <c r="R3" s="135">
        <v>405.49870199999998</v>
      </c>
      <c r="S3" s="135">
        <v>409.97000400000002</v>
      </c>
      <c r="T3" s="135">
        <v>415.456142</v>
      </c>
      <c r="U3" s="135">
        <v>491.09734700000001</v>
      </c>
      <c r="V3" s="135">
        <v>545.35364200000004</v>
      </c>
      <c r="W3" s="135">
        <v>590.64446799999996</v>
      </c>
      <c r="X3" s="135">
        <v>578.45052099999998</v>
      </c>
      <c r="Y3" s="135">
        <v>514.75549999999998</v>
      </c>
      <c r="Z3" s="135">
        <v>534.249188</v>
      </c>
      <c r="AA3" s="135">
        <v>445.41988099999998</v>
      </c>
      <c r="AB3" s="135">
        <v>415.26002399999999</v>
      </c>
      <c r="AC3" s="135">
        <v>380.738136</v>
      </c>
      <c r="AD3" s="135">
        <v>397.55061599999999</v>
      </c>
      <c r="AE3" s="135">
        <v>397.76282799999996</v>
      </c>
      <c r="AF3" s="135">
        <v>419.377522</v>
      </c>
      <c r="AG3" s="135">
        <v>483.44499200000001</v>
      </c>
      <c r="AH3" s="135">
        <v>549.13525199999992</v>
      </c>
      <c r="AI3" s="135">
        <v>603.72926300000006</v>
      </c>
      <c r="AJ3" s="135">
        <v>589.73004200000003</v>
      </c>
      <c r="AK3" s="135">
        <v>547.31589099999997</v>
      </c>
      <c r="AL3" s="135">
        <v>551.62255700000003</v>
      </c>
      <c r="AM3" s="135">
        <v>464.56709499999999</v>
      </c>
      <c r="AN3" s="135">
        <v>405.280956</v>
      </c>
      <c r="AO3" s="135">
        <v>378.58976899999999</v>
      </c>
      <c r="AP3" s="135">
        <v>396.72315299999997</v>
      </c>
      <c r="AQ3" s="135">
        <v>397.74264099999999</v>
      </c>
      <c r="AR3" s="135">
        <v>427.32247699999999</v>
      </c>
      <c r="AS3" s="135">
        <v>503.30956500000002</v>
      </c>
      <c r="AT3" s="135">
        <v>563.24436500000002</v>
      </c>
      <c r="AU3" s="135">
        <v>627.59654499999999</v>
      </c>
      <c r="AV3" s="135">
        <v>635.38819699999999</v>
      </c>
      <c r="AW3" s="135">
        <v>551.51651000000004</v>
      </c>
      <c r="AX3" s="135">
        <v>542.29745800000001</v>
      </c>
      <c r="AY3" s="136">
        <v>451.36551500000002</v>
      </c>
      <c r="AZ3" s="136">
        <v>416.821439</v>
      </c>
      <c r="BA3" s="136">
        <v>381.98832500000003</v>
      </c>
      <c r="BB3" s="136">
        <v>393.66109</v>
      </c>
      <c r="BC3" s="136">
        <v>393.49031300000001</v>
      </c>
      <c r="BD3" s="136">
        <v>409.22652899999997</v>
      </c>
      <c r="BE3" s="136">
        <v>469.58659</v>
      </c>
      <c r="BF3" s="136">
        <v>522.83893599999999</v>
      </c>
      <c r="BG3" s="136">
        <v>597.05184600000007</v>
      </c>
      <c r="BH3" s="136">
        <v>614.89498400000002</v>
      </c>
      <c r="BI3" s="136">
        <v>533.05040800000006</v>
      </c>
      <c r="BJ3" s="136">
        <v>539.98412499999995</v>
      </c>
    </row>
    <row r="4" spans="2:62" x14ac:dyDescent="0.2">
      <c r="B4" s="15" t="s">
        <v>18</v>
      </c>
      <c r="C4" s="135">
        <v>450.00415199999998</v>
      </c>
      <c r="D4" s="135">
        <v>427.12438199999997</v>
      </c>
      <c r="E4" s="135">
        <v>388.17879599999998</v>
      </c>
      <c r="F4" s="135">
        <v>398.07325799999995</v>
      </c>
      <c r="G4" s="135">
        <v>402.74615799999998</v>
      </c>
      <c r="H4" s="135">
        <v>409.22096899999997</v>
      </c>
      <c r="I4" s="135">
        <v>483.52215100000001</v>
      </c>
      <c r="J4" s="135">
        <v>565.087582</v>
      </c>
      <c r="K4" s="135">
        <v>605.45948299999998</v>
      </c>
      <c r="L4" s="135">
        <v>608.57882700000005</v>
      </c>
      <c r="M4" s="135">
        <v>545.30981999999995</v>
      </c>
      <c r="N4" s="135">
        <v>571.71170799999993</v>
      </c>
      <c r="O4" s="135">
        <v>458.88846999999998</v>
      </c>
      <c r="P4" s="135">
        <v>422.51456899999999</v>
      </c>
      <c r="Q4" s="135">
        <v>400.10960600000004</v>
      </c>
      <c r="R4" s="135">
        <v>406.49257400000005</v>
      </c>
      <c r="S4" s="135">
        <v>409.52600999999999</v>
      </c>
      <c r="T4" s="135">
        <v>414.95696000000004</v>
      </c>
      <c r="U4" s="135">
        <v>489.14457600000003</v>
      </c>
      <c r="V4" s="135">
        <v>542.85732700000005</v>
      </c>
      <c r="W4" s="135">
        <v>588.66144200000008</v>
      </c>
      <c r="X4" s="135">
        <v>576.00825800000007</v>
      </c>
      <c r="Y4" s="135">
        <v>513.12163299999997</v>
      </c>
      <c r="Z4" s="135">
        <v>531.07122199999992</v>
      </c>
      <c r="AA4" s="135">
        <v>443.71495099999999</v>
      </c>
      <c r="AB4" s="135">
        <v>415.99976700000002</v>
      </c>
      <c r="AC4" s="135">
        <v>382.40481199999999</v>
      </c>
      <c r="AD4" s="135">
        <v>400.01664099999999</v>
      </c>
      <c r="AE4" s="135">
        <v>399.20531800000003</v>
      </c>
      <c r="AF4" s="135">
        <v>420.85585600000002</v>
      </c>
      <c r="AG4" s="135">
        <v>485.17616499999997</v>
      </c>
      <c r="AH4" s="135">
        <v>548.21793200000002</v>
      </c>
      <c r="AI4" s="135">
        <v>600.7957560000001</v>
      </c>
      <c r="AJ4" s="135">
        <v>586.75085799999999</v>
      </c>
      <c r="AK4" s="135">
        <v>545.910844</v>
      </c>
      <c r="AL4" s="135">
        <v>549.51410099999998</v>
      </c>
      <c r="AM4" s="135">
        <v>463.51338400000003</v>
      </c>
      <c r="AN4" s="135">
        <v>407.54047399999996</v>
      </c>
      <c r="AO4" s="135">
        <v>382.63364100000001</v>
      </c>
      <c r="AP4" s="135">
        <v>401.43004300000001</v>
      </c>
      <c r="AQ4" s="135">
        <v>402.70827399999996</v>
      </c>
      <c r="AR4" s="135">
        <v>429.73493999999999</v>
      </c>
      <c r="AS4" s="135">
        <v>503.61537699999997</v>
      </c>
      <c r="AT4" s="135">
        <v>559.212445</v>
      </c>
      <c r="AU4" s="135">
        <v>620.86583700000006</v>
      </c>
      <c r="AV4" s="135">
        <v>627.31397300000003</v>
      </c>
      <c r="AW4" s="135">
        <v>542.70740000000001</v>
      </c>
      <c r="AX4" s="135">
        <v>533.87429500000007</v>
      </c>
      <c r="AY4" s="136">
        <v>446.11417999999998</v>
      </c>
      <c r="AZ4" s="136">
        <v>416.37576000000001</v>
      </c>
      <c r="BA4" s="136">
        <v>384.19545400000004</v>
      </c>
      <c r="BB4" s="136">
        <v>398.86035299999998</v>
      </c>
      <c r="BC4" s="136">
        <v>396.775102</v>
      </c>
      <c r="BD4" s="136">
        <v>410.32590299999998</v>
      </c>
      <c r="BE4" s="136">
        <v>469.72494699999999</v>
      </c>
      <c r="BF4" s="136">
        <v>521.48573399999998</v>
      </c>
      <c r="BG4" s="136">
        <v>594.50272699999994</v>
      </c>
      <c r="BH4" s="136">
        <v>610.963435</v>
      </c>
      <c r="BI4" s="136">
        <v>529.34608300000002</v>
      </c>
      <c r="BJ4" s="136">
        <v>536.14541899999995</v>
      </c>
    </row>
    <row r="5" spans="2:62" x14ac:dyDescent="0.2">
      <c r="B5" s="15" t="s">
        <v>19</v>
      </c>
      <c r="C5" s="135">
        <v>453.25342899999998</v>
      </c>
      <c r="D5" s="135">
        <v>431.64221299999997</v>
      </c>
      <c r="E5" s="135">
        <v>392.71157699999998</v>
      </c>
      <c r="F5" s="135">
        <v>401.76780600000001</v>
      </c>
      <c r="G5" s="135">
        <v>405.84598299999999</v>
      </c>
      <c r="H5" s="135">
        <v>411.68534499999998</v>
      </c>
      <c r="I5" s="135">
        <v>484.72738099999998</v>
      </c>
      <c r="J5" s="135">
        <v>565.09829500000001</v>
      </c>
      <c r="K5" s="135">
        <v>603.29281499999991</v>
      </c>
      <c r="L5" s="135">
        <v>605.30890199999999</v>
      </c>
      <c r="M5" s="135">
        <v>544.103161</v>
      </c>
      <c r="N5" s="135">
        <v>572.15554199999997</v>
      </c>
      <c r="O5" s="135">
        <v>460.81262500000003</v>
      </c>
      <c r="P5" s="135">
        <v>424.85103399999997</v>
      </c>
      <c r="Q5" s="135">
        <v>401.495879</v>
      </c>
      <c r="R5" s="135">
        <v>407.05624200000005</v>
      </c>
      <c r="S5" s="135">
        <v>409.73802000000001</v>
      </c>
      <c r="T5" s="135">
        <v>413.59946399999995</v>
      </c>
      <c r="U5" s="135">
        <v>486.0772</v>
      </c>
      <c r="V5" s="135">
        <v>538.56314399999997</v>
      </c>
      <c r="W5" s="135">
        <v>585.183178</v>
      </c>
      <c r="X5" s="135">
        <v>572.63819999999998</v>
      </c>
      <c r="Y5" s="135">
        <v>509.65634299999999</v>
      </c>
      <c r="Z5" s="135">
        <v>531.34891500000003</v>
      </c>
      <c r="AA5" s="135">
        <v>444.25223899999997</v>
      </c>
      <c r="AB5" s="135">
        <v>419.91790399999996</v>
      </c>
      <c r="AC5" s="135">
        <v>387.45489299999997</v>
      </c>
      <c r="AD5" s="135">
        <v>403.81420000000003</v>
      </c>
      <c r="AE5" s="135">
        <v>402.49514099999999</v>
      </c>
      <c r="AF5" s="135">
        <v>422.23333299999996</v>
      </c>
      <c r="AG5" s="135">
        <v>482.31199300000003</v>
      </c>
      <c r="AH5" s="135">
        <v>542.29838500000005</v>
      </c>
      <c r="AI5" s="135">
        <v>593.92870499999992</v>
      </c>
      <c r="AJ5" s="135">
        <v>580.1697979999999</v>
      </c>
      <c r="AK5" s="135">
        <v>539.04725199999996</v>
      </c>
      <c r="AL5" s="135">
        <v>547.98894499999994</v>
      </c>
      <c r="AM5" s="135">
        <v>467.74587600000001</v>
      </c>
      <c r="AN5" s="135">
        <v>414.75082700000002</v>
      </c>
      <c r="AO5" s="135">
        <v>390.73016699999999</v>
      </c>
      <c r="AP5" s="135">
        <v>409.02612199999999</v>
      </c>
      <c r="AQ5" s="135">
        <v>408.05655400000001</v>
      </c>
      <c r="AR5" s="135">
        <v>430.39169900000002</v>
      </c>
      <c r="AS5" s="135">
        <v>498.07513</v>
      </c>
      <c r="AT5" s="135">
        <v>548.15479700000003</v>
      </c>
      <c r="AU5" s="135">
        <v>605.15711799999997</v>
      </c>
      <c r="AV5" s="135">
        <v>609.16623800000002</v>
      </c>
      <c r="AW5" s="135">
        <v>527.80509499999994</v>
      </c>
      <c r="AX5" s="135">
        <v>525.06976899999995</v>
      </c>
      <c r="AY5" s="136">
        <v>444.91524200000003</v>
      </c>
      <c r="AZ5" s="136">
        <v>419.71783099999999</v>
      </c>
      <c r="BA5" s="136">
        <v>389.33267700000005</v>
      </c>
      <c r="BB5" s="136">
        <v>401.13690200000002</v>
      </c>
      <c r="BC5" s="136">
        <v>399.72530599999999</v>
      </c>
      <c r="BD5" s="136">
        <v>411.24343099999999</v>
      </c>
      <c r="BE5" s="136">
        <v>467.93327600000003</v>
      </c>
      <c r="BF5" s="136">
        <v>517.27472399999999</v>
      </c>
      <c r="BG5" s="136">
        <v>587.14209800000003</v>
      </c>
      <c r="BH5" s="136">
        <v>602.80022400000007</v>
      </c>
      <c r="BI5" s="136">
        <v>523.95693300000005</v>
      </c>
      <c r="BJ5" s="136">
        <v>533.60988199999997</v>
      </c>
    </row>
    <row r="6" spans="2:62" x14ac:dyDescent="0.2">
      <c r="B6" s="15" t="s">
        <v>20</v>
      </c>
      <c r="C6" s="135">
        <v>457.74048800000003</v>
      </c>
      <c r="D6" s="135">
        <v>436.70022600000004</v>
      </c>
      <c r="E6" s="135">
        <v>395.99036899999999</v>
      </c>
      <c r="F6" s="135">
        <v>404.19449500000002</v>
      </c>
      <c r="G6" s="135">
        <v>407.87608299999999</v>
      </c>
      <c r="H6" s="135">
        <v>413.08460200000002</v>
      </c>
      <c r="I6" s="135">
        <v>484.43187599999999</v>
      </c>
      <c r="J6" s="135">
        <v>563.28647599999999</v>
      </c>
      <c r="K6" s="135">
        <v>601.63444200000004</v>
      </c>
      <c r="L6" s="135">
        <v>603.83773299999996</v>
      </c>
      <c r="M6" s="135">
        <v>543.33466799999997</v>
      </c>
      <c r="N6" s="135">
        <v>571.91039599999999</v>
      </c>
      <c r="O6" s="135">
        <v>461.69936799999999</v>
      </c>
      <c r="P6" s="135">
        <v>425.75408799999997</v>
      </c>
      <c r="Q6" s="135">
        <v>401.93939699999999</v>
      </c>
      <c r="R6" s="135">
        <v>406.41110800000001</v>
      </c>
      <c r="S6" s="135">
        <v>407.94663199999997</v>
      </c>
      <c r="T6" s="135">
        <v>412.03235999999998</v>
      </c>
      <c r="U6" s="135">
        <v>483.92415799999998</v>
      </c>
      <c r="V6" s="135">
        <v>536.55629399999998</v>
      </c>
      <c r="W6" s="135">
        <v>583.67594599999995</v>
      </c>
      <c r="X6" s="135">
        <v>572.529224</v>
      </c>
      <c r="Y6" s="135">
        <v>510.87223399999999</v>
      </c>
      <c r="Z6" s="135">
        <v>530.96253000000002</v>
      </c>
      <c r="AA6" s="135">
        <v>446.14183700000001</v>
      </c>
      <c r="AB6" s="135">
        <v>423.12772799999999</v>
      </c>
      <c r="AC6" s="135">
        <v>390.61490700000002</v>
      </c>
      <c r="AD6" s="135">
        <v>405.36066899999997</v>
      </c>
      <c r="AE6" s="135">
        <v>401.36695700000001</v>
      </c>
      <c r="AF6" s="135">
        <v>418.897986</v>
      </c>
      <c r="AG6" s="135">
        <v>478.46207400000003</v>
      </c>
      <c r="AH6" s="135">
        <v>537.68498499999998</v>
      </c>
      <c r="AI6" s="135">
        <v>591.23699799999997</v>
      </c>
      <c r="AJ6" s="135">
        <v>580.05143500000008</v>
      </c>
      <c r="AK6" s="135">
        <v>541.59265599999992</v>
      </c>
      <c r="AL6" s="135">
        <v>551.72357700000009</v>
      </c>
      <c r="AM6" s="135">
        <v>473.458123</v>
      </c>
      <c r="AN6" s="135">
        <v>421.00782799999996</v>
      </c>
      <c r="AO6" s="135">
        <v>395.581322</v>
      </c>
      <c r="AP6" s="135">
        <v>411.52189099999998</v>
      </c>
      <c r="AQ6" s="135">
        <v>407.20449099999996</v>
      </c>
      <c r="AR6" s="135">
        <v>426.03760899999997</v>
      </c>
      <c r="AS6" s="135">
        <v>489.25540599999999</v>
      </c>
      <c r="AT6" s="135">
        <v>535.64534300000003</v>
      </c>
      <c r="AU6" s="135">
        <v>592.54693099999997</v>
      </c>
      <c r="AV6" s="135">
        <v>599.33704699999998</v>
      </c>
      <c r="AW6" s="135">
        <v>523.05050000000006</v>
      </c>
      <c r="AX6" s="135">
        <v>522.894767</v>
      </c>
      <c r="AY6" s="136">
        <v>444.44869400000005</v>
      </c>
      <c r="AZ6" s="136">
        <v>421.00450000000001</v>
      </c>
      <c r="BA6" s="136">
        <v>390.568444</v>
      </c>
      <c r="BB6" s="136">
        <v>403.02161000000001</v>
      </c>
      <c r="BC6" s="136">
        <v>400.60965799999997</v>
      </c>
      <c r="BD6" s="136">
        <v>410.27470099999999</v>
      </c>
      <c r="BE6" s="136">
        <v>465.12289799999996</v>
      </c>
      <c r="BF6" s="136">
        <v>513.06356400000004</v>
      </c>
      <c r="BG6" s="136">
        <v>584.35657900000001</v>
      </c>
      <c r="BH6" s="136">
        <v>601.16123800000003</v>
      </c>
      <c r="BI6" s="136">
        <v>522.42213200000003</v>
      </c>
      <c r="BJ6" s="136">
        <v>532.30962399999999</v>
      </c>
    </row>
    <row r="7" spans="2:62" x14ac:dyDescent="0.2">
      <c r="B7" s="15" t="s">
        <v>21</v>
      </c>
      <c r="C7" s="135">
        <v>457.44511900000003</v>
      </c>
      <c r="D7" s="135">
        <v>436.93627100000003</v>
      </c>
      <c r="E7" s="135">
        <v>397.21479999999997</v>
      </c>
      <c r="F7" s="135">
        <v>405.05275499999999</v>
      </c>
      <c r="G7" s="135">
        <v>407.90614199999999</v>
      </c>
      <c r="H7" s="135">
        <v>412.53271699999999</v>
      </c>
      <c r="I7" s="135">
        <v>482.70574800000003</v>
      </c>
      <c r="J7" s="135">
        <v>560.37400200000002</v>
      </c>
      <c r="K7" s="135">
        <v>598.62712799999997</v>
      </c>
      <c r="L7" s="135">
        <v>601.80312000000004</v>
      </c>
      <c r="M7" s="135">
        <v>541.76944499999991</v>
      </c>
      <c r="N7" s="135">
        <v>570.63952000000006</v>
      </c>
      <c r="O7" s="135">
        <v>461.05735399999998</v>
      </c>
      <c r="P7" s="135">
        <v>425.54586</v>
      </c>
      <c r="Q7" s="135">
        <v>401.96306599999997</v>
      </c>
      <c r="R7" s="135">
        <v>406.353455</v>
      </c>
      <c r="S7" s="135">
        <v>407.989732</v>
      </c>
      <c r="T7" s="135">
        <v>411.42171000000002</v>
      </c>
      <c r="U7" s="135">
        <v>483.03066600000005</v>
      </c>
      <c r="V7" s="135">
        <v>534.95743900000002</v>
      </c>
      <c r="W7" s="135">
        <v>580.84829100000002</v>
      </c>
      <c r="X7" s="135">
        <v>569.68617299999994</v>
      </c>
      <c r="Y7" s="135">
        <v>508.02412099999998</v>
      </c>
      <c r="Z7" s="135">
        <v>528.67848100000003</v>
      </c>
      <c r="AA7" s="135">
        <v>444.63207699999998</v>
      </c>
      <c r="AB7" s="135">
        <v>421.76589399999995</v>
      </c>
      <c r="AC7" s="135">
        <v>389.57262400000002</v>
      </c>
      <c r="AD7" s="135">
        <v>405.17720899999995</v>
      </c>
      <c r="AE7" s="135">
        <v>401.47860499999996</v>
      </c>
      <c r="AF7" s="135">
        <v>419.25311099999999</v>
      </c>
      <c r="AG7" s="135">
        <v>479.598525</v>
      </c>
      <c r="AH7" s="135">
        <v>539.2094790000001</v>
      </c>
      <c r="AI7" s="135">
        <v>592.39168000000006</v>
      </c>
      <c r="AJ7" s="135">
        <v>580.03733499999998</v>
      </c>
      <c r="AK7" s="135">
        <v>542.13196400000004</v>
      </c>
      <c r="AL7" s="135">
        <v>552.3926580000001</v>
      </c>
      <c r="AM7" s="135">
        <v>473.726021</v>
      </c>
      <c r="AN7" s="135">
        <v>420.35062499999998</v>
      </c>
      <c r="AO7" s="135">
        <v>394.04490199999998</v>
      </c>
      <c r="AP7" s="135">
        <v>409.16378300000002</v>
      </c>
      <c r="AQ7" s="135">
        <v>404.375834</v>
      </c>
      <c r="AR7" s="135">
        <v>423.04335700000001</v>
      </c>
      <c r="AS7" s="135">
        <v>486.24426699999998</v>
      </c>
      <c r="AT7" s="135">
        <v>532.81037300000003</v>
      </c>
      <c r="AU7" s="135">
        <v>588.27255700000001</v>
      </c>
      <c r="AV7" s="135">
        <v>595.78109199999994</v>
      </c>
      <c r="AW7" s="135">
        <v>519.87749300000007</v>
      </c>
      <c r="AX7" s="135">
        <v>519.954925</v>
      </c>
      <c r="AY7" s="136">
        <v>443.26514700000001</v>
      </c>
      <c r="AZ7" s="136">
        <v>419.65950199999997</v>
      </c>
      <c r="BA7" s="136">
        <v>389.53309200000001</v>
      </c>
      <c r="BB7" s="136">
        <v>401.82073100000002</v>
      </c>
      <c r="BC7" s="136">
        <v>399.177572</v>
      </c>
      <c r="BD7" s="136">
        <v>409.38136200000002</v>
      </c>
      <c r="BE7" s="136">
        <v>463.46965500000005</v>
      </c>
      <c r="BF7" s="136">
        <v>510.91093800000004</v>
      </c>
      <c r="BG7" s="136">
        <v>581.37951800000008</v>
      </c>
      <c r="BH7" s="136">
        <v>598.13755400000002</v>
      </c>
      <c r="BI7" s="136">
        <v>519.13494800000001</v>
      </c>
      <c r="BJ7" s="136">
        <v>529.32089300000007</v>
      </c>
    </row>
    <row r="8" spans="2:62" x14ac:dyDescent="0.2">
      <c r="B8" s="15" t="s">
        <v>22</v>
      </c>
      <c r="C8" s="135">
        <v>456.84017899999998</v>
      </c>
      <c r="D8" s="135">
        <v>436.489756</v>
      </c>
      <c r="E8" s="135">
        <v>396.02744799999999</v>
      </c>
      <c r="F8" s="135">
        <v>403.37100799999996</v>
      </c>
      <c r="G8" s="135">
        <v>405.79447999999996</v>
      </c>
      <c r="H8" s="135">
        <v>410.903795</v>
      </c>
      <c r="I8" s="135">
        <v>481.15374300000002</v>
      </c>
      <c r="J8" s="135">
        <v>558.45673599999998</v>
      </c>
      <c r="K8" s="135">
        <v>596.69194100000004</v>
      </c>
      <c r="L8" s="135">
        <v>599.90053300000011</v>
      </c>
      <c r="M8" s="135">
        <v>540.24758299999996</v>
      </c>
      <c r="N8" s="135">
        <v>569.25242800000001</v>
      </c>
      <c r="O8" s="135">
        <v>460.36899099999999</v>
      </c>
      <c r="P8" s="135">
        <v>424.73347899999999</v>
      </c>
      <c r="Q8" s="135">
        <v>401.13633799999997</v>
      </c>
      <c r="R8" s="135">
        <v>405.51137199999999</v>
      </c>
      <c r="S8" s="135">
        <v>407.28063000000003</v>
      </c>
      <c r="T8" s="135">
        <v>410.50886599999995</v>
      </c>
      <c r="U8" s="135">
        <v>481.47952399999997</v>
      </c>
      <c r="V8" s="135">
        <v>533.30607200000009</v>
      </c>
      <c r="W8" s="135">
        <v>579.05858799999999</v>
      </c>
      <c r="X8" s="135">
        <v>568.51749800000005</v>
      </c>
      <c r="Y8" s="135">
        <v>507.35886200000004</v>
      </c>
      <c r="Z8" s="135">
        <v>528.15315099999998</v>
      </c>
      <c r="AA8" s="135">
        <v>444.20542599999999</v>
      </c>
      <c r="AB8" s="135">
        <v>421.20419300000003</v>
      </c>
      <c r="AC8" s="135">
        <v>389.30394900000005</v>
      </c>
      <c r="AD8" s="135">
        <v>405.48619100000002</v>
      </c>
      <c r="AE8" s="135">
        <v>401.78001400000005</v>
      </c>
      <c r="AF8" s="135">
        <v>419.35007100000001</v>
      </c>
      <c r="AG8" s="135">
        <v>478.88180399999999</v>
      </c>
      <c r="AH8" s="135">
        <v>538.03155000000004</v>
      </c>
      <c r="AI8" s="135">
        <v>590.9602460000001</v>
      </c>
      <c r="AJ8" s="135">
        <v>577.35573199999999</v>
      </c>
      <c r="AK8" s="135">
        <v>540.91949399999999</v>
      </c>
      <c r="AL8" s="135">
        <v>551.72886500000004</v>
      </c>
      <c r="AM8" s="135">
        <v>473.457716</v>
      </c>
      <c r="AN8" s="135">
        <v>420.10421399999996</v>
      </c>
      <c r="AO8" s="135">
        <v>392.97231199999999</v>
      </c>
      <c r="AP8" s="135">
        <v>408.27683500000001</v>
      </c>
      <c r="AQ8" s="135">
        <v>403.680092</v>
      </c>
      <c r="AR8" s="135">
        <v>422.37741899999997</v>
      </c>
      <c r="AS8" s="135">
        <v>485.07595899999995</v>
      </c>
      <c r="AT8" s="135">
        <v>531.58268399999997</v>
      </c>
      <c r="AU8" s="135">
        <v>587.76456999999994</v>
      </c>
      <c r="AV8" s="135">
        <v>595.23705099999995</v>
      </c>
      <c r="AW8" s="135">
        <v>519.23509300000001</v>
      </c>
      <c r="AX8" s="135">
        <v>519.352037</v>
      </c>
      <c r="AY8" s="136">
        <v>442.79310100000004</v>
      </c>
      <c r="AZ8" s="136">
        <v>419.15413599999999</v>
      </c>
      <c r="BA8" s="136">
        <v>388.78858100000002</v>
      </c>
      <c r="BB8" s="136">
        <v>400.93859499999996</v>
      </c>
      <c r="BC8" s="136">
        <v>397.87074200000001</v>
      </c>
      <c r="BD8" s="136">
        <v>407.82796300000001</v>
      </c>
      <c r="BE8" s="136">
        <v>463.07580200000001</v>
      </c>
      <c r="BF8" s="136">
        <v>509.86070699999999</v>
      </c>
      <c r="BG8" s="136">
        <v>580.01162999999997</v>
      </c>
      <c r="BH8" s="136">
        <v>596.73380700000007</v>
      </c>
      <c r="BI8" s="136">
        <v>518.39372700000001</v>
      </c>
      <c r="BJ8" s="136">
        <v>528.76628099999994</v>
      </c>
    </row>
    <row r="9" spans="2:62" x14ac:dyDescent="0.2">
      <c r="B9" s="15" t="s">
        <v>23</v>
      </c>
      <c r="C9" s="135">
        <f>C8</f>
        <v>456.84017899999998</v>
      </c>
      <c r="D9" s="135">
        <f t="shared" ref="D9:AX9" si="0">D8</f>
        <v>436.489756</v>
      </c>
      <c r="E9" s="135">
        <f t="shared" si="0"/>
        <v>396.02744799999999</v>
      </c>
      <c r="F9" s="135">
        <f t="shared" si="0"/>
        <v>403.37100799999996</v>
      </c>
      <c r="G9" s="135">
        <f t="shared" si="0"/>
        <v>405.79447999999996</v>
      </c>
      <c r="H9" s="135">
        <f t="shared" si="0"/>
        <v>410.903795</v>
      </c>
      <c r="I9" s="135">
        <f t="shared" si="0"/>
        <v>481.15374300000002</v>
      </c>
      <c r="J9" s="135">
        <f t="shared" si="0"/>
        <v>558.45673599999998</v>
      </c>
      <c r="K9" s="135">
        <f t="shared" si="0"/>
        <v>596.69194100000004</v>
      </c>
      <c r="L9" s="135">
        <f t="shared" si="0"/>
        <v>599.90053300000011</v>
      </c>
      <c r="M9" s="135">
        <f t="shared" si="0"/>
        <v>540.24758299999996</v>
      </c>
      <c r="N9" s="135">
        <f t="shared" si="0"/>
        <v>569.25242800000001</v>
      </c>
      <c r="O9" s="135">
        <f t="shared" si="0"/>
        <v>460.36899099999999</v>
      </c>
      <c r="P9" s="135">
        <f t="shared" si="0"/>
        <v>424.73347899999999</v>
      </c>
      <c r="Q9" s="135">
        <f t="shared" si="0"/>
        <v>401.13633799999997</v>
      </c>
      <c r="R9" s="135">
        <f t="shared" si="0"/>
        <v>405.51137199999999</v>
      </c>
      <c r="S9" s="135">
        <f t="shared" si="0"/>
        <v>407.28063000000003</v>
      </c>
      <c r="T9" s="135">
        <f t="shared" si="0"/>
        <v>410.50886599999995</v>
      </c>
      <c r="U9" s="135">
        <f t="shared" si="0"/>
        <v>481.47952399999997</v>
      </c>
      <c r="V9" s="135">
        <f t="shared" si="0"/>
        <v>533.30607200000009</v>
      </c>
      <c r="W9" s="135">
        <f t="shared" si="0"/>
        <v>579.05858799999999</v>
      </c>
      <c r="X9" s="135">
        <f t="shared" si="0"/>
        <v>568.51749800000005</v>
      </c>
      <c r="Y9" s="135">
        <f t="shared" si="0"/>
        <v>507.35886200000004</v>
      </c>
      <c r="Z9" s="135">
        <f t="shared" si="0"/>
        <v>528.15315099999998</v>
      </c>
      <c r="AA9" s="135">
        <f t="shared" si="0"/>
        <v>444.20542599999999</v>
      </c>
      <c r="AB9" s="135">
        <f t="shared" si="0"/>
        <v>421.20419300000003</v>
      </c>
      <c r="AC9" s="135">
        <f t="shared" si="0"/>
        <v>389.30394900000005</v>
      </c>
      <c r="AD9" s="135">
        <f t="shared" si="0"/>
        <v>405.48619100000002</v>
      </c>
      <c r="AE9" s="135">
        <f t="shared" si="0"/>
        <v>401.78001400000005</v>
      </c>
      <c r="AF9" s="135">
        <f t="shared" si="0"/>
        <v>419.35007100000001</v>
      </c>
      <c r="AG9" s="135">
        <f t="shared" si="0"/>
        <v>478.88180399999999</v>
      </c>
      <c r="AH9" s="135">
        <f t="shared" si="0"/>
        <v>538.03155000000004</v>
      </c>
      <c r="AI9" s="135">
        <f t="shared" si="0"/>
        <v>590.9602460000001</v>
      </c>
      <c r="AJ9" s="135">
        <f t="shared" si="0"/>
        <v>577.35573199999999</v>
      </c>
      <c r="AK9" s="135">
        <f t="shared" si="0"/>
        <v>540.91949399999999</v>
      </c>
      <c r="AL9" s="135">
        <f t="shared" si="0"/>
        <v>551.72886500000004</v>
      </c>
      <c r="AM9" s="135">
        <f t="shared" si="0"/>
        <v>473.457716</v>
      </c>
      <c r="AN9" s="135">
        <f t="shared" si="0"/>
        <v>420.10421399999996</v>
      </c>
      <c r="AO9" s="135">
        <f t="shared" si="0"/>
        <v>392.97231199999999</v>
      </c>
      <c r="AP9" s="135">
        <f t="shared" si="0"/>
        <v>408.27683500000001</v>
      </c>
      <c r="AQ9" s="135">
        <f t="shared" si="0"/>
        <v>403.680092</v>
      </c>
      <c r="AR9" s="135">
        <f t="shared" si="0"/>
        <v>422.37741899999997</v>
      </c>
      <c r="AS9" s="135">
        <f t="shared" si="0"/>
        <v>485.07595899999995</v>
      </c>
      <c r="AT9" s="135">
        <f t="shared" si="0"/>
        <v>531.58268399999997</v>
      </c>
      <c r="AU9" s="135">
        <f t="shared" si="0"/>
        <v>587.76456999999994</v>
      </c>
      <c r="AV9" s="135">
        <f t="shared" si="0"/>
        <v>595.23705099999995</v>
      </c>
      <c r="AW9" s="135">
        <f t="shared" si="0"/>
        <v>519.23509300000001</v>
      </c>
      <c r="AX9" s="135">
        <f t="shared" si="0"/>
        <v>519.352037</v>
      </c>
      <c r="AY9" s="136">
        <f>AY8</f>
        <v>442.79310100000004</v>
      </c>
      <c r="AZ9" s="136">
        <f t="shared" ref="AZ9:BJ9" si="1">AZ8</f>
        <v>419.15413599999999</v>
      </c>
      <c r="BA9" s="136">
        <f t="shared" si="1"/>
        <v>388.78858100000002</v>
      </c>
      <c r="BB9" s="136">
        <f t="shared" si="1"/>
        <v>400.93859499999996</v>
      </c>
      <c r="BC9" s="136">
        <f t="shared" si="1"/>
        <v>397.87074200000001</v>
      </c>
      <c r="BD9" s="136">
        <f t="shared" si="1"/>
        <v>407.82796300000001</v>
      </c>
      <c r="BE9" s="136">
        <f t="shared" si="1"/>
        <v>463.07580200000001</v>
      </c>
      <c r="BF9" s="136">
        <f t="shared" si="1"/>
        <v>509.86070699999999</v>
      </c>
      <c r="BG9" s="136">
        <f t="shared" si="1"/>
        <v>580.01162999999997</v>
      </c>
      <c r="BH9" s="136">
        <f t="shared" si="1"/>
        <v>596.73380700000007</v>
      </c>
      <c r="BI9" s="136">
        <f t="shared" si="1"/>
        <v>518.39372700000001</v>
      </c>
      <c r="BJ9" s="136">
        <f t="shared" si="1"/>
        <v>528.76628099999994</v>
      </c>
    </row>
    <row r="10" spans="2:6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x14ac:dyDescent="0.2">
      <c r="B12" s="21" t="s">
        <v>24</v>
      </c>
      <c r="C12" s="22">
        <f>SUM(C9,C14)</f>
        <v>1066.5877998983333</v>
      </c>
      <c r="D12" s="22">
        <f t="shared" ref="D12:BJ12" si="2">SUM(D9,D14)</f>
        <v>1043.4991829323333</v>
      </c>
      <c r="E12" s="22">
        <f t="shared" si="2"/>
        <v>1005.4675635773333</v>
      </c>
      <c r="F12" s="22">
        <f t="shared" si="2"/>
        <v>1021.8360286043333</v>
      </c>
      <c r="G12" s="22">
        <f t="shared" si="2"/>
        <v>982.73025823633338</v>
      </c>
      <c r="H12" s="22">
        <f t="shared" si="2"/>
        <v>1008.1644409273333</v>
      </c>
      <c r="I12" s="22">
        <f t="shared" si="2"/>
        <v>1116.4847678633334</v>
      </c>
      <c r="J12" s="22">
        <f t="shared" si="2"/>
        <v>1185.9279263893332</v>
      </c>
      <c r="K12" s="22">
        <f t="shared" si="2"/>
        <v>1178.2484858833334</v>
      </c>
      <c r="L12" s="22">
        <f t="shared" si="2"/>
        <v>1221.1624380933335</v>
      </c>
      <c r="M12" s="22">
        <f t="shared" si="2"/>
        <v>1114.0017169743332</v>
      </c>
      <c r="N12" s="22">
        <f t="shared" si="2"/>
        <v>1194.2307473633332</v>
      </c>
      <c r="O12" s="22">
        <f t="shared" si="2"/>
        <v>1032.6447927300001</v>
      </c>
      <c r="P12" s="22">
        <f t="shared" si="2"/>
        <v>1030.935300198</v>
      </c>
      <c r="Q12" s="22">
        <f t="shared" si="2"/>
        <v>983.76561713499996</v>
      </c>
      <c r="R12" s="22">
        <f t="shared" si="2"/>
        <v>1002.2022314020001</v>
      </c>
      <c r="S12" s="22">
        <f t="shared" si="2"/>
        <v>982.87579978100007</v>
      </c>
      <c r="T12" s="22">
        <f t="shared" si="2"/>
        <v>1004.7037274259999</v>
      </c>
      <c r="U12" s="22">
        <f t="shared" si="2"/>
        <v>1083.3850424389998</v>
      </c>
      <c r="V12" s="22">
        <f t="shared" si="2"/>
        <v>1124.0061276880001</v>
      </c>
      <c r="W12" s="22">
        <f t="shared" si="2"/>
        <v>1126.0641555980001</v>
      </c>
      <c r="X12" s="22">
        <f t="shared" si="2"/>
        <v>1173.751523012</v>
      </c>
      <c r="Y12" s="22">
        <f t="shared" si="2"/>
        <v>1069.1090639920001</v>
      </c>
      <c r="Z12" s="22">
        <f t="shared" si="2"/>
        <v>1146.215804081</v>
      </c>
      <c r="AA12" s="22">
        <f t="shared" si="2"/>
        <v>1008.9220195926667</v>
      </c>
      <c r="AB12" s="22">
        <f t="shared" si="2"/>
        <v>1004.3732439696666</v>
      </c>
      <c r="AC12" s="22">
        <f t="shared" si="2"/>
        <v>958.54408118766673</v>
      </c>
      <c r="AD12" s="22">
        <f t="shared" si="2"/>
        <v>980.04331562466655</v>
      </c>
      <c r="AE12" s="22">
        <f t="shared" si="2"/>
        <v>959.61579743266668</v>
      </c>
      <c r="AF12" s="22">
        <f t="shared" si="2"/>
        <v>992.85876194866682</v>
      </c>
      <c r="AG12" s="22">
        <f t="shared" si="2"/>
        <v>1096.4513933286667</v>
      </c>
      <c r="AH12" s="22">
        <f t="shared" si="2"/>
        <v>1137.3494702066666</v>
      </c>
      <c r="AI12" s="22">
        <f t="shared" si="2"/>
        <v>1139.6054315286669</v>
      </c>
      <c r="AJ12" s="22">
        <f t="shared" si="2"/>
        <v>1154.9447627446666</v>
      </c>
      <c r="AK12" s="22">
        <f t="shared" si="2"/>
        <v>1115.5202642146667</v>
      </c>
      <c r="AL12" s="22">
        <f t="shared" si="2"/>
        <v>1132.9556658996667</v>
      </c>
      <c r="AM12" s="22">
        <f t="shared" si="2"/>
        <v>1042.9875617470002</v>
      </c>
      <c r="AN12" s="22">
        <f t="shared" si="2"/>
        <v>991.974405768</v>
      </c>
      <c r="AO12" s="22">
        <f t="shared" si="2"/>
        <v>960.91528117300004</v>
      </c>
      <c r="AP12" s="22">
        <f t="shared" si="2"/>
        <v>983.13331030900008</v>
      </c>
      <c r="AQ12" s="22">
        <f t="shared" si="2"/>
        <v>950.13783402500007</v>
      </c>
      <c r="AR12" s="22">
        <f t="shared" si="2"/>
        <v>976.38313662499991</v>
      </c>
      <c r="AS12" s="22">
        <f t="shared" si="2"/>
        <v>1046.5138607250001</v>
      </c>
      <c r="AT12" s="22">
        <f t="shared" si="2"/>
        <v>1064.1975401249999</v>
      </c>
      <c r="AU12" s="22">
        <f t="shared" si="2"/>
        <v>1057.833294625</v>
      </c>
      <c r="AV12" s="22">
        <f t="shared" si="2"/>
        <v>1130.2939983249998</v>
      </c>
      <c r="AW12" s="22">
        <f t="shared" si="2"/>
        <v>1007.258567025</v>
      </c>
      <c r="AX12" s="22">
        <f t="shared" si="2"/>
        <v>1060.2629148249998</v>
      </c>
      <c r="AY12" s="22">
        <f t="shared" si="2"/>
        <v>944.00505420000013</v>
      </c>
      <c r="AZ12" s="22">
        <f t="shared" si="2"/>
        <v>921.32650939999996</v>
      </c>
      <c r="BA12" s="22">
        <f t="shared" si="2"/>
        <v>894.04612350000002</v>
      </c>
      <c r="BB12" s="22">
        <f t="shared" si="2"/>
        <v>931.47790650000002</v>
      </c>
      <c r="BC12" s="22">
        <f t="shared" si="2"/>
        <v>909.16723549999995</v>
      </c>
      <c r="BD12" s="22">
        <f t="shared" si="2"/>
        <v>932.95040850000009</v>
      </c>
      <c r="BE12" s="22">
        <f t="shared" si="2"/>
        <v>1031.0647285</v>
      </c>
      <c r="BF12" s="22">
        <f t="shared" si="2"/>
        <v>1051.0654185000001</v>
      </c>
      <c r="BG12" s="22">
        <f t="shared" si="2"/>
        <v>1131.2851314999998</v>
      </c>
      <c r="BH12" s="22">
        <f t="shared" si="2"/>
        <v>1166.3623295000002</v>
      </c>
      <c r="BI12" s="22">
        <f t="shared" si="2"/>
        <v>1044.7164535000002</v>
      </c>
      <c r="BJ12" s="22">
        <f t="shared" si="2"/>
        <v>1097.4843295000001</v>
      </c>
    </row>
    <row r="13" spans="2:62" x14ac:dyDescent="0.2">
      <c r="B13" s="21" t="s">
        <v>121</v>
      </c>
      <c r="C13" s="135">
        <v>1131.73204780489</v>
      </c>
      <c r="D13" s="135">
        <v>1092.6040185797399</v>
      </c>
      <c r="E13" s="135">
        <v>1056.3454846827699</v>
      </c>
      <c r="F13" s="135">
        <v>1070.4594699074298</v>
      </c>
      <c r="G13" s="135">
        <v>1026.98063236946</v>
      </c>
      <c r="H13" s="135">
        <v>1061.3480367411801</v>
      </c>
      <c r="I13" s="135">
        <v>1164.0819840951301</v>
      </c>
      <c r="J13" s="135">
        <v>1229.65609679828</v>
      </c>
      <c r="K13" s="135">
        <v>1245.7309829541102</v>
      </c>
      <c r="L13" s="135">
        <v>1288.75932077425</v>
      </c>
      <c r="M13" s="135">
        <v>1172.9235640690601</v>
      </c>
      <c r="N13" s="135">
        <v>1266.9091813455502</v>
      </c>
      <c r="O13" s="135">
        <v>1096.1764688657302</v>
      </c>
      <c r="P13" s="135">
        <v>1101.0546999718197</v>
      </c>
      <c r="Q13" s="135">
        <v>1018.77583534399</v>
      </c>
      <c r="R13" s="135">
        <v>1047.9380398993299</v>
      </c>
      <c r="S13" s="135">
        <v>1032.0786819862801</v>
      </c>
      <c r="T13" s="135">
        <v>1056.00286990053</v>
      </c>
      <c r="U13" s="135">
        <v>1125.7071018376205</v>
      </c>
      <c r="V13" s="135">
        <v>1173.6065990876</v>
      </c>
      <c r="W13" s="135">
        <v>1192.8642597102203</v>
      </c>
      <c r="X13" s="135">
        <v>1244.6344933568598</v>
      </c>
      <c r="Y13" s="135">
        <v>1130.0503512077603</v>
      </c>
      <c r="Z13" s="135">
        <v>1201.27018588191</v>
      </c>
      <c r="AA13" s="135">
        <v>1039.5405085709499</v>
      </c>
      <c r="AB13" s="135">
        <v>1061.4257444980501</v>
      </c>
      <c r="AC13" s="135">
        <v>1016.87927224967</v>
      </c>
      <c r="AD13" s="135">
        <v>1042.1641019445099</v>
      </c>
      <c r="AE13" s="135">
        <v>1012.29291046853</v>
      </c>
      <c r="AF13" s="135">
        <v>1037.63694424761</v>
      </c>
      <c r="AG13" s="135">
        <v>1150.32490726367</v>
      </c>
      <c r="AH13" s="135">
        <v>1177.4419458356399</v>
      </c>
      <c r="AI13" s="135">
        <v>1209.5941582334099</v>
      </c>
      <c r="AJ13" s="135">
        <v>1226.5583538010201</v>
      </c>
      <c r="AK13" s="135">
        <v>1162.79499454542</v>
      </c>
      <c r="AL13" s="135">
        <v>1181.9107686832399</v>
      </c>
      <c r="AM13" s="135">
        <v>1108.4313864360402</v>
      </c>
      <c r="AN13" s="135">
        <v>1047.11874030336</v>
      </c>
      <c r="AO13" s="135">
        <v>1011.0463448699099</v>
      </c>
      <c r="AP13" s="135">
        <v>1036.5582829293601</v>
      </c>
      <c r="AQ13" s="135">
        <v>1016.3591409069701</v>
      </c>
      <c r="AR13" s="135">
        <v>1027.6123322589201</v>
      </c>
      <c r="AS13" s="135">
        <v>1095.5538847799198</v>
      </c>
      <c r="AT13" s="135">
        <v>1106.6965046898199</v>
      </c>
      <c r="AU13" s="135">
        <v>1111.58983257005</v>
      </c>
      <c r="AV13" s="135">
        <v>1192.7304671287002</v>
      </c>
      <c r="AW13" s="135">
        <v>1051.91279895087</v>
      </c>
      <c r="AX13" s="135">
        <v>1104.0987516241701</v>
      </c>
      <c r="AY13" s="136">
        <v>989.23795690278007</v>
      </c>
      <c r="AZ13" s="136">
        <v>980.42836195617008</v>
      </c>
      <c r="BA13" s="136">
        <v>937.39653365955996</v>
      </c>
      <c r="BB13" s="136">
        <v>982.08442623063002</v>
      </c>
      <c r="BC13" s="136">
        <v>962.29936491550995</v>
      </c>
      <c r="BD13" s="136">
        <v>975.84432263959991</v>
      </c>
      <c r="BE13" s="136">
        <v>1074.6111243646201</v>
      </c>
      <c r="BF13" s="136">
        <v>1096.0114999824602</v>
      </c>
      <c r="BG13" s="136">
        <v>1193.8290915713601</v>
      </c>
      <c r="BH13" s="136">
        <v>1239.96623239715</v>
      </c>
      <c r="BI13" s="136">
        <v>1100.5053213156698</v>
      </c>
      <c r="BJ13" s="136">
        <v>1152.11993316702</v>
      </c>
    </row>
    <row r="14" spans="2:62" x14ac:dyDescent="0.2">
      <c r="B14" s="21" t="s">
        <v>25</v>
      </c>
      <c r="C14" s="135">
        <v>609.74762089833325</v>
      </c>
      <c r="D14" s="135">
        <v>607.00942693233333</v>
      </c>
      <c r="E14" s="135">
        <v>609.44011557733324</v>
      </c>
      <c r="F14" s="135">
        <v>618.46502060433329</v>
      </c>
      <c r="G14" s="135">
        <v>576.93577823633336</v>
      </c>
      <c r="H14" s="135">
        <v>597.26064592733337</v>
      </c>
      <c r="I14" s="135">
        <v>635.33102486333337</v>
      </c>
      <c r="J14" s="135">
        <v>627.47119038933329</v>
      </c>
      <c r="K14" s="135">
        <v>581.55654488333334</v>
      </c>
      <c r="L14" s="135">
        <v>621.26190509333333</v>
      </c>
      <c r="M14" s="135">
        <v>573.75413397433329</v>
      </c>
      <c r="N14" s="135">
        <v>624.9783193633333</v>
      </c>
      <c r="O14" s="135">
        <v>572.27580173000001</v>
      </c>
      <c r="P14" s="135">
        <v>606.20182119800006</v>
      </c>
      <c r="Q14" s="135">
        <v>582.62927913500005</v>
      </c>
      <c r="R14" s="135">
        <v>596.690859402</v>
      </c>
      <c r="S14" s="135">
        <v>575.59516978099998</v>
      </c>
      <c r="T14" s="135">
        <v>594.19486142599999</v>
      </c>
      <c r="U14" s="135">
        <v>601.90551843899993</v>
      </c>
      <c r="V14" s="135">
        <v>590.70005568800002</v>
      </c>
      <c r="W14" s="135">
        <v>547.00556759799997</v>
      </c>
      <c r="X14" s="135">
        <v>605.23402501199996</v>
      </c>
      <c r="Y14" s="135">
        <v>561.75020199200003</v>
      </c>
      <c r="Z14" s="135">
        <v>618.06265308100001</v>
      </c>
      <c r="AA14" s="135">
        <v>564.71659359266675</v>
      </c>
      <c r="AB14" s="135">
        <v>583.16905096966661</v>
      </c>
      <c r="AC14" s="135">
        <v>569.24013218766663</v>
      </c>
      <c r="AD14" s="135">
        <v>574.55712462466659</v>
      </c>
      <c r="AE14" s="135">
        <v>557.83578343266663</v>
      </c>
      <c r="AF14" s="135">
        <v>573.50869094866675</v>
      </c>
      <c r="AG14" s="135">
        <v>617.56958932866667</v>
      </c>
      <c r="AH14" s="135">
        <v>599.3179202066666</v>
      </c>
      <c r="AI14" s="135">
        <v>548.64518552866673</v>
      </c>
      <c r="AJ14" s="135">
        <v>577.58903074466673</v>
      </c>
      <c r="AK14" s="135">
        <v>574.60077021466668</v>
      </c>
      <c r="AL14" s="135">
        <v>581.22680089966661</v>
      </c>
      <c r="AM14" s="135">
        <v>569.52984574700008</v>
      </c>
      <c r="AN14" s="135">
        <v>571.87019176800004</v>
      </c>
      <c r="AO14" s="135">
        <v>567.94296917300005</v>
      </c>
      <c r="AP14" s="135">
        <v>574.85647530900007</v>
      </c>
      <c r="AQ14" s="135">
        <v>546.45774202500002</v>
      </c>
      <c r="AR14" s="135">
        <v>554.00571762499999</v>
      </c>
      <c r="AS14" s="135">
        <v>561.43790172500007</v>
      </c>
      <c r="AT14" s="135">
        <v>532.61485612499996</v>
      </c>
      <c r="AU14" s="135">
        <v>470.06872462500002</v>
      </c>
      <c r="AV14" s="135">
        <v>535.05694732500001</v>
      </c>
      <c r="AW14" s="135">
        <v>488.02347402500004</v>
      </c>
      <c r="AX14" s="135">
        <v>540.91087782499994</v>
      </c>
      <c r="AY14" s="136">
        <v>501.2119532000001</v>
      </c>
      <c r="AZ14" s="136">
        <v>502.17237339999997</v>
      </c>
      <c r="BA14" s="136">
        <v>505.25754250000006</v>
      </c>
      <c r="BB14" s="136">
        <v>530.53931150000005</v>
      </c>
      <c r="BC14" s="136">
        <v>511.29649349999994</v>
      </c>
      <c r="BD14" s="136">
        <v>525.12244550000003</v>
      </c>
      <c r="BE14" s="136">
        <v>567.98892649999993</v>
      </c>
      <c r="BF14" s="136">
        <v>541.20471150000003</v>
      </c>
      <c r="BG14" s="136">
        <v>551.27350149999995</v>
      </c>
      <c r="BH14" s="136">
        <v>569.62852250000003</v>
      </c>
      <c r="BI14" s="136">
        <v>526.32272650000004</v>
      </c>
      <c r="BJ14" s="136">
        <v>568.71804850000001</v>
      </c>
    </row>
    <row r="16" spans="2:62" customFormat="1" x14ac:dyDescent="0.2">
      <c r="B16" s="11" t="s">
        <v>97</v>
      </c>
    </row>
    <row r="17" spans="2:3" customFormat="1" x14ac:dyDescent="0.2">
      <c r="B17" s="11" t="s">
        <v>26</v>
      </c>
    </row>
    <row r="18" spans="2:3" customFormat="1" x14ac:dyDescent="0.2">
      <c r="B18" s="11" t="s">
        <v>15</v>
      </c>
    </row>
    <row r="19" spans="2:3" x14ac:dyDescent="0.2">
      <c r="C19" s="141" t="s">
        <v>129</v>
      </c>
    </row>
    <row r="22" spans="2:3" customFormat="1" x14ac:dyDescent="0.2"/>
    <row r="23" spans="2:3" customFormat="1" x14ac:dyDescent="0.2"/>
    <row r="24" spans="2:3" customFormat="1" x14ac:dyDescent="0.2"/>
    <row r="25" spans="2:3" customFormat="1" x14ac:dyDescent="0.2"/>
    <row r="26" spans="2:3" customFormat="1" x14ac:dyDescent="0.2"/>
    <row r="27" spans="2:3" customFormat="1" x14ac:dyDescent="0.2"/>
    <row r="28" spans="2:3" customFormat="1" x14ac:dyDescent="0.2"/>
    <row r="29" spans="2:3" customFormat="1" x14ac:dyDescent="0.2"/>
    <row r="30" spans="2:3" customFormat="1" x14ac:dyDescent="0.2"/>
    <row r="31" spans="2:3" customFormat="1" x14ac:dyDescent="0.2"/>
    <row r="32" spans="2:3" customFormat="1" x14ac:dyDescent="0.2"/>
    <row r="33" customFormat="1" x14ac:dyDescent="0.2"/>
  </sheetData>
  <sheetProtection sheet="1" objects="1" scenarios="1"/>
  <pageMargins left="0.70866141732283472" right="0.70866141732283472" top="0.74803149606299213" bottom="0.74803149606299213" header="0.31496062992125984" footer="0.31496062992125984"/>
  <pageSetup paperSize="8" scale="50" orientation="landscape" r:id="rId1"/>
  <headerFooter>
    <oddFooter>&amp;L&amp;Z&amp;F&amp;A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2:CZ26"/>
  <sheetViews>
    <sheetView tabSelected="1" zoomScaleNormal="100" workbookViewId="0">
      <pane xSplit="4" ySplit="2" topLeftCell="E3" activePane="bottomRight" state="frozen"/>
      <selection pane="topRight"/>
      <selection pane="bottomLeft"/>
      <selection pane="bottomRight" activeCell="D1" sqref="D1:Q29"/>
    </sheetView>
  </sheetViews>
  <sheetFormatPr defaultRowHeight="12.75" x14ac:dyDescent="0.2"/>
  <cols>
    <col min="1" max="1" width="10.125" style="25" hidden="1" customWidth="1"/>
    <col min="2" max="2" width="0.375" style="25" hidden="1" customWidth="1"/>
    <col min="3" max="3" width="4.5" style="25" customWidth="1"/>
    <col min="4" max="4" width="21.5" style="25" customWidth="1"/>
    <col min="5" max="16384" width="9" style="25"/>
  </cols>
  <sheetData>
    <row r="2" spans="4:104" x14ac:dyDescent="0.2">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x14ac:dyDescent="0.2">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x14ac:dyDescent="0.2">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0</v>
      </c>
      <c r="AP4" s="26">
        <f>'Orig. fully-reconciled - all'!AN4-'Revised fully-reconciled - all'!AN4</f>
        <v>0</v>
      </c>
      <c r="AQ4" s="26">
        <f>'Orig. fully-reconciled - all'!AO4-'Revised fully-reconciled - all'!AO4</f>
        <v>0</v>
      </c>
      <c r="AR4" s="26">
        <f>'Orig. fully-reconciled - all'!AP4-'Revised fully-reconciled - all'!AP4</f>
        <v>0</v>
      </c>
      <c r="AS4" s="26">
        <f>'Orig. fully-reconciled - all'!AQ4-'Revised fully-reconciled - all'!AQ4</f>
        <v>0</v>
      </c>
      <c r="AT4" s="26">
        <f>'Orig. fully-reconciled - all'!AR4-'Revised fully-reconciled - all'!AR4</f>
        <v>0</v>
      </c>
      <c r="AU4" s="26">
        <f>'Orig. fully-reconciled - all'!AS4-'Revised fully-reconciled - all'!AS4</f>
        <v>0</v>
      </c>
      <c r="AV4" s="26">
        <f>'Orig. fully-reconciled - all'!AT4-'Revised fully-reconciled - all'!AT4</f>
        <v>0</v>
      </c>
      <c r="AW4" s="26">
        <f>'Orig. fully-reconciled - all'!AU4-'Revised fully-reconciled - all'!AU4</f>
        <v>0</v>
      </c>
      <c r="AX4" s="26">
        <f>'Orig. fully-reconciled - all'!AV4-'Revised fully-reconciled - all'!AV4</f>
        <v>0</v>
      </c>
      <c r="AY4" s="26">
        <f>'Orig. fully-reconciled - all'!AW4-'Revised fully-reconciled - all'!AW4</f>
        <v>0</v>
      </c>
      <c r="AZ4" s="26">
        <f>'Orig. fully-reconciled - all'!AX4-'Revised fully-reconciled - all'!AX4</f>
        <v>0</v>
      </c>
      <c r="BA4" s="26">
        <f>'Orig. fully-reconciled - all'!AY4-'Revised fully-reconciled - all'!AY4</f>
        <v>0</v>
      </c>
      <c r="BB4" s="26">
        <f>'Orig. fully-reconciled - all'!AZ4-'Revised fully-reconciled - all'!AZ4</f>
        <v>0</v>
      </c>
      <c r="BC4" s="26">
        <f>'Orig. fully-reconciled - all'!BA4-'Revised fully-reconciled - all'!BA4</f>
        <v>0</v>
      </c>
      <c r="BD4" s="26">
        <f>'Orig. fully-reconciled - all'!BB4-'Revised fully-reconciled - all'!BB4</f>
        <v>0</v>
      </c>
      <c r="BE4" s="26">
        <f>'Orig. fully-reconciled - all'!BC4-'Revised fully-reconciled - all'!BC4</f>
        <v>0</v>
      </c>
      <c r="BF4" s="26">
        <f>'Orig. fully-reconciled - all'!BD4-'Revised fully-reconciled - all'!BD4</f>
        <v>0</v>
      </c>
      <c r="BG4" s="26">
        <f>'Orig. fully-reconciled - all'!BE4-'Revised fully-reconciled - all'!BE4</f>
        <v>0</v>
      </c>
      <c r="BH4" s="26">
        <f>'Orig. fully-reconciled - all'!BF4-'Revised fully-reconciled - all'!BF4</f>
        <v>0</v>
      </c>
      <c r="BI4" s="26">
        <f>'Orig. fully-reconciled - all'!BG4-'Revised fully-reconciled - all'!BG4</f>
        <v>0</v>
      </c>
      <c r="BJ4" s="26">
        <f>'Orig. fully-reconciled - all'!BH4-'Revised fully-reconciled - all'!BH4</f>
        <v>0</v>
      </c>
      <c r="BK4" s="26">
        <f>'Orig. fully-reconciled - all'!BI4-'Revised fully-reconciled - all'!BI4</f>
        <v>0</v>
      </c>
      <c r="BL4" s="26">
        <f>'Orig. fully-reconciled - all'!BJ4-'Revised fully-reconciled - all'!BJ4</f>
        <v>0</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x14ac:dyDescent="0.2">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0</v>
      </c>
      <c r="AP5" s="26">
        <f>'Orig. fully-reconciled - all'!AN5-'Revised fully-reconciled - all'!AN5</f>
        <v>0</v>
      </c>
      <c r="AQ5" s="26">
        <f>'Orig. fully-reconciled - all'!AO5-'Revised fully-reconciled - all'!AO5</f>
        <v>0</v>
      </c>
      <c r="AR5" s="26">
        <f>'Orig. fully-reconciled - all'!AP5-'Revised fully-reconciled - all'!AP5</f>
        <v>0</v>
      </c>
      <c r="AS5" s="26">
        <f>'Orig. fully-reconciled - all'!AQ5-'Revised fully-reconciled - all'!AQ5</f>
        <v>0</v>
      </c>
      <c r="AT5" s="26">
        <f>'Orig. fully-reconciled - all'!AR5-'Revised fully-reconciled - all'!AR5</f>
        <v>0</v>
      </c>
      <c r="AU5" s="26">
        <f>'Orig. fully-reconciled - all'!AS5-'Revised fully-reconciled - all'!AS5</f>
        <v>0</v>
      </c>
      <c r="AV5" s="26">
        <f>'Orig. fully-reconciled - all'!AT5-'Revised fully-reconciled - all'!AT5</f>
        <v>0</v>
      </c>
      <c r="AW5" s="26">
        <f>'Orig. fully-reconciled - all'!AU5-'Revised fully-reconciled - all'!AU5</f>
        <v>0</v>
      </c>
      <c r="AX5" s="26">
        <f>'Orig. fully-reconciled - all'!AV5-'Revised fully-reconciled - all'!AV5</f>
        <v>0</v>
      </c>
      <c r="AY5" s="26">
        <f>'Orig. fully-reconciled - all'!AW5-'Revised fully-reconciled - all'!AW5</f>
        <v>0</v>
      </c>
      <c r="AZ5" s="26">
        <f>'Orig. fully-reconciled - all'!AX5-'Revised fully-reconciled - all'!AX5</f>
        <v>0</v>
      </c>
      <c r="BA5" s="26">
        <f>'Orig. fully-reconciled - all'!AY5-'Revised fully-reconciled - all'!AY5</f>
        <v>0</v>
      </c>
      <c r="BB5" s="26">
        <f>'Orig. fully-reconciled - all'!AZ5-'Revised fully-reconciled - all'!AZ5</f>
        <v>0</v>
      </c>
      <c r="BC5" s="26">
        <f>'Orig. fully-reconciled - all'!BA5-'Revised fully-reconciled - all'!BA5</f>
        <v>0</v>
      </c>
      <c r="BD5" s="26">
        <f>'Orig. fully-reconciled - all'!BB5-'Revised fully-reconciled - all'!BB5</f>
        <v>0</v>
      </c>
      <c r="BE5" s="26">
        <f>'Orig. fully-reconciled - all'!BC5-'Revised fully-reconciled - all'!BC5</f>
        <v>0</v>
      </c>
      <c r="BF5" s="26">
        <f>'Orig. fully-reconciled - all'!BD5-'Revised fully-reconciled - all'!BD5</f>
        <v>0</v>
      </c>
      <c r="BG5" s="26">
        <f>'Orig. fully-reconciled - all'!BE5-'Revised fully-reconciled - all'!BE5</f>
        <v>0</v>
      </c>
      <c r="BH5" s="26">
        <f>'Orig. fully-reconciled - all'!BF5-'Revised fully-reconciled - all'!BF5</f>
        <v>0</v>
      </c>
      <c r="BI5" s="26">
        <f>'Orig. fully-reconciled - all'!BG5-'Revised fully-reconciled - all'!BG5</f>
        <v>0</v>
      </c>
      <c r="BJ5" s="26">
        <f>'Orig. fully-reconciled - all'!BH5-'Revised fully-reconciled - all'!BH5</f>
        <v>0</v>
      </c>
      <c r="BK5" s="26">
        <f>'Orig. fully-reconciled - all'!BI5-'Revised fully-reconciled - all'!BI5</f>
        <v>0</v>
      </c>
      <c r="BL5" s="26">
        <f>'Orig. fully-reconciled - all'!BJ5-'Revised fully-reconciled - all'!BJ5</f>
        <v>0</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x14ac:dyDescent="0.2">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0</v>
      </c>
      <c r="AP6" s="26">
        <f>'Orig. fully-reconciled - all'!AN6-'Revised fully-reconciled - all'!AN6</f>
        <v>0</v>
      </c>
      <c r="AQ6" s="26">
        <f>'Orig. fully-reconciled - all'!AO6-'Revised fully-reconciled - all'!AO6</f>
        <v>0</v>
      </c>
      <c r="AR6" s="26">
        <f>'Orig. fully-reconciled - all'!AP6-'Revised fully-reconciled - all'!AP6</f>
        <v>0</v>
      </c>
      <c r="AS6" s="26">
        <f>'Orig. fully-reconciled - all'!AQ6-'Revised fully-reconciled - all'!AQ6</f>
        <v>0</v>
      </c>
      <c r="AT6" s="26">
        <f>'Orig. fully-reconciled - all'!AR6-'Revised fully-reconciled - all'!AR6</f>
        <v>0</v>
      </c>
      <c r="AU6" s="26">
        <f>'Orig. fully-reconciled - all'!AS6-'Revised fully-reconciled - all'!AS6</f>
        <v>0</v>
      </c>
      <c r="AV6" s="26">
        <f>'Orig. fully-reconciled - all'!AT6-'Revised fully-reconciled - all'!AT6</f>
        <v>0</v>
      </c>
      <c r="AW6" s="26">
        <f>'Orig. fully-reconciled - all'!AU6-'Revised fully-reconciled - all'!AU6</f>
        <v>0</v>
      </c>
      <c r="AX6" s="26">
        <f>'Orig. fully-reconciled - all'!AV6-'Revised fully-reconciled - all'!AV6</f>
        <v>0</v>
      </c>
      <c r="AY6" s="26">
        <f>'Orig. fully-reconciled - all'!AW6-'Revised fully-reconciled - all'!AW6</f>
        <v>0</v>
      </c>
      <c r="AZ6" s="26">
        <f>'Orig. fully-reconciled - all'!AX6-'Revised fully-reconciled - all'!AX6</f>
        <v>0</v>
      </c>
      <c r="BA6" s="26">
        <f>'Orig. fully-reconciled - all'!AY6-'Revised fully-reconciled - all'!AY6</f>
        <v>0</v>
      </c>
      <c r="BB6" s="26">
        <f>'Orig. fully-reconciled - all'!AZ6-'Revised fully-reconciled - all'!AZ6</f>
        <v>0</v>
      </c>
      <c r="BC6" s="26">
        <f>'Orig. fully-reconciled - all'!BA6-'Revised fully-reconciled - all'!BA6</f>
        <v>0</v>
      </c>
      <c r="BD6" s="26">
        <f>'Orig. fully-reconciled - all'!BB6-'Revised fully-reconciled - all'!BB6</f>
        <v>0</v>
      </c>
      <c r="BE6" s="26">
        <f>'Orig. fully-reconciled - all'!BC6-'Revised fully-reconciled - all'!BC6</f>
        <v>0</v>
      </c>
      <c r="BF6" s="26">
        <f>'Orig. fully-reconciled - all'!BD6-'Revised fully-reconciled - all'!BD6</f>
        <v>0</v>
      </c>
      <c r="BG6" s="26">
        <f>'Orig. fully-reconciled - all'!BE6-'Revised fully-reconciled - all'!BE6</f>
        <v>0</v>
      </c>
      <c r="BH6" s="26">
        <f>'Orig. fully-reconciled - all'!BF6-'Revised fully-reconciled - all'!BF6</f>
        <v>0</v>
      </c>
      <c r="BI6" s="26">
        <f>'Orig. fully-reconciled - all'!BG6-'Revised fully-reconciled - all'!BG6</f>
        <v>0</v>
      </c>
      <c r="BJ6" s="26">
        <f>'Orig. fully-reconciled - all'!BH6-'Revised fully-reconciled - all'!BH6</f>
        <v>0</v>
      </c>
      <c r="BK6" s="26">
        <f>'Orig. fully-reconciled - all'!BI6-'Revised fully-reconciled - all'!BI6</f>
        <v>0</v>
      </c>
      <c r="BL6" s="26">
        <f>'Orig. fully-reconciled - all'!BJ6-'Revised fully-reconciled - all'!BJ6</f>
        <v>0</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x14ac:dyDescent="0.2">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0</v>
      </c>
      <c r="AP7" s="26">
        <f>'Orig. fully-reconciled - all'!AN7-'Revised fully-reconciled - all'!AN7</f>
        <v>0</v>
      </c>
      <c r="AQ7" s="26">
        <f>'Orig. fully-reconciled - all'!AO7-'Revised fully-reconciled - all'!AO7</f>
        <v>0</v>
      </c>
      <c r="AR7" s="26">
        <f>'Orig. fully-reconciled - all'!AP7-'Revised fully-reconciled - all'!AP7</f>
        <v>0</v>
      </c>
      <c r="AS7" s="26">
        <f>'Orig. fully-reconciled - all'!AQ7-'Revised fully-reconciled - all'!AQ7</f>
        <v>0</v>
      </c>
      <c r="AT7" s="26">
        <f>'Orig. fully-reconciled - all'!AR7-'Revised fully-reconciled - all'!AR7</f>
        <v>0</v>
      </c>
      <c r="AU7" s="26">
        <f>'Orig. fully-reconciled - all'!AS7-'Revised fully-reconciled - all'!AS7</f>
        <v>0</v>
      </c>
      <c r="AV7" s="26">
        <f>'Orig. fully-reconciled - all'!AT7-'Revised fully-reconciled - all'!AT7</f>
        <v>0</v>
      </c>
      <c r="AW7" s="26">
        <f>'Orig. fully-reconciled - all'!AU7-'Revised fully-reconciled - all'!AU7</f>
        <v>0</v>
      </c>
      <c r="AX7" s="26">
        <f>'Orig. fully-reconciled - all'!AV7-'Revised fully-reconciled - all'!AV7</f>
        <v>0</v>
      </c>
      <c r="AY7" s="26">
        <f>'Orig. fully-reconciled - all'!AW7-'Revised fully-reconciled - all'!AW7</f>
        <v>0</v>
      </c>
      <c r="AZ7" s="26">
        <f>'Orig. fully-reconciled - all'!AX7-'Revised fully-reconciled - all'!AX7</f>
        <v>0</v>
      </c>
      <c r="BA7" s="26">
        <f>'Orig. fully-reconciled - all'!AY7-'Revised fully-reconciled - all'!AY7</f>
        <v>0</v>
      </c>
      <c r="BB7" s="26">
        <f>'Orig. fully-reconciled - all'!AZ7-'Revised fully-reconciled - all'!AZ7</f>
        <v>0</v>
      </c>
      <c r="BC7" s="26">
        <f>'Orig. fully-reconciled - all'!BA7-'Revised fully-reconciled - all'!BA7</f>
        <v>0</v>
      </c>
      <c r="BD7" s="26">
        <f>'Orig. fully-reconciled - all'!BB7-'Revised fully-reconciled - all'!BB7</f>
        <v>0</v>
      </c>
      <c r="BE7" s="26">
        <f>'Orig. fully-reconciled - all'!BC7-'Revised fully-reconciled - all'!BC7</f>
        <v>0</v>
      </c>
      <c r="BF7" s="26">
        <f>'Orig. fully-reconciled - all'!BD7-'Revised fully-reconciled - all'!BD7</f>
        <v>0</v>
      </c>
      <c r="BG7" s="26">
        <f>'Orig. fully-reconciled - all'!BE7-'Revised fully-reconciled - all'!BE7</f>
        <v>0</v>
      </c>
      <c r="BH7" s="26">
        <f>'Orig. fully-reconciled - all'!BF7-'Revised fully-reconciled - all'!BF7</f>
        <v>0</v>
      </c>
      <c r="BI7" s="26">
        <f>'Orig. fully-reconciled - all'!BG7-'Revised fully-reconciled - all'!BG7</f>
        <v>0</v>
      </c>
      <c r="BJ7" s="26">
        <f>'Orig. fully-reconciled - all'!BH7-'Revised fully-reconciled - all'!BH7</f>
        <v>0</v>
      </c>
      <c r="BK7" s="26">
        <f>'Orig. fully-reconciled - all'!BI7-'Revised fully-reconciled - all'!BI7</f>
        <v>0</v>
      </c>
      <c r="BL7" s="26">
        <f>'Orig. fully-reconciled - all'!BJ7-'Revised fully-reconciled - all'!BJ7</f>
        <v>0</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x14ac:dyDescent="0.2">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x14ac:dyDescent="0.2">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0</v>
      </c>
      <c r="AZ9" s="26">
        <f>'Orig. fully-reconciled - all'!AX9-'Revised fully-reconciled - all'!AX9</f>
        <v>0</v>
      </c>
      <c r="BA9" s="26">
        <f>'Orig. fully-reconciled - all'!AY9-'Revised fully-reconciled - all'!AY9</f>
        <v>0</v>
      </c>
      <c r="BB9" s="26">
        <f>'Orig. fully-reconciled - all'!AZ9-'Revised fully-reconciled - all'!AZ9</f>
        <v>0</v>
      </c>
      <c r="BC9" s="26">
        <f>'Orig. fully-reconciled - all'!BA9-'Revised fully-reconciled - all'!BA9</f>
        <v>0</v>
      </c>
      <c r="BD9" s="26">
        <f>'Orig. fully-reconciled - all'!BB9-'Revised fully-reconciled - all'!BB9</f>
        <v>0</v>
      </c>
      <c r="BE9" s="26">
        <f>'Orig. fully-reconciled - all'!BC9-'Revised fully-reconciled - all'!BC9</f>
        <v>0</v>
      </c>
      <c r="BF9" s="26">
        <f>'Orig. fully-reconciled - all'!BD9-'Revised fully-reconciled - all'!BD9</f>
        <v>0</v>
      </c>
      <c r="BG9" s="26">
        <f>'Orig. fully-reconciled - all'!BE9-'Revised fully-reconciled - all'!BE9</f>
        <v>0</v>
      </c>
      <c r="BH9" s="26">
        <f>'Orig. fully-reconciled - all'!BF9-'Revised fully-reconciled - all'!BF9</f>
        <v>0</v>
      </c>
      <c r="BI9" s="26">
        <f>'Orig. fully-reconciled - all'!BG9-'Revised fully-reconciled - all'!BG9</f>
        <v>0</v>
      </c>
      <c r="BJ9" s="26">
        <f>'Orig. fully-reconciled - all'!BH9-'Revised fully-reconciled - all'!BH9</f>
        <v>0</v>
      </c>
      <c r="BK9" s="26">
        <f>'Orig. fully-reconciled - all'!BI9-'Revised fully-reconciled - all'!BI9</f>
        <v>0</v>
      </c>
      <c r="BL9" s="26">
        <f>'Orig. fully-reconciled - all'!BJ9-'Revised fully-reconciled - all'!BJ9</f>
        <v>0</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x14ac:dyDescent="0.2">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x14ac:dyDescent="0.2">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x14ac:dyDescent="0.2">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7.5082999999949607E-2</v>
      </c>
      <c r="BE12" s="22">
        <f t="shared" si="0"/>
        <v>0.24782700000002933</v>
      </c>
      <c r="BF12" s="22">
        <f t="shared" si="0"/>
        <v>0.26424600000007104</v>
      </c>
      <c r="BG12" s="22">
        <f t="shared" si="0"/>
        <v>0.28831700000000637</v>
      </c>
      <c r="BH12" s="22">
        <f t="shared" si="0"/>
        <v>0.29251600000009148</v>
      </c>
      <c r="BI12" s="22">
        <f t="shared" si="0"/>
        <v>0.34811300000001211</v>
      </c>
      <c r="BJ12" s="22">
        <f t="shared" si="0"/>
        <v>0.35627800000008847</v>
      </c>
      <c r="BK12" s="22">
        <f t="shared" si="0"/>
        <v>0.29754700000000867</v>
      </c>
      <c r="BL12" s="22">
        <f t="shared" si="0"/>
        <v>0.31059799999991355</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x14ac:dyDescent="0.2">
      <c r="D13" s="21" t="s">
        <v>121</v>
      </c>
      <c r="E13" s="26">
        <f>'Revised fully-reconciled - all'!C13-'Orig. fully-reconciled - all'!C13</f>
        <v>0</v>
      </c>
      <c r="F13" s="26">
        <f>'Revised fully-reconciled - all'!D13-'Orig. fully-reconciled - all'!D13</f>
        <v>0</v>
      </c>
      <c r="G13" s="26">
        <f>'Revised fully-reconciled - all'!E13-'Orig. fully-reconciled - all'!E13</f>
        <v>0</v>
      </c>
      <c r="H13" s="26">
        <f>'Revised fully-reconciled - all'!F13-'Orig. fully-reconciled - all'!F13</f>
        <v>0</v>
      </c>
      <c r="I13" s="26">
        <f>'Revised fully-reconciled - all'!G13-'Orig. fully-reconciled - all'!G13</f>
        <v>0</v>
      </c>
      <c r="J13" s="26">
        <f>'Revised fully-reconciled - all'!H13-'Orig. fully-reconciled - all'!H13</f>
        <v>0</v>
      </c>
      <c r="K13" s="26">
        <f>'Revised fully-reconciled - all'!I13-'Orig. fully-reconciled - all'!I13</f>
        <v>0</v>
      </c>
      <c r="L13" s="26">
        <f>'Revised fully-reconciled - all'!J13-'Orig. fully-reconciled - all'!J13</f>
        <v>0</v>
      </c>
      <c r="M13" s="26">
        <f>'Revised fully-reconciled - all'!K13-'Orig. fully-reconciled - all'!K13</f>
        <v>0</v>
      </c>
      <c r="N13" s="26">
        <f>'Revised fully-reconciled - all'!L13-'Orig. fully-reconciled - all'!L13</f>
        <v>0</v>
      </c>
      <c r="O13" s="26">
        <f>'Revised fully-reconciled - all'!M13-'Orig. fully-reconciled - all'!M13</f>
        <v>0</v>
      </c>
      <c r="P13" s="26">
        <f>'Revised fully-reconciled - all'!N13-'Orig. fully-reconciled - all'!N13</f>
        <v>0</v>
      </c>
      <c r="Q13" s="26">
        <f>'Revised fully-reconciled - all'!O13-'Orig. fully-reconciled - all'!O13</f>
        <v>0</v>
      </c>
      <c r="R13" s="26">
        <f>'Revised fully-reconciled - all'!P13-'Orig. fully-reconciled - all'!P13</f>
        <v>0</v>
      </c>
      <c r="S13" s="26">
        <f>'Revised fully-reconciled - all'!Q13-'Orig. fully-reconciled - all'!Q13</f>
        <v>0</v>
      </c>
      <c r="T13" s="26">
        <f>'Revised fully-reconciled - all'!R13-'Orig. fully-reconciled - all'!R13</f>
        <v>0</v>
      </c>
      <c r="U13" s="26">
        <f>'Revised fully-reconciled - all'!S13-'Orig. fully-reconciled - all'!S13</f>
        <v>0</v>
      </c>
      <c r="V13" s="26">
        <f>'Revised fully-reconciled - all'!T13-'Orig. fully-reconciled - all'!T13</f>
        <v>0</v>
      </c>
      <c r="W13" s="26">
        <f>'Revised fully-reconciled - all'!U13-'Orig. fully-reconciled - all'!U13</f>
        <v>0</v>
      </c>
      <c r="X13" s="26">
        <f>'Revised fully-reconciled - all'!V13-'Orig. fully-reconciled - all'!V13</f>
        <v>0</v>
      </c>
      <c r="Y13" s="26">
        <f>'Revised fully-reconciled - all'!W13-'Orig. fully-reconciled - all'!W13</f>
        <v>0</v>
      </c>
      <c r="Z13" s="26">
        <f>'Revised fully-reconciled - all'!X13-'Orig. fully-reconciled - all'!X13</f>
        <v>0</v>
      </c>
      <c r="AA13" s="26">
        <f>'Revised fully-reconciled - all'!Y13-'Orig. fully-reconciled - all'!Y13</f>
        <v>0</v>
      </c>
      <c r="AB13" s="26">
        <f>'Revised fully-reconciled - all'!Z13-'Orig. fully-reconciled - all'!Z13</f>
        <v>0</v>
      </c>
      <c r="AC13" s="26">
        <f>'Revised fully-reconciled - all'!AA13-'Orig. fully-reconciled - all'!AA13</f>
        <v>0</v>
      </c>
      <c r="AD13" s="26">
        <f>'Revised fully-reconciled - all'!AB13-'Orig. fully-reconciled - all'!AB13</f>
        <v>0</v>
      </c>
      <c r="AE13" s="26">
        <f>'Revised fully-reconciled - all'!AC13-'Orig. fully-reconciled - all'!AC13</f>
        <v>0</v>
      </c>
      <c r="AF13" s="26">
        <f>'Revised fully-reconciled - all'!AD13-'Orig. fully-reconciled - all'!AD13</f>
        <v>0</v>
      </c>
      <c r="AG13" s="26">
        <f>'Revised fully-reconciled - all'!AE13-'Orig. fully-reconciled - all'!AE13</f>
        <v>0</v>
      </c>
      <c r="AH13" s="26">
        <f>'Revised fully-reconciled - all'!AF13-'Orig. fully-reconciled - all'!AF13</f>
        <v>0</v>
      </c>
      <c r="AI13" s="26">
        <f>'Revised fully-reconciled - all'!AG13-'Orig. fully-reconciled - all'!AG13</f>
        <v>0</v>
      </c>
      <c r="AJ13" s="26">
        <f>'Revised fully-reconciled - all'!AH13-'Orig. fully-reconciled - all'!AH13</f>
        <v>0</v>
      </c>
      <c r="AK13" s="26">
        <f>'Revised fully-reconciled - all'!AI13-'Orig. fully-reconciled - all'!AI13</f>
        <v>0</v>
      </c>
      <c r="AL13" s="26">
        <f>'Revised fully-reconciled - all'!AJ13-'Orig. fully-reconciled - all'!AJ13</f>
        <v>0</v>
      </c>
      <c r="AM13" s="26">
        <f>'Revised fully-reconciled - all'!AK13-'Orig. fully-reconciled - all'!AK13</f>
        <v>0</v>
      </c>
      <c r="AN13" s="26">
        <f>'Revised fully-reconciled - all'!AL13-'Orig. fully-reconciled - all'!AL13</f>
        <v>0</v>
      </c>
      <c r="AO13" s="26">
        <f>'Revised fully-reconciled - all'!AM13-'Orig. fully-reconciled - all'!AM13</f>
        <v>0</v>
      </c>
      <c r="AP13" s="26">
        <f>'Revised fully-reconciled - all'!AN13-'Orig. fully-reconciled - all'!AN13</f>
        <v>0</v>
      </c>
      <c r="AQ13" s="26">
        <f>'Revised fully-reconciled - all'!AO13-'Orig. fully-reconciled - all'!AO13</f>
        <v>0</v>
      </c>
      <c r="AR13" s="26">
        <f>'Revised fully-reconciled - all'!AP13-'Orig. fully-reconciled - all'!AP13</f>
        <v>0</v>
      </c>
      <c r="AS13" s="26">
        <f>'Revised fully-reconciled - all'!AQ13-'Orig. fully-reconciled - all'!AQ13</f>
        <v>0</v>
      </c>
      <c r="AT13" s="26">
        <f>'Revised fully-reconciled - all'!AR13-'Orig. fully-reconciled - all'!AR13</f>
        <v>0</v>
      </c>
      <c r="AU13" s="26">
        <f>'Revised fully-reconciled - all'!AS13-'Orig. fully-reconciled - all'!AS13</f>
        <v>0</v>
      </c>
      <c r="AV13" s="26">
        <f>'Revised fully-reconciled - all'!AT13-'Orig. fully-reconciled - all'!AT13</f>
        <v>0</v>
      </c>
      <c r="AW13" s="26">
        <f>'Revised fully-reconciled - all'!AU13-'Orig. fully-reconciled - all'!AU13</f>
        <v>0</v>
      </c>
      <c r="AX13" s="26">
        <f>'Revised fully-reconciled - all'!AV13-'Orig. fully-reconciled - all'!AV13</f>
        <v>0</v>
      </c>
      <c r="AY13" s="26">
        <f>'Revised fully-reconciled - all'!AW13-'Orig. fully-reconciled - all'!AW13</f>
        <v>0</v>
      </c>
      <c r="AZ13" s="26">
        <f>'Revised fully-reconciled - all'!AX13-'Orig. fully-reconciled - all'!AX13</f>
        <v>0</v>
      </c>
      <c r="BA13" s="26">
        <f>'Revised fully-reconciled - all'!AY13-'Orig. fully-reconciled - all'!AY13</f>
        <v>0</v>
      </c>
      <c r="BB13" s="26">
        <f>'Revised fully-reconciled - all'!AZ13-'Orig. fully-reconciled - all'!AZ13</f>
        <v>0</v>
      </c>
      <c r="BC13" s="26">
        <f>'Revised fully-reconciled - all'!BA13-'Orig. fully-reconciled - all'!BA13</f>
        <v>0</v>
      </c>
      <c r="BD13" s="26">
        <f>'Revised fully-reconciled - all'!BB13-'Orig. fully-reconciled - all'!BB13</f>
        <v>0</v>
      </c>
      <c r="BE13" s="26">
        <f>'Revised fully-reconciled - all'!BC13-'Orig. fully-reconciled - all'!BC13</f>
        <v>0</v>
      </c>
      <c r="BF13" s="26">
        <f>'Revised fully-reconciled - all'!BD13-'Orig. fully-reconciled - all'!BD13</f>
        <v>0</v>
      </c>
      <c r="BG13" s="26">
        <f>'Revised fully-reconciled - all'!BE13-'Orig. fully-reconciled - all'!BE13</f>
        <v>0</v>
      </c>
      <c r="BH13" s="26">
        <f>'Revised fully-reconciled - all'!BF13-'Orig. fully-reconciled - all'!BF13</f>
        <v>0</v>
      </c>
      <c r="BI13" s="26">
        <f>'Revised fully-reconciled - all'!BG13-'Orig. fully-reconciled - all'!BG13</f>
        <v>0</v>
      </c>
      <c r="BJ13" s="26">
        <f>'Revised fully-reconciled - all'!BH13-'Orig. fully-reconciled - all'!BH13</f>
        <v>0</v>
      </c>
      <c r="BK13" s="26">
        <f>'Revised fully-reconciled - all'!BI13-'Orig. fully-reconciled - all'!BI13</f>
        <v>0</v>
      </c>
      <c r="BL13" s="26">
        <f>'Revised fully-reconciled - all'!BJ13-'Orig. fully-reconciled - all'!BJ13</f>
        <v>0</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x14ac:dyDescent="0.2">
      <c r="D14" s="21" t="s">
        <v>25</v>
      </c>
      <c r="E14" s="26">
        <f>'Orig. fully-reconciled - all'!C14-'Revised fully-reconciled - all'!C14</f>
        <v>0</v>
      </c>
      <c r="F14" s="26">
        <f>'Orig. fully-reconciled - all'!D14-'Revised fully-reconciled - all'!D14</f>
        <v>0</v>
      </c>
      <c r="G14" s="26">
        <f>'Orig. fully-reconciled - all'!E14-'Revised fully-reconciled - all'!E14</f>
        <v>0</v>
      </c>
      <c r="H14" s="26">
        <f>'Orig. fully-reconciled - all'!F14-'Revised fully-reconciled - all'!F14</f>
        <v>0</v>
      </c>
      <c r="I14" s="26">
        <f>'Orig. fully-reconciled - all'!G14-'Revised fully-reconciled - all'!G14</f>
        <v>0</v>
      </c>
      <c r="J14" s="26">
        <f>'Orig. fully-reconciled - all'!H14-'Revised fully-reconciled - all'!H14</f>
        <v>0</v>
      </c>
      <c r="K14" s="26">
        <f>'Orig. fully-reconciled - all'!I14-'Revised fully-reconciled - all'!I14</f>
        <v>0</v>
      </c>
      <c r="L14" s="26">
        <f>'Orig. fully-reconciled - all'!J14-'Revised fully-reconciled - all'!J14</f>
        <v>0</v>
      </c>
      <c r="M14" s="26">
        <f>'Orig. fully-reconciled - all'!K14-'Revised fully-reconciled - all'!K14</f>
        <v>0</v>
      </c>
      <c r="N14" s="26">
        <f>'Orig. fully-reconciled - all'!L14-'Revised fully-reconciled - all'!L14</f>
        <v>0</v>
      </c>
      <c r="O14" s="26">
        <f>'Orig. fully-reconciled - all'!M14-'Revised fully-reconciled - all'!M14</f>
        <v>0</v>
      </c>
      <c r="P14" s="26">
        <f>'Orig. fully-reconciled - all'!N14-'Revised fully-reconciled - all'!N14</f>
        <v>0</v>
      </c>
      <c r="Q14" s="26">
        <f>'Orig. fully-reconciled - all'!O14-'Revised fully-reconciled - all'!O14</f>
        <v>0</v>
      </c>
      <c r="R14" s="26">
        <f>'Orig. fully-reconciled - all'!P14-'Revised fully-reconciled - all'!P14</f>
        <v>0</v>
      </c>
      <c r="S14" s="26">
        <f>'Orig. fully-reconciled - all'!Q14-'Revised fully-reconciled - all'!Q14</f>
        <v>0</v>
      </c>
      <c r="T14" s="26">
        <f>'Orig. fully-reconciled - all'!R14-'Revised fully-reconciled - all'!R14</f>
        <v>0</v>
      </c>
      <c r="U14" s="26">
        <f>'Orig. fully-reconciled - all'!S14-'Revised fully-reconciled - all'!S14</f>
        <v>0</v>
      </c>
      <c r="V14" s="26">
        <f>'Orig. fully-reconciled - all'!T14-'Revised fully-reconciled - all'!T14</f>
        <v>0</v>
      </c>
      <c r="W14" s="26">
        <f>'Orig. fully-reconciled - all'!U14-'Revised fully-reconciled - all'!U14</f>
        <v>0</v>
      </c>
      <c r="X14" s="26">
        <f>'Orig. fully-reconciled - all'!V14-'Revised fully-reconciled - all'!V14</f>
        <v>0</v>
      </c>
      <c r="Y14" s="26">
        <f>'Orig. fully-reconciled - all'!W14-'Revised fully-reconciled - all'!W14</f>
        <v>0</v>
      </c>
      <c r="Z14" s="26">
        <f>'Orig. fully-reconciled - all'!X14-'Revised fully-reconciled - all'!X14</f>
        <v>0</v>
      </c>
      <c r="AA14" s="26">
        <f>'Orig. fully-reconciled - all'!Y14-'Revised fully-reconciled - all'!Y14</f>
        <v>0</v>
      </c>
      <c r="AB14" s="26">
        <f>'Orig. fully-reconciled - all'!Z14-'Revised fully-reconciled - all'!Z14</f>
        <v>0</v>
      </c>
      <c r="AC14" s="26">
        <f>'Orig. fully-reconciled - all'!AA14-'Revised fully-reconciled - all'!AA14</f>
        <v>0</v>
      </c>
      <c r="AD14" s="26">
        <f>'Orig. fully-reconciled - all'!AB14-'Revised fully-reconciled - all'!AB14</f>
        <v>0</v>
      </c>
      <c r="AE14" s="26">
        <f>'Orig. fully-reconciled - all'!AC14-'Revised fully-reconciled - all'!AC14</f>
        <v>0</v>
      </c>
      <c r="AF14" s="26">
        <f>'Orig. fully-reconciled - all'!AD14-'Revised fully-reconciled - all'!AD14</f>
        <v>0</v>
      </c>
      <c r="AG14" s="26">
        <f>'Orig. fully-reconciled - all'!AE14-'Revised fully-reconciled - all'!AE14</f>
        <v>0</v>
      </c>
      <c r="AH14" s="26">
        <f>'Orig. fully-reconciled - all'!AF14-'Revised fully-reconciled - all'!AF14</f>
        <v>0</v>
      </c>
      <c r="AI14" s="26">
        <f>'Orig. fully-reconciled - all'!AG14-'Revised fully-reconciled - all'!AG14</f>
        <v>0</v>
      </c>
      <c r="AJ14" s="26">
        <f>'Orig. fully-reconciled - all'!AH14-'Revised fully-reconciled - all'!AH14</f>
        <v>0</v>
      </c>
      <c r="AK14" s="26">
        <f>'Orig. fully-reconciled - all'!AI14-'Revised fully-reconciled - all'!AI14</f>
        <v>0</v>
      </c>
      <c r="AL14" s="26">
        <f>'Orig. fully-reconciled - all'!AJ14-'Revised fully-reconciled - all'!AJ14</f>
        <v>0</v>
      </c>
      <c r="AM14" s="26">
        <f>'Orig. fully-reconciled - all'!AK14-'Revised fully-reconciled - all'!AK14</f>
        <v>0</v>
      </c>
      <c r="AN14" s="26">
        <f>'Orig. fully-reconciled - all'!AL14-'Revised fully-reconciled - all'!AL14</f>
        <v>0</v>
      </c>
      <c r="AO14" s="26">
        <f>'Orig. fully-reconciled - all'!AM14-'Revised fully-reconciled - all'!AM14</f>
        <v>0</v>
      </c>
      <c r="AP14" s="26">
        <f>'Orig. fully-reconciled - all'!AN14-'Revised fully-reconciled - all'!AN14</f>
        <v>0</v>
      </c>
      <c r="AQ14" s="26">
        <f>'Orig. fully-reconciled - all'!AO14-'Revised fully-reconciled - all'!AO14</f>
        <v>0</v>
      </c>
      <c r="AR14" s="26">
        <f>'Orig. fully-reconciled - all'!AP14-'Revised fully-reconciled - all'!AP14</f>
        <v>0</v>
      </c>
      <c r="AS14" s="26">
        <f>'Orig. fully-reconciled - all'!AQ14-'Revised fully-reconciled - all'!AQ14</f>
        <v>0</v>
      </c>
      <c r="AT14" s="26">
        <f>'Orig. fully-reconciled - all'!AR14-'Revised fully-reconciled - all'!AR14</f>
        <v>0</v>
      </c>
      <c r="AU14" s="26">
        <f>'Orig. fully-reconciled - all'!AS14-'Revised fully-reconciled - all'!AS14</f>
        <v>0</v>
      </c>
      <c r="AV14" s="26">
        <f>'Orig. fully-reconciled - all'!AT14-'Revised fully-reconciled - all'!AT14</f>
        <v>0</v>
      </c>
      <c r="AW14" s="26">
        <f>'Orig. fully-reconciled - all'!AU14-'Revised fully-reconciled - all'!AU14</f>
        <v>0</v>
      </c>
      <c r="AX14" s="26">
        <f>'Orig. fully-reconciled - all'!AV14-'Revised fully-reconciled - all'!AV14</f>
        <v>0</v>
      </c>
      <c r="AY14" s="26">
        <f>'Orig. fully-reconciled - all'!AW14-'Revised fully-reconciled - all'!AW14</f>
        <v>0</v>
      </c>
      <c r="AZ14" s="26">
        <f>'Orig. fully-reconciled - all'!AX14-'Revised fully-reconciled - all'!AX14</f>
        <v>0</v>
      </c>
      <c r="BA14" s="26">
        <f>'Orig. fully-reconciled - all'!AY14-'Revised fully-reconciled - all'!AY14</f>
        <v>0</v>
      </c>
      <c r="BB14" s="26">
        <f>'Orig. fully-reconciled - all'!AZ14-'Revised fully-reconciled - all'!AZ14</f>
        <v>0</v>
      </c>
      <c r="BC14" s="26">
        <f>'Orig. fully-reconciled - all'!BA14-'Revised fully-reconciled - all'!BA14</f>
        <v>0</v>
      </c>
      <c r="BD14" s="26">
        <f>'Orig. fully-reconciled - all'!BB14-'Revised fully-reconciled - all'!BB14</f>
        <v>7.5082999999949607E-2</v>
      </c>
      <c r="BE14" s="26">
        <f>'Orig. fully-reconciled - all'!BC14-'Revised fully-reconciled - all'!BC14</f>
        <v>0.24782700000002933</v>
      </c>
      <c r="BF14" s="26">
        <f>'Orig. fully-reconciled - all'!BD14-'Revised fully-reconciled - all'!BD14</f>
        <v>0.26424600000007104</v>
      </c>
      <c r="BG14" s="26">
        <f>'Orig. fully-reconciled - all'!BE14-'Revised fully-reconciled - all'!BE14</f>
        <v>0.28831700000000637</v>
      </c>
      <c r="BH14" s="26">
        <f>'Orig. fully-reconciled - all'!BF14-'Revised fully-reconciled - all'!BF14</f>
        <v>0.29251600000009148</v>
      </c>
      <c r="BI14" s="26">
        <f>'Orig. fully-reconciled - all'!BG14-'Revised fully-reconciled - all'!BG14</f>
        <v>0.34811300000001211</v>
      </c>
      <c r="BJ14" s="26">
        <f>'Orig. fully-reconciled - all'!BH14-'Revised fully-reconciled - all'!BH14</f>
        <v>0.35627800000008847</v>
      </c>
      <c r="BK14" s="26">
        <f>'Orig. fully-reconciled - all'!BI14-'Revised fully-reconciled - all'!BI14</f>
        <v>0.29754700000000867</v>
      </c>
      <c r="BL14" s="26">
        <f>'Orig. fully-reconciled - all'!BJ14-'Revised fully-reconciled - all'!BJ14</f>
        <v>0.31059799999991355</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x14ac:dyDescent="0.2">
      <c r="D16" s="11"/>
    </row>
    <row r="17" spans="1:90" ht="41.25" customHeight="1" x14ac:dyDescent="0.2">
      <c r="D17" s="151" t="s">
        <v>122</v>
      </c>
      <c r="E17" s="158" t="s">
        <v>110</v>
      </c>
      <c r="F17" s="158"/>
      <c r="G17" s="152" t="s">
        <v>29</v>
      </c>
      <c r="H17" s="153"/>
      <c r="I17" s="153"/>
      <c r="J17" s="153"/>
      <c r="K17" s="153"/>
      <c r="L17" s="153"/>
      <c r="M17" s="153"/>
      <c r="N17" s="153"/>
      <c r="O17" s="153"/>
      <c r="P17" s="153"/>
      <c r="Q17" s="154"/>
    </row>
    <row r="18" spans="1:90" ht="25.5" customHeight="1" x14ac:dyDescent="0.2">
      <c r="A18" s="25" t="s">
        <v>30</v>
      </c>
      <c r="B18" s="25" t="s">
        <v>31</v>
      </c>
      <c r="D18" s="151"/>
      <c r="E18" s="128" t="s">
        <v>111</v>
      </c>
      <c r="F18" s="128" t="s">
        <v>112</v>
      </c>
      <c r="G18" s="155"/>
      <c r="H18" s="156"/>
      <c r="I18" s="156"/>
      <c r="J18" s="156"/>
      <c r="K18" s="156"/>
      <c r="L18" s="156"/>
      <c r="M18" s="156"/>
      <c r="N18" s="156"/>
      <c r="O18" s="156"/>
      <c r="P18" s="156"/>
      <c r="Q18" s="157"/>
      <c r="CL18" s="27"/>
    </row>
    <row r="19" spans="1:90" x14ac:dyDescent="0.2">
      <c r="A19" s="25">
        <v>1</v>
      </c>
      <c r="B19" s="25">
        <v>12</v>
      </c>
      <c r="D19" s="28" t="s">
        <v>9</v>
      </c>
      <c r="E19" s="28">
        <f t="shared" ref="E19:E23" ca="1" si="2">SUM(OFFSET(Entry_Anchor,0,A19,1,B19))</f>
        <v>0</v>
      </c>
      <c r="F19" s="28">
        <f t="shared" ref="F19:F23" ca="1" si="3">SUM(OFFSET(NHH_Exit_Anchor,0,A19,1,B19),OFFSET(HH_Exit_Anchor,0,A19,1,B19))</f>
        <v>0</v>
      </c>
      <c r="G19" s="150" t="s">
        <v>133</v>
      </c>
      <c r="H19" s="150"/>
      <c r="I19" s="150"/>
      <c r="J19" s="150"/>
      <c r="K19" s="150"/>
      <c r="L19" s="150"/>
      <c r="M19" s="150"/>
      <c r="N19" s="150"/>
      <c r="O19" s="150"/>
      <c r="P19" s="150"/>
      <c r="Q19" s="150"/>
    </row>
    <row r="20" spans="1:90" x14ac:dyDescent="0.2">
      <c r="A20" s="25">
        <f>A19+12</f>
        <v>13</v>
      </c>
      <c r="B20" s="25">
        <v>12</v>
      </c>
      <c r="D20" s="28" t="s">
        <v>10</v>
      </c>
      <c r="E20" s="28">
        <f t="shared" ca="1" si="2"/>
        <v>0</v>
      </c>
      <c r="F20" s="28">
        <f t="shared" ca="1" si="3"/>
        <v>0</v>
      </c>
      <c r="G20" s="150" t="s">
        <v>133</v>
      </c>
      <c r="H20" s="150"/>
      <c r="I20" s="150"/>
      <c r="J20" s="150"/>
      <c r="K20" s="150"/>
      <c r="L20" s="150"/>
      <c r="M20" s="150"/>
      <c r="N20" s="150"/>
      <c r="O20" s="150"/>
      <c r="P20" s="150"/>
      <c r="Q20" s="150"/>
    </row>
    <row r="21" spans="1:90" x14ac:dyDescent="0.2">
      <c r="A21" s="25">
        <f t="shared" ref="A21:A23" si="4">A20+12</f>
        <v>25</v>
      </c>
      <c r="B21" s="25">
        <v>12</v>
      </c>
      <c r="D21" s="28" t="s">
        <v>11</v>
      </c>
      <c r="E21" s="28">
        <f t="shared" ca="1" si="2"/>
        <v>0</v>
      </c>
      <c r="F21" s="28">
        <f t="shared" ca="1" si="3"/>
        <v>0</v>
      </c>
      <c r="G21" s="150" t="s">
        <v>133</v>
      </c>
      <c r="H21" s="150"/>
      <c r="I21" s="150"/>
      <c r="J21" s="150"/>
      <c r="K21" s="150"/>
      <c r="L21" s="150"/>
      <c r="M21" s="150"/>
      <c r="N21" s="150"/>
      <c r="O21" s="150"/>
      <c r="P21" s="150"/>
      <c r="Q21" s="150"/>
    </row>
    <row r="22" spans="1:90" x14ac:dyDescent="0.2">
      <c r="A22" s="25">
        <f t="shared" si="4"/>
        <v>37</v>
      </c>
      <c r="B22" s="25">
        <v>12</v>
      </c>
      <c r="D22" s="28" t="s">
        <v>12</v>
      </c>
      <c r="E22" s="28">
        <f t="shared" ca="1" si="2"/>
        <v>0</v>
      </c>
      <c r="F22" s="28">
        <f t="shared" ca="1" si="3"/>
        <v>0</v>
      </c>
      <c r="G22" s="150" t="s">
        <v>133</v>
      </c>
      <c r="H22" s="150"/>
      <c r="I22" s="150"/>
      <c r="J22" s="150"/>
      <c r="K22" s="150"/>
      <c r="L22" s="150"/>
      <c r="M22" s="150"/>
      <c r="N22" s="150"/>
      <c r="O22" s="150"/>
      <c r="P22" s="150"/>
      <c r="Q22" s="150"/>
    </row>
    <row r="23" spans="1:90" x14ac:dyDescent="0.2">
      <c r="A23" s="25">
        <f t="shared" si="4"/>
        <v>49</v>
      </c>
      <c r="B23" s="25">
        <v>12</v>
      </c>
      <c r="D23" s="28" t="s">
        <v>13</v>
      </c>
      <c r="E23" s="28">
        <f t="shared" ca="1" si="2"/>
        <v>0</v>
      </c>
      <c r="F23" s="28">
        <f t="shared" ca="1" si="3"/>
        <v>2.4805250000001706</v>
      </c>
      <c r="G23" s="150" t="s">
        <v>135</v>
      </c>
      <c r="H23" s="150"/>
      <c r="I23" s="150"/>
      <c r="J23" s="150"/>
      <c r="K23" s="150"/>
      <c r="L23" s="150"/>
      <c r="M23" s="150"/>
      <c r="N23" s="150"/>
      <c r="O23" s="150"/>
      <c r="P23" s="150"/>
      <c r="Q23" s="150"/>
    </row>
    <row r="25" spans="1:90" x14ac:dyDescent="0.2">
      <c r="D25" s="124" t="s">
        <v>98</v>
      </c>
    </row>
    <row r="26" spans="1:90" x14ac:dyDescent="0.2">
      <c r="D26" s="124" t="s">
        <v>99</v>
      </c>
    </row>
  </sheetData>
  <sheetProtection sheet="1" objects="1" scenarios="1"/>
  <mergeCells count="8">
    <mergeCell ref="G23:Q23"/>
    <mergeCell ref="G21:Q21"/>
    <mergeCell ref="G22:Q22"/>
    <mergeCell ref="D17:D18"/>
    <mergeCell ref="G17:Q18"/>
    <mergeCell ref="E17:F17"/>
    <mergeCell ref="G19:Q19"/>
    <mergeCell ref="G20:Q20"/>
  </mergeCells>
  <conditionalFormatting sqref="E3:CZ9 E13:CZ14">
    <cfRule type="cellIs" dxfId="25" priority="5" operator="lessThan">
      <formula>0</formula>
    </cfRule>
    <cfRule type="cellIs" dxfId="24" priority="6" operator="greaterThan">
      <formula>0</formula>
    </cfRule>
  </conditionalFormatting>
  <pageMargins left="0.70866141732283472" right="0.70866141732283472" top="0.74803149606299213" bottom="0.74803149606299213" header="0.31496062992125984" footer="0.31496062992125984"/>
  <pageSetup scale="76" orientation="landscape" r:id="rId1"/>
  <headerFooter>
    <oddFooter>&amp;L&amp;Z&amp;F&amp;A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B1:O53"/>
  <sheetViews>
    <sheetView topLeftCell="C19" zoomScaleNormal="100" workbookViewId="0">
      <selection activeCell="E49" sqref="E49:O49"/>
    </sheetView>
  </sheetViews>
  <sheetFormatPr defaultRowHeight="12.75" x14ac:dyDescent="0.2"/>
  <cols>
    <col min="2" max="2" width="12.75" customWidth="1"/>
    <col min="3" max="3" width="16.625" customWidth="1"/>
    <col min="4" max="4" width="16" customWidth="1"/>
    <col min="5" max="5" width="16.625" customWidth="1"/>
    <col min="6" max="7" width="16" customWidth="1"/>
  </cols>
  <sheetData>
    <row r="1" spans="2:7" ht="12.75" customHeight="1" x14ac:dyDescent="0.2">
      <c r="B1" s="1" t="s">
        <v>130</v>
      </c>
      <c r="D1" s="1"/>
    </row>
    <row r="2" spans="2:7" x14ac:dyDescent="0.2">
      <c r="B2" s="1"/>
    </row>
    <row r="3" spans="2:7" ht="25.5" x14ac:dyDescent="0.2">
      <c r="C3" s="162" t="s">
        <v>113</v>
      </c>
      <c r="D3" s="163"/>
      <c r="E3" s="162" t="s">
        <v>131</v>
      </c>
      <c r="F3" s="163"/>
      <c r="G3" s="4" t="s">
        <v>2</v>
      </c>
    </row>
    <row r="4" spans="2:7" ht="12.75" customHeight="1" x14ac:dyDescent="0.2">
      <c r="C4" s="146" t="s">
        <v>101</v>
      </c>
      <c r="D4" s="147" t="s">
        <v>114</v>
      </c>
      <c r="E4" s="146" t="s">
        <v>101</v>
      </c>
      <c r="F4" s="147" t="s">
        <v>114</v>
      </c>
      <c r="G4" s="147" t="s">
        <v>102</v>
      </c>
    </row>
    <row r="5" spans="2:7" ht="12.75" customHeight="1" x14ac:dyDescent="0.2">
      <c r="B5" s="159" t="s">
        <v>13</v>
      </c>
      <c r="C5" s="160"/>
      <c r="D5" s="160"/>
      <c r="E5" s="160"/>
      <c r="F5" s="160"/>
      <c r="G5" s="161"/>
    </row>
    <row r="6" spans="2:7" x14ac:dyDescent="0.2">
      <c r="B6" s="125" t="s">
        <v>103</v>
      </c>
      <c r="C6" s="126"/>
      <c r="D6" s="137">
        <v>2666.3339999999998</v>
      </c>
      <c r="E6" s="126"/>
      <c r="F6" s="137">
        <f>D6</f>
        <v>2666.3339999999998</v>
      </c>
      <c r="G6" s="138"/>
    </row>
    <row r="7" spans="2:7" x14ac:dyDescent="0.2">
      <c r="B7" s="125" t="s">
        <v>104</v>
      </c>
      <c r="C7" s="126"/>
      <c r="D7" s="137">
        <v>2273.194</v>
      </c>
      <c r="E7" s="126"/>
      <c r="F7" s="137">
        <f t="shared" ref="F7:F10" si="0">D7</f>
        <v>2273.194</v>
      </c>
      <c r="G7" s="138"/>
    </row>
    <row r="8" spans="2:7" x14ac:dyDescent="0.2">
      <c r="B8" s="125" t="s">
        <v>105</v>
      </c>
      <c r="C8" s="126"/>
      <c r="D8" s="137">
        <v>424.81700000000001</v>
      </c>
      <c r="E8" s="126"/>
      <c r="F8" s="137">
        <f t="shared" si="0"/>
        <v>424.81700000000001</v>
      </c>
      <c r="G8" s="138"/>
    </row>
    <row r="9" spans="2:7" x14ac:dyDescent="0.2">
      <c r="B9" s="125" t="s">
        <v>106</v>
      </c>
      <c r="C9" s="126"/>
      <c r="D9" s="137">
        <v>359.07</v>
      </c>
      <c r="E9" s="126"/>
      <c r="F9" s="137">
        <f t="shared" si="0"/>
        <v>359.07</v>
      </c>
      <c r="G9" s="138"/>
    </row>
    <row r="10" spans="2:7" x14ac:dyDescent="0.2">
      <c r="B10" s="125" t="s">
        <v>107</v>
      </c>
      <c r="C10" s="126"/>
      <c r="D10" s="137">
        <v>6326.9690000000001</v>
      </c>
      <c r="E10" s="126"/>
      <c r="F10" s="137">
        <f t="shared" si="0"/>
        <v>6326.9690000000001</v>
      </c>
      <c r="G10" s="138"/>
    </row>
    <row r="11" spans="2:7" x14ac:dyDescent="0.2">
      <c r="B11" s="127" t="s">
        <v>50</v>
      </c>
      <c r="C11" s="137">
        <v>12689.146000000001</v>
      </c>
      <c r="D11" s="137">
        <f>SUM(D6:D10)</f>
        <v>12050.384</v>
      </c>
      <c r="E11" s="137">
        <f>C11-1.43529039747003</f>
        <v>12687.71070960253</v>
      </c>
      <c r="F11" s="137">
        <f>SUM(F6:F10)</f>
        <v>12050.384</v>
      </c>
      <c r="G11" s="138">
        <f>SUM(G6:G10)</f>
        <v>0</v>
      </c>
    </row>
    <row r="12" spans="2:7" x14ac:dyDescent="0.2">
      <c r="B12" s="159" t="s">
        <v>12</v>
      </c>
      <c r="C12" s="160"/>
      <c r="D12" s="160"/>
      <c r="E12" s="160"/>
      <c r="F12" s="161"/>
      <c r="G12" s="144"/>
    </row>
    <row r="13" spans="2:7" x14ac:dyDescent="0.2">
      <c r="B13" s="125" t="s">
        <v>103</v>
      </c>
      <c r="C13" s="126"/>
      <c r="D13" s="137">
        <v>2654.5729999999999</v>
      </c>
      <c r="E13" s="126"/>
      <c r="F13" s="137">
        <f>D13</f>
        <v>2654.5729999999999</v>
      </c>
      <c r="G13" s="144"/>
    </row>
    <row r="14" spans="2:7" x14ac:dyDescent="0.2">
      <c r="B14" s="125" t="s">
        <v>104</v>
      </c>
      <c r="C14" s="126"/>
      <c r="D14" s="137">
        <v>2357.1790000000001</v>
      </c>
      <c r="E14" s="126"/>
      <c r="F14" s="137">
        <f t="shared" ref="F14:F17" si="1">D14</f>
        <v>2357.1790000000001</v>
      </c>
      <c r="G14" s="144"/>
    </row>
    <row r="15" spans="2:7" x14ac:dyDescent="0.2">
      <c r="B15" s="125" t="s">
        <v>105</v>
      </c>
      <c r="C15" s="126"/>
      <c r="D15" s="137">
        <v>439.608</v>
      </c>
      <c r="E15" s="126"/>
      <c r="F15" s="137">
        <f t="shared" si="1"/>
        <v>439.608</v>
      </c>
      <c r="G15" s="144"/>
    </row>
    <row r="16" spans="2:7" x14ac:dyDescent="0.2">
      <c r="B16" s="125" t="s">
        <v>106</v>
      </c>
      <c r="C16" s="126"/>
      <c r="D16" s="137">
        <v>387.58499999999998</v>
      </c>
      <c r="E16" s="126"/>
      <c r="F16" s="137">
        <f t="shared" si="1"/>
        <v>387.58499999999998</v>
      </c>
      <c r="G16" s="144"/>
    </row>
    <row r="17" spans="2:7" x14ac:dyDescent="0.2">
      <c r="B17" s="125" t="s">
        <v>107</v>
      </c>
      <c r="C17" s="126"/>
      <c r="D17" s="137">
        <v>6515.2619999999997</v>
      </c>
      <c r="E17" s="126"/>
      <c r="F17" s="137">
        <f t="shared" si="1"/>
        <v>6515.2619999999997</v>
      </c>
      <c r="G17" s="144"/>
    </row>
    <row r="18" spans="2:7" x14ac:dyDescent="0.2">
      <c r="B18" s="127" t="s">
        <v>50</v>
      </c>
      <c r="C18" s="137">
        <v>12916.446</v>
      </c>
      <c r="D18" s="137">
        <f>SUM(D13:D17)</f>
        <v>12354.207</v>
      </c>
      <c r="E18" s="137">
        <f>C18+-1.68016039191003</f>
        <v>12914.76583960809</v>
      </c>
      <c r="F18" s="137">
        <f>SUM(F13:F17)</f>
        <v>12354.207</v>
      </c>
      <c r="G18" s="144"/>
    </row>
    <row r="19" spans="2:7" x14ac:dyDescent="0.2">
      <c r="B19" s="159" t="s">
        <v>11</v>
      </c>
      <c r="C19" s="160"/>
      <c r="D19" s="160"/>
      <c r="E19" s="160"/>
      <c r="F19" s="161"/>
      <c r="G19" s="144"/>
    </row>
    <row r="20" spans="2:7" x14ac:dyDescent="0.2">
      <c r="B20" s="125" t="s">
        <v>103</v>
      </c>
      <c r="C20" s="126"/>
      <c r="D20" s="137">
        <v>2954.8380000000002</v>
      </c>
      <c r="E20" s="126"/>
      <c r="F20" s="137">
        <f>D20</f>
        <v>2954.8380000000002</v>
      </c>
      <c r="G20" s="144"/>
    </row>
    <row r="21" spans="2:7" x14ac:dyDescent="0.2">
      <c r="B21" s="125" t="s">
        <v>104</v>
      </c>
      <c r="C21" s="126"/>
      <c r="D21" s="137">
        <v>2482.1080000000002</v>
      </c>
      <c r="E21" s="126"/>
      <c r="F21" s="137">
        <f t="shared" ref="F21:F24" si="2">D21</f>
        <v>2482.1080000000002</v>
      </c>
      <c r="G21" s="144"/>
    </row>
    <row r="22" spans="2:7" x14ac:dyDescent="0.2">
      <c r="B22" s="125" t="s">
        <v>105</v>
      </c>
      <c r="C22" s="126"/>
      <c r="D22" s="137">
        <v>420.625</v>
      </c>
      <c r="E22" s="126"/>
      <c r="F22" s="137">
        <f t="shared" si="2"/>
        <v>420.625</v>
      </c>
      <c r="G22" s="144"/>
    </row>
    <row r="23" spans="2:7" x14ac:dyDescent="0.2">
      <c r="B23" s="125" t="s">
        <v>106</v>
      </c>
      <c r="C23" s="126"/>
      <c r="D23" s="137">
        <v>370.12599999999998</v>
      </c>
      <c r="E23" s="126"/>
      <c r="F23" s="137">
        <f t="shared" si="2"/>
        <v>370.12599999999998</v>
      </c>
      <c r="G23" s="144"/>
    </row>
    <row r="24" spans="2:7" x14ac:dyDescent="0.2">
      <c r="B24" s="125" t="s">
        <v>107</v>
      </c>
      <c r="C24" s="126"/>
      <c r="D24" s="137">
        <v>6425.4539999999997</v>
      </c>
      <c r="E24" s="126"/>
      <c r="F24" s="137">
        <f t="shared" si="2"/>
        <v>6425.4539999999997</v>
      </c>
      <c r="G24" s="144"/>
    </row>
    <row r="25" spans="2:7" x14ac:dyDescent="0.2">
      <c r="B25" s="127" t="s">
        <v>50</v>
      </c>
      <c r="C25" s="137">
        <v>13328.388000000001</v>
      </c>
      <c r="D25" s="137">
        <f>SUM(D20:D24)</f>
        <v>12653.151</v>
      </c>
      <c r="E25" s="137">
        <f>C25+-1.24606822428003</f>
        <v>13327.141931775721</v>
      </c>
      <c r="F25" s="137">
        <f>SUM(F20:F24)</f>
        <v>12653.151</v>
      </c>
      <c r="G25" s="144"/>
    </row>
    <row r="26" spans="2:7" x14ac:dyDescent="0.2">
      <c r="B26" s="159" t="s">
        <v>10</v>
      </c>
      <c r="C26" s="160"/>
      <c r="D26" s="160"/>
      <c r="E26" s="160"/>
      <c r="F26" s="161"/>
      <c r="G26" s="144"/>
    </row>
    <row r="27" spans="2:7" x14ac:dyDescent="0.2">
      <c r="B27" s="125" t="s">
        <v>103</v>
      </c>
      <c r="C27" s="126"/>
      <c r="D27" s="137">
        <v>3016.0279999999998</v>
      </c>
      <c r="E27" s="126"/>
      <c r="F27" s="137">
        <f>D27</f>
        <v>3016.0279999999998</v>
      </c>
      <c r="G27" s="144"/>
    </row>
    <row r="28" spans="2:7" x14ac:dyDescent="0.2">
      <c r="B28" s="125" t="s">
        <v>104</v>
      </c>
      <c r="C28" s="126"/>
      <c r="D28" s="137">
        <v>2491.1799999999998</v>
      </c>
      <c r="E28" s="126"/>
      <c r="F28" s="137">
        <f t="shared" ref="F28:F31" si="3">D28</f>
        <v>2491.1799999999998</v>
      </c>
      <c r="G28" s="144"/>
    </row>
    <row r="29" spans="2:7" x14ac:dyDescent="0.2">
      <c r="B29" s="125" t="s">
        <v>105</v>
      </c>
      <c r="C29" s="126"/>
      <c r="D29" s="137">
        <v>433.74599999999998</v>
      </c>
      <c r="E29" s="126"/>
      <c r="F29" s="137">
        <f t="shared" si="3"/>
        <v>433.74599999999998</v>
      </c>
      <c r="G29" s="144"/>
    </row>
    <row r="30" spans="2:7" x14ac:dyDescent="0.2">
      <c r="B30" s="125" t="s">
        <v>106</v>
      </c>
      <c r="C30" s="126"/>
      <c r="D30" s="137">
        <v>362.82100000000003</v>
      </c>
      <c r="E30" s="126"/>
      <c r="F30" s="137">
        <f t="shared" si="3"/>
        <v>362.82100000000003</v>
      </c>
      <c r="G30" s="144"/>
    </row>
    <row r="31" spans="2:7" x14ac:dyDescent="0.2">
      <c r="B31" s="125" t="s">
        <v>107</v>
      </c>
      <c r="C31" s="126"/>
      <c r="D31" s="137">
        <v>6448.7420000000002</v>
      </c>
      <c r="E31" s="126"/>
      <c r="F31" s="137">
        <f t="shared" si="3"/>
        <v>6448.7420000000002</v>
      </c>
      <c r="G31" s="144"/>
    </row>
    <row r="32" spans="2:7" x14ac:dyDescent="0.2">
      <c r="B32" s="127" t="s">
        <v>50</v>
      </c>
      <c r="C32" s="137">
        <v>13427.514999999999</v>
      </c>
      <c r="D32" s="137">
        <f>SUM(D27:D31)</f>
        <v>12752.517</v>
      </c>
      <c r="E32" s="137">
        <f>C32+-0.929457244350019</f>
        <v>13426.585542755649</v>
      </c>
      <c r="F32" s="137">
        <f>SUM(F27:F31)</f>
        <v>12752.517</v>
      </c>
      <c r="G32" s="144"/>
    </row>
    <row r="33" spans="2:15" x14ac:dyDescent="0.2">
      <c r="B33" s="159" t="s">
        <v>9</v>
      </c>
      <c r="C33" s="160"/>
      <c r="D33" s="160"/>
      <c r="E33" s="160"/>
      <c r="F33" s="161"/>
      <c r="G33" s="144"/>
    </row>
    <row r="34" spans="2:15" x14ac:dyDescent="0.2">
      <c r="B34" s="125" t="s">
        <v>103</v>
      </c>
      <c r="C34" s="126"/>
      <c r="D34" s="137">
        <v>3070.8139999999999</v>
      </c>
      <c r="E34" s="126"/>
      <c r="F34" s="137">
        <f>D34</f>
        <v>3070.8139999999999</v>
      </c>
      <c r="G34" s="144"/>
    </row>
    <row r="35" spans="2:15" x14ac:dyDescent="0.2">
      <c r="B35" s="125" t="s">
        <v>104</v>
      </c>
      <c r="C35" s="126"/>
      <c r="D35" s="137">
        <v>2676.36</v>
      </c>
      <c r="E35" s="126"/>
      <c r="F35" s="137">
        <f t="shared" ref="F35:F38" si="4">D35</f>
        <v>2676.36</v>
      </c>
      <c r="G35" s="144"/>
    </row>
    <row r="36" spans="2:15" x14ac:dyDescent="0.2">
      <c r="B36" s="125" t="s">
        <v>105</v>
      </c>
      <c r="C36" s="126"/>
      <c r="D36" s="137">
        <v>438.35500000000002</v>
      </c>
      <c r="E36" s="126"/>
      <c r="F36" s="137">
        <f t="shared" si="4"/>
        <v>438.35500000000002</v>
      </c>
      <c r="G36" s="144"/>
    </row>
    <row r="37" spans="2:15" x14ac:dyDescent="0.2">
      <c r="B37" s="125" t="s">
        <v>106</v>
      </c>
      <c r="C37" s="126"/>
      <c r="D37" s="137">
        <v>443.28899999999999</v>
      </c>
      <c r="E37" s="126"/>
      <c r="F37" s="137">
        <f t="shared" si="4"/>
        <v>443.28899999999999</v>
      </c>
      <c r="G37" s="144"/>
    </row>
    <row r="38" spans="2:15" x14ac:dyDescent="0.2">
      <c r="B38" s="125" t="s">
        <v>107</v>
      </c>
      <c r="C38" s="126"/>
      <c r="D38" s="137">
        <v>6546.4930000000004</v>
      </c>
      <c r="E38" s="126"/>
      <c r="F38" s="137">
        <f t="shared" si="4"/>
        <v>6546.4930000000004</v>
      </c>
      <c r="G38" s="144"/>
    </row>
    <row r="39" spans="2:15" x14ac:dyDescent="0.2">
      <c r="B39" s="127" t="s">
        <v>50</v>
      </c>
      <c r="C39" s="137">
        <v>13817.739</v>
      </c>
      <c r="D39" s="137">
        <f>SUM(D34:D38)</f>
        <v>13175.311000000002</v>
      </c>
      <c r="E39" s="137">
        <f>C39+-1.05740129115002</f>
        <v>13816.68159870885</v>
      </c>
      <c r="F39" s="137">
        <f>SUM(F34:F38)</f>
        <v>13175.311000000002</v>
      </c>
      <c r="G39" s="144"/>
    </row>
    <row r="40" spans="2:15" x14ac:dyDescent="0.2">
      <c r="B40" s="142"/>
      <c r="C40" s="143"/>
      <c r="D40" s="143"/>
      <c r="E40" s="143"/>
      <c r="F40" s="143"/>
      <c r="G40" s="145"/>
    </row>
    <row r="41" spans="2:15" x14ac:dyDescent="0.2">
      <c r="B41" s="11" t="s">
        <v>115</v>
      </c>
    </row>
    <row r="42" spans="2:15" x14ac:dyDescent="0.2">
      <c r="B42" s="11" t="s">
        <v>132</v>
      </c>
    </row>
    <row r="43" spans="2:15" x14ac:dyDescent="0.2">
      <c r="B43" s="11" t="s">
        <v>116</v>
      </c>
    </row>
    <row r="44" spans="2:15" x14ac:dyDescent="0.2">
      <c r="B44" s="11"/>
    </row>
    <row r="45" spans="2:15" x14ac:dyDescent="0.2">
      <c r="B45" s="11" t="s">
        <v>117</v>
      </c>
    </row>
    <row r="47" spans="2:15" ht="25.5" customHeight="1" x14ac:dyDescent="0.2">
      <c r="B47" s="151" t="s">
        <v>122</v>
      </c>
      <c r="C47" s="158" t="s">
        <v>110</v>
      </c>
      <c r="D47" s="158"/>
      <c r="E47" s="152" t="s">
        <v>29</v>
      </c>
      <c r="F47" s="153"/>
      <c r="G47" s="153"/>
      <c r="H47" s="153"/>
      <c r="I47" s="153"/>
      <c r="J47" s="153"/>
      <c r="K47" s="153"/>
      <c r="L47" s="153"/>
      <c r="M47" s="153"/>
      <c r="N47" s="153"/>
      <c r="O47" s="154"/>
    </row>
    <row r="48" spans="2:15" x14ac:dyDescent="0.2">
      <c r="B48" s="151"/>
      <c r="C48" s="148" t="s">
        <v>111</v>
      </c>
      <c r="D48" s="148" t="s">
        <v>112</v>
      </c>
      <c r="E48" s="155"/>
      <c r="F48" s="156"/>
      <c r="G48" s="156"/>
      <c r="H48" s="156"/>
      <c r="I48" s="156"/>
      <c r="J48" s="156"/>
      <c r="K48" s="156"/>
      <c r="L48" s="156"/>
      <c r="M48" s="156"/>
      <c r="N48" s="156"/>
      <c r="O48" s="157"/>
    </row>
    <row r="49" spans="2:15" x14ac:dyDescent="0.2">
      <c r="B49" s="80" t="s">
        <v>13</v>
      </c>
      <c r="C49" s="28">
        <f>E11-C11</f>
        <v>-1.4352903974704532</v>
      </c>
      <c r="D49" s="28">
        <f>D11-F11</f>
        <v>0</v>
      </c>
      <c r="E49" s="150" t="s">
        <v>134</v>
      </c>
      <c r="F49" s="150"/>
      <c r="G49" s="150"/>
      <c r="H49" s="150"/>
      <c r="I49" s="150"/>
      <c r="J49" s="150"/>
      <c r="K49" s="150"/>
      <c r="L49" s="150"/>
      <c r="M49" s="150"/>
      <c r="N49" s="150"/>
      <c r="O49" s="150"/>
    </row>
    <row r="50" spans="2:15" ht="12.75" customHeight="1" x14ac:dyDescent="0.2">
      <c r="B50" s="80" t="s">
        <v>12</v>
      </c>
      <c r="C50" s="80">
        <f>E18-C18</f>
        <v>-1.680160391910249</v>
      </c>
      <c r="D50" s="80">
        <f>D18-F18</f>
        <v>0</v>
      </c>
      <c r="E50" s="150" t="s">
        <v>134</v>
      </c>
      <c r="F50" s="150"/>
      <c r="G50" s="150"/>
      <c r="H50" s="150"/>
      <c r="I50" s="150"/>
      <c r="J50" s="150"/>
      <c r="K50" s="150"/>
      <c r="L50" s="150"/>
      <c r="M50" s="150"/>
      <c r="N50" s="150"/>
      <c r="O50" s="150"/>
    </row>
    <row r="51" spans="2:15" ht="12.75" customHeight="1" x14ac:dyDescent="0.2">
      <c r="B51" s="80" t="s">
        <v>11</v>
      </c>
      <c r="C51" s="80">
        <f>E25-C25</f>
        <v>-1.2460682242799521</v>
      </c>
      <c r="D51" s="80">
        <f>D25-F25</f>
        <v>0</v>
      </c>
      <c r="E51" s="150" t="s">
        <v>134</v>
      </c>
      <c r="F51" s="150"/>
      <c r="G51" s="150"/>
      <c r="H51" s="150"/>
      <c r="I51" s="150"/>
      <c r="J51" s="150"/>
      <c r="K51" s="150"/>
      <c r="L51" s="150"/>
      <c r="M51" s="150"/>
      <c r="N51" s="150"/>
      <c r="O51" s="150"/>
    </row>
    <row r="52" spans="2:15" ht="12.75" customHeight="1" x14ac:dyDescent="0.2">
      <c r="B52" s="80" t="s">
        <v>10</v>
      </c>
      <c r="C52" s="80">
        <f>E32-C32</f>
        <v>-0.9294572443504876</v>
      </c>
      <c r="D52" s="80">
        <f>D32-F32</f>
        <v>0</v>
      </c>
      <c r="E52" s="150" t="s">
        <v>134</v>
      </c>
      <c r="F52" s="150"/>
      <c r="G52" s="150"/>
      <c r="H52" s="150"/>
      <c r="I52" s="150"/>
      <c r="J52" s="150"/>
      <c r="K52" s="150"/>
      <c r="L52" s="150"/>
      <c r="M52" s="150"/>
      <c r="N52" s="150"/>
      <c r="O52" s="150"/>
    </row>
    <row r="53" spans="2:15" ht="12.75" customHeight="1" x14ac:dyDescent="0.2">
      <c r="B53" s="80" t="s">
        <v>9</v>
      </c>
      <c r="C53" s="80">
        <f>E39-C39</f>
        <v>-1.05740129114929</v>
      </c>
      <c r="D53" s="80">
        <f>D39-F39</f>
        <v>0</v>
      </c>
      <c r="E53" s="150" t="s">
        <v>134</v>
      </c>
      <c r="F53" s="150"/>
      <c r="G53" s="150"/>
      <c r="H53" s="150"/>
      <c r="I53" s="150"/>
      <c r="J53" s="150"/>
      <c r="K53" s="150"/>
      <c r="L53" s="150"/>
      <c r="M53" s="150"/>
      <c r="N53" s="150"/>
      <c r="O53" s="150"/>
    </row>
  </sheetData>
  <sheetProtection sheet="1" objects="1" scenarios="1"/>
  <mergeCells count="15">
    <mergeCell ref="B26:F26"/>
    <mergeCell ref="B33:F33"/>
    <mergeCell ref="C3:D3"/>
    <mergeCell ref="E3:F3"/>
    <mergeCell ref="B5:G5"/>
    <mergeCell ref="B12:F12"/>
    <mergeCell ref="B19:F19"/>
    <mergeCell ref="E50:O50"/>
    <mergeCell ref="E51:O51"/>
    <mergeCell ref="E52:O52"/>
    <mergeCell ref="E53:O53"/>
    <mergeCell ref="B47:B48"/>
    <mergeCell ref="C47:D47"/>
    <mergeCell ref="E47:O48"/>
    <mergeCell ref="E49:O49"/>
  </mergeCells>
  <pageMargins left="0.70866141732283472" right="0.70866141732283472" top="0.74803149606299213" bottom="0.74803149606299213" header="0.31496062992125984" footer="0.31496062992125984"/>
  <pageSetup paperSize="9" scale="66" orientation="landscape" r:id="rId1"/>
  <headerFooter>
    <oddFooter>&amp;L&amp;Z&amp;F&amp;A</oddFooter>
  </headerFooter>
  <rowBreaks count="1" manualBreakCount="1">
    <brk id="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CX17"/>
  <sheetViews>
    <sheetView zoomScaleNormal="100" workbookViewId="0">
      <pane xSplit="2" ySplit="2" topLeftCell="C3" activePane="bottomRight" state="frozen"/>
      <selection pane="topRight"/>
      <selection pane="bottomLeft"/>
      <selection pane="bottomRight" activeCell="C27" sqref="C27"/>
    </sheetView>
  </sheetViews>
  <sheetFormatPr defaultRowHeight="12.75" x14ac:dyDescent="0.2"/>
  <cols>
    <col min="1" max="1" width="4.5" style="25" customWidth="1"/>
    <col min="2" max="2" width="21.5" style="25" customWidth="1"/>
    <col min="3" max="16384" width="9" style="25"/>
  </cols>
  <sheetData>
    <row r="2" spans="2:10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x14ac:dyDescent="0.2">
      <c r="B3" s="15" t="s">
        <v>17</v>
      </c>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row>
    <row r="4" spans="2:102" x14ac:dyDescent="0.2">
      <c r="B4" s="15" t="s">
        <v>18</v>
      </c>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row>
    <row r="5" spans="2:102" x14ac:dyDescent="0.2">
      <c r="B5" s="15" t="s">
        <v>19</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row>
    <row r="6" spans="2:102" x14ac:dyDescent="0.2">
      <c r="B6" s="15" t="s">
        <v>20</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row>
    <row r="7" spans="2:102" x14ac:dyDescent="0.2">
      <c r="B7" s="15" t="s">
        <v>21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row>
    <row r="8" spans="2:102" x14ac:dyDescent="0.2">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5"/>
      <c r="CU8" s="135"/>
      <c r="CV8" s="135"/>
      <c r="CW8" s="135"/>
      <c r="CX8" s="135"/>
    </row>
    <row r="9" spans="2:102" x14ac:dyDescent="0.2">
      <c r="B9" s="15" t="s">
        <v>23</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5"/>
      <c r="CF9" s="135"/>
      <c r="CG9" s="135"/>
      <c r="CH9" s="135"/>
      <c r="CI9" s="135"/>
      <c r="CJ9" s="135"/>
      <c r="CK9" s="135"/>
      <c r="CL9" s="135"/>
      <c r="CM9" s="135"/>
      <c r="CN9" s="135"/>
      <c r="CO9" s="135"/>
      <c r="CP9" s="135"/>
      <c r="CQ9" s="135"/>
      <c r="CR9" s="135"/>
      <c r="CS9" s="135"/>
      <c r="CT9" s="135"/>
      <c r="CU9" s="135"/>
      <c r="CV9" s="135"/>
      <c r="CW9" s="135"/>
      <c r="CX9" s="135"/>
    </row>
    <row r="10" spans="2:10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x14ac:dyDescent="0.2">
      <c r="B12" s="21" t="s">
        <v>24</v>
      </c>
      <c r="C12" s="22">
        <f>SUM(C9,C14)</f>
        <v>0</v>
      </c>
      <c r="D12" s="22">
        <f t="shared" ref="D12:BO12" si="0">SUM(D9,D14)</f>
        <v>0</v>
      </c>
      <c r="E12" s="22">
        <f t="shared" si="0"/>
        <v>0</v>
      </c>
      <c r="F12" s="22">
        <f t="shared" si="0"/>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f t="shared" si="0"/>
        <v>0</v>
      </c>
      <c r="BN12" s="22">
        <f t="shared" si="0"/>
        <v>0</v>
      </c>
      <c r="BO12" s="22">
        <f t="shared" si="0"/>
        <v>0</v>
      </c>
      <c r="BP12" s="22">
        <f t="shared" ref="BP12:CX12" si="1">SUM(BP9,BP14)</f>
        <v>0</v>
      </c>
      <c r="BQ12" s="22">
        <f t="shared" si="1"/>
        <v>0</v>
      </c>
      <c r="BR12" s="22">
        <f t="shared" si="1"/>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row>
    <row r="13" spans="2:102" x14ac:dyDescent="0.2">
      <c r="B13" s="21" t="s">
        <v>121</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5"/>
      <c r="BK13" s="135"/>
      <c r="BL13" s="135"/>
      <c r="BM13" s="135"/>
      <c r="BN13" s="135"/>
      <c r="BO13" s="135"/>
      <c r="BP13" s="135"/>
      <c r="BQ13" s="135"/>
      <c r="BR13" s="135"/>
      <c r="BS13" s="135"/>
      <c r="BT13" s="135"/>
      <c r="BU13" s="135"/>
      <c r="BV13" s="135"/>
      <c r="BW13" s="135"/>
      <c r="BX13" s="135"/>
      <c r="BY13" s="135"/>
      <c r="BZ13" s="135"/>
      <c r="CA13" s="135"/>
      <c r="CB13" s="135"/>
      <c r="CC13" s="135"/>
      <c r="CD13" s="135"/>
      <c r="CE13" s="135"/>
      <c r="CF13" s="135"/>
      <c r="CG13" s="135"/>
      <c r="CH13" s="135"/>
      <c r="CI13" s="135"/>
      <c r="CJ13" s="135"/>
      <c r="CK13" s="135"/>
      <c r="CL13" s="135"/>
      <c r="CM13" s="135"/>
      <c r="CN13" s="135"/>
      <c r="CO13" s="135"/>
      <c r="CP13" s="135"/>
      <c r="CQ13" s="135"/>
      <c r="CR13" s="135"/>
      <c r="CS13" s="135"/>
      <c r="CT13" s="135"/>
      <c r="CU13" s="135"/>
      <c r="CV13" s="135"/>
      <c r="CW13" s="135"/>
      <c r="CX13" s="135"/>
    </row>
    <row r="14" spans="2:102" x14ac:dyDescent="0.2">
      <c r="B14" s="21" t="s">
        <v>25</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5"/>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row>
    <row r="16" spans="2:102" customFormat="1" x14ac:dyDescent="0.2">
      <c r="B16" s="11" t="s">
        <v>100</v>
      </c>
    </row>
    <row r="17" spans="2:2" x14ac:dyDescent="0.2">
      <c r="B17" s="11" t="s">
        <v>27</v>
      </c>
    </row>
  </sheetData>
  <sheetProtection sheet="1" objects="1" scenarios="1"/>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CX17"/>
  <sheetViews>
    <sheetView zoomScaleNormal="100" workbookViewId="0">
      <pane xSplit="2" ySplit="2" topLeftCell="C3" activePane="bottomRight" state="frozen"/>
      <selection pane="topRight"/>
      <selection pane="bottomLeft"/>
      <selection pane="bottomRight" activeCell="B28" sqref="B28"/>
    </sheetView>
  </sheetViews>
  <sheetFormatPr defaultRowHeight="12.75" x14ac:dyDescent="0.2"/>
  <cols>
    <col min="1" max="1" width="4.5" style="25" customWidth="1"/>
    <col min="2" max="2" width="21.5" style="25" customWidth="1"/>
    <col min="3" max="16384" width="9" style="25"/>
  </cols>
  <sheetData>
    <row r="2" spans="2:10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x14ac:dyDescent="0.2">
      <c r="B3" s="15" t="s">
        <v>17</v>
      </c>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row>
    <row r="4" spans="2:102" x14ac:dyDescent="0.2">
      <c r="B4" s="15" t="s">
        <v>18</v>
      </c>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row>
    <row r="5" spans="2:102" x14ac:dyDescent="0.2">
      <c r="B5" s="15" t="s">
        <v>19</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row>
    <row r="6" spans="2:102" x14ac:dyDescent="0.2">
      <c r="B6" s="15" t="s">
        <v>20</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row>
    <row r="7" spans="2:102" x14ac:dyDescent="0.2">
      <c r="B7" s="15" t="s">
        <v>21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row>
    <row r="8" spans="2:102" x14ac:dyDescent="0.2">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5"/>
      <c r="CU8" s="135"/>
      <c r="CV8" s="135"/>
      <c r="CW8" s="135"/>
      <c r="CX8" s="135"/>
    </row>
    <row r="9" spans="2:102" x14ac:dyDescent="0.2">
      <c r="B9" s="15" t="s">
        <v>23</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5"/>
      <c r="CF9" s="135"/>
      <c r="CG9" s="135"/>
      <c r="CH9" s="135"/>
      <c r="CI9" s="135"/>
      <c r="CJ9" s="135"/>
      <c r="CK9" s="135"/>
      <c r="CL9" s="135"/>
      <c r="CM9" s="135"/>
      <c r="CN9" s="135"/>
      <c r="CO9" s="135"/>
      <c r="CP9" s="135"/>
      <c r="CQ9" s="135"/>
      <c r="CR9" s="135"/>
      <c r="CS9" s="135"/>
      <c r="CT9" s="135"/>
      <c r="CU9" s="135"/>
      <c r="CV9" s="135"/>
      <c r="CW9" s="135"/>
      <c r="CX9" s="135"/>
    </row>
    <row r="10" spans="2:10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x14ac:dyDescent="0.2">
      <c r="B12" s="21" t="s">
        <v>24</v>
      </c>
      <c r="C12" s="22">
        <f>SUM(C9,C14)</f>
        <v>0</v>
      </c>
      <c r="D12" s="22">
        <f t="shared" ref="D12:BO12" si="0">SUM(D9,D14)</f>
        <v>0</v>
      </c>
      <c r="E12" s="22">
        <f t="shared" si="0"/>
        <v>0</v>
      </c>
      <c r="F12" s="22">
        <f t="shared" si="0"/>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f t="shared" si="0"/>
        <v>0</v>
      </c>
      <c r="BN12" s="22">
        <f t="shared" si="0"/>
        <v>0</v>
      </c>
      <c r="BO12" s="22">
        <f t="shared" si="0"/>
        <v>0</v>
      </c>
      <c r="BP12" s="22">
        <f t="shared" ref="BP12:CX12" si="1">SUM(BP9,BP14)</f>
        <v>0</v>
      </c>
      <c r="BQ12" s="22">
        <f t="shared" si="1"/>
        <v>0</v>
      </c>
      <c r="BR12" s="22">
        <f t="shared" si="1"/>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row>
    <row r="13" spans="2:102" x14ac:dyDescent="0.2">
      <c r="B13" s="21" t="s">
        <v>121</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5"/>
      <c r="BK13" s="135"/>
      <c r="BL13" s="135"/>
      <c r="BM13" s="135"/>
      <c r="BN13" s="135"/>
      <c r="BO13" s="135"/>
      <c r="BP13" s="135"/>
      <c r="BQ13" s="135"/>
      <c r="BR13" s="135"/>
      <c r="BS13" s="135"/>
      <c r="BT13" s="135"/>
      <c r="BU13" s="135"/>
      <c r="BV13" s="135"/>
      <c r="BW13" s="135"/>
      <c r="BX13" s="135"/>
      <c r="BY13" s="135"/>
      <c r="BZ13" s="135"/>
      <c r="CA13" s="135"/>
      <c r="CB13" s="135"/>
      <c r="CC13" s="135"/>
      <c r="CD13" s="135"/>
      <c r="CE13" s="135"/>
      <c r="CF13" s="135"/>
      <c r="CG13" s="135"/>
      <c r="CH13" s="135"/>
      <c r="CI13" s="135"/>
      <c r="CJ13" s="135"/>
      <c r="CK13" s="135"/>
      <c r="CL13" s="135"/>
      <c r="CM13" s="135"/>
      <c r="CN13" s="135"/>
      <c r="CO13" s="135"/>
      <c r="CP13" s="135"/>
      <c r="CQ13" s="135"/>
      <c r="CR13" s="135"/>
      <c r="CS13" s="135"/>
      <c r="CT13" s="135"/>
      <c r="CU13" s="135"/>
      <c r="CV13" s="135"/>
      <c r="CW13" s="135"/>
      <c r="CX13" s="135"/>
    </row>
    <row r="14" spans="2:102" x14ac:dyDescent="0.2">
      <c r="B14" s="21" t="s">
        <v>25</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5"/>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row>
    <row r="16" spans="2:102" customFormat="1" x14ac:dyDescent="0.2">
      <c r="B16" s="11" t="s">
        <v>108</v>
      </c>
    </row>
    <row r="17" spans="2:2" x14ac:dyDescent="0.2">
      <c r="B17" s="11" t="s">
        <v>27</v>
      </c>
    </row>
  </sheetData>
  <sheetProtection sheet="1" objects="1" scenarios="1"/>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CZ30"/>
  <sheetViews>
    <sheetView zoomScaleNormal="100" workbookViewId="0">
      <pane xSplit="4" ySplit="2" topLeftCell="E3" activePane="bottomRight" state="frozen"/>
      <selection pane="topRight"/>
      <selection pane="bottomLeft"/>
      <selection pane="bottomRight" activeCell="J15" sqref="J15"/>
    </sheetView>
  </sheetViews>
  <sheetFormatPr defaultRowHeight="12.75" x14ac:dyDescent="0.2"/>
  <cols>
    <col min="1" max="1" width="9.875" style="25" hidden="1" customWidth="1"/>
    <col min="2" max="2" width="7.875" style="25" hidden="1" customWidth="1"/>
    <col min="3" max="3" width="4.5" style="25" customWidth="1"/>
    <col min="4" max="4" width="21.5" style="25" customWidth="1"/>
    <col min="5" max="16384" width="9" style="25"/>
  </cols>
  <sheetData>
    <row r="2" spans="4:104" x14ac:dyDescent="0.2">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x14ac:dyDescent="0.2">
      <c r="D3" s="15" t="s">
        <v>17</v>
      </c>
      <c r="E3" s="26">
        <f>'Orig. App C - restatement'!C3-'Revised App C - restatement'!C3</f>
        <v>0</v>
      </c>
      <c r="F3" s="26">
        <f>'Orig. App C - restatement'!D3-'Revised App C - restatement'!D3</f>
        <v>0</v>
      </c>
      <c r="G3" s="26">
        <f>'Orig. App C - restatement'!E3-'Revised App C - restatement'!E3</f>
        <v>0</v>
      </c>
      <c r="H3" s="26">
        <f>'Orig. App C - restatement'!F3-'Revised App C - restatement'!F3</f>
        <v>0</v>
      </c>
      <c r="I3" s="26">
        <f>'Orig. App C - restatement'!G3-'Revised App C - restatement'!G3</f>
        <v>0</v>
      </c>
      <c r="J3" s="26">
        <f>'Orig. App C - restatement'!H3-'Revised App C - restatement'!H3</f>
        <v>0</v>
      </c>
      <c r="K3" s="26">
        <f>'Orig. App C - restatement'!I3-'Revised App C - restatement'!I3</f>
        <v>0</v>
      </c>
      <c r="L3" s="26">
        <f>'Orig. App C - restatement'!J3-'Revised App C - restatement'!J3</f>
        <v>0</v>
      </c>
      <c r="M3" s="26">
        <f>'Orig. App C - restatement'!K3-'Revised App C - restatement'!K3</f>
        <v>0</v>
      </c>
      <c r="N3" s="26">
        <f>'Orig. App C - restatement'!L3-'Revised App C - restatement'!L3</f>
        <v>0</v>
      </c>
      <c r="O3" s="26">
        <f>'Orig. App C - restatement'!M3-'Revised App C - restatement'!M3</f>
        <v>0</v>
      </c>
      <c r="P3" s="26">
        <f>'Orig. App C - restatement'!N3-'Revised App C - restatement'!N3</f>
        <v>0</v>
      </c>
      <c r="Q3" s="26">
        <f>'Orig. App C - restatement'!O3-'Revised App C - restatement'!O3</f>
        <v>0</v>
      </c>
      <c r="R3" s="26">
        <f>'Orig. App C - restatement'!P3-'Revised App C - restatement'!P3</f>
        <v>0</v>
      </c>
      <c r="S3" s="26">
        <f>'Orig. App C - restatement'!Q3-'Revised App C - restatement'!Q3</f>
        <v>0</v>
      </c>
      <c r="T3" s="26">
        <f>'Orig. App C - restatement'!R3-'Revised App C - restatement'!R3</f>
        <v>0</v>
      </c>
      <c r="U3" s="26">
        <f>'Orig. App C - restatement'!S3-'Revised App C - restatement'!S3</f>
        <v>0</v>
      </c>
      <c r="V3" s="26">
        <f>'Orig. App C - restatement'!T3-'Revised App C - restatement'!T3</f>
        <v>0</v>
      </c>
      <c r="W3" s="26">
        <f>'Orig. App C - restatement'!U3-'Revised App C - restatement'!U3</f>
        <v>0</v>
      </c>
      <c r="X3" s="26">
        <f>'Orig. App C - restatement'!V3-'Revised App C - restatement'!V3</f>
        <v>0</v>
      </c>
      <c r="Y3" s="26">
        <f>'Orig. App C - restatement'!W3-'Revised App C - restatement'!W3</f>
        <v>0</v>
      </c>
      <c r="Z3" s="26">
        <f>'Orig. App C - restatement'!X3-'Revised App C - restatement'!X3</f>
        <v>0</v>
      </c>
      <c r="AA3" s="26">
        <f>'Orig. App C - restatement'!Y3-'Revised App C - restatement'!Y3</f>
        <v>0</v>
      </c>
      <c r="AB3" s="26">
        <f>'Orig. App C - restatement'!Z3-'Revised App C - restatement'!Z3</f>
        <v>0</v>
      </c>
      <c r="AC3" s="26">
        <f>'Orig. App C - restatement'!AA3-'Revised App C - restatement'!AA3</f>
        <v>0</v>
      </c>
      <c r="AD3" s="26">
        <f>'Orig. App C - restatement'!AB3-'Revised App C - restatement'!AB3</f>
        <v>0</v>
      </c>
      <c r="AE3" s="26">
        <f>'Orig. App C - restatement'!AC3-'Revised App C - restatement'!AC3</f>
        <v>0</v>
      </c>
      <c r="AF3" s="26">
        <f>'Orig. App C - restatement'!AD3-'Revised App C - restatement'!AD3</f>
        <v>0</v>
      </c>
      <c r="AG3" s="26">
        <f>'Orig. App C - restatement'!AE3-'Revised App C - restatement'!AE3</f>
        <v>0</v>
      </c>
      <c r="AH3" s="26">
        <f>'Orig. App C - restatement'!AF3-'Revised App C - restatement'!AF3</f>
        <v>0</v>
      </c>
      <c r="AI3" s="26">
        <f>'Orig. App C - restatement'!AG3-'Revised App C - restatement'!AG3</f>
        <v>0</v>
      </c>
      <c r="AJ3" s="26">
        <f>'Orig. App C - restatement'!AH3-'Revised App C - restatement'!AH3</f>
        <v>0</v>
      </c>
      <c r="AK3" s="26">
        <f>'Orig. App C - restatement'!AI3-'Revised App C - restatement'!AI3</f>
        <v>0</v>
      </c>
      <c r="AL3" s="26">
        <f>'Orig. App C - restatement'!AJ3-'Revised App C - restatement'!AJ3</f>
        <v>0</v>
      </c>
      <c r="AM3" s="26">
        <f>'Orig. App C - restatement'!AK3-'Revised App C - restatement'!AK3</f>
        <v>0</v>
      </c>
      <c r="AN3" s="26">
        <f>'Orig. App C - restatement'!AL3-'Revised App C - restatement'!AL3</f>
        <v>0</v>
      </c>
      <c r="AO3" s="26">
        <f>'Orig. App C - restatement'!AM3-'Revised App C - restatement'!AM3</f>
        <v>0</v>
      </c>
      <c r="AP3" s="26">
        <f>'Orig. App C - restatement'!AN3-'Revised App C - restatement'!AN3</f>
        <v>0</v>
      </c>
      <c r="AQ3" s="26">
        <f>'Orig. App C - restatement'!AO3-'Revised App C - restatement'!AO3</f>
        <v>0</v>
      </c>
      <c r="AR3" s="26">
        <f>'Orig. App C - restatement'!AP3-'Revised App C - restatement'!AP3</f>
        <v>0</v>
      </c>
      <c r="AS3" s="26">
        <f>'Orig. App C - restatement'!AQ3-'Revised App C - restatement'!AQ3</f>
        <v>0</v>
      </c>
      <c r="AT3" s="26">
        <f>'Orig. App C - restatement'!AR3-'Revised App C - restatement'!AR3</f>
        <v>0</v>
      </c>
      <c r="AU3" s="26">
        <f>'Orig. App C - restatement'!AS3-'Revised App C - restatement'!AS3</f>
        <v>0</v>
      </c>
      <c r="AV3" s="26">
        <f>'Orig. App C - restatement'!AT3-'Revised App C - restatement'!AT3</f>
        <v>0</v>
      </c>
      <c r="AW3" s="26">
        <f>'Orig. App C - restatement'!AU3-'Revised App C - restatement'!AU3</f>
        <v>0</v>
      </c>
      <c r="AX3" s="26">
        <f>'Orig. App C - restatement'!AV3-'Revised App C - restatement'!AV3</f>
        <v>0</v>
      </c>
      <c r="AY3" s="26">
        <f>'Orig. App C - restatement'!AW3-'Revised App C - restatement'!AW3</f>
        <v>0</v>
      </c>
      <c r="AZ3" s="26">
        <f>'Orig. App C - restatement'!AX3-'Revised App C - restatement'!AX3</f>
        <v>0</v>
      </c>
      <c r="BA3" s="26">
        <f>'Orig. App C - restatement'!AY3-'Revised App C - restatement'!AY3</f>
        <v>0</v>
      </c>
      <c r="BB3" s="26">
        <f>'Orig. App C - restatement'!AZ3-'Revised App C - restatement'!AZ3</f>
        <v>0</v>
      </c>
      <c r="BC3" s="26">
        <f>'Orig. App C - restatement'!BA3-'Revised App C - restatement'!BA3</f>
        <v>0</v>
      </c>
      <c r="BD3" s="26">
        <f>'Orig. App C - restatement'!BB3-'Revised App C - restatement'!BB3</f>
        <v>0</v>
      </c>
      <c r="BE3" s="26">
        <f>'Orig. App C - restatement'!BC3-'Revised App C - restatement'!BC3</f>
        <v>0</v>
      </c>
      <c r="BF3" s="26">
        <f>'Orig. App C - restatement'!BD3-'Revised App C - restatement'!BD3</f>
        <v>0</v>
      </c>
      <c r="BG3" s="26">
        <f>'Orig. App C - restatement'!BE3-'Revised App C - restatement'!BE3</f>
        <v>0</v>
      </c>
      <c r="BH3" s="26">
        <f>'Orig. App C - restatement'!BF3-'Revised App C - restatement'!BF3</f>
        <v>0</v>
      </c>
      <c r="BI3" s="26">
        <f>'Orig. App C - restatement'!BG3-'Revised App C - restatement'!BG3</f>
        <v>0</v>
      </c>
      <c r="BJ3" s="26">
        <f>'Orig. App C - restatement'!BH3-'Revised App C - restatement'!BH3</f>
        <v>0</v>
      </c>
      <c r="BK3" s="26">
        <f>'Orig. App C - restatement'!BI3-'Revised App C - restatement'!BI3</f>
        <v>0</v>
      </c>
      <c r="BL3" s="26">
        <f>'Orig. App C - restatement'!BJ3-'Revised App C - restatement'!BJ3</f>
        <v>0</v>
      </c>
      <c r="BM3" s="26">
        <f>'Orig. App C - restatement'!BK3-'Revised App C - restatement'!BK3</f>
        <v>0</v>
      </c>
      <c r="BN3" s="26">
        <f>'Orig. App C - restatement'!BL3-'Revised App C - restatement'!BL3</f>
        <v>0</v>
      </c>
      <c r="BO3" s="26">
        <f>'Orig. App C - restatement'!BM3-'Revised App C - restatement'!BM3</f>
        <v>0</v>
      </c>
      <c r="BP3" s="26">
        <f>'Orig. App C - restatement'!BN3-'Revised App C - restatement'!BN3</f>
        <v>0</v>
      </c>
      <c r="BQ3" s="26">
        <f>'Orig. App C - restatement'!BO3-'Revised App C - restatement'!BO3</f>
        <v>0</v>
      </c>
      <c r="BR3" s="26">
        <f>'Orig. App C - restatement'!BP3-'Revised App C - restatement'!BP3</f>
        <v>0</v>
      </c>
      <c r="BS3" s="26">
        <f>'Orig. App C - restatement'!BQ3-'Revised App C - restatement'!BQ3</f>
        <v>0</v>
      </c>
      <c r="BT3" s="26">
        <f>'Orig. App C - restatement'!BR3-'Revised App C - restatement'!BR3</f>
        <v>0</v>
      </c>
      <c r="BU3" s="26">
        <f>'Orig. App C - restatement'!BS3-'Revised App C - restatement'!BS3</f>
        <v>0</v>
      </c>
      <c r="BV3" s="26">
        <f>'Orig. App C - restatement'!BT3-'Revised App C - restatement'!BT3</f>
        <v>0</v>
      </c>
      <c r="BW3" s="26">
        <f>'Orig. App C - restatement'!BU3-'Revised App C - restatement'!BU3</f>
        <v>0</v>
      </c>
      <c r="BX3" s="26">
        <f>'Orig. App C - restatement'!BV3-'Revised App C - restatement'!BV3</f>
        <v>0</v>
      </c>
      <c r="BY3" s="26">
        <f>'Orig. App C - restatement'!BW3-'Revised App C - restatement'!BW3</f>
        <v>0</v>
      </c>
      <c r="BZ3" s="26">
        <f>'Orig. App C - restatement'!BX3-'Revised App C - restatement'!BX3</f>
        <v>0</v>
      </c>
      <c r="CA3" s="26">
        <f>'Orig. App C - restatement'!BY3-'Revised App C - restatement'!BY3</f>
        <v>0</v>
      </c>
      <c r="CB3" s="26">
        <f>'Orig. App C - restatement'!BZ3-'Revised App C - restatement'!BZ3</f>
        <v>0</v>
      </c>
      <c r="CC3" s="26">
        <f>'Orig. App C - restatement'!CA3-'Revised App C - restatement'!CA3</f>
        <v>0</v>
      </c>
      <c r="CD3" s="26">
        <f>'Orig. App C - restatement'!CB3-'Revised App C - restatement'!CB3</f>
        <v>0</v>
      </c>
      <c r="CE3" s="26">
        <f>'Orig. App C - restatement'!CC3-'Revised App C - restatement'!CC3</f>
        <v>0</v>
      </c>
      <c r="CF3" s="26">
        <f>'Orig. App C - restatement'!CD3-'Revised App C - restatement'!CD3</f>
        <v>0</v>
      </c>
      <c r="CG3" s="26">
        <f>'Orig. App C - restatement'!CE3-'Revised App C - restatement'!CE3</f>
        <v>0</v>
      </c>
      <c r="CH3" s="26">
        <f>'Orig. App C - restatement'!CF3-'Revised App C - restatement'!CF3</f>
        <v>0</v>
      </c>
      <c r="CI3" s="26">
        <f>'Orig. App C - restatement'!CG3-'Revised App C - restatement'!CG3</f>
        <v>0</v>
      </c>
      <c r="CJ3" s="26">
        <f>'Orig. App C - restatement'!CH3-'Revised App C - restatement'!CH3</f>
        <v>0</v>
      </c>
      <c r="CK3" s="26">
        <f>'Orig. App C - restatement'!CI3-'Revised App C - restatement'!CI3</f>
        <v>0</v>
      </c>
      <c r="CL3" s="26">
        <f>'Orig. App C - restatement'!CJ3-'Revised App C - restatement'!CJ3</f>
        <v>0</v>
      </c>
      <c r="CM3" s="26">
        <f>'Orig. App C - restatement'!CK3-'Revised App C - restatement'!CK3</f>
        <v>0</v>
      </c>
      <c r="CN3" s="26">
        <f>'Orig. App C - restatement'!CL3-'Revised App C - restatement'!CL3</f>
        <v>0</v>
      </c>
      <c r="CO3" s="26">
        <f>'Orig. App C - restatement'!CM3-'Revised App C - restatement'!CM3</f>
        <v>0</v>
      </c>
      <c r="CP3" s="26">
        <f>'Orig. App C - restatement'!CN3-'Revised App C - restatement'!CN3</f>
        <v>0</v>
      </c>
      <c r="CQ3" s="26">
        <f>'Orig. App C - restatement'!CO3-'Revised App C - restatement'!CO3</f>
        <v>0</v>
      </c>
      <c r="CR3" s="26">
        <f>'Orig. App C - restatement'!CP3-'Revised App C - restatement'!CP3</f>
        <v>0</v>
      </c>
      <c r="CS3" s="26">
        <f>'Orig. App C - restatement'!CQ3-'Revised App C - restatement'!CQ3</f>
        <v>0</v>
      </c>
      <c r="CT3" s="26">
        <f>'Orig. App C - restatement'!CR3-'Revised App C - restatement'!CR3</f>
        <v>0</v>
      </c>
      <c r="CU3" s="26">
        <f>'Orig. App C - restatement'!CS3-'Revised App C - restatement'!CS3</f>
        <v>0</v>
      </c>
      <c r="CV3" s="26">
        <f>'Orig. App C - restatement'!CT3-'Revised App C - restatement'!CT3</f>
        <v>0</v>
      </c>
      <c r="CW3" s="26">
        <f>'Orig. App C - restatement'!CU3-'Revised App C - restatement'!CU3</f>
        <v>0</v>
      </c>
      <c r="CX3" s="26">
        <f>'Orig. App C - restatement'!CV3-'Revised App C - restatement'!CV3</f>
        <v>0</v>
      </c>
      <c r="CY3" s="26">
        <f>'Orig. App C - restatement'!CW3-'Revised App C - restatement'!CW3</f>
        <v>0</v>
      </c>
      <c r="CZ3" s="26">
        <f>'Orig. App C - restatement'!CX3-'Revised App C - restatement'!CX3</f>
        <v>0</v>
      </c>
    </row>
    <row r="4" spans="4:104" x14ac:dyDescent="0.2">
      <c r="D4" s="15" t="s">
        <v>18</v>
      </c>
      <c r="E4" s="26">
        <f>'Orig. App C - restatement'!C4-'Revised App C - restatement'!C4</f>
        <v>0</v>
      </c>
      <c r="F4" s="26">
        <f>'Orig. App C - restatement'!D4-'Revised App C - restatement'!D4</f>
        <v>0</v>
      </c>
      <c r="G4" s="26">
        <f>'Orig. App C - restatement'!E4-'Revised App C - restatement'!E4</f>
        <v>0</v>
      </c>
      <c r="H4" s="26">
        <f>'Orig. App C - restatement'!F4-'Revised App C - restatement'!F4</f>
        <v>0</v>
      </c>
      <c r="I4" s="26">
        <f>'Orig. App C - restatement'!G4-'Revised App C - restatement'!G4</f>
        <v>0</v>
      </c>
      <c r="J4" s="26">
        <f>'Orig. App C - restatement'!H4-'Revised App C - restatement'!H4</f>
        <v>0</v>
      </c>
      <c r="K4" s="26">
        <f>'Orig. App C - restatement'!I4-'Revised App C - restatement'!I4</f>
        <v>0</v>
      </c>
      <c r="L4" s="26">
        <f>'Orig. App C - restatement'!J4-'Revised App C - restatement'!J4</f>
        <v>0</v>
      </c>
      <c r="M4" s="26">
        <f>'Orig. App C - restatement'!K4-'Revised App C - restatement'!K4</f>
        <v>0</v>
      </c>
      <c r="N4" s="26">
        <f>'Orig. App C - restatement'!L4-'Revised App C - restatement'!L4</f>
        <v>0</v>
      </c>
      <c r="O4" s="26">
        <f>'Orig. App C - restatement'!M4-'Revised App C - restatement'!M4</f>
        <v>0</v>
      </c>
      <c r="P4" s="26">
        <f>'Orig. App C - restatement'!N4-'Revised App C - restatement'!N4</f>
        <v>0</v>
      </c>
      <c r="Q4" s="26">
        <f>'Orig. App C - restatement'!O4-'Revised App C - restatement'!O4</f>
        <v>0</v>
      </c>
      <c r="R4" s="26">
        <f>'Orig. App C - restatement'!P4-'Revised App C - restatement'!P4</f>
        <v>0</v>
      </c>
      <c r="S4" s="26">
        <f>'Orig. App C - restatement'!Q4-'Revised App C - restatement'!Q4</f>
        <v>0</v>
      </c>
      <c r="T4" s="26">
        <f>'Orig. App C - restatement'!R4-'Revised App C - restatement'!R4</f>
        <v>0</v>
      </c>
      <c r="U4" s="26">
        <f>'Orig. App C - restatement'!S4-'Revised App C - restatement'!S4</f>
        <v>0</v>
      </c>
      <c r="V4" s="26">
        <f>'Orig. App C - restatement'!T4-'Revised App C - restatement'!T4</f>
        <v>0</v>
      </c>
      <c r="W4" s="26">
        <f>'Orig. App C - restatement'!U4-'Revised App C - restatement'!U4</f>
        <v>0</v>
      </c>
      <c r="X4" s="26">
        <f>'Orig. App C - restatement'!V4-'Revised App C - restatement'!V4</f>
        <v>0</v>
      </c>
      <c r="Y4" s="26">
        <f>'Orig. App C - restatement'!W4-'Revised App C - restatement'!W4</f>
        <v>0</v>
      </c>
      <c r="Z4" s="26">
        <f>'Orig. App C - restatement'!X4-'Revised App C - restatement'!X4</f>
        <v>0</v>
      </c>
      <c r="AA4" s="26">
        <f>'Orig. App C - restatement'!Y4-'Revised App C - restatement'!Y4</f>
        <v>0</v>
      </c>
      <c r="AB4" s="26">
        <f>'Orig. App C - restatement'!Z4-'Revised App C - restatement'!Z4</f>
        <v>0</v>
      </c>
      <c r="AC4" s="26">
        <f>'Orig. App C - restatement'!AA4-'Revised App C - restatement'!AA4</f>
        <v>0</v>
      </c>
      <c r="AD4" s="26">
        <f>'Orig. App C - restatement'!AB4-'Revised App C - restatement'!AB4</f>
        <v>0</v>
      </c>
      <c r="AE4" s="26">
        <f>'Orig. App C - restatement'!AC4-'Revised App C - restatement'!AC4</f>
        <v>0</v>
      </c>
      <c r="AF4" s="26">
        <f>'Orig. App C - restatement'!AD4-'Revised App C - restatement'!AD4</f>
        <v>0</v>
      </c>
      <c r="AG4" s="26">
        <f>'Orig. App C - restatement'!AE4-'Revised App C - restatement'!AE4</f>
        <v>0</v>
      </c>
      <c r="AH4" s="26">
        <f>'Orig. App C - restatement'!AF4-'Revised App C - restatement'!AF4</f>
        <v>0</v>
      </c>
      <c r="AI4" s="26">
        <f>'Orig. App C - restatement'!AG4-'Revised App C - restatement'!AG4</f>
        <v>0</v>
      </c>
      <c r="AJ4" s="26">
        <f>'Orig. App C - restatement'!AH4-'Revised App C - restatement'!AH4</f>
        <v>0</v>
      </c>
      <c r="AK4" s="26">
        <f>'Orig. App C - restatement'!AI4-'Revised App C - restatement'!AI4</f>
        <v>0</v>
      </c>
      <c r="AL4" s="26">
        <f>'Orig. App C - restatement'!AJ4-'Revised App C - restatement'!AJ4</f>
        <v>0</v>
      </c>
      <c r="AM4" s="26">
        <f>'Orig. App C - restatement'!AK4-'Revised App C - restatement'!AK4</f>
        <v>0</v>
      </c>
      <c r="AN4" s="26">
        <f>'Orig. App C - restatement'!AL4-'Revised App C - restatement'!AL4</f>
        <v>0</v>
      </c>
      <c r="AO4" s="26">
        <f>'Orig. App C - restatement'!AM4-'Revised App C - restatement'!AM4</f>
        <v>0</v>
      </c>
      <c r="AP4" s="26">
        <f>'Orig. App C - restatement'!AN4-'Revised App C - restatement'!AN4</f>
        <v>0</v>
      </c>
      <c r="AQ4" s="26">
        <f>'Orig. App C - restatement'!AO4-'Revised App C - restatement'!AO4</f>
        <v>0</v>
      </c>
      <c r="AR4" s="26">
        <f>'Orig. App C - restatement'!AP4-'Revised App C - restatement'!AP4</f>
        <v>0</v>
      </c>
      <c r="AS4" s="26">
        <f>'Orig. App C - restatement'!AQ4-'Revised App C - restatement'!AQ4</f>
        <v>0</v>
      </c>
      <c r="AT4" s="26">
        <f>'Orig. App C - restatement'!AR4-'Revised App C - restatement'!AR4</f>
        <v>0</v>
      </c>
      <c r="AU4" s="26">
        <f>'Orig. App C - restatement'!AS4-'Revised App C - restatement'!AS4</f>
        <v>0</v>
      </c>
      <c r="AV4" s="26">
        <f>'Orig. App C - restatement'!AT4-'Revised App C - restatement'!AT4</f>
        <v>0</v>
      </c>
      <c r="AW4" s="26">
        <f>'Orig. App C - restatement'!AU4-'Revised App C - restatement'!AU4</f>
        <v>0</v>
      </c>
      <c r="AX4" s="26">
        <f>'Orig. App C - restatement'!AV4-'Revised App C - restatement'!AV4</f>
        <v>0</v>
      </c>
      <c r="AY4" s="26">
        <f>'Orig. App C - restatement'!AW4-'Revised App C - restatement'!AW4</f>
        <v>0</v>
      </c>
      <c r="AZ4" s="26">
        <f>'Orig. App C - restatement'!AX4-'Revised App C - restatement'!AX4</f>
        <v>0</v>
      </c>
      <c r="BA4" s="26">
        <f>'Orig. App C - restatement'!AY4-'Revised App C - restatement'!AY4</f>
        <v>0</v>
      </c>
      <c r="BB4" s="26">
        <f>'Orig. App C - restatement'!AZ4-'Revised App C - restatement'!AZ4</f>
        <v>0</v>
      </c>
      <c r="BC4" s="26">
        <f>'Orig. App C - restatement'!BA4-'Revised App C - restatement'!BA4</f>
        <v>0</v>
      </c>
      <c r="BD4" s="26">
        <f>'Orig. App C - restatement'!BB4-'Revised App C - restatement'!BB4</f>
        <v>0</v>
      </c>
      <c r="BE4" s="26">
        <f>'Orig. App C - restatement'!BC4-'Revised App C - restatement'!BC4</f>
        <v>0</v>
      </c>
      <c r="BF4" s="26">
        <f>'Orig. App C - restatement'!BD4-'Revised App C - restatement'!BD4</f>
        <v>0</v>
      </c>
      <c r="BG4" s="26">
        <f>'Orig. App C - restatement'!BE4-'Revised App C - restatement'!BE4</f>
        <v>0</v>
      </c>
      <c r="BH4" s="26">
        <f>'Orig. App C - restatement'!BF4-'Revised App C - restatement'!BF4</f>
        <v>0</v>
      </c>
      <c r="BI4" s="26">
        <f>'Orig. App C - restatement'!BG4-'Revised App C - restatement'!BG4</f>
        <v>0</v>
      </c>
      <c r="BJ4" s="26">
        <f>'Orig. App C - restatement'!BH4-'Revised App C - restatement'!BH4</f>
        <v>0</v>
      </c>
      <c r="BK4" s="26">
        <f>'Orig. App C - restatement'!BI4-'Revised App C - restatement'!BI4</f>
        <v>0</v>
      </c>
      <c r="BL4" s="26">
        <f>'Orig. App C - restatement'!BJ4-'Revised App C - restatement'!BJ4</f>
        <v>0</v>
      </c>
      <c r="BM4" s="26">
        <f>'Orig. App C - restatement'!BK4-'Revised App C - restatement'!BK4</f>
        <v>0</v>
      </c>
      <c r="BN4" s="26">
        <f>'Orig. App C - restatement'!BL4-'Revised App C - restatement'!BL4</f>
        <v>0</v>
      </c>
      <c r="BO4" s="26">
        <f>'Orig. App C - restatement'!BM4-'Revised App C - restatement'!BM4</f>
        <v>0</v>
      </c>
      <c r="BP4" s="26">
        <f>'Orig. App C - restatement'!BN4-'Revised App C - restatement'!BN4</f>
        <v>0</v>
      </c>
      <c r="BQ4" s="26">
        <f>'Orig. App C - restatement'!BO4-'Revised App C - restatement'!BO4</f>
        <v>0</v>
      </c>
      <c r="BR4" s="26">
        <f>'Orig. App C - restatement'!BP4-'Revised App C - restatement'!BP4</f>
        <v>0</v>
      </c>
      <c r="BS4" s="26">
        <f>'Orig. App C - restatement'!BQ4-'Revised App C - restatement'!BQ4</f>
        <v>0</v>
      </c>
      <c r="BT4" s="26">
        <f>'Orig. App C - restatement'!BR4-'Revised App C - restatement'!BR4</f>
        <v>0</v>
      </c>
      <c r="BU4" s="26">
        <f>'Orig. App C - restatement'!BS4-'Revised App C - restatement'!BS4</f>
        <v>0</v>
      </c>
      <c r="BV4" s="26">
        <f>'Orig. App C - restatement'!BT4-'Revised App C - restatement'!BT4</f>
        <v>0</v>
      </c>
      <c r="BW4" s="26">
        <f>'Orig. App C - restatement'!BU4-'Revised App C - restatement'!BU4</f>
        <v>0</v>
      </c>
      <c r="BX4" s="26">
        <f>'Orig. App C - restatement'!BV4-'Revised App C - restatement'!BV4</f>
        <v>0</v>
      </c>
      <c r="BY4" s="26">
        <f>'Orig. App C - restatement'!BW4-'Revised App C - restatement'!BW4</f>
        <v>0</v>
      </c>
      <c r="BZ4" s="26">
        <f>'Orig. App C - restatement'!BX4-'Revised App C - restatement'!BX4</f>
        <v>0</v>
      </c>
      <c r="CA4" s="26">
        <f>'Orig. App C - restatement'!BY4-'Revised App C - restatement'!BY4</f>
        <v>0</v>
      </c>
      <c r="CB4" s="26">
        <f>'Orig. App C - restatement'!BZ4-'Revised App C - restatement'!BZ4</f>
        <v>0</v>
      </c>
      <c r="CC4" s="26">
        <f>'Orig. App C - restatement'!CA4-'Revised App C - restatement'!CA4</f>
        <v>0</v>
      </c>
      <c r="CD4" s="26">
        <f>'Orig. App C - restatement'!CB4-'Revised App C - restatement'!CB4</f>
        <v>0</v>
      </c>
      <c r="CE4" s="26">
        <f>'Orig. App C - restatement'!CC4-'Revised App C - restatement'!CC4</f>
        <v>0</v>
      </c>
      <c r="CF4" s="26">
        <f>'Orig. App C - restatement'!CD4-'Revised App C - restatement'!CD4</f>
        <v>0</v>
      </c>
      <c r="CG4" s="26">
        <f>'Orig. App C - restatement'!CE4-'Revised App C - restatement'!CE4</f>
        <v>0</v>
      </c>
      <c r="CH4" s="26">
        <f>'Orig. App C - restatement'!CF4-'Revised App C - restatement'!CF4</f>
        <v>0</v>
      </c>
      <c r="CI4" s="26">
        <f>'Orig. App C - restatement'!CG4-'Revised App C - restatement'!CG4</f>
        <v>0</v>
      </c>
      <c r="CJ4" s="26">
        <f>'Orig. App C - restatement'!CH4-'Revised App C - restatement'!CH4</f>
        <v>0</v>
      </c>
      <c r="CK4" s="26">
        <f>'Orig. App C - restatement'!CI4-'Revised App C - restatement'!CI4</f>
        <v>0</v>
      </c>
      <c r="CL4" s="26">
        <f>'Orig. App C - restatement'!CJ4-'Revised App C - restatement'!CJ4</f>
        <v>0</v>
      </c>
      <c r="CM4" s="26">
        <f>'Orig. App C - restatement'!CK4-'Revised App C - restatement'!CK4</f>
        <v>0</v>
      </c>
      <c r="CN4" s="26">
        <f>'Orig. App C - restatement'!CL4-'Revised App C - restatement'!CL4</f>
        <v>0</v>
      </c>
      <c r="CO4" s="26">
        <f>'Orig. App C - restatement'!CM4-'Revised App C - restatement'!CM4</f>
        <v>0</v>
      </c>
      <c r="CP4" s="26">
        <f>'Orig. App C - restatement'!CN4-'Revised App C - restatement'!CN4</f>
        <v>0</v>
      </c>
      <c r="CQ4" s="26">
        <f>'Orig. App C - restatement'!CO4-'Revised App C - restatement'!CO4</f>
        <v>0</v>
      </c>
      <c r="CR4" s="26">
        <f>'Orig. App C - restatement'!CP4-'Revised App C - restatement'!CP4</f>
        <v>0</v>
      </c>
      <c r="CS4" s="26">
        <f>'Orig. App C - restatement'!CQ4-'Revised App C - restatement'!CQ4</f>
        <v>0</v>
      </c>
      <c r="CT4" s="26">
        <f>'Orig. App C - restatement'!CR4-'Revised App C - restatement'!CR4</f>
        <v>0</v>
      </c>
      <c r="CU4" s="26">
        <f>'Orig. App C - restatement'!CS4-'Revised App C - restatement'!CS4</f>
        <v>0</v>
      </c>
      <c r="CV4" s="26">
        <f>'Orig. App C - restatement'!CT4-'Revised App C - restatement'!CT4</f>
        <v>0</v>
      </c>
      <c r="CW4" s="26">
        <f>'Orig. App C - restatement'!CU4-'Revised App C - restatement'!CU4</f>
        <v>0</v>
      </c>
      <c r="CX4" s="26">
        <f>'Orig. App C - restatement'!CV4-'Revised App C - restatement'!CV4</f>
        <v>0</v>
      </c>
      <c r="CY4" s="26">
        <f>'Orig. App C - restatement'!CW4-'Revised App C - restatement'!CW4</f>
        <v>0</v>
      </c>
      <c r="CZ4" s="26">
        <f>'Orig. App C - restatement'!CX4-'Revised App C - restatement'!CX4</f>
        <v>0</v>
      </c>
    </row>
    <row r="5" spans="4:104" x14ac:dyDescent="0.2">
      <c r="D5" s="15" t="s">
        <v>19</v>
      </c>
      <c r="E5" s="26">
        <f>'Orig. App C - restatement'!C5-'Revised App C - restatement'!C5</f>
        <v>0</v>
      </c>
      <c r="F5" s="26">
        <f>'Orig. App C - restatement'!D5-'Revised App C - restatement'!D5</f>
        <v>0</v>
      </c>
      <c r="G5" s="26">
        <f>'Orig. App C - restatement'!E5-'Revised App C - restatement'!E5</f>
        <v>0</v>
      </c>
      <c r="H5" s="26">
        <f>'Orig. App C - restatement'!F5-'Revised App C - restatement'!F5</f>
        <v>0</v>
      </c>
      <c r="I5" s="26">
        <f>'Orig. App C - restatement'!G5-'Revised App C - restatement'!G5</f>
        <v>0</v>
      </c>
      <c r="J5" s="26">
        <f>'Orig. App C - restatement'!H5-'Revised App C - restatement'!H5</f>
        <v>0</v>
      </c>
      <c r="K5" s="26">
        <f>'Orig. App C - restatement'!I5-'Revised App C - restatement'!I5</f>
        <v>0</v>
      </c>
      <c r="L5" s="26">
        <f>'Orig. App C - restatement'!J5-'Revised App C - restatement'!J5</f>
        <v>0</v>
      </c>
      <c r="M5" s="26">
        <f>'Orig. App C - restatement'!K5-'Revised App C - restatement'!K5</f>
        <v>0</v>
      </c>
      <c r="N5" s="26">
        <f>'Orig. App C - restatement'!L5-'Revised App C - restatement'!L5</f>
        <v>0</v>
      </c>
      <c r="O5" s="26">
        <f>'Orig. App C - restatement'!M5-'Revised App C - restatement'!M5</f>
        <v>0</v>
      </c>
      <c r="P5" s="26">
        <f>'Orig. App C - restatement'!N5-'Revised App C - restatement'!N5</f>
        <v>0</v>
      </c>
      <c r="Q5" s="26">
        <f>'Orig. App C - restatement'!O5-'Revised App C - restatement'!O5</f>
        <v>0</v>
      </c>
      <c r="R5" s="26">
        <f>'Orig. App C - restatement'!P5-'Revised App C - restatement'!P5</f>
        <v>0</v>
      </c>
      <c r="S5" s="26">
        <f>'Orig. App C - restatement'!Q5-'Revised App C - restatement'!Q5</f>
        <v>0</v>
      </c>
      <c r="T5" s="26">
        <f>'Orig. App C - restatement'!R5-'Revised App C - restatement'!R5</f>
        <v>0</v>
      </c>
      <c r="U5" s="26">
        <f>'Orig. App C - restatement'!S5-'Revised App C - restatement'!S5</f>
        <v>0</v>
      </c>
      <c r="V5" s="26">
        <f>'Orig. App C - restatement'!T5-'Revised App C - restatement'!T5</f>
        <v>0</v>
      </c>
      <c r="W5" s="26">
        <f>'Orig. App C - restatement'!U5-'Revised App C - restatement'!U5</f>
        <v>0</v>
      </c>
      <c r="X5" s="26">
        <f>'Orig. App C - restatement'!V5-'Revised App C - restatement'!V5</f>
        <v>0</v>
      </c>
      <c r="Y5" s="26">
        <f>'Orig. App C - restatement'!W5-'Revised App C - restatement'!W5</f>
        <v>0</v>
      </c>
      <c r="Z5" s="26">
        <f>'Orig. App C - restatement'!X5-'Revised App C - restatement'!X5</f>
        <v>0</v>
      </c>
      <c r="AA5" s="26">
        <f>'Orig. App C - restatement'!Y5-'Revised App C - restatement'!Y5</f>
        <v>0</v>
      </c>
      <c r="AB5" s="26">
        <f>'Orig. App C - restatement'!Z5-'Revised App C - restatement'!Z5</f>
        <v>0</v>
      </c>
      <c r="AC5" s="26">
        <f>'Orig. App C - restatement'!AA5-'Revised App C - restatement'!AA5</f>
        <v>0</v>
      </c>
      <c r="AD5" s="26">
        <f>'Orig. App C - restatement'!AB5-'Revised App C - restatement'!AB5</f>
        <v>0</v>
      </c>
      <c r="AE5" s="26">
        <f>'Orig. App C - restatement'!AC5-'Revised App C - restatement'!AC5</f>
        <v>0</v>
      </c>
      <c r="AF5" s="26">
        <f>'Orig. App C - restatement'!AD5-'Revised App C - restatement'!AD5</f>
        <v>0</v>
      </c>
      <c r="AG5" s="26">
        <f>'Orig. App C - restatement'!AE5-'Revised App C - restatement'!AE5</f>
        <v>0</v>
      </c>
      <c r="AH5" s="26">
        <f>'Orig. App C - restatement'!AF5-'Revised App C - restatement'!AF5</f>
        <v>0</v>
      </c>
      <c r="AI5" s="26">
        <f>'Orig. App C - restatement'!AG5-'Revised App C - restatement'!AG5</f>
        <v>0</v>
      </c>
      <c r="AJ5" s="26">
        <f>'Orig. App C - restatement'!AH5-'Revised App C - restatement'!AH5</f>
        <v>0</v>
      </c>
      <c r="AK5" s="26">
        <f>'Orig. App C - restatement'!AI5-'Revised App C - restatement'!AI5</f>
        <v>0</v>
      </c>
      <c r="AL5" s="26">
        <f>'Orig. App C - restatement'!AJ5-'Revised App C - restatement'!AJ5</f>
        <v>0</v>
      </c>
      <c r="AM5" s="26">
        <f>'Orig. App C - restatement'!AK5-'Revised App C - restatement'!AK5</f>
        <v>0</v>
      </c>
      <c r="AN5" s="26">
        <f>'Orig. App C - restatement'!AL5-'Revised App C - restatement'!AL5</f>
        <v>0</v>
      </c>
      <c r="AO5" s="26">
        <f>'Orig. App C - restatement'!AM5-'Revised App C - restatement'!AM5</f>
        <v>0</v>
      </c>
      <c r="AP5" s="26">
        <f>'Orig. App C - restatement'!AN5-'Revised App C - restatement'!AN5</f>
        <v>0</v>
      </c>
      <c r="AQ5" s="26">
        <f>'Orig. App C - restatement'!AO5-'Revised App C - restatement'!AO5</f>
        <v>0</v>
      </c>
      <c r="AR5" s="26">
        <f>'Orig. App C - restatement'!AP5-'Revised App C - restatement'!AP5</f>
        <v>0</v>
      </c>
      <c r="AS5" s="26">
        <f>'Orig. App C - restatement'!AQ5-'Revised App C - restatement'!AQ5</f>
        <v>0</v>
      </c>
      <c r="AT5" s="26">
        <f>'Orig. App C - restatement'!AR5-'Revised App C - restatement'!AR5</f>
        <v>0</v>
      </c>
      <c r="AU5" s="26">
        <f>'Orig. App C - restatement'!AS5-'Revised App C - restatement'!AS5</f>
        <v>0</v>
      </c>
      <c r="AV5" s="26">
        <f>'Orig. App C - restatement'!AT5-'Revised App C - restatement'!AT5</f>
        <v>0</v>
      </c>
      <c r="AW5" s="26">
        <f>'Orig. App C - restatement'!AU5-'Revised App C - restatement'!AU5</f>
        <v>0</v>
      </c>
      <c r="AX5" s="26">
        <f>'Orig. App C - restatement'!AV5-'Revised App C - restatement'!AV5</f>
        <v>0</v>
      </c>
      <c r="AY5" s="26">
        <f>'Orig. App C - restatement'!AW5-'Revised App C - restatement'!AW5</f>
        <v>0</v>
      </c>
      <c r="AZ5" s="26">
        <f>'Orig. App C - restatement'!AX5-'Revised App C - restatement'!AX5</f>
        <v>0</v>
      </c>
      <c r="BA5" s="26">
        <f>'Orig. App C - restatement'!AY5-'Revised App C - restatement'!AY5</f>
        <v>0</v>
      </c>
      <c r="BB5" s="26">
        <f>'Orig. App C - restatement'!AZ5-'Revised App C - restatement'!AZ5</f>
        <v>0</v>
      </c>
      <c r="BC5" s="26">
        <f>'Orig. App C - restatement'!BA5-'Revised App C - restatement'!BA5</f>
        <v>0</v>
      </c>
      <c r="BD5" s="26">
        <f>'Orig. App C - restatement'!BB5-'Revised App C - restatement'!BB5</f>
        <v>0</v>
      </c>
      <c r="BE5" s="26">
        <f>'Orig. App C - restatement'!BC5-'Revised App C - restatement'!BC5</f>
        <v>0</v>
      </c>
      <c r="BF5" s="26">
        <f>'Orig. App C - restatement'!BD5-'Revised App C - restatement'!BD5</f>
        <v>0</v>
      </c>
      <c r="BG5" s="26">
        <f>'Orig. App C - restatement'!BE5-'Revised App C - restatement'!BE5</f>
        <v>0</v>
      </c>
      <c r="BH5" s="26">
        <f>'Orig. App C - restatement'!BF5-'Revised App C - restatement'!BF5</f>
        <v>0</v>
      </c>
      <c r="BI5" s="26">
        <f>'Orig. App C - restatement'!BG5-'Revised App C - restatement'!BG5</f>
        <v>0</v>
      </c>
      <c r="BJ5" s="26">
        <f>'Orig. App C - restatement'!BH5-'Revised App C - restatement'!BH5</f>
        <v>0</v>
      </c>
      <c r="BK5" s="26">
        <f>'Orig. App C - restatement'!BI5-'Revised App C - restatement'!BI5</f>
        <v>0</v>
      </c>
      <c r="BL5" s="26">
        <f>'Orig. App C - restatement'!BJ5-'Revised App C - restatement'!BJ5</f>
        <v>0</v>
      </c>
      <c r="BM5" s="26">
        <f>'Orig. App C - restatement'!BK5-'Revised App C - restatement'!BK5</f>
        <v>0</v>
      </c>
      <c r="BN5" s="26">
        <f>'Orig. App C - restatement'!BL5-'Revised App C - restatement'!BL5</f>
        <v>0</v>
      </c>
      <c r="BO5" s="26">
        <f>'Orig. App C - restatement'!BM5-'Revised App C - restatement'!BM5</f>
        <v>0</v>
      </c>
      <c r="BP5" s="26">
        <f>'Orig. App C - restatement'!BN5-'Revised App C - restatement'!BN5</f>
        <v>0</v>
      </c>
      <c r="BQ5" s="26">
        <f>'Orig. App C - restatement'!BO5-'Revised App C - restatement'!BO5</f>
        <v>0</v>
      </c>
      <c r="BR5" s="26">
        <f>'Orig. App C - restatement'!BP5-'Revised App C - restatement'!BP5</f>
        <v>0</v>
      </c>
      <c r="BS5" s="26">
        <f>'Orig. App C - restatement'!BQ5-'Revised App C - restatement'!BQ5</f>
        <v>0</v>
      </c>
      <c r="BT5" s="26">
        <f>'Orig. App C - restatement'!BR5-'Revised App C - restatement'!BR5</f>
        <v>0</v>
      </c>
      <c r="BU5" s="26">
        <f>'Orig. App C - restatement'!BS5-'Revised App C - restatement'!BS5</f>
        <v>0</v>
      </c>
      <c r="BV5" s="26">
        <f>'Orig. App C - restatement'!BT5-'Revised App C - restatement'!BT5</f>
        <v>0</v>
      </c>
      <c r="BW5" s="26">
        <f>'Orig. App C - restatement'!BU5-'Revised App C - restatement'!BU5</f>
        <v>0</v>
      </c>
      <c r="BX5" s="26">
        <f>'Orig. App C - restatement'!BV5-'Revised App C - restatement'!BV5</f>
        <v>0</v>
      </c>
      <c r="BY5" s="26">
        <f>'Orig. App C - restatement'!BW5-'Revised App C - restatement'!BW5</f>
        <v>0</v>
      </c>
      <c r="BZ5" s="26">
        <f>'Orig. App C - restatement'!BX5-'Revised App C - restatement'!BX5</f>
        <v>0</v>
      </c>
      <c r="CA5" s="26">
        <f>'Orig. App C - restatement'!BY5-'Revised App C - restatement'!BY5</f>
        <v>0</v>
      </c>
      <c r="CB5" s="26">
        <f>'Orig. App C - restatement'!BZ5-'Revised App C - restatement'!BZ5</f>
        <v>0</v>
      </c>
      <c r="CC5" s="26">
        <f>'Orig. App C - restatement'!CA5-'Revised App C - restatement'!CA5</f>
        <v>0</v>
      </c>
      <c r="CD5" s="26">
        <f>'Orig. App C - restatement'!CB5-'Revised App C - restatement'!CB5</f>
        <v>0</v>
      </c>
      <c r="CE5" s="26">
        <f>'Orig. App C - restatement'!CC5-'Revised App C - restatement'!CC5</f>
        <v>0</v>
      </c>
      <c r="CF5" s="26">
        <f>'Orig. App C - restatement'!CD5-'Revised App C - restatement'!CD5</f>
        <v>0</v>
      </c>
      <c r="CG5" s="26">
        <f>'Orig. App C - restatement'!CE5-'Revised App C - restatement'!CE5</f>
        <v>0</v>
      </c>
      <c r="CH5" s="26">
        <f>'Orig. App C - restatement'!CF5-'Revised App C - restatement'!CF5</f>
        <v>0</v>
      </c>
      <c r="CI5" s="26">
        <f>'Orig. App C - restatement'!CG5-'Revised App C - restatement'!CG5</f>
        <v>0</v>
      </c>
      <c r="CJ5" s="26">
        <f>'Orig. App C - restatement'!CH5-'Revised App C - restatement'!CH5</f>
        <v>0</v>
      </c>
      <c r="CK5" s="26">
        <f>'Orig. App C - restatement'!CI5-'Revised App C - restatement'!CI5</f>
        <v>0</v>
      </c>
      <c r="CL5" s="26">
        <f>'Orig. App C - restatement'!CJ5-'Revised App C - restatement'!CJ5</f>
        <v>0</v>
      </c>
      <c r="CM5" s="26">
        <f>'Orig. App C - restatement'!CK5-'Revised App C - restatement'!CK5</f>
        <v>0</v>
      </c>
      <c r="CN5" s="26">
        <f>'Orig. App C - restatement'!CL5-'Revised App C - restatement'!CL5</f>
        <v>0</v>
      </c>
      <c r="CO5" s="26">
        <f>'Orig. App C - restatement'!CM5-'Revised App C - restatement'!CM5</f>
        <v>0</v>
      </c>
      <c r="CP5" s="26">
        <f>'Orig. App C - restatement'!CN5-'Revised App C - restatement'!CN5</f>
        <v>0</v>
      </c>
      <c r="CQ5" s="26">
        <f>'Orig. App C - restatement'!CO5-'Revised App C - restatement'!CO5</f>
        <v>0</v>
      </c>
      <c r="CR5" s="26">
        <f>'Orig. App C - restatement'!CP5-'Revised App C - restatement'!CP5</f>
        <v>0</v>
      </c>
      <c r="CS5" s="26">
        <f>'Orig. App C - restatement'!CQ5-'Revised App C - restatement'!CQ5</f>
        <v>0</v>
      </c>
      <c r="CT5" s="26">
        <f>'Orig. App C - restatement'!CR5-'Revised App C - restatement'!CR5</f>
        <v>0</v>
      </c>
      <c r="CU5" s="26">
        <f>'Orig. App C - restatement'!CS5-'Revised App C - restatement'!CS5</f>
        <v>0</v>
      </c>
      <c r="CV5" s="26">
        <f>'Orig. App C - restatement'!CT5-'Revised App C - restatement'!CT5</f>
        <v>0</v>
      </c>
      <c r="CW5" s="26">
        <f>'Orig. App C - restatement'!CU5-'Revised App C - restatement'!CU5</f>
        <v>0</v>
      </c>
      <c r="CX5" s="26">
        <f>'Orig. App C - restatement'!CV5-'Revised App C - restatement'!CV5</f>
        <v>0</v>
      </c>
      <c r="CY5" s="26">
        <f>'Orig. App C - restatement'!CW5-'Revised App C - restatement'!CW5</f>
        <v>0</v>
      </c>
      <c r="CZ5" s="26">
        <f>'Orig. App C - restatement'!CX5-'Revised App C - restatement'!CX5</f>
        <v>0</v>
      </c>
    </row>
    <row r="6" spans="4:104" x14ac:dyDescent="0.2">
      <c r="D6" s="15" t="s">
        <v>20</v>
      </c>
      <c r="E6" s="26">
        <f>'Orig. App C - restatement'!C6-'Revised App C - restatement'!C6</f>
        <v>0</v>
      </c>
      <c r="F6" s="26">
        <f>'Orig. App C - restatement'!D6-'Revised App C - restatement'!D6</f>
        <v>0</v>
      </c>
      <c r="G6" s="26">
        <f>'Orig. App C - restatement'!E6-'Revised App C - restatement'!E6</f>
        <v>0</v>
      </c>
      <c r="H6" s="26">
        <f>'Orig. App C - restatement'!F6-'Revised App C - restatement'!F6</f>
        <v>0</v>
      </c>
      <c r="I6" s="26">
        <f>'Orig. App C - restatement'!G6-'Revised App C - restatement'!G6</f>
        <v>0</v>
      </c>
      <c r="J6" s="26">
        <f>'Orig. App C - restatement'!H6-'Revised App C - restatement'!H6</f>
        <v>0</v>
      </c>
      <c r="K6" s="26">
        <f>'Orig. App C - restatement'!I6-'Revised App C - restatement'!I6</f>
        <v>0</v>
      </c>
      <c r="L6" s="26">
        <f>'Orig. App C - restatement'!J6-'Revised App C - restatement'!J6</f>
        <v>0</v>
      </c>
      <c r="M6" s="26">
        <f>'Orig. App C - restatement'!K6-'Revised App C - restatement'!K6</f>
        <v>0</v>
      </c>
      <c r="N6" s="26">
        <f>'Orig. App C - restatement'!L6-'Revised App C - restatement'!L6</f>
        <v>0</v>
      </c>
      <c r="O6" s="26">
        <f>'Orig. App C - restatement'!M6-'Revised App C - restatement'!M6</f>
        <v>0</v>
      </c>
      <c r="P6" s="26">
        <f>'Orig. App C - restatement'!N6-'Revised App C - restatement'!N6</f>
        <v>0</v>
      </c>
      <c r="Q6" s="26">
        <f>'Orig. App C - restatement'!O6-'Revised App C - restatement'!O6</f>
        <v>0</v>
      </c>
      <c r="R6" s="26">
        <f>'Orig. App C - restatement'!P6-'Revised App C - restatement'!P6</f>
        <v>0</v>
      </c>
      <c r="S6" s="26">
        <f>'Orig. App C - restatement'!Q6-'Revised App C - restatement'!Q6</f>
        <v>0</v>
      </c>
      <c r="T6" s="26">
        <f>'Orig. App C - restatement'!R6-'Revised App C - restatement'!R6</f>
        <v>0</v>
      </c>
      <c r="U6" s="26">
        <f>'Orig. App C - restatement'!S6-'Revised App C - restatement'!S6</f>
        <v>0</v>
      </c>
      <c r="V6" s="26">
        <f>'Orig. App C - restatement'!T6-'Revised App C - restatement'!T6</f>
        <v>0</v>
      </c>
      <c r="W6" s="26">
        <f>'Orig. App C - restatement'!U6-'Revised App C - restatement'!U6</f>
        <v>0</v>
      </c>
      <c r="X6" s="26">
        <f>'Orig. App C - restatement'!V6-'Revised App C - restatement'!V6</f>
        <v>0</v>
      </c>
      <c r="Y6" s="26">
        <f>'Orig. App C - restatement'!W6-'Revised App C - restatement'!W6</f>
        <v>0</v>
      </c>
      <c r="Z6" s="26">
        <f>'Orig. App C - restatement'!X6-'Revised App C - restatement'!X6</f>
        <v>0</v>
      </c>
      <c r="AA6" s="26">
        <f>'Orig. App C - restatement'!Y6-'Revised App C - restatement'!Y6</f>
        <v>0</v>
      </c>
      <c r="AB6" s="26">
        <f>'Orig. App C - restatement'!Z6-'Revised App C - restatement'!Z6</f>
        <v>0</v>
      </c>
      <c r="AC6" s="26">
        <f>'Orig. App C - restatement'!AA6-'Revised App C - restatement'!AA6</f>
        <v>0</v>
      </c>
      <c r="AD6" s="26">
        <f>'Orig. App C - restatement'!AB6-'Revised App C - restatement'!AB6</f>
        <v>0</v>
      </c>
      <c r="AE6" s="26">
        <f>'Orig. App C - restatement'!AC6-'Revised App C - restatement'!AC6</f>
        <v>0</v>
      </c>
      <c r="AF6" s="26">
        <f>'Orig. App C - restatement'!AD6-'Revised App C - restatement'!AD6</f>
        <v>0</v>
      </c>
      <c r="AG6" s="26">
        <f>'Orig. App C - restatement'!AE6-'Revised App C - restatement'!AE6</f>
        <v>0</v>
      </c>
      <c r="AH6" s="26">
        <f>'Orig. App C - restatement'!AF6-'Revised App C - restatement'!AF6</f>
        <v>0</v>
      </c>
      <c r="AI6" s="26">
        <f>'Orig. App C - restatement'!AG6-'Revised App C - restatement'!AG6</f>
        <v>0</v>
      </c>
      <c r="AJ6" s="26">
        <f>'Orig. App C - restatement'!AH6-'Revised App C - restatement'!AH6</f>
        <v>0</v>
      </c>
      <c r="AK6" s="26">
        <f>'Orig. App C - restatement'!AI6-'Revised App C - restatement'!AI6</f>
        <v>0</v>
      </c>
      <c r="AL6" s="26">
        <f>'Orig. App C - restatement'!AJ6-'Revised App C - restatement'!AJ6</f>
        <v>0</v>
      </c>
      <c r="AM6" s="26">
        <f>'Orig. App C - restatement'!AK6-'Revised App C - restatement'!AK6</f>
        <v>0</v>
      </c>
      <c r="AN6" s="26">
        <f>'Orig. App C - restatement'!AL6-'Revised App C - restatement'!AL6</f>
        <v>0</v>
      </c>
      <c r="AO6" s="26">
        <f>'Orig. App C - restatement'!AM6-'Revised App C - restatement'!AM6</f>
        <v>0</v>
      </c>
      <c r="AP6" s="26">
        <f>'Orig. App C - restatement'!AN6-'Revised App C - restatement'!AN6</f>
        <v>0</v>
      </c>
      <c r="AQ6" s="26">
        <f>'Orig. App C - restatement'!AO6-'Revised App C - restatement'!AO6</f>
        <v>0</v>
      </c>
      <c r="AR6" s="26">
        <f>'Orig. App C - restatement'!AP6-'Revised App C - restatement'!AP6</f>
        <v>0</v>
      </c>
      <c r="AS6" s="26">
        <f>'Orig. App C - restatement'!AQ6-'Revised App C - restatement'!AQ6</f>
        <v>0</v>
      </c>
      <c r="AT6" s="26">
        <f>'Orig. App C - restatement'!AR6-'Revised App C - restatement'!AR6</f>
        <v>0</v>
      </c>
      <c r="AU6" s="26">
        <f>'Orig. App C - restatement'!AS6-'Revised App C - restatement'!AS6</f>
        <v>0</v>
      </c>
      <c r="AV6" s="26">
        <f>'Orig. App C - restatement'!AT6-'Revised App C - restatement'!AT6</f>
        <v>0</v>
      </c>
      <c r="AW6" s="26">
        <f>'Orig. App C - restatement'!AU6-'Revised App C - restatement'!AU6</f>
        <v>0</v>
      </c>
      <c r="AX6" s="26">
        <f>'Orig. App C - restatement'!AV6-'Revised App C - restatement'!AV6</f>
        <v>0</v>
      </c>
      <c r="AY6" s="26">
        <f>'Orig. App C - restatement'!AW6-'Revised App C - restatement'!AW6</f>
        <v>0</v>
      </c>
      <c r="AZ6" s="26">
        <f>'Orig. App C - restatement'!AX6-'Revised App C - restatement'!AX6</f>
        <v>0</v>
      </c>
      <c r="BA6" s="26">
        <f>'Orig. App C - restatement'!AY6-'Revised App C - restatement'!AY6</f>
        <v>0</v>
      </c>
      <c r="BB6" s="26">
        <f>'Orig. App C - restatement'!AZ6-'Revised App C - restatement'!AZ6</f>
        <v>0</v>
      </c>
      <c r="BC6" s="26">
        <f>'Orig. App C - restatement'!BA6-'Revised App C - restatement'!BA6</f>
        <v>0</v>
      </c>
      <c r="BD6" s="26">
        <f>'Orig. App C - restatement'!BB6-'Revised App C - restatement'!BB6</f>
        <v>0</v>
      </c>
      <c r="BE6" s="26">
        <f>'Orig. App C - restatement'!BC6-'Revised App C - restatement'!BC6</f>
        <v>0</v>
      </c>
      <c r="BF6" s="26">
        <f>'Orig. App C - restatement'!BD6-'Revised App C - restatement'!BD6</f>
        <v>0</v>
      </c>
      <c r="BG6" s="26">
        <f>'Orig. App C - restatement'!BE6-'Revised App C - restatement'!BE6</f>
        <v>0</v>
      </c>
      <c r="BH6" s="26">
        <f>'Orig. App C - restatement'!BF6-'Revised App C - restatement'!BF6</f>
        <v>0</v>
      </c>
      <c r="BI6" s="26">
        <f>'Orig. App C - restatement'!BG6-'Revised App C - restatement'!BG6</f>
        <v>0</v>
      </c>
      <c r="BJ6" s="26">
        <f>'Orig. App C - restatement'!BH6-'Revised App C - restatement'!BH6</f>
        <v>0</v>
      </c>
      <c r="BK6" s="26">
        <f>'Orig. App C - restatement'!BI6-'Revised App C - restatement'!BI6</f>
        <v>0</v>
      </c>
      <c r="BL6" s="26">
        <f>'Orig. App C - restatement'!BJ6-'Revised App C - restatement'!BJ6</f>
        <v>0</v>
      </c>
      <c r="BM6" s="26">
        <f>'Orig. App C - restatement'!BK6-'Revised App C - restatement'!BK6</f>
        <v>0</v>
      </c>
      <c r="BN6" s="26">
        <f>'Orig. App C - restatement'!BL6-'Revised App C - restatement'!BL6</f>
        <v>0</v>
      </c>
      <c r="BO6" s="26">
        <f>'Orig. App C - restatement'!BM6-'Revised App C - restatement'!BM6</f>
        <v>0</v>
      </c>
      <c r="BP6" s="26">
        <f>'Orig. App C - restatement'!BN6-'Revised App C - restatement'!BN6</f>
        <v>0</v>
      </c>
      <c r="BQ6" s="26">
        <f>'Orig. App C - restatement'!BO6-'Revised App C - restatement'!BO6</f>
        <v>0</v>
      </c>
      <c r="BR6" s="26">
        <f>'Orig. App C - restatement'!BP6-'Revised App C - restatement'!BP6</f>
        <v>0</v>
      </c>
      <c r="BS6" s="26">
        <f>'Orig. App C - restatement'!BQ6-'Revised App C - restatement'!BQ6</f>
        <v>0</v>
      </c>
      <c r="BT6" s="26">
        <f>'Orig. App C - restatement'!BR6-'Revised App C - restatement'!BR6</f>
        <v>0</v>
      </c>
      <c r="BU6" s="26">
        <f>'Orig. App C - restatement'!BS6-'Revised App C - restatement'!BS6</f>
        <v>0</v>
      </c>
      <c r="BV6" s="26">
        <f>'Orig. App C - restatement'!BT6-'Revised App C - restatement'!BT6</f>
        <v>0</v>
      </c>
      <c r="BW6" s="26">
        <f>'Orig. App C - restatement'!BU6-'Revised App C - restatement'!BU6</f>
        <v>0</v>
      </c>
      <c r="BX6" s="26">
        <f>'Orig. App C - restatement'!BV6-'Revised App C - restatement'!BV6</f>
        <v>0</v>
      </c>
      <c r="BY6" s="26">
        <f>'Orig. App C - restatement'!BW6-'Revised App C - restatement'!BW6</f>
        <v>0</v>
      </c>
      <c r="BZ6" s="26">
        <f>'Orig. App C - restatement'!BX6-'Revised App C - restatement'!BX6</f>
        <v>0</v>
      </c>
      <c r="CA6" s="26">
        <f>'Orig. App C - restatement'!BY6-'Revised App C - restatement'!BY6</f>
        <v>0</v>
      </c>
      <c r="CB6" s="26">
        <f>'Orig. App C - restatement'!BZ6-'Revised App C - restatement'!BZ6</f>
        <v>0</v>
      </c>
      <c r="CC6" s="26">
        <f>'Orig. App C - restatement'!CA6-'Revised App C - restatement'!CA6</f>
        <v>0</v>
      </c>
      <c r="CD6" s="26">
        <f>'Orig. App C - restatement'!CB6-'Revised App C - restatement'!CB6</f>
        <v>0</v>
      </c>
      <c r="CE6" s="26">
        <f>'Orig. App C - restatement'!CC6-'Revised App C - restatement'!CC6</f>
        <v>0</v>
      </c>
      <c r="CF6" s="26">
        <f>'Orig. App C - restatement'!CD6-'Revised App C - restatement'!CD6</f>
        <v>0</v>
      </c>
      <c r="CG6" s="26">
        <f>'Orig. App C - restatement'!CE6-'Revised App C - restatement'!CE6</f>
        <v>0</v>
      </c>
      <c r="CH6" s="26">
        <f>'Orig. App C - restatement'!CF6-'Revised App C - restatement'!CF6</f>
        <v>0</v>
      </c>
      <c r="CI6" s="26">
        <f>'Orig. App C - restatement'!CG6-'Revised App C - restatement'!CG6</f>
        <v>0</v>
      </c>
      <c r="CJ6" s="26">
        <f>'Orig. App C - restatement'!CH6-'Revised App C - restatement'!CH6</f>
        <v>0</v>
      </c>
      <c r="CK6" s="26">
        <f>'Orig. App C - restatement'!CI6-'Revised App C - restatement'!CI6</f>
        <v>0</v>
      </c>
      <c r="CL6" s="26">
        <f>'Orig. App C - restatement'!CJ6-'Revised App C - restatement'!CJ6</f>
        <v>0</v>
      </c>
      <c r="CM6" s="26">
        <f>'Orig. App C - restatement'!CK6-'Revised App C - restatement'!CK6</f>
        <v>0</v>
      </c>
      <c r="CN6" s="26">
        <f>'Orig. App C - restatement'!CL6-'Revised App C - restatement'!CL6</f>
        <v>0</v>
      </c>
      <c r="CO6" s="26">
        <f>'Orig. App C - restatement'!CM6-'Revised App C - restatement'!CM6</f>
        <v>0</v>
      </c>
      <c r="CP6" s="26">
        <f>'Orig. App C - restatement'!CN6-'Revised App C - restatement'!CN6</f>
        <v>0</v>
      </c>
      <c r="CQ6" s="26">
        <f>'Orig. App C - restatement'!CO6-'Revised App C - restatement'!CO6</f>
        <v>0</v>
      </c>
      <c r="CR6" s="26">
        <f>'Orig. App C - restatement'!CP6-'Revised App C - restatement'!CP6</f>
        <v>0</v>
      </c>
      <c r="CS6" s="26">
        <f>'Orig. App C - restatement'!CQ6-'Revised App C - restatement'!CQ6</f>
        <v>0</v>
      </c>
      <c r="CT6" s="26">
        <f>'Orig. App C - restatement'!CR6-'Revised App C - restatement'!CR6</f>
        <v>0</v>
      </c>
      <c r="CU6" s="26">
        <f>'Orig. App C - restatement'!CS6-'Revised App C - restatement'!CS6</f>
        <v>0</v>
      </c>
      <c r="CV6" s="26">
        <f>'Orig. App C - restatement'!CT6-'Revised App C - restatement'!CT6</f>
        <v>0</v>
      </c>
      <c r="CW6" s="26">
        <f>'Orig. App C - restatement'!CU6-'Revised App C - restatement'!CU6</f>
        <v>0</v>
      </c>
      <c r="CX6" s="26">
        <f>'Orig. App C - restatement'!CV6-'Revised App C - restatement'!CV6</f>
        <v>0</v>
      </c>
      <c r="CY6" s="26">
        <f>'Orig. App C - restatement'!CW6-'Revised App C - restatement'!CW6</f>
        <v>0</v>
      </c>
      <c r="CZ6" s="26">
        <f>'Orig. App C - restatement'!CX6-'Revised App C - restatement'!CX6</f>
        <v>0</v>
      </c>
    </row>
    <row r="7" spans="4:104" x14ac:dyDescent="0.2">
      <c r="D7" s="15" t="s">
        <v>21</v>
      </c>
      <c r="E7" s="26">
        <f>'Orig. App C - restatement'!C7-'Revised App C - restatement'!C7</f>
        <v>0</v>
      </c>
      <c r="F7" s="26">
        <f>'Orig. App C - restatement'!D7-'Revised App C - restatement'!D7</f>
        <v>0</v>
      </c>
      <c r="G7" s="26">
        <f>'Orig. App C - restatement'!E7-'Revised App C - restatement'!E7</f>
        <v>0</v>
      </c>
      <c r="H7" s="26">
        <f>'Orig. App C - restatement'!F7-'Revised App C - restatement'!F7</f>
        <v>0</v>
      </c>
      <c r="I7" s="26">
        <f>'Orig. App C - restatement'!G7-'Revised App C - restatement'!G7</f>
        <v>0</v>
      </c>
      <c r="J7" s="26">
        <f>'Orig. App C - restatement'!H7-'Revised App C - restatement'!H7</f>
        <v>0</v>
      </c>
      <c r="K7" s="26">
        <f>'Orig. App C - restatement'!I7-'Revised App C - restatement'!I7</f>
        <v>0</v>
      </c>
      <c r="L7" s="26">
        <f>'Orig. App C - restatement'!J7-'Revised App C - restatement'!J7</f>
        <v>0</v>
      </c>
      <c r="M7" s="26">
        <f>'Orig. App C - restatement'!K7-'Revised App C - restatement'!K7</f>
        <v>0</v>
      </c>
      <c r="N7" s="26">
        <f>'Orig. App C - restatement'!L7-'Revised App C - restatement'!L7</f>
        <v>0</v>
      </c>
      <c r="O7" s="26">
        <f>'Orig. App C - restatement'!M7-'Revised App C - restatement'!M7</f>
        <v>0</v>
      </c>
      <c r="P7" s="26">
        <f>'Orig. App C - restatement'!N7-'Revised App C - restatement'!N7</f>
        <v>0</v>
      </c>
      <c r="Q7" s="26">
        <f>'Orig. App C - restatement'!O7-'Revised App C - restatement'!O7</f>
        <v>0</v>
      </c>
      <c r="R7" s="26">
        <f>'Orig. App C - restatement'!P7-'Revised App C - restatement'!P7</f>
        <v>0</v>
      </c>
      <c r="S7" s="26">
        <f>'Orig. App C - restatement'!Q7-'Revised App C - restatement'!Q7</f>
        <v>0</v>
      </c>
      <c r="T7" s="26">
        <f>'Orig. App C - restatement'!R7-'Revised App C - restatement'!R7</f>
        <v>0</v>
      </c>
      <c r="U7" s="26">
        <f>'Orig. App C - restatement'!S7-'Revised App C - restatement'!S7</f>
        <v>0</v>
      </c>
      <c r="V7" s="26">
        <f>'Orig. App C - restatement'!T7-'Revised App C - restatement'!T7</f>
        <v>0</v>
      </c>
      <c r="W7" s="26">
        <f>'Orig. App C - restatement'!U7-'Revised App C - restatement'!U7</f>
        <v>0</v>
      </c>
      <c r="X7" s="26">
        <f>'Orig. App C - restatement'!V7-'Revised App C - restatement'!V7</f>
        <v>0</v>
      </c>
      <c r="Y7" s="26">
        <f>'Orig. App C - restatement'!W7-'Revised App C - restatement'!W7</f>
        <v>0</v>
      </c>
      <c r="Z7" s="26">
        <f>'Orig. App C - restatement'!X7-'Revised App C - restatement'!X7</f>
        <v>0</v>
      </c>
      <c r="AA7" s="26">
        <f>'Orig. App C - restatement'!Y7-'Revised App C - restatement'!Y7</f>
        <v>0</v>
      </c>
      <c r="AB7" s="26">
        <f>'Orig. App C - restatement'!Z7-'Revised App C - restatement'!Z7</f>
        <v>0</v>
      </c>
      <c r="AC7" s="26">
        <f>'Orig. App C - restatement'!AA7-'Revised App C - restatement'!AA7</f>
        <v>0</v>
      </c>
      <c r="AD7" s="26">
        <f>'Orig. App C - restatement'!AB7-'Revised App C - restatement'!AB7</f>
        <v>0</v>
      </c>
      <c r="AE7" s="26">
        <f>'Orig. App C - restatement'!AC7-'Revised App C - restatement'!AC7</f>
        <v>0</v>
      </c>
      <c r="AF7" s="26">
        <f>'Orig. App C - restatement'!AD7-'Revised App C - restatement'!AD7</f>
        <v>0</v>
      </c>
      <c r="AG7" s="26">
        <f>'Orig. App C - restatement'!AE7-'Revised App C - restatement'!AE7</f>
        <v>0</v>
      </c>
      <c r="AH7" s="26">
        <f>'Orig. App C - restatement'!AF7-'Revised App C - restatement'!AF7</f>
        <v>0</v>
      </c>
      <c r="AI7" s="26">
        <f>'Orig. App C - restatement'!AG7-'Revised App C - restatement'!AG7</f>
        <v>0</v>
      </c>
      <c r="AJ7" s="26">
        <f>'Orig. App C - restatement'!AH7-'Revised App C - restatement'!AH7</f>
        <v>0</v>
      </c>
      <c r="AK7" s="26">
        <f>'Orig. App C - restatement'!AI7-'Revised App C - restatement'!AI7</f>
        <v>0</v>
      </c>
      <c r="AL7" s="26">
        <f>'Orig. App C - restatement'!AJ7-'Revised App C - restatement'!AJ7</f>
        <v>0</v>
      </c>
      <c r="AM7" s="26">
        <f>'Orig. App C - restatement'!AK7-'Revised App C - restatement'!AK7</f>
        <v>0</v>
      </c>
      <c r="AN7" s="26">
        <f>'Orig. App C - restatement'!AL7-'Revised App C - restatement'!AL7</f>
        <v>0</v>
      </c>
      <c r="AO7" s="26">
        <f>'Orig. App C - restatement'!AM7-'Revised App C - restatement'!AM7</f>
        <v>0</v>
      </c>
      <c r="AP7" s="26">
        <f>'Orig. App C - restatement'!AN7-'Revised App C - restatement'!AN7</f>
        <v>0</v>
      </c>
      <c r="AQ7" s="26">
        <f>'Orig. App C - restatement'!AO7-'Revised App C - restatement'!AO7</f>
        <v>0</v>
      </c>
      <c r="AR7" s="26">
        <f>'Orig. App C - restatement'!AP7-'Revised App C - restatement'!AP7</f>
        <v>0</v>
      </c>
      <c r="AS7" s="26">
        <f>'Orig. App C - restatement'!AQ7-'Revised App C - restatement'!AQ7</f>
        <v>0</v>
      </c>
      <c r="AT7" s="26">
        <f>'Orig. App C - restatement'!AR7-'Revised App C - restatement'!AR7</f>
        <v>0</v>
      </c>
      <c r="AU7" s="26">
        <f>'Orig. App C - restatement'!AS7-'Revised App C - restatement'!AS7</f>
        <v>0</v>
      </c>
      <c r="AV7" s="26">
        <f>'Orig. App C - restatement'!AT7-'Revised App C - restatement'!AT7</f>
        <v>0</v>
      </c>
      <c r="AW7" s="26">
        <f>'Orig. App C - restatement'!AU7-'Revised App C - restatement'!AU7</f>
        <v>0</v>
      </c>
      <c r="AX7" s="26">
        <f>'Orig. App C - restatement'!AV7-'Revised App C - restatement'!AV7</f>
        <v>0</v>
      </c>
      <c r="AY7" s="26">
        <f>'Orig. App C - restatement'!AW7-'Revised App C - restatement'!AW7</f>
        <v>0</v>
      </c>
      <c r="AZ7" s="26">
        <f>'Orig. App C - restatement'!AX7-'Revised App C - restatement'!AX7</f>
        <v>0</v>
      </c>
      <c r="BA7" s="26">
        <f>'Orig. App C - restatement'!AY7-'Revised App C - restatement'!AY7</f>
        <v>0</v>
      </c>
      <c r="BB7" s="26">
        <f>'Orig. App C - restatement'!AZ7-'Revised App C - restatement'!AZ7</f>
        <v>0</v>
      </c>
      <c r="BC7" s="26">
        <f>'Orig. App C - restatement'!BA7-'Revised App C - restatement'!BA7</f>
        <v>0</v>
      </c>
      <c r="BD7" s="26">
        <f>'Orig. App C - restatement'!BB7-'Revised App C - restatement'!BB7</f>
        <v>0</v>
      </c>
      <c r="BE7" s="26">
        <f>'Orig. App C - restatement'!BC7-'Revised App C - restatement'!BC7</f>
        <v>0</v>
      </c>
      <c r="BF7" s="26">
        <f>'Orig. App C - restatement'!BD7-'Revised App C - restatement'!BD7</f>
        <v>0</v>
      </c>
      <c r="BG7" s="26">
        <f>'Orig. App C - restatement'!BE7-'Revised App C - restatement'!BE7</f>
        <v>0</v>
      </c>
      <c r="BH7" s="26">
        <f>'Orig. App C - restatement'!BF7-'Revised App C - restatement'!BF7</f>
        <v>0</v>
      </c>
      <c r="BI7" s="26">
        <f>'Orig. App C - restatement'!BG7-'Revised App C - restatement'!BG7</f>
        <v>0</v>
      </c>
      <c r="BJ7" s="26">
        <f>'Orig. App C - restatement'!BH7-'Revised App C - restatement'!BH7</f>
        <v>0</v>
      </c>
      <c r="BK7" s="26">
        <f>'Orig. App C - restatement'!BI7-'Revised App C - restatement'!BI7</f>
        <v>0</v>
      </c>
      <c r="BL7" s="26">
        <f>'Orig. App C - restatement'!BJ7-'Revised App C - restatement'!BJ7</f>
        <v>0</v>
      </c>
      <c r="BM7" s="26">
        <f>'Orig. App C - restatement'!BK7-'Revised App C - restatement'!BK7</f>
        <v>0</v>
      </c>
      <c r="BN7" s="26">
        <f>'Orig. App C - restatement'!BL7-'Revised App C - restatement'!BL7</f>
        <v>0</v>
      </c>
      <c r="BO7" s="26">
        <f>'Orig. App C - restatement'!BM7-'Revised App C - restatement'!BM7</f>
        <v>0</v>
      </c>
      <c r="BP7" s="26">
        <f>'Orig. App C - restatement'!BN7-'Revised App C - restatement'!BN7</f>
        <v>0</v>
      </c>
      <c r="BQ7" s="26">
        <f>'Orig. App C - restatement'!BO7-'Revised App C - restatement'!BO7</f>
        <v>0</v>
      </c>
      <c r="BR7" s="26">
        <f>'Orig. App C - restatement'!BP7-'Revised App C - restatement'!BP7</f>
        <v>0</v>
      </c>
      <c r="BS7" s="26">
        <f>'Orig. App C - restatement'!BQ7-'Revised App C - restatement'!BQ7</f>
        <v>0</v>
      </c>
      <c r="BT7" s="26">
        <f>'Orig. App C - restatement'!BR7-'Revised App C - restatement'!BR7</f>
        <v>0</v>
      </c>
      <c r="BU7" s="26">
        <f>'Orig. App C - restatement'!BS7-'Revised App C - restatement'!BS7</f>
        <v>0</v>
      </c>
      <c r="BV7" s="26">
        <f>'Orig. App C - restatement'!BT7-'Revised App C - restatement'!BT7</f>
        <v>0</v>
      </c>
      <c r="BW7" s="26">
        <f>'Orig. App C - restatement'!BU7-'Revised App C - restatement'!BU7</f>
        <v>0</v>
      </c>
      <c r="BX7" s="26">
        <f>'Orig. App C - restatement'!BV7-'Revised App C - restatement'!BV7</f>
        <v>0</v>
      </c>
      <c r="BY7" s="26">
        <f>'Orig. App C - restatement'!BW7-'Revised App C - restatement'!BW7</f>
        <v>0</v>
      </c>
      <c r="BZ7" s="26">
        <f>'Orig. App C - restatement'!BX7-'Revised App C - restatement'!BX7</f>
        <v>0</v>
      </c>
      <c r="CA7" s="26">
        <f>'Orig. App C - restatement'!BY7-'Revised App C - restatement'!BY7</f>
        <v>0</v>
      </c>
      <c r="CB7" s="26">
        <f>'Orig. App C - restatement'!BZ7-'Revised App C - restatement'!BZ7</f>
        <v>0</v>
      </c>
      <c r="CC7" s="26">
        <f>'Orig. App C - restatement'!CA7-'Revised App C - restatement'!CA7</f>
        <v>0</v>
      </c>
      <c r="CD7" s="26">
        <f>'Orig. App C - restatement'!CB7-'Revised App C - restatement'!CB7</f>
        <v>0</v>
      </c>
      <c r="CE7" s="26">
        <f>'Orig. App C - restatement'!CC7-'Revised App C - restatement'!CC7</f>
        <v>0</v>
      </c>
      <c r="CF7" s="26">
        <f>'Orig. App C - restatement'!CD7-'Revised App C - restatement'!CD7</f>
        <v>0</v>
      </c>
      <c r="CG7" s="26">
        <f>'Orig. App C - restatement'!CE7-'Revised App C - restatement'!CE7</f>
        <v>0</v>
      </c>
      <c r="CH7" s="26">
        <f>'Orig. App C - restatement'!CF7-'Revised App C - restatement'!CF7</f>
        <v>0</v>
      </c>
      <c r="CI7" s="26">
        <f>'Orig. App C - restatement'!CG7-'Revised App C - restatement'!CG7</f>
        <v>0</v>
      </c>
      <c r="CJ7" s="26">
        <f>'Orig. App C - restatement'!CH7-'Revised App C - restatement'!CH7</f>
        <v>0</v>
      </c>
      <c r="CK7" s="26">
        <f>'Orig. App C - restatement'!CI7-'Revised App C - restatement'!CI7</f>
        <v>0</v>
      </c>
      <c r="CL7" s="26">
        <f>'Orig. App C - restatement'!CJ7-'Revised App C - restatement'!CJ7</f>
        <v>0</v>
      </c>
      <c r="CM7" s="26">
        <f>'Orig. App C - restatement'!CK7-'Revised App C - restatement'!CK7</f>
        <v>0</v>
      </c>
      <c r="CN7" s="26">
        <f>'Orig. App C - restatement'!CL7-'Revised App C - restatement'!CL7</f>
        <v>0</v>
      </c>
      <c r="CO7" s="26">
        <f>'Orig. App C - restatement'!CM7-'Revised App C - restatement'!CM7</f>
        <v>0</v>
      </c>
      <c r="CP7" s="26">
        <f>'Orig. App C - restatement'!CN7-'Revised App C - restatement'!CN7</f>
        <v>0</v>
      </c>
      <c r="CQ7" s="26">
        <f>'Orig. App C - restatement'!CO7-'Revised App C - restatement'!CO7</f>
        <v>0</v>
      </c>
      <c r="CR7" s="26">
        <f>'Orig. App C - restatement'!CP7-'Revised App C - restatement'!CP7</f>
        <v>0</v>
      </c>
      <c r="CS7" s="26">
        <f>'Orig. App C - restatement'!CQ7-'Revised App C - restatement'!CQ7</f>
        <v>0</v>
      </c>
      <c r="CT7" s="26">
        <f>'Orig. App C - restatement'!CR7-'Revised App C - restatement'!CR7</f>
        <v>0</v>
      </c>
      <c r="CU7" s="26">
        <f>'Orig. App C - restatement'!CS7-'Revised App C - restatement'!CS7</f>
        <v>0</v>
      </c>
      <c r="CV7" s="26">
        <f>'Orig. App C - restatement'!CT7-'Revised App C - restatement'!CT7</f>
        <v>0</v>
      </c>
      <c r="CW7" s="26">
        <f>'Orig. App C - restatement'!CU7-'Revised App C - restatement'!CU7</f>
        <v>0</v>
      </c>
      <c r="CX7" s="26">
        <f>'Orig. App C - restatement'!CV7-'Revised App C - restatement'!CV7</f>
        <v>0</v>
      </c>
      <c r="CY7" s="26">
        <f>'Orig. App C - restatement'!CW7-'Revised App C - restatement'!CW7</f>
        <v>0</v>
      </c>
      <c r="CZ7" s="26">
        <f>'Orig. App C - restatement'!CX7-'Revised App C - restatement'!CX7</f>
        <v>0</v>
      </c>
    </row>
    <row r="8" spans="4:104" x14ac:dyDescent="0.2">
      <c r="D8" s="15" t="s">
        <v>22</v>
      </c>
      <c r="E8" s="26">
        <f>'Orig. App C - restatement'!C8-'Revised App C - restatement'!C8</f>
        <v>0</v>
      </c>
      <c r="F8" s="26">
        <f>'Orig. App C - restatement'!D8-'Revised App C - restatement'!D8</f>
        <v>0</v>
      </c>
      <c r="G8" s="26">
        <f>'Orig. App C - restatement'!E8-'Revised App C - restatement'!E8</f>
        <v>0</v>
      </c>
      <c r="H8" s="26">
        <f>'Orig. App C - restatement'!F8-'Revised App C - restatement'!F8</f>
        <v>0</v>
      </c>
      <c r="I8" s="26">
        <f>'Orig. App C - restatement'!G8-'Revised App C - restatement'!G8</f>
        <v>0</v>
      </c>
      <c r="J8" s="26">
        <f>'Orig. App C - restatement'!H8-'Revised App C - restatement'!H8</f>
        <v>0</v>
      </c>
      <c r="K8" s="26">
        <f>'Orig. App C - restatement'!I8-'Revised App C - restatement'!I8</f>
        <v>0</v>
      </c>
      <c r="L8" s="26">
        <f>'Orig. App C - restatement'!J8-'Revised App C - restatement'!J8</f>
        <v>0</v>
      </c>
      <c r="M8" s="26">
        <f>'Orig. App C - restatement'!K8-'Revised App C - restatement'!K8</f>
        <v>0</v>
      </c>
      <c r="N8" s="26">
        <f>'Orig. App C - restatement'!L8-'Revised App C - restatement'!L8</f>
        <v>0</v>
      </c>
      <c r="O8" s="26">
        <f>'Orig. App C - restatement'!M8-'Revised App C - restatement'!M8</f>
        <v>0</v>
      </c>
      <c r="P8" s="26">
        <f>'Orig. App C - restatement'!N8-'Revised App C - restatement'!N8</f>
        <v>0</v>
      </c>
      <c r="Q8" s="26">
        <f>'Orig. App C - restatement'!O8-'Revised App C - restatement'!O8</f>
        <v>0</v>
      </c>
      <c r="R8" s="26">
        <f>'Orig. App C - restatement'!P8-'Revised App C - restatement'!P8</f>
        <v>0</v>
      </c>
      <c r="S8" s="26">
        <f>'Orig. App C - restatement'!Q8-'Revised App C - restatement'!Q8</f>
        <v>0</v>
      </c>
      <c r="T8" s="26">
        <f>'Orig. App C - restatement'!R8-'Revised App C - restatement'!R8</f>
        <v>0</v>
      </c>
      <c r="U8" s="26">
        <f>'Orig. App C - restatement'!S8-'Revised App C - restatement'!S8</f>
        <v>0</v>
      </c>
      <c r="V8" s="26">
        <f>'Orig. App C - restatement'!T8-'Revised App C - restatement'!T8</f>
        <v>0</v>
      </c>
      <c r="W8" s="26">
        <f>'Orig. App C - restatement'!U8-'Revised App C - restatement'!U8</f>
        <v>0</v>
      </c>
      <c r="X8" s="26">
        <f>'Orig. App C - restatement'!V8-'Revised App C - restatement'!V8</f>
        <v>0</v>
      </c>
      <c r="Y8" s="26">
        <f>'Orig. App C - restatement'!W8-'Revised App C - restatement'!W8</f>
        <v>0</v>
      </c>
      <c r="Z8" s="26">
        <f>'Orig. App C - restatement'!X8-'Revised App C - restatement'!X8</f>
        <v>0</v>
      </c>
      <c r="AA8" s="26">
        <f>'Orig. App C - restatement'!Y8-'Revised App C - restatement'!Y8</f>
        <v>0</v>
      </c>
      <c r="AB8" s="26">
        <f>'Orig. App C - restatement'!Z8-'Revised App C - restatement'!Z8</f>
        <v>0</v>
      </c>
      <c r="AC8" s="26">
        <f>'Orig. App C - restatement'!AA8-'Revised App C - restatement'!AA8</f>
        <v>0</v>
      </c>
      <c r="AD8" s="26">
        <f>'Orig. App C - restatement'!AB8-'Revised App C - restatement'!AB8</f>
        <v>0</v>
      </c>
      <c r="AE8" s="26">
        <f>'Orig. App C - restatement'!AC8-'Revised App C - restatement'!AC8</f>
        <v>0</v>
      </c>
      <c r="AF8" s="26">
        <f>'Orig. App C - restatement'!AD8-'Revised App C - restatement'!AD8</f>
        <v>0</v>
      </c>
      <c r="AG8" s="26">
        <f>'Orig. App C - restatement'!AE8-'Revised App C - restatement'!AE8</f>
        <v>0</v>
      </c>
      <c r="AH8" s="26">
        <f>'Orig. App C - restatement'!AF8-'Revised App C - restatement'!AF8</f>
        <v>0</v>
      </c>
      <c r="AI8" s="26">
        <f>'Orig. App C - restatement'!AG8-'Revised App C - restatement'!AG8</f>
        <v>0</v>
      </c>
      <c r="AJ8" s="26">
        <f>'Orig. App C - restatement'!AH8-'Revised App C - restatement'!AH8</f>
        <v>0</v>
      </c>
      <c r="AK8" s="26">
        <f>'Orig. App C - restatement'!AI8-'Revised App C - restatement'!AI8</f>
        <v>0</v>
      </c>
      <c r="AL8" s="26">
        <f>'Orig. App C - restatement'!AJ8-'Revised App C - restatement'!AJ8</f>
        <v>0</v>
      </c>
      <c r="AM8" s="26">
        <f>'Orig. App C - restatement'!AK8-'Revised App C - restatement'!AK8</f>
        <v>0</v>
      </c>
      <c r="AN8" s="26">
        <f>'Orig. App C - restatement'!AL8-'Revised App C - restatement'!AL8</f>
        <v>0</v>
      </c>
      <c r="AO8" s="26">
        <f>'Orig. App C - restatement'!AM8-'Revised App C - restatement'!AM8</f>
        <v>0</v>
      </c>
      <c r="AP8" s="26">
        <f>'Orig. App C - restatement'!AN8-'Revised App C - restatement'!AN8</f>
        <v>0</v>
      </c>
      <c r="AQ8" s="26">
        <f>'Orig. App C - restatement'!AO8-'Revised App C - restatement'!AO8</f>
        <v>0</v>
      </c>
      <c r="AR8" s="26">
        <f>'Orig. App C - restatement'!AP8-'Revised App C - restatement'!AP8</f>
        <v>0</v>
      </c>
      <c r="AS8" s="26">
        <f>'Orig. App C - restatement'!AQ8-'Revised App C - restatement'!AQ8</f>
        <v>0</v>
      </c>
      <c r="AT8" s="26">
        <f>'Orig. App C - restatement'!AR8-'Revised App C - restatement'!AR8</f>
        <v>0</v>
      </c>
      <c r="AU8" s="26">
        <f>'Orig. App C - restatement'!AS8-'Revised App C - restatement'!AS8</f>
        <v>0</v>
      </c>
      <c r="AV8" s="26">
        <f>'Orig. App C - restatement'!AT8-'Revised App C - restatement'!AT8</f>
        <v>0</v>
      </c>
      <c r="AW8" s="26">
        <f>'Orig. App C - restatement'!AU8-'Revised App C - restatement'!AU8</f>
        <v>0</v>
      </c>
      <c r="AX8" s="26">
        <f>'Orig. App C - restatement'!AV8-'Revised App C - restatement'!AV8</f>
        <v>0</v>
      </c>
      <c r="AY8" s="26">
        <f>'Orig. App C - restatement'!AW8-'Revised App C - restatement'!AW8</f>
        <v>0</v>
      </c>
      <c r="AZ8" s="26">
        <f>'Orig. App C - restatement'!AX8-'Revised App C - restatement'!AX8</f>
        <v>0</v>
      </c>
      <c r="BA8" s="26">
        <f>'Orig. App C - restatement'!AY8-'Revised App C - restatement'!AY8</f>
        <v>0</v>
      </c>
      <c r="BB8" s="26">
        <f>'Orig. App C - restatement'!AZ8-'Revised App C - restatement'!AZ8</f>
        <v>0</v>
      </c>
      <c r="BC8" s="26">
        <f>'Orig. App C - restatement'!BA8-'Revised App C - restatement'!BA8</f>
        <v>0</v>
      </c>
      <c r="BD8" s="26">
        <f>'Orig. App C - restatement'!BB8-'Revised App C - restatement'!BB8</f>
        <v>0</v>
      </c>
      <c r="BE8" s="26">
        <f>'Orig. App C - restatement'!BC8-'Revised App C - restatement'!BC8</f>
        <v>0</v>
      </c>
      <c r="BF8" s="26">
        <f>'Orig. App C - restatement'!BD8-'Revised App C - restatement'!BD8</f>
        <v>0</v>
      </c>
      <c r="BG8" s="26">
        <f>'Orig. App C - restatement'!BE8-'Revised App C - restatement'!BE8</f>
        <v>0</v>
      </c>
      <c r="BH8" s="26">
        <f>'Orig. App C - restatement'!BF8-'Revised App C - restatement'!BF8</f>
        <v>0</v>
      </c>
      <c r="BI8" s="26">
        <f>'Orig. App C - restatement'!BG8-'Revised App C - restatement'!BG8</f>
        <v>0</v>
      </c>
      <c r="BJ8" s="26">
        <f>'Orig. App C - restatement'!BH8-'Revised App C - restatement'!BH8</f>
        <v>0</v>
      </c>
      <c r="BK8" s="26">
        <f>'Orig. App C - restatement'!BI8-'Revised App C - restatement'!BI8</f>
        <v>0</v>
      </c>
      <c r="BL8" s="26">
        <f>'Orig. App C - restatement'!BJ8-'Revised App C - restatement'!BJ8</f>
        <v>0</v>
      </c>
      <c r="BM8" s="26">
        <f>'Orig. App C - restatement'!BK8-'Revised App C - restatement'!BK8</f>
        <v>0</v>
      </c>
      <c r="BN8" s="26">
        <f>'Orig. App C - restatement'!BL8-'Revised App C - restatement'!BL8</f>
        <v>0</v>
      </c>
      <c r="BO8" s="26">
        <f>'Orig. App C - restatement'!BM8-'Revised App C - restatement'!BM8</f>
        <v>0</v>
      </c>
      <c r="BP8" s="26">
        <f>'Orig. App C - restatement'!BN8-'Revised App C - restatement'!BN8</f>
        <v>0</v>
      </c>
      <c r="BQ8" s="26">
        <f>'Orig. App C - restatement'!BO8-'Revised App C - restatement'!BO8</f>
        <v>0</v>
      </c>
      <c r="BR8" s="26">
        <f>'Orig. App C - restatement'!BP8-'Revised App C - restatement'!BP8</f>
        <v>0</v>
      </c>
      <c r="BS8" s="26">
        <f>'Orig. App C - restatement'!BQ8-'Revised App C - restatement'!BQ8</f>
        <v>0</v>
      </c>
      <c r="BT8" s="26">
        <f>'Orig. App C - restatement'!BR8-'Revised App C - restatement'!BR8</f>
        <v>0</v>
      </c>
      <c r="BU8" s="26">
        <f>'Orig. App C - restatement'!BS8-'Revised App C - restatement'!BS8</f>
        <v>0</v>
      </c>
      <c r="BV8" s="26">
        <f>'Orig. App C - restatement'!BT8-'Revised App C - restatement'!BT8</f>
        <v>0</v>
      </c>
      <c r="BW8" s="26">
        <f>'Orig. App C - restatement'!BU8-'Revised App C - restatement'!BU8</f>
        <v>0</v>
      </c>
      <c r="BX8" s="26">
        <f>'Orig. App C - restatement'!BV8-'Revised App C - restatement'!BV8</f>
        <v>0</v>
      </c>
      <c r="BY8" s="26">
        <f>'Orig. App C - restatement'!BW8-'Revised App C - restatement'!BW8</f>
        <v>0</v>
      </c>
      <c r="BZ8" s="26">
        <f>'Orig. App C - restatement'!BX8-'Revised App C - restatement'!BX8</f>
        <v>0</v>
      </c>
      <c r="CA8" s="26">
        <f>'Orig. App C - restatement'!BY8-'Revised App C - restatement'!BY8</f>
        <v>0</v>
      </c>
      <c r="CB8" s="26">
        <f>'Orig. App C - restatement'!BZ8-'Revised App C - restatement'!BZ8</f>
        <v>0</v>
      </c>
      <c r="CC8" s="26">
        <f>'Orig. App C - restatement'!CA8-'Revised App C - restatement'!CA8</f>
        <v>0</v>
      </c>
      <c r="CD8" s="26">
        <f>'Orig. App C - restatement'!CB8-'Revised App C - restatement'!CB8</f>
        <v>0</v>
      </c>
      <c r="CE8" s="26">
        <f>'Orig. App C - restatement'!CC8-'Revised App C - restatement'!CC8</f>
        <v>0</v>
      </c>
      <c r="CF8" s="26">
        <f>'Orig. App C - restatement'!CD8-'Revised App C - restatement'!CD8</f>
        <v>0</v>
      </c>
      <c r="CG8" s="26">
        <f>'Orig. App C - restatement'!CE8-'Revised App C - restatement'!CE8</f>
        <v>0</v>
      </c>
      <c r="CH8" s="26">
        <f>'Orig. App C - restatement'!CF8-'Revised App C - restatement'!CF8</f>
        <v>0</v>
      </c>
      <c r="CI8" s="26">
        <f>'Orig. App C - restatement'!CG8-'Revised App C - restatement'!CG8</f>
        <v>0</v>
      </c>
      <c r="CJ8" s="26">
        <f>'Orig. App C - restatement'!CH8-'Revised App C - restatement'!CH8</f>
        <v>0</v>
      </c>
      <c r="CK8" s="26">
        <f>'Orig. App C - restatement'!CI8-'Revised App C - restatement'!CI8</f>
        <v>0</v>
      </c>
      <c r="CL8" s="26">
        <f>'Orig. App C - restatement'!CJ8-'Revised App C - restatement'!CJ8</f>
        <v>0</v>
      </c>
      <c r="CM8" s="26">
        <f>'Orig. App C - restatement'!CK8-'Revised App C - restatement'!CK8</f>
        <v>0</v>
      </c>
      <c r="CN8" s="26">
        <f>'Orig. App C - restatement'!CL8-'Revised App C - restatement'!CL8</f>
        <v>0</v>
      </c>
      <c r="CO8" s="26">
        <f>'Orig. App C - restatement'!CM8-'Revised App C - restatement'!CM8</f>
        <v>0</v>
      </c>
      <c r="CP8" s="26">
        <f>'Orig. App C - restatement'!CN8-'Revised App C - restatement'!CN8</f>
        <v>0</v>
      </c>
      <c r="CQ8" s="26">
        <f>'Orig. App C - restatement'!CO8-'Revised App C - restatement'!CO8</f>
        <v>0</v>
      </c>
      <c r="CR8" s="26">
        <f>'Orig. App C - restatement'!CP8-'Revised App C - restatement'!CP8</f>
        <v>0</v>
      </c>
      <c r="CS8" s="26">
        <f>'Orig. App C - restatement'!CQ8-'Revised App C - restatement'!CQ8</f>
        <v>0</v>
      </c>
      <c r="CT8" s="26">
        <f>'Orig. App C - restatement'!CR8-'Revised App C - restatement'!CR8</f>
        <v>0</v>
      </c>
      <c r="CU8" s="26">
        <f>'Orig. App C - restatement'!CS8-'Revised App C - restatement'!CS8</f>
        <v>0</v>
      </c>
      <c r="CV8" s="26">
        <f>'Orig. App C - restatement'!CT8-'Revised App C - restatement'!CT8</f>
        <v>0</v>
      </c>
      <c r="CW8" s="26">
        <f>'Orig. App C - restatement'!CU8-'Revised App C - restatement'!CU8</f>
        <v>0</v>
      </c>
      <c r="CX8" s="26">
        <f>'Orig. App C - restatement'!CV8-'Revised App C - restatement'!CV8</f>
        <v>0</v>
      </c>
      <c r="CY8" s="26">
        <f>'Orig. App C - restatement'!CW8-'Revised App C - restatement'!CW8</f>
        <v>0</v>
      </c>
      <c r="CZ8" s="26">
        <f>'Orig. App C - restatement'!CX8-'Revised App C - restatement'!CX8</f>
        <v>0</v>
      </c>
    </row>
    <row r="9" spans="4:104" x14ac:dyDescent="0.2">
      <c r="D9" s="15" t="s">
        <v>23</v>
      </c>
      <c r="E9" s="26">
        <f>'Orig. App C - restatement'!C9-'Revised App C - restatement'!C9</f>
        <v>0</v>
      </c>
      <c r="F9" s="26">
        <f>'Orig. App C - restatement'!D9-'Revised App C - restatement'!D9</f>
        <v>0</v>
      </c>
      <c r="G9" s="26">
        <f>'Orig. App C - restatement'!E9-'Revised App C - restatement'!E9</f>
        <v>0</v>
      </c>
      <c r="H9" s="26">
        <f>'Orig. App C - restatement'!F9-'Revised App C - restatement'!F9</f>
        <v>0</v>
      </c>
      <c r="I9" s="26">
        <f>'Orig. App C - restatement'!G9-'Revised App C - restatement'!G9</f>
        <v>0</v>
      </c>
      <c r="J9" s="26">
        <f>'Orig. App C - restatement'!H9-'Revised App C - restatement'!H9</f>
        <v>0</v>
      </c>
      <c r="K9" s="26">
        <f>'Orig. App C - restatement'!I9-'Revised App C - restatement'!I9</f>
        <v>0</v>
      </c>
      <c r="L9" s="26">
        <f>'Orig. App C - restatement'!J9-'Revised App C - restatement'!J9</f>
        <v>0</v>
      </c>
      <c r="M9" s="26">
        <f>'Orig. App C - restatement'!K9-'Revised App C - restatement'!K9</f>
        <v>0</v>
      </c>
      <c r="N9" s="26">
        <f>'Orig. App C - restatement'!L9-'Revised App C - restatement'!L9</f>
        <v>0</v>
      </c>
      <c r="O9" s="26">
        <f>'Orig. App C - restatement'!M9-'Revised App C - restatement'!M9</f>
        <v>0</v>
      </c>
      <c r="P9" s="26">
        <f>'Orig. App C - restatement'!N9-'Revised App C - restatement'!N9</f>
        <v>0</v>
      </c>
      <c r="Q9" s="26">
        <f>'Orig. App C - restatement'!O9-'Revised App C - restatement'!O9</f>
        <v>0</v>
      </c>
      <c r="R9" s="26">
        <f>'Orig. App C - restatement'!P9-'Revised App C - restatement'!P9</f>
        <v>0</v>
      </c>
      <c r="S9" s="26">
        <f>'Orig. App C - restatement'!Q9-'Revised App C - restatement'!Q9</f>
        <v>0</v>
      </c>
      <c r="T9" s="26">
        <f>'Orig. App C - restatement'!R9-'Revised App C - restatement'!R9</f>
        <v>0</v>
      </c>
      <c r="U9" s="26">
        <f>'Orig. App C - restatement'!S9-'Revised App C - restatement'!S9</f>
        <v>0</v>
      </c>
      <c r="V9" s="26">
        <f>'Orig. App C - restatement'!T9-'Revised App C - restatement'!T9</f>
        <v>0</v>
      </c>
      <c r="W9" s="26">
        <f>'Orig. App C - restatement'!U9-'Revised App C - restatement'!U9</f>
        <v>0</v>
      </c>
      <c r="X9" s="26">
        <f>'Orig. App C - restatement'!V9-'Revised App C - restatement'!V9</f>
        <v>0</v>
      </c>
      <c r="Y9" s="26">
        <f>'Orig. App C - restatement'!W9-'Revised App C - restatement'!W9</f>
        <v>0</v>
      </c>
      <c r="Z9" s="26">
        <f>'Orig. App C - restatement'!X9-'Revised App C - restatement'!X9</f>
        <v>0</v>
      </c>
      <c r="AA9" s="26">
        <f>'Orig. App C - restatement'!Y9-'Revised App C - restatement'!Y9</f>
        <v>0</v>
      </c>
      <c r="AB9" s="26">
        <f>'Orig. App C - restatement'!Z9-'Revised App C - restatement'!Z9</f>
        <v>0</v>
      </c>
      <c r="AC9" s="26">
        <f>'Orig. App C - restatement'!AA9-'Revised App C - restatement'!AA9</f>
        <v>0</v>
      </c>
      <c r="AD9" s="26">
        <f>'Orig. App C - restatement'!AB9-'Revised App C - restatement'!AB9</f>
        <v>0</v>
      </c>
      <c r="AE9" s="26">
        <f>'Orig. App C - restatement'!AC9-'Revised App C - restatement'!AC9</f>
        <v>0</v>
      </c>
      <c r="AF9" s="26">
        <f>'Orig. App C - restatement'!AD9-'Revised App C - restatement'!AD9</f>
        <v>0</v>
      </c>
      <c r="AG9" s="26">
        <f>'Orig. App C - restatement'!AE9-'Revised App C - restatement'!AE9</f>
        <v>0</v>
      </c>
      <c r="AH9" s="26">
        <f>'Orig. App C - restatement'!AF9-'Revised App C - restatement'!AF9</f>
        <v>0</v>
      </c>
      <c r="AI9" s="26">
        <f>'Orig. App C - restatement'!AG9-'Revised App C - restatement'!AG9</f>
        <v>0</v>
      </c>
      <c r="AJ9" s="26">
        <f>'Orig. App C - restatement'!AH9-'Revised App C - restatement'!AH9</f>
        <v>0</v>
      </c>
      <c r="AK9" s="26">
        <f>'Orig. App C - restatement'!AI9-'Revised App C - restatement'!AI9</f>
        <v>0</v>
      </c>
      <c r="AL9" s="26">
        <f>'Orig. App C - restatement'!AJ9-'Revised App C - restatement'!AJ9</f>
        <v>0</v>
      </c>
      <c r="AM9" s="26">
        <f>'Orig. App C - restatement'!AK9-'Revised App C - restatement'!AK9</f>
        <v>0</v>
      </c>
      <c r="AN9" s="26">
        <f>'Orig. App C - restatement'!AL9-'Revised App C - restatement'!AL9</f>
        <v>0</v>
      </c>
      <c r="AO9" s="26">
        <f>'Orig. App C - restatement'!AM9-'Revised App C - restatement'!AM9</f>
        <v>0</v>
      </c>
      <c r="AP9" s="26">
        <f>'Orig. App C - restatement'!AN9-'Revised App C - restatement'!AN9</f>
        <v>0</v>
      </c>
      <c r="AQ9" s="26">
        <f>'Orig. App C - restatement'!AO9-'Revised App C - restatement'!AO9</f>
        <v>0</v>
      </c>
      <c r="AR9" s="26">
        <f>'Orig. App C - restatement'!AP9-'Revised App C - restatement'!AP9</f>
        <v>0</v>
      </c>
      <c r="AS9" s="26">
        <f>'Orig. App C - restatement'!AQ9-'Revised App C - restatement'!AQ9</f>
        <v>0</v>
      </c>
      <c r="AT9" s="26">
        <f>'Orig. App C - restatement'!AR9-'Revised App C - restatement'!AR9</f>
        <v>0</v>
      </c>
      <c r="AU9" s="26">
        <f>'Orig. App C - restatement'!AS9-'Revised App C - restatement'!AS9</f>
        <v>0</v>
      </c>
      <c r="AV9" s="26">
        <f>'Orig. App C - restatement'!AT9-'Revised App C - restatement'!AT9</f>
        <v>0</v>
      </c>
      <c r="AW9" s="26">
        <f>'Orig. App C - restatement'!AU9-'Revised App C - restatement'!AU9</f>
        <v>0</v>
      </c>
      <c r="AX9" s="26">
        <f>'Orig. App C - restatement'!AV9-'Revised App C - restatement'!AV9</f>
        <v>0</v>
      </c>
      <c r="AY9" s="26">
        <f>'Orig. App C - restatement'!AW9-'Revised App C - restatement'!AW9</f>
        <v>0</v>
      </c>
      <c r="AZ9" s="26">
        <f>'Orig. App C - restatement'!AX9-'Revised App C - restatement'!AX9</f>
        <v>0</v>
      </c>
      <c r="BA9" s="26">
        <f>'Orig. App C - restatement'!AY9-'Revised App C - restatement'!AY9</f>
        <v>0</v>
      </c>
      <c r="BB9" s="26">
        <f>'Orig. App C - restatement'!AZ9-'Revised App C - restatement'!AZ9</f>
        <v>0</v>
      </c>
      <c r="BC9" s="26">
        <f>'Orig. App C - restatement'!BA9-'Revised App C - restatement'!BA9</f>
        <v>0</v>
      </c>
      <c r="BD9" s="26">
        <f>'Orig. App C - restatement'!BB9-'Revised App C - restatement'!BB9</f>
        <v>0</v>
      </c>
      <c r="BE9" s="26">
        <f>'Orig. App C - restatement'!BC9-'Revised App C - restatement'!BC9</f>
        <v>0</v>
      </c>
      <c r="BF9" s="26">
        <f>'Orig. App C - restatement'!BD9-'Revised App C - restatement'!BD9</f>
        <v>0</v>
      </c>
      <c r="BG9" s="26">
        <f>'Orig. App C - restatement'!BE9-'Revised App C - restatement'!BE9</f>
        <v>0</v>
      </c>
      <c r="BH9" s="26">
        <f>'Orig. App C - restatement'!BF9-'Revised App C - restatement'!BF9</f>
        <v>0</v>
      </c>
      <c r="BI9" s="26">
        <f>'Orig. App C - restatement'!BG9-'Revised App C - restatement'!BG9</f>
        <v>0</v>
      </c>
      <c r="BJ9" s="26">
        <f>'Orig. App C - restatement'!BH9-'Revised App C - restatement'!BH9</f>
        <v>0</v>
      </c>
      <c r="BK9" s="26">
        <f>'Orig. App C - restatement'!BI9-'Revised App C - restatement'!BI9</f>
        <v>0</v>
      </c>
      <c r="BL9" s="26">
        <f>'Orig. App C - restatement'!BJ9-'Revised App C - restatement'!BJ9</f>
        <v>0</v>
      </c>
      <c r="BM9" s="26">
        <f>'Orig. App C - restatement'!BK9-'Revised App C - restatement'!BK9</f>
        <v>0</v>
      </c>
      <c r="BN9" s="26">
        <f>'Orig. App C - restatement'!BL9-'Revised App C - restatement'!BL9</f>
        <v>0</v>
      </c>
      <c r="BO9" s="26">
        <f>'Orig. App C - restatement'!BM9-'Revised App C - restatement'!BM9</f>
        <v>0</v>
      </c>
      <c r="BP9" s="26">
        <f>'Orig. App C - restatement'!BN9-'Revised App C - restatement'!BN9</f>
        <v>0</v>
      </c>
      <c r="BQ9" s="26">
        <f>'Orig. App C - restatement'!BO9-'Revised App C - restatement'!BO9</f>
        <v>0</v>
      </c>
      <c r="BR9" s="26">
        <f>'Orig. App C - restatement'!BP9-'Revised App C - restatement'!BP9</f>
        <v>0</v>
      </c>
      <c r="BS9" s="26">
        <f>'Orig. App C - restatement'!BQ9-'Revised App C - restatement'!BQ9</f>
        <v>0</v>
      </c>
      <c r="BT9" s="26">
        <f>'Orig. App C - restatement'!BR9-'Revised App C - restatement'!BR9</f>
        <v>0</v>
      </c>
      <c r="BU9" s="26">
        <f>'Orig. App C - restatement'!BS9-'Revised App C - restatement'!BS9</f>
        <v>0</v>
      </c>
      <c r="BV9" s="26">
        <f>'Orig. App C - restatement'!BT9-'Revised App C - restatement'!BT9</f>
        <v>0</v>
      </c>
      <c r="BW9" s="26">
        <f>'Orig. App C - restatement'!BU9-'Revised App C - restatement'!BU9</f>
        <v>0</v>
      </c>
      <c r="BX9" s="26">
        <f>'Orig. App C - restatement'!BV9-'Revised App C - restatement'!BV9</f>
        <v>0</v>
      </c>
      <c r="BY9" s="26">
        <f>'Orig. App C - restatement'!BW9-'Revised App C - restatement'!BW9</f>
        <v>0</v>
      </c>
      <c r="BZ9" s="26">
        <f>'Orig. App C - restatement'!BX9-'Revised App C - restatement'!BX9</f>
        <v>0</v>
      </c>
      <c r="CA9" s="26">
        <f>'Orig. App C - restatement'!BY9-'Revised App C - restatement'!BY9</f>
        <v>0</v>
      </c>
      <c r="CB9" s="26">
        <f>'Orig. App C - restatement'!BZ9-'Revised App C - restatement'!BZ9</f>
        <v>0</v>
      </c>
      <c r="CC9" s="26">
        <f>'Orig. App C - restatement'!CA9-'Revised App C - restatement'!CA9</f>
        <v>0</v>
      </c>
      <c r="CD9" s="26">
        <f>'Orig. App C - restatement'!CB9-'Revised App C - restatement'!CB9</f>
        <v>0</v>
      </c>
      <c r="CE9" s="26">
        <f>'Orig. App C - restatement'!CC9-'Revised App C - restatement'!CC9</f>
        <v>0</v>
      </c>
      <c r="CF9" s="26">
        <f>'Orig. App C - restatement'!CD9-'Revised App C - restatement'!CD9</f>
        <v>0</v>
      </c>
      <c r="CG9" s="26">
        <f>'Orig. App C - restatement'!CE9-'Revised App C - restatement'!CE9</f>
        <v>0</v>
      </c>
      <c r="CH9" s="26">
        <f>'Orig. App C - restatement'!CF9-'Revised App C - restatement'!CF9</f>
        <v>0</v>
      </c>
      <c r="CI9" s="26">
        <f>'Orig. App C - restatement'!CG9-'Revised App C - restatement'!CG9</f>
        <v>0</v>
      </c>
      <c r="CJ9" s="26">
        <f>'Orig. App C - restatement'!CH9-'Revised App C - restatement'!CH9</f>
        <v>0</v>
      </c>
      <c r="CK9" s="26">
        <f>'Orig. App C - restatement'!CI9-'Revised App C - restatement'!CI9</f>
        <v>0</v>
      </c>
      <c r="CL9" s="26">
        <f>'Orig. App C - restatement'!CJ9-'Revised App C - restatement'!CJ9</f>
        <v>0</v>
      </c>
      <c r="CM9" s="26">
        <f>'Orig. App C - restatement'!CK9-'Revised App C - restatement'!CK9</f>
        <v>0</v>
      </c>
      <c r="CN9" s="26">
        <f>'Orig. App C - restatement'!CL9-'Revised App C - restatement'!CL9</f>
        <v>0</v>
      </c>
      <c r="CO9" s="26">
        <f>'Orig. App C - restatement'!CM9-'Revised App C - restatement'!CM9</f>
        <v>0</v>
      </c>
      <c r="CP9" s="26">
        <f>'Orig. App C - restatement'!CN9-'Revised App C - restatement'!CN9</f>
        <v>0</v>
      </c>
      <c r="CQ9" s="26">
        <f>'Orig. App C - restatement'!CO9-'Revised App C - restatement'!CO9</f>
        <v>0</v>
      </c>
      <c r="CR9" s="26">
        <f>'Orig. App C - restatement'!CP9-'Revised App C - restatement'!CP9</f>
        <v>0</v>
      </c>
      <c r="CS9" s="26">
        <f>'Orig. App C - restatement'!CQ9-'Revised App C - restatement'!CQ9</f>
        <v>0</v>
      </c>
      <c r="CT9" s="26">
        <f>'Orig. App C - restatement'!CR9-'Revised App C - restatement'!CR9</f>
        <v>0</v>
      </c>
      <c r="CU9" s="26">
        <f>'Orig. App C - restatement'!CS9-'Revised App C - restatement'!CS9</f>
        <v>0</v>
      </c>
      <c r="CV9" s="26">
        <f>'Orig. App C - restatement'!CT9-'Revised App C - restatement'!CT9</f>
        <v>0</v>
      </c>
      <c r="CW9" s="26">
        <f>'Orig. App C - restatement'!CU9-'Revised App C - restatement'!CU9</f>
        <v>0</v>
      </c>
      <c r="CX9" s="26">
        <f>'Orig. App C - restatement'!CV9-'Revised App C - restatement'!CV9</f>
        <v>0</v>
      </c>
      <c r="CY9" s="26">
        <f>'Orig. App C - restatement'!CW9-'Revised App C - restatement'!CW9</f>
        <v>0</v>
      </c>
      <c r="CZ9" s="26">
        <f>'Orig. App C - restatement'!CX9-'Revised App C - restatement'!CX9</f>
        <v>0</v>
      </c>
    </row>
    <row r="10" spans="4:104" x14ac:dyDescent="0.2">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x14ac:dyDescent="0.2">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x14ac:dyDescent="0.2">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f t="shared" si="0"/>
        <v>0</v>
      </c>
      <c r="BN12" s="22">
        <f t="shared" si="0"/>
        <v>0</v>
      </c>
      <c r="BO12" s="22">
        <f t="shared" si="0"/>
        <v>0</v>
      </c>
      <c r="BP12" s="22">
        <f t="shared" si="0"/>
        <v>0</v>
      </c>
      <c r="BQ12" s="22">
        <f t="shared" si="0"/>
        <v>0</v>
      </c>
      <c r="BR12" s="22">
        <f t="shared" ref="BR12:CZ12" si="1">SUM(BR9,BR14)</f>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c r="CY12" s="22">
        <f t="shared" si="1"/>
        <v>0</v>
      </c>
      <c r="CZ12" s="22">
        <f t="shared" si="1"/>
        <v>0</v>
      </c>
    </row>
    <row r="13" spans="4:104" x14ac:dyDescent="0.2">
      <c r="D13" s="21" t="s">
        <v>121</v>
      </c>
      <c r="E13" s="26">
        <f>'Revised App C - restatement'!C13-'Orig. App C - restatement'!C13</f>
        <v>0</v>
      </c>
      <c r="F13" s="26">
        <f>'Revised App C - restatement'!D13-'Orig. App C - restatement'!D13</f>
        <v>0</v>
      </c>
      <c r="G13" s="26">
        <f>'Revised App C - restatement'!E13-'Orig. App C - restatement'!E13</f>
        <v>0</v>
      </c>
      <c r="H13" s="26">
        <f>'Revised App C - restatement'!F13-'Orig. App C - restatement'!F13</f>
        <v>0</v>
      </c>
      <c r="I13" s="26">
        <f>'Revised App C - restatement'!G13-'Orig. App C - restatement'!G13</f>
        <v>0</v>
      </c>
      <c r="J13" s="26">
        <f>'Revised App C - restatement'!H13-'Orig. App C - restatement'!H13</f>
        <v>0</v>
      </c>
      <c r="K13" s="26">
        <f>'Revised App C - restatement'!I13-'Orig. App C - restatement'!I13</f>
        <v>0</v>
      </c>
      <c r="L13" s="26">
        <f>'Revised App C - restatement'!J13-'Orig. App C - restatement'!J13</f>
        <v>0</v>
      </c>
      <c r="M13" s="26">
        <f>'Revised App C - restatement'!K13-'Orig. App C - restatement'!K13</f>
        <v>0</v>
      </c>
      <c r="N13" s="26">
        <f>'Revised App C - restatement'!L13-'Orig. App C - restatement'!L13</f>
        <v>0</v>
      </c>
      <c r="O13" s="26">
        <f>'Revised App C - restatement'!M13-'Orig. App C - restatement'!M13</f>
        <v>0</v>
      </c>
      <c r="P13" s="26">
        <f>'Revised App C - restatement'!N13-'Orig. App C - restatement'!N13</f>
        <v>0</v>
      </c>
      <c r="Q13" s="26">
        <f>'Revised App C - restatement'!O13-'Orig. App C - restatement'!O13</f>
        <v>0</v>
      </c>
      <c r="R13" s="26">
        <f>'Revised App C - restatement'!P13-'Orig. App C - restatement'!P13</f>
        <v>0</v>
      </c>
      <c r="S13" s="26">
        <f>'Revised App C - restatement'!Q13-'Orig. App C - restatement'!Q13</f>
        <v>0</v>
      </c>
      <c r="T13" s="26">
        <f>'Revised App C - restatement'!R13-'Orig. App C - restatement'!R13</f>
        <v>0</v>
      </c>
      <c r="U13" s="26">
        <f>'Revised App C - restatement'!S13-'Orig. App C - restatement'!S13</f>
        <v>0</v>
      </c>
      <c r="V13" s="26">
        <f>'Revised App C - restatement'!T13-'Orig. App C - restatement'!T13</f>
        <v>0</v>
      </c>
      <c r="W13" s="26">
        <f>'Revised App C - restatement'!U13-'Orig. App C - restatement'!U13</f>
        <v>0</v>
      </c>
      <c r="X13" s="26">
        <f>'Revised App C - restatement'!V13-'Orig. App C - restatement'!V13</f>
        <v>0</v>
      </c>
      <c r="Y13" s="26">
        <f>'Revised App C - restatement'!W13-'Orig. App C - restatement'!W13</f>
        <v>0</v>
      </c>
      <c r="Z13" s="26">
        <f>'Revised App C - restatement'!X13-'Orig. App C - restatement'!X13</f>
        <v>0</v>
      </c>
      <c r="AA13" s="26">
        <f>'Revised App C - restatement'!Y13-'Orig. App C - restatement'!Y13</f>
        <v>0</v>
      </c>
      <c r="AB13" s="26">
        <f>'Revised App C - restatement'!Z13-'Orig. App C - restatement'!Z13</f>
        <v>0</v>
      </c>
      <c r="AC13" s="26">
        <f>'Revised App C - restatement'!AA13-'Orig. App C - restatement'!AA13</f>
        <v>0</v>
      </c>
      <c r="AD13" s="26">
        <f>'Revised App C - restatement'!AB13-'Orig. App C - restatement'!AB13</f>
        <v>0</v>
      </c>
      <c r="AE13" s="26">
        <f>'Revised App C - restatement'!AC13-'Orig. App C - restatement'!AC13</f>
        <v>0</v>
      </c>
      <c r="AF13" s="26">
        <f>'Revised App C - restatement'!AD13-'Orig. App C - restatement'!AD13</f>
        <v>0</v>
      </c>
      <c r="AG13" s="26">
        <f>'Revised App C - restatement'!AE13-'Orig. App C - restatement'!AE13</f>
        <v>0</v>
      </c>
      <c r="AH13" s="26">
        <f>'Revised App C - restatement'!AF13-'Orig. App C - restatement'!AF13</f>
        <v>0</v>
      </c>
      <c r="AI13" s="26">
        <f>'Revised App C - restatement'!AG13-'Orig. App C - restatement'!AG13</f>
        <v>0</v>
      </c>
      <c r="AJ13" s="26">
        <f>'Revised App C - restatement'!AH13-'Orig. App C - restatement'!AH13</f>
        <v>0</v>
      </c>
      <c r="AK13" s="26">
        <f>'Revised App C - restatement'!AI13-'Orig. App C - restatement'!AI13</f>
        <v>0</v>
      </c>
      <c r="AL13" s="26">
        <f>'Revised App C - restatement'!AJ13-'Orig. App C - restatement'!AJ13</f>
        <v>0</v>
      </c>
      <c r="AM13" s="26">
        <f>'Revised App C - restatement'!AK13-'Orig. App C - restatement'!AK13</f>
        <v>0</v>
      </c>
      <c r="AN13" s="26">
        <f>'Revised App C - restatement'!AL13-'Orig. App C - restatement'!AL13</f>
        <v>0</v>
      </c>
      <c r="AO13" s="26">
        <f>'Revised App C - restatement'!AM13-'Orig. App C - restatement'!AM13</f>
        <v>0</v>
      </c>
      <c r="AP13" s="26">
        <f>'Revised App C - restatement'!AN13-'Orig. App C - restatement'!AN13</f>
        <v>0</v>
      </c>
      <c r="AQ13" s="26">
        <f>'Revised App C - restatement'!AO13-'Orig. App C - restatement'!AO13</f>
        <v>0</v>
      </c>
      <c r="AR13" s="26">
        <f>'Revised App C - restatement'!AP13-'Orig. App C - restatement'!AP13</f>
        <v>0</v>
      </c>
      <c r="AS13" s="26">
        <f>'Revised App C - restatement'!AQ13-'Orig. App C - restatement'!AQ13</f>
        <v>0</v>
      </c>
      <c r="AT13" s="26">
        <f>'Revised App C - restatement'!AR13-'Orig. App C - restatement'!AR13</f>
        <v>0</v>
      </c>
      <c r="AU13" s="26">
        <f>'Revised App C - restatement'!AS13-'Orig. App C - restatement'!AS13</f>
        <v>0</v>
      </c>
      <c r="AV13" s="26">
        <f>'Revised App C - restatement'!AT13-'Orig. App C - restatement'!AT13</f>
        <v>0</v>
      </c>
      <c r="AW13" s="26">
        <f>'Revised App C - restatement'!AU13-'Orig. App C - restatement'!AU13</f>
        <v>0</v>
      </c>
      <c r="AX13" s="26">
        <f>'Revised App C - restatement'!AV13-'Orig. App C - restatement'!AV13</f>
        <v>0</v>
      </c>
      <c r="AY13" s="26">
        <f>'Revised App C - restatement'!AW13-'Orig. App C - restatement'!AW13</f>
        <v>0</v>
      </c>
      <c r="AZ13" s="26">
        <f>'Revised App C - restatement'!AX13-'Orig. App C - restatement'!AX13</f>
        <v>0</v>
      </c>
      <c r="BA13" s="26">
        <f>'Revised App C - restatement'!AY13-'Orig. App C - restatement'!AY13</f>
        <v>0</v>
      </c>
      <c r="BB13" s="26">
        <f>'Revised App C - restatement'!AZ13-'Orig. App C - restatement'!AZ13</f>
        <v>0</v>
      </c>
      <c r="BC13" s="26">
        <f>'Revised App C - restatement'!BA13-'Orig. App C - restatement'!BA13</f>
        <v>0</v>
      </c>
      <c r="BD13" s="26">
        <f>'Revised App C - restatement'!BB13-'Orig. App C - restatement'!BB13</f>
        <v>0</v>
      </c>
      <c r="BE13" s="26">
        <f>'Revised App C - restatement'!BC13-'Orig. App C - restatement'!BC13</f>
        <v>0</v>
      </c>
      <c r="BF13" s="26">
        <f>'Revised App C - restatement'!BD13-'Orig. App C - restatement'!BD13</f>
        <v>0</v>
      </c>
      <c r="BG13" s="26">
        <f>'Revised App C - restatement'!BE13-'Orig. App C - restatement'!BE13</f>
        <v>0</v>
      </c>
      <c r="BH13" s="26">
        <f>'Revised App C - restatement'!BF13-'Orig. App C - restatement'!BF13</f>
        <v>0</v>
      </c>
      <c r="BI13" s="26">
        <f>'Revised App C - restatement'!BG13-'Orig. App C - restatement'!BG13</f>
        <v>0</v>
      </c>
      <c r="BJ13" s="26">
        <f>'Revised App C - restatement'!BH13-'Orig. App C - restatement'!BH13</f>
        <v>0</v>
      </c>
      <c r="BK13" s="26">
        <f>'Revised App C - restatement'!BI13-'Orig. App C - restatement'!BI13</f>
        <v>0</v>
      </c>
      <c r="BL13" s="26">
        <f>'Revised App C - restatement'!BJ13-'Orig. App C - restatement'!BJ13</f>
        <v>0</v>
      </c>
      <c r="BM13" s="26">
        <f>'Revised App C - restatement'!BK13-'Orig. App C - restatement'!BK13</f>
        <v>0</v>
      </c>
      <c r="BN13" s="26">
        <f>'Revised App C - restatement'!BL13-'Orig. App C - restatement'!BL13</f>
        <v>0</v>
      </c>
      <c r="BO13" s="26">
        <f>'Revised App C - restatement'!BM13-'Orig. App C - restatement'!BM13</f>
        <v>0</v>
      </c>
      <c r="BP13" s="26">
        <f>'Revised App C - restatement'!BN13-'Orig. App C - restatement'!BN13</f>
        <v>0</v>
      </c>
      <c r="BQ13" s="26">
        <f>'Revised App C - restatement'!BO13-'Orig. App C - restatement'!BO13</f>
        <v>0</v>
      </c>
      <c r="BR13" s="26">
        <f>'Revised App C - restatement'!BP13-'Orig. App C - restatement'!BP13</f>
        <v>0</v>
      </c>
      <c r="BS13" s="26">
        <f>'Revised App C - restatement'!BQ13-'Orig. App C - restatement'!BQ13</f>
        <v>0</v>
      </c>
      <c r="BT13" s="26">
        <f>'Revised App C - restatement'!BR13-'Orig. App C - restatement'!BR13</f>
        <v>0</v>
      </c>
      <c r="BU13" s="26">
        <f>'Revised App C - restatement'!BS13-'Orig. App C - restatement'!BS13</f>
        <v>0</v>
      </c>
      <c r="BV13" s="26">
        <f>'Revised App C - restatement'!BT13-'Orig. App C - restatement'!BT13</f>
        <v>0</v>
      </c>
      <c r="BW13" s="26">
        <f>'Revised App C - restatement'!BU13-'Orig. App C - restatement'!BU13</f>
        <v>0</v>
      </c>
      <c r="BX13" s="26">
        <f>'Revised App C - restatement'!BV13-'Orig. App C - restatement'!BV13</f>
        <v>0</v>
      </c>
      <c r="BY13" s="26">
        <f>'Revised App C - restatement'!BW13-'Orig. App C - restatement'!BW13</f>
        <v>0</v>
      </c>
      <c r="BZ13" s="26">
        <f>'Revised App C - restatement'!BX13-'Orig. App C - restatement'!BX13</f>
        <v>0</v>
      </c>
      <c r="CA13" s="26">
        <f>'Revised App C - restatement'!BY13-'Orig. App C - restatement'!BY13</f>
        <v>0</v>
      </c>
      <c r="CB13" s="26">
        <f>'Revised App C - restatement'!BZ13-'Orig. App C - restatement'!BZ13</f>
        <v>0</v>
      </c>
      <c r="CC13" s="26">
        <f>'Revised App C - restatement'!CA13-'Orig. App C - restatement'!CA13</f>
        <v>0</v>
      </c>
      <c r="CD13" s="26">
        <f>'Revised App C - restatement'!CB13-'Orig. App C - restatement'!CB13</f>
        <v>0</v>
      </c>
      <c r="CE13" s="26">
        <f>'Revised App C - restatement'!CC13-'Orig. App C - restatement'!CC13</f>
        <v>0</v>
      </c>
      <c r="CF13" s="26">
        <f>'Revised App C - restatement'!CD13-'Orig. App C - restatement'!CD13</f>
        <v>0</v>
      </c>
      <c r="CG13" s="26">
        <f>'Revised App C - restatement'!CE13-'Orig. App C - restatement'!CE13</f>
        <v>0</v>
      </c>
      <c r="CH13" s="26">
        <f>'Revised App C - restatement'!CF13-'Orig. App C - restatement'!CF13</f>
        <v>0</v>
      </c>
      <c r="CI13" s="26">
        <f>'Revised App C - restatement'!CG13-'Orig. App C - restatement'!CG13</f>
        <v>0</v>
      </c>
      <c r="CJ13" s="26">
        <f>'Revised App C - restatement'!CH13-'Orig. App C - restatement'!CH13</f>
        <v>0</v>
      </c>
      <c r="CK13" s="26">
        <f>'Revised App C - restatement'!CI13-'Orig. App C - restatement'!CI13</f>
        <v>0</v>
      </c>
      <c r="CL13" s="26">
        <f>'Revised App C - restatement'!CJ13-'Orig. App C - restatement'!CJ13</f>
        <v>0</v>
      </c>
      <c r="CM13" s="26">
        <f>'Revised App C - restatement'!CK13-'Orig. App C - restatement'!CK13</f>
        <v>0</v>
      </c>
      <c r="CN13" s="26">
        <f>'Revised App C - restatement'!CL13-'Orig. App C - restatement'!CL13</f>
        <v>0</v>
      </c>
      <c r="CO13" s="26">
        <f>'Revised App C - restatement'!CM13-'Orig. App C - restatement'!CM13</f>
        <v>0</v>
      </c>
      <c r="CP13" s="26">
        <f>'Revised App C - restatement'!CN13-'Orig. App C - restatement'!CN13</f>
        <v>0</v>
      </c>
      <c r="CQ13" s="26">
        <f>'Revised App C - restatement'!CO13-'Orig. App C - restatement'!CO13</f>
        <v>0</v>
      </c>
      <c r="CR13" s="26">
        <f>'Revised App C - restatement'!CP13-'Orig. App C - restatement'!CP13</f>
        <v>0</v>
      </c>
      <c r="CS13" s="26">
        <f>'Revised App C - restatement'!CQ13-'Orig. App C - restatement'!CQ13</f>
        <v>0</v>
      </c>
      <c r="CT13" s="26">
        <f>'Revised App C - restatement'!CR13-'Orig. App C - restatement'!CR13</f>
        <v>0</v>
      </c>
      <c r="CU13" s="26">
        <f>'Revised App C - restatement'!CS13-'Orig. App C - restatement'!CS13</f>
        <v>0</v>
      </c>
      <c r="CV13" s="26">
        <f>'Revised App C - restatement'!CT13-'Orig. App C - restatement'!CT13</f>
        <v>0</v>
      </c>
      <c r="CW13" s="26">
        <f>'Revised App C - restatement'!CU13-'Orig. App C - restatement'!CU13</f>
        <v>0</v>
      </c>
      <c r="CX13" s="26">
        <f>'Revised App C - restatement'!CV13-'Orig. App C - restatement'!CV13</f>
        <v>0</v>
      </c>
      <c r="CY13" s="26">
        <f>'Revised App C - restatement'!CW13-'Orig. App C - restatement'!CW13</f>
        <v>0</v>
      </c>
      <c r="CZ13" s="26">
        <f>'Revised App C - restatement'!CX13-'Orig. App C - restatement'!CX13</f>
        <v>0</v>
      </c>
    </row>
    <row r="14" spans="4:104" x14ac:dyDescent="0.2">
      <c r="D14" s="21" t="s">
        <v>25</v>
      </c>
      <c r="E14" s="26">
        <f>'Orig. App C - restatement'!C14-'Revised App C - restatement'!C14</f>
        <v>0</v>
      </c>
      <c r="F14" s="26">
        <f>'Orig. App C - restatement'!D14-'Revised App C - restatement'!D14</f>
        <v>0</v>
      </c>
      <c r="G14" s="26">
        <f>'Orig. App C - restatement'!E14-'Revised App C - restatement'!E14</f>
        <v>0</v>
      </c>
      <c r="H14" s="26">
        <f>'Orig. App C - restatement'!F14-'Revised App C - restatement'!F14</f>
        <v>0</v>
      </c>
      <c r="I14" s="26">
        <f>'Orig. App C - restatement'!G14-'Revised App C - restatement'!G14</f>
        <v>0</v>
      </c>
      <c r="J14" s="26">
        <f>'Orig. App C - restatement'!H14-'Revised App C - restatement'!H14</f>
        <v>0</v>
      </c>
      <c r="K14" s="26">
        <f>'Orig. App C - restatement'!I14-'Revised App C - restatement'!I14</f>
        <v>0</v>
      </c>
      <c r="L14" s="26">
        <f>'Orig. App C - restatement'!J14-'Revised App C - restatement'!J14</f>
        <v>0</v>
      </c>
      <c r="M14" s="26">
        <f>'Orig. App C - restatement'!K14-'Revised App C - restatement'!K14</f>
        <v>0</v>
      </c>
      <c r="N14" s="26">
        <f>'Orig. App C - restatement'!L14-'Revised App C - restatement'!L14</f>
        <v>0</v>
      </c>
      <c r="O14" s="26">
        <f>'Orig. App C - restatement'!M14-'Revised App C - restatement'!M14</f>
        <v>0</v>
      </c>
      <c r="P14" s="26">
        <f>'Orig. App C - restatement'!N14-'Revised App C - restatement'!N14</f>
        <v>0</v>
      </c>
      <c r="Q14" s="26">
        <f>'Orig. App C - restatement'!O14-'Revised App C - restatement'!O14</f>
        <v>0</v>
      </c>
      <c r="R14" s="26">
        <f>'Orig. App C - restatement'!P14-'Revised App C - restatement'!P14</f>
        <v>0</v>
      </c>
      <c r="S14" s="26">
        <f>'Orig. App C - restatement'!Q14-'Revised App C - restatement'!Q14</f>
        <v>0</v>
      </c>
      <c r="T14" s="26">
        <f>'Orig. App C - restatement'!R14-'Revised App C - restatement'!R14</f>
        <v>0</v>
      </c>
      <c r="U14" s="26">
        <f>'Orig. App C - restatement'!S14-'Revised App C - restatement'!S14</f>
        <v>0</v>
      </c>
      <c r="V14" s="26">
        <f>'Orig. App C - restatement'!T14-'Revised App C - restatement'!T14</f>
        <v>0</v>
      </c>
      <c r="W14" s="26">
        <f>'Orig. App C - restatement'!U14-'Revised App C - restatement'!U14</f>
        <v>0</v>
      </c>
      <c r="X14" s="26">
        <f>'Orig. App C - restatement'!V14-'Revised App C - restatement'!V14</f>
        <v>0</v>
      </c>
      <c r="Y14" s="26">
        <f>'Orig. App C - restatement'!W14-'Revised App C - restatement'!W14</f>
        <v>0</v>
      </c>
      <c r="Z14" s="26">
        <f>'Orig. App C - restatement'!X14-'Revised App C - restatement'!X14</f>
        <v>0</v>
      </c>
      <c r="AA14" s="26">
        <f>'Orig. App C - restatement'!Y14-'Revised App C - restatement'!Y14</f>
        <v>0</v>
      </c>
      <c r="AB14" s="26">
        <f>'Orig. App C - restatement'!Z14-'Revised App C - restatement'!Z14</f>
        <v>0</v>
      </c>
      <c r="AC14" s="26">
        <f>'Orig. App C - restatement'!AA14-'Revised App C - restatement'!AA14</f>
        <v>0</v>
      </c>
      <c r="AD14" s="26">
        <f>'Orig. App C - restatement'!AB14-'Revised App C - restatement'!AB14</f>
        <v>0</v>
      </c>
      <c r="AE14" s="26">
        <f>'Orig. App C - restatement'!AC14-'Revised App C - restatement'!AC14</f>
        <v>0</v>
      </c>
      <c r="AF14" s="26">
        <f>'Orig. App C - restatement'!AD14-'Revised App C - restatement'!AD14</f>
        <v>0</v>
      </c>
      <c r="AG14" s="26">
        <f>'Orig. App C - restatement'!AE14-'Revised App C - restatement'!AE14</f>
        <v>0</v>
      </c>
      <c r="AH14" s="26">
        <f>'Orig. App C - restatement'!AF14-'Revised App C - restatement'!AF14</f>
        <v>0</v>
      </c>
      <c r="AI14" s="26">
        <f>'Orig. App C - restatement'!AG14-'Revised App C - restatement'!AG14</f>
        <v>0</v>
      </c>
      <c r="AJ14" s="26">
        <f>'Orig. App C - restatement'!AH14-'Revised App C - restatement'!AH14</f>
        <v>0</v>
      </c>
      <c r="AK14" s="26">
        <f>'Orig. App C - restatement'!AI14-'Revised App C - restatement'!AI14</f>
        <v>0</v>
      </c>
      <c r="AL14" s="26">
        <f>'Orig. App C - restatement'!AJ14-'Revised App C - restatement'!AJ14</f>
        <v>0</v>
      </c>
      <c r="AM14" s="26">
        <f>'Orig. App C - restatement'!AK14-'Revised App C - restatement'!AK14</f>
        <v>0</v>
      </c>
      <c r="AN14" s="26">
        <f>'Orig. App C - restatement'!AL14-'Revised App C - restatement'!AL14</f>
        <v>0</v>
      </c>
      <c r="AO14" s="26">
        <f>'Orig. App C - restatement'!AM14-'Revised App C - restatement'!AM14</f>
        <v>0</v>
      </c>
      <c r="AP14" s="26">
        <f>'Orig. App C - restatement'!AN14-'Revised App C - restatement'!AN14</f>
        <v>0</v>
      </c>
      <c r="AQ14" s="26">
        <f>'Orig. App C - restatement'!AO14-'Revised App C - restatement'!AO14</f>
        <v>0</v>
      </c>
      <c r="AR14" s="26">
        <f>'Orig. App C - restatement'!AP14-'Revised App C - restatement'!AP14</f>
        <v>0</v>
      </c>
      <c r="AS14" s="26">
        <f>'Orig. App C - restatement'!AQ14-'Revised App C - restatement'!AQ14</f>
        <v>0</v>
      </c>
      <c r="AT14" s="26">
        <f>'Orig. App C - restatement'!AR14-'Revised App C - restatement'!AR14</f>
        <v>0</v>
      </c>
      <c r="AU14" s="26">
        <f>'Orig. App C - restatement'!AS14-'Revised App C - restatement'!AS14</f>
        <v>0</v>
      </c>
      <c r="AV14" s="26">
        <f>'Orig. App C - restatement'!AT14-'Revised App C - restatement'!AT14</f>
        <v>0</v>
      </c>
      <c r="AW14" s="26">
        <f>'Orig. App C - restatement'!AU14-'Revised App C - restatement'!AU14</f>
        <v>0</v>
      </c>
      <c r="AX14" s="26">
        <f>'Orig. App C - restatement'!AV14-'Revised App C - restatement'!AV14</f>
        <v>0</v>
      </c>
      <c r="AY14" s="26">
        <f>'Orig. App C - restatement'!AW14-'Revised App C - restatement'!AW14</f>
        <v>0</v>
      </c>
      <c r="AZ14" s="26">
        <f>'Orig. App C - restatement'!AX14-'Revised App C - restatement'!AX14</f>
        <v>0</v>
      </c>
      <c r="BA14" s="26">
        <f>'Orig. App C - restatement'!AY14-'Revised App C - restatement'!AY14</f>
        <v>0</v>
      </c>
      <c r="BB14" s="26">
        <f>'Orig. App C - restatement'!AZ14-'Revised App C - restatement'!AZ14</f>
        <v>0</v>
      </c>
      <c r="BC14" s="26">
        <f>'Orig. App C - restatement'!BA14-'Revised App C - restatement'!BA14</f>
        <v>0</v>
      </c>
      <c r="BD14" s="26">
        <f>'Orig. App C - restatement'!BB14-'Revised App C - restatement'!BB14</f>
        <v>0</v>
      </c>
      <c r="BE14" s="26">
        <f>'Orig. App C - restatement'!BC14-'Revised App C - restatement'!BC14</f>
        <v>0</v>
      </c>
      <c r="BF14" s="26">
        <f>'Orig. App C - restatement'!BD14-'Revised App C - restatement'!BD14</f>
        <v>0</v>
      </c>
      <c r="BG14" s="26">
        <f>'Orig. App C - restatement'!BE14-'Revised App C - restatement'!BE14</f>
        <v>0</v>
      </c>
      <c r="BH14" s="26">
        <f>'Orig. App C - restatement'!BF14-'Revised App C - restatement'!BF14</f>
        <v>0</v>
      </c>
      <c r="BI14" s="26">
        <f>'Orig. App C - restatement'!BG14-'Revised App C - restatement'!BG14</f>
        <v>0</v>
      </c>
      <c r="BJ14" s="26">
        <f>'Orig. App C - restatement'!BH14-'Revised App C - restatement'!BH14</f>
        <v>0</v>
      </c>
      <c r="BK14" s="26">
        <f>'Orig. App C - restatement'!BI14-'Revised App C - restatement'!BI14</f>
        <v>0</v>
      </c>
      <c r="BL14" s="26">
        <f>'Orig. App C - restatement'!BJ14-'Revised App C - restatement'!BJ14</f>
        <v>0</v>
      </c>
      <c r="BM14" s="26">
        <f>'Orig. App C - restatement'!BK14-'Revised App C - restatement'!BK14</f>
        <v>0</v>
      </c>
      <c r="BN14" s="26">
        <f>'Orig. App C - restatement'!BL14-'Revised App C - restatement'!BL14</f>
        <v>0</v>
      </c>
      <c r="BO14" s="26">
        <f>'Orig. App C - restatement'!BM14-'Revised App C - restatement'!BM14</f>
        <v>0</v>
      </c>
      <c r="BP14" s="26">
        <f>'Orig. App C - restatement'!BN14-'Revised App C - restatement'!BN14</f>
        <v>0</v>
      </c>
      <c r="BQ14" s="26">
        <f>'Orig. App C - restatement'!BO14-'Revised App C - restatement'!BO14</f>
        <v>0</v>
      </c>
      <c r="BR14" s="26">
        <f>'Orig. App C - restatement'!BP14-'Revised App C - restatement'!BP14</f>
        <v>0</v>
      </c>
      <c r="BS14" s="26">
        <f>'Orig. App C - restatement'!BQ14-'Revised App C - restatement'!BQ14</f>
        <v>0</v>
      </c>
      <c r="BT14" s="26">
        <f>'Orig. App C - restatement'!BR14-'Revised App C - restatement'!BR14</f>
        <v>0</v>
      </c>
      <c r="BU14" s="26">
        <f>'Orig. App C - restatement'!BS14-'Revised App C - restatement'!BS14</f>
        <v>0</v>
      </c>
      <c r="BV14" s="26">
        <f>'Orig. App C - restatement'!BT14-'Revised App C - restatement'!BT14</f>
        <v>0</v>
      </c>
      <c r="BW14" s="26">
        <f>'Orig. App C - restatement'!BU14-'Revised App C - restatement'!BU14</f>
        <v>0</v>
      </c>
      <c r="BX14" s="26">
        <f>'Orig. App C - restatement'!BV14-'Revised App C - restatement'!BV14</f>
        <v>0</v>
      </c>
      <c r="BY14" s="26">
        <f>'Orig. App C - restatement'!BW14-'Revised App C - restatement'!BW14</f>
        <v>0</v>
      </c>
      <c r="BZ14" s="26">
        <f>'Orig. App C - restatement'!BX14-'Revised App C - restatement'!BX14</f>
        <v>0</v>
      </c>
      <c r="CA14" s="26">
        <f>'Orig. App C - restatement'!BY14-'Revised App C - restatement'!BY14</f>
        <v>0</v>
      </c>
      <c r="CB14" s="26">
        <f>'Orig. App C - restatement'!BZ14-'Revised App C - restatement'!BZ14</f>
        <v>0</v>
      </c>
      <c r="CC14" s="26">
        <f>'Orig. App C - restatement'!CA14-'Revised App C - restatement'!CA14</f>
        <v>0</v>
      </c>
      <c r="CD14" s="26">
        <f>'Orig. App C - restatement'!CB14-'Revised App C - restatement'!CB14</f>
        <v>0</v>
      </c>
      <c r="CE14" s="26">
        <f>'Orig. App C - restatement'!CC14-'Revised App C - restatement'!CC14</f>
        <v>0</v>
      </c>
      <c r="CF14" s="26">
        <f>'Orig. App C - restatement'!CD14-'Revised App C - restatement'!CD14</f>
        <v>0</v>
      </c>
      <c r="CG14" s="26">
        <f>'Orig. App C - restatement'!CE14-'Revised App C - restatement'!CE14</f>
        <v>0</v>
      </c>
      <c r="CH14" s="26">
        <f>'Orig. App C - restatement'!CF14-'Revised App C - restatement'!CF14</f>
        <v>0</v>
      </c>
      <c r="CI14" s="26">
        <f>'Orig. App C - restatement'!CG14-'Revised App C - restatement'!CG14</f>
        <v>0</v>
      </c>
      <c r="CJ14" s="26">
        <f>'Orig. App C - restatement'!CH14-'Revised App C - restatement'!CH14</f>
        <v>0</v>
      </c>
      <c r="CK14" s="26">
        <f>'Orig. App C - restatement'!CI14-'Revised App C - restatement'!CI14</f>
        <v>0</v>
      </c>
      <c r="CL14" s="26">
        <f>'Orig. App C - restatement'!CJ14-'Revised App C - restatement'!CJ14</f>
        <v>0</v>
      </c>
      <c r="CM14" s="26">
        <f>'Orig. App C - restatement'!CK14-'Revised App C - restatement'!CK14</f>
        <v>0</v>
      </c>
      <c r="CN14" s="26">
        <f>'Orig. App C - restatement'!CL14-'Revised App C - restatement'!CL14</f>
        <v>0</v>
      </c>
      <c r="CO14" s="26">
        <f>'Orig. App C - restatement'!CM14-'Revised App C - restatement'!CM14</f>
        <v>0</v>
      </c>
      <c r="CP14" s="26">
        <f>'Orig. App C - restatement'!CN14-'Revised App C - restatement'!CN14</f>
        <v>0</v>
      </c>
      <c r="CQ14" s="26">
        <f>'Orig. App C - restatement'!CO14-'Revised App C - restatement'!CO14</f>
        <v>0</v>
      </c>
      <c r="CR14" s="26">
        <f>'Orig. App C - restatement'!CP14-'Revised App C - restatement'!CP14</f>
        <v>0</v>
      </c>
      <c r="CS14" s="26">
        <f>'Orig. App C - restatement'!CQ14-'Revised App C - restatement'!CQ14</f>
        <v>0</v>
      </c>
      <c r="CT14" s="26">
        <f>'Orig. App C - restatement'!CR14-'Revised App C - restatement'!CR14</f>
        <v>0</v>
      </c>
      <c r="CU14" s="26">
        <f>'Orig. App C - restatement'!CS14-'Revised App C - restatement'!CS14</f>
        <v>0</v>
      </c>
      <c r="CV14" s="26">
        <f>'Orig. App C - restatement'!CT14-'Revised App C - restatement'!CT14</f>
        <v>0</v>
      </c>
      <c r="CW14" s="26">
        <f>'Orig. App C - restatement'!CU14-'Revised App C - restatement'!CU14</f>
        <v>0</v>
      </c>
      <c r="CX14" s="26">
        <f>'Orig. App C - restatement'!CV14-'Revised App C - restatement'!CV14</f>
        <v>0</v>
      </c>
      <c r="CY14" s="26">
        <f>'Orig. App C - restatement'!CW14-'Revised App C - restatement'!CW14</f>
        <v>0</v>
      </c>
      <c r="CZ14" s="26">
        <f>'Orig. App C - restatement'!CX14-'Revised App C - restatement'!CX14</f>
        <v>0</v>
      </c>
    </row>
    <row r="16" spans="4:104" x14ac:dyDescent="0.2">
      <c r="D16" s="11"/>
    </row>
    <row r="17" spans="1:90" ht="41.25" customHeight="1" x14ac:dyDescent="0.2">
      <c r="D17" s="151" t="s">
        <v>122</v>
      </c>
      <c r="E17" s="158" t="s">
        <v>110</v>
      </c>
      <c r="F17" s="158"/>
      <c r="G17" s="152" t="s">
        <v>29</v>
      </c>
      <c r="H17" s="153"/>
      <c r="I17" s="153"/>
      <c r="J17" s="153"/>
      <c r="K17" s="153"/>
      <c r="L17" s="153"/>
      <c r="M17" s="153"/>
      <c r="N17" s="153"/>
      <c r="O17" s="153"/>
      <c r="P17" s="153"/>
      <c r="Q17" s="154"/>
    </row>
    <row r="18" spans="1:90" ht="25.5" customHeight="1" x14ac:dyDescent="0.2">
      <c r="A18" s="25" t="s">
        <v>30</v>
      </c>
      <c r="B18" s="25" t="s">
        <v>31</v>
      </c>
      <c r="D18" s="151"/>
      <c r="E18" s="29" t="s">
        <v>32</v>
      </c>
      <c r="F18" s="29" t="s">
        <v>33</v>
      </c>
      <c r="G18" s="155"/>
      <c r="H18" s="156"/>
      <c r="I18" s="156"/>
      <c r="J18" s="156"/>
      <c r="K18" s="156"/>
      <c r="L18" s="156"/>
      <c r="M18" s="156"/>
      <c r="N18" s="156"/>
      <c r="O18" s="156"/>
      <c r="P18" s="156"/>
      <c r="Q18" s="157"/>
      <c r="CL18" s="27"/>
    </row>
    <row r="19" spans="1:90" x14ac:dyDescent="0.2">
      <c r="A19" s="25">
        <v>1</v>
      </c>
      <c r="B19" s="25">
        <v>12</v>
      </c>
      <c r="D19" s="28" t="s">
        <v>9</v>
      </c>
      <c r="E19" s="28">
        <f t="shared" ref="E19:E27" ca="1" si="2">SUM(OFFSET(Entry_Anchor,0,A19,1,B19))</f>
        <v>0</v>
      </c>
      <c r="F19" s="28">
        <f t="shared" ref="F19:F27" ca="1" si="3">SUM(OFFSET(NHH_Exit_Anchor,0,A19,1,B19),OFFSET(HH_Exit_Anchor,0,A19,1,B19))</f>
        <v>0</v>
      </c>
      <c r="G19" s="150"/>
      <c r="H19" s="150"/>
      <c r="I19" s="150"/>
      <c r="J19" s="150"/>
      <c r="K19" s="150"/>
      <c r="L19" s="150"/>
      <c r="M19" s="150"/>
      <c r="N19" s="150"/>
      <c r="O19" s="150"/>
      <c r="P19" s="150"/>
      <c r="Q19" s="150"/>
    </row>
    <row r="20" spans="1:90" x14ac:dyDescent="0.2">
      <c r="A20" s="25">
        <f>A19+12</f>
        <v>13</v>
      </c>
      <c r="B20" s="25">
        <v>12</v>
      </c>
      <c r="D20" s="28" t="s">
        <v>10</v>
      </c>
      <c r="E20" s="28">
        <f t="shared" ca="1" si="2"/>
        <v>0</v>
      </c>
      <c r="F20" s="28">
        <f t="shared" ca="1" si="3"/>
        <v>0</v>
      </c>
      <c r="G20" s="150"/>
      <c r="H20" s="150"/>
      <c r="I20" s="150"/>
      <c r="J20" s="150"/>
      <c r="K20" s="150"/>
      <c r="L20" s="150"/>
      <c r="M20" s="150"/>
      <c r="N20" s="150"/>
      <c r="O20" s="150"/>
      <c r="P20" s="150"/>
      <c r="Q20" s="150"/>
    </row>
    <row r="21" spans="1:90" x14ac:dyDescent="0.2">
      <c r="A21" s="25">
        <f t="shared" ref="A21:A27" si="4">A20+12</f>
        <v>25</v>
      </c>
      <c r="B21" s="25">
        <v>12</v>
      </c>
      <c r="D21" s="28" t="s">
        <v>11</v>
      </c>
      <c r="E21" s="28">
        <f t="shared" ca="1" si="2"/>
        <v>0</v>
      </c>
      <c r="F21" s="28">
        <f t="shared" ca="1" si="3"/>
        <v>0</v>
      </c>
      <c r="G21" s="150"/>
      <c r="H21" s="150"/>
      <c r="I21" s="150"/>
      <c r="J21" s="150"/>
      <c r="K21" s="150"/>
      <c r="L21" s="150"/>
      <c r="M21" s="150"/>
      <c r="N21" s="150"/>
      <c r="O21" s="150"/>
      <c r="P21" s="150"/>
      <c r="Q21" s="150"/>
    </row>
    <row r="22" spans="1:90" x14ac:dyDescent="0.2">
      <c r="A22" s="25">
        <f t="shared" si="4"/>
        <v>37</v>
      </c>
      <c r="B22" s="25">
        <v>12</v>
      </c>
      <c r="D22" s="28" t="s">
        <v>12</v>
      </c>
      <c r="E22" s="28">
        <f t="shared" ca="1" si="2"/>
        <v>0</v>
      </c>
      <c r="F22" s="28">
        <f t="shared" ca="1" si="3"/>
        <v>0</v>
      </c>
      <c r="G22" s="150"/>
      <c r="H22" s="150"/>
      <c r="I22" s="150"/>
      <c r="J22" s="150"/>
      <c r="K22" s="150"/>
      <c r="L22" s="150"/>
      <c r="M22" s="150"/>
      <c r="N22" s="150"/>
      <c r="O22" s="150"/>
      <c r="P22" s="150"/>
      <c r="Q22" s="150"/>
    </row>
    <row r="23" spans="1:90" x14ac:dyDescent="0.2">
      <c r="A23" s="25">
        <f t="shared" si="4"/>
        <v>49</v>
      </c>
      <c r="B23" s="25">
        <v>12</v>
      </c>
      <c r="D23" s="28" t="s">
        <v>13</v>
      </c>
      <c r="E23" s="28">
        <f t="shared" ca="1" si="2"/>
        <v>0</v>
      </c>
      <c r="F23" s="28">
        <f t="shared" ca="1" si="3"/>
        <v>0</v>
      </c>
      <c r="G23" s="150"/>
      <c r="H23" s="150"/>
      <c r="I23" s="150"/>
      <c r="J23" s="150"/>
      <c r="K23" s="150"/>
      <c r="L23" s="150"/>
      <c r="M23" s="150"/>
      <c r="N23" s="150"/>
      <c r="O23" s="150"/>
      <c r="P23" s="150"/>
      <c r="Q23" s="150"/>
    </row>
    <row r="24" spans="1:90" x14ac:dyDescent="0.2">
      <c r="A24" s="25">
        <f t="shared" si="4"/>
        <v>61</v>
      </c>
      <c r="B24" s="25">
        <v>12</v>
      </c>
      <c r="D24" s="28" t="s">
        <v>51</v>
      </c>
      <c r="E24" s="28">
        <f t="shared" ca="1" si="2"/>
        <v>0</v>
      </c>
      <c r="F24" s="28">
        <f t="shared" ca="1" si="3"/>
        <v>0</v>
      </c>
      <c r="G24" s="150"/>
      <c r="H24" s="150"/>
      <c r="I24" s="150"/>
      <c r="J24" s="150"/>
      <c r="K24" s="150"/>
      <c r="L24" s="150"/>
      <c r="M24" s="150"/>
      <c r="N24" s="150"/>
      <c r="O24" s="150"/>
      <c r="P24" s="150"/>
      <c r="Q24" s="150"/>
    </row>
    <row r="25" spans="1:90" x14ac:dyDescent="0.2">
      <c r="A25" s="25">
        <f t="shared" si="4"/>
        <v>73</v>
      </c>
      <c r="B25" s="25">
        <v>12</v>
      </c>
      <c r="D25" s="28" t="s">
        <v>52</v>
      </c>
      <c r="E25" s="28">
        <f t="shared" ca="1" si="2"/>
        <v>0</v>
      </c>
      <c r="F25" s="28">
        <f t="shared" ca="1" si="3"/>
        <v>0</v>
      </c>
      <c r="G25" s="150"/>
      <c r="H25" s="150"/>
      <c r="I25" s="150"/>
      <c r="J25" s="150"/>
      <c r="K25" s="150"/>
      <c r="L25" s="150"/>
      <c r="M25" s="150"/>
      <c r="N25" s="150"/>
      <c r="O25" s="150"/>
      <c r="P25" s="150"/>
      <c r="Q25" s="150"/>
    </row>
    <row r="26" spans="1:90" x14ac:dyDescent="0.2">
      <c r="A26" s="25">
        <f t="shared" si="4"/>
        <v>85</v>
      </c>
      <c r="B26" s="25">
        <v>12</v>
      </c>
      <c r="D26" s="28" t="s">
        <v>53</v>
      </c>
      <c r="E26" s="28">
        <f t="shared" ca="1" si="2"/>
        <v>0</v>
      </c>
      <c r="F26" s="28">
        <f t="shared" ca="1" si="3"/>
        <v>0</v>
      </c>
      <c r="G26" s="150"/>
      <c r="H26" s="150"/>
      <c r="I26" s="150"/>
      <c r="J26" s="150"/>
      <c r="K26" s="150"/>
      <c r="L26" s="150"/>
      <c r="M26" s="150"/>
      <c r="N26" s="150"/>
      <c r="O26" s="150"/>
      <c r="P26" s="150"/>
      <c r="Q26" s="150"/>
    </row>
    <row r="27" spans="1:90" x14ac:dyDescent="0.2">
      <c r="A27" s="25">
        <f t="shared" si="4"/>
        <v>97</v>
      </c>
      <c r="B27" s="25">
        <v>4</v>
      </c>
      <c r="D27" s="28" t="s">
        <v>28</v>
      </c>
      <c r="E27" s="28">
        <f t="shared" ca="1" si="2"/>
        <v>0</v>
      </c>
      <c r="F27" s="28">
        <f t="shared" ca="1" si="3"/>
        <v>0</v>
      </c>
      <c r="G27" s="150"/>
      <c r="H27" s="150"/>
      <c r="I27" s="150"/>
      <c r="J27" s="150"/>
      <c r="K27" s="150"/>
      <c r="L27" s="150"/>
      <c r="M27" s="150"/>
      <c r="N27" s="150"/>
      <c r="O27" s="150"/>
      <c r="P27" s="150"/>
      <c r="Q27" s="150"/>
    </row>
    <row r="29" spans="1:90" x14ac:dyDescent="0.2">
      <c r="D29" s="124" t="s">
        <v>109</v>
      </c>
    </row>
    <row r="30" spans="1:90" x14ac:dyDescent="0.2">
      <c r="D30" s="124" t="s">
        <v>99</v>
      </c>
    </row>
  </sheetData>
  <sheetProtection sheet="1" objects="1" scenarios="1"/>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2013-09-26T17:23:14+00:00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Props1.xml><?xml version="1.0" encoding="utf-8"?>
<ds:datastoreItem xmlns:ds="http://schemas.openxmlformats.org/officeDocument/2006/customXml" ds:itemID="{4C6C1E68-D127-44F8-8881-04AC07B8B479}"/>
</file>

<file path=customXml/itemProps2.xml><?xml version="1.0" encoding="utf-8"?>
<ds:datastoreItem xmlns:ds="http://schemas.openxmlformats.org/officeDocument/2006/customXml" ds:itemID="{D1C19654-1347-4FAA-9B2E-D9C99515813C}"/>
</file>

<file path=customXml/itemProps3.xml><?xml version="1.0" encoding="utf-8"?>
<ds:datastoreItem xmlns:ds="http://schemas.openxmlformats.org/officeDocument/2006/customXml" ds:itemID="{41A8BBD6-9823-477B-9D5B-7937936FD5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vt:lpstr>
      <vt:lpstr>SF mapping</vt:lpstr>
      <vt:lpstr>'App C delta'!Entry_Anchor</vt:lpstr>
      <vt:lpstr>Entry_Anchor</vt:lpstr>
      <vt:lpstr>'App C delta'!HH_Exit_Anchor</vt:lpstr>
      <vt:lpstr>HH_Exit_Anchor</vt:lpstr>
      <vt:lpstr>'App C delta'!NHH_Exit_Anchor</vt:lpstr>
      <vt:lpstr>NHH_Exit_Anchor</vt:lpstr>
      <vt:lpstr>'Fully-reconciled delta'!Print_Area</vt:lpstr>
      <vt:lpstr>'Statistical analysis'!Print_Area</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lastModifiedBy>Wornell, Dave I.</cp:lastModifiedBy>
  <cp:lastPrinted>2013-08-09T07:37:41Z</cp:lastPrinted>
  <dcterms:created xsi:type="dcterms:W3CDTF">2013-06-13T19:10:54Z</dcterms:created>
  <dcterms:modified xsi:type="dcterms:W3CDTF">2013-08-09T08:10:17Z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 Subsidiary Document</vt:lpwstr>
  </property>
  <property fmtid="{D5CDD505-2E9C-101B-9397-08002B2CF9AE}" pid="5" name="Organisation">
    <vt:lpwstr>Choose an Organisation</vt:lpwstr>
  </property>
  <property fmtid="{D5CDD505-2E9C-101B-9397-08002B2CF9AE}" pid="7" name=":">
    <vt:lpwstr>Decision on the process to follow for closing out the losses incentive mechanism for the fourth distribution pri</vt:lpwstr>
  </property>
  <property fmtid="{D5CDD505-2E9C-101B-9397-08002B2CF9AE}" pid="8" name="Closing Date">
    <vt:lpwstr>2013-08-01T23:00:00+00:00</vt:lpwstr>
  </property>
  <property fmtid="{D5CDD505-2E9C-101B-9397-08002B2CF9AE}" pid="11" name="Publication Date:">
    <vt:lpwstr>2013-07-12T00:00:00+00:00</vt:lpwstr>
  </property>
  <property fmtid="{D5CDD505-2E9C-101B-9397-08002B2CF9AE}" pid="12" name="Work Area">
    <vt:lpwstr>Electricity Distribution</vt:lpwstr>
  </property>
</Properties>
</file>