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80" windowWidth="19320" windowHeight="11700" tabRatio="838" activeTab="1"/>
  </bookViews>
  <sheets>
    <sheet name="Notes" sheetId="6" r:id="rId1"/>
    <sheet name="Close out - all DNOs" sheetId="1" r:id="rId2"/>
    <sheet name="Revised fully-reconciled - all" sheetId="2" r:id="rId3"/>
    <sheet name="Orig. fully-reconciled - all" sheetId="4" r:id="rId4"/>
    <sheet name="Fully-reconciled delta" sheetId="5" r:id="rId5"/>
    <sheet name="Annual incentive - all" sheetId="11" r:id="rId6"/>
    <sheet name="Revised App C - restatement" sheetId="3" r:id="rId7"/>
    <sheet name="Orig. App C - restatement" sheetId="9" r:id="rId8"/>
    <sheet name="App C delta" sheetId="10" r:id="rId9"/>
    <sheet name="Statistical analysis" sheetId="7" r:id="rId10"/>
    <sheet name="SF mapping" sheetId="8" r:id="rId11"/>
  </sheets>
  <definedNames>
    <definedName name="Entry_Anchor" localSheetId="8">'App C delta'!$D$13</definedName>
    <definedName name="Entry_Anchor">'Fully-reconciled delta'!$D$13</definedName>
    <definedName name="HH_Exit_Anchor" localSheetId="8">'App C delta'!$D$14</definedName>
    <definedName name="HH_Exit_Anchor">'Fully-reconciled delta'!$D$14</definedName>
    <definedName name="NHH_Exit_Anchor" localSheetId="8">'App C delta'!$D$9</definedName>
    <definedName name="NHH_Exit_Anchor">'Fully-reconciled delta'!$D$9</definedName>
    <definedName name="_xlnm.Print_Area" localSheetId="8">'App C delta'!$C$1:$Q$34</definedName>
    <definedName name="_xlnm.Print_Area" localSheetId="4">'Fully-reconciled delta'!$C$1:$Q$32</definedName>
    <definedName name="_xlnm.Print_Area" localSheetId="9">'Statistical analysis'!$A$1:$O$80</definedName>
  </definedNames>
  <calcPr calcId="145621" iterate="1" iterateCount="1"/>
</workbook>
</file>

<file path=xl/calcChain.xml><?xml version="1.0" encoding="utf-8"?>
<calcChain xmlns="http://schemas.openxmlformats.org/spreadsheetml/2006/main">
  <c r="E39" i="11" l="1"/>
  <c r="E32" i="11"/>
  <c r="E25" i="11"/>
  <c r="E18" i="11"/>
  <c r="E11" i="11"/>
  <c r="D6" i="1" l="1"/>
  <c r="D9" i="9" l="1"/>
  <c r="E9" i="9"/>
  <c r="F9" i="9"/>
  <c r="G9" i="9"/>
  <c r="H9" i="9"/>
  <c r="I9" i="9"/>
  <c r="J9" i="9"/>
  <c r="K9" i="9"/>
  <c r="L9" i="9"/>
  <c r="M9" i="9"/>
  <c r="N9" i="9"/>
  <c r="O9" i="9"/>
  <c r="P9" i="9"/>
  <c r="Q9" i="9"/>
  <c r="R9" i="9"/>
  <c r="S9" i="9"/>
  <c r="T9" i="9"/>
  <c r="U9" i="9"/>
  <c r="V9" i="9"/>
  <c r="W9" i="9"/>
  <c r="X9" i="9"/>
  <c r="Y9" i="9"/>
  <c r="Z9" i="9"/>
  <c r="AA9" i="9"/>
  <c r="AB9" i="9"/>
  <c r="AC9" i="9"/>
  <c r="AD9" i="9"/>
  <c r="AE9" i="9"/>
  <c r="AF9" i="9"/>
  <c r="AG9" i="9"/>
  <c r="AH9" i="9"/>
  <c r="AI9" i="9"/>
  <c r="AJ9" i="9"/>
  <c r="AK9" i="9"/>
  <c r="AL9" i="9"/>
  <c r="AM9" i="9"/>
  <c r="AN9" i="9"/>
  <c r="AO9" i="9"/>
  <c r="AP9" i="9"/>
  <c r="AQ9" i="9"/>
  <c r="AR9" i="9"/>
  <c r="AS9" i="9"/>
  <c r="AT9" i="9"/>
  <c r="AU9" i="9"/>
  <c r="AV9" i="9"/>
  <c r="AW9" i="9"/>
  <c r="AX9" i="9"/>
  <c r="AY9" i="9"/>
  <c r="AZ9" i="9"/>
  <c r="BA9" i="9"/>
  <c r="BB9" i="9"/>
  <c r="BC9" i="9"/>
  <c r="BD9" i="9"/>
  <c r="BE9" i="9"/>
  <c r="BF9" i="9"/>
  <c r="BG9" i="9"/>
  <c r="BH9" i="9"/>
  <c r="BI9" i="9"/>
  <c r="BJ9" i="9"/>
  <c r="BK9" i="9"/>
  <c r="BL9" i="9"/>
  <c r="BM9" i="9"/>
  <c r="BN9" i="9"/>
  <c r="BO9" i="9"/>
  <c r="BP9" i="9"/>
  <c r="BQ9" i="9"/>
  <c r="BR9" i="9"/>
  <c r="BS9" i="9"/>
  <c r="BT9" i="9"/>
  <c r="BU9" i="9"/>
  <c r="BV9" i="9"/>
  <c r="BW9" i="9"/>
  <c r="BX9" i="9"/>
  <c r="BY9" i="9"/>
  <c r="BZ9" i="9"/>
  <c r="CA9" i="9"/>
  <c r="CB9" i="9"/>
  <c r="CC9" i="9"/>
  <c r="CD9" i="9"/>
  <c r="CE9" i="9"/>
  <c r="CF9" i="9"/>
  <c r="CG9" i="9"/>
  <c r="CH9" i="9"/>
  <c r="CI9" i="9"/>
  <c r="CJ9" i="9"/>
  <c r="CK9" i="9"/>
  <c r="C9" i="9"/>
  <c r="D9" i="3" l="1"/>
  <c r="E9" i="3"/>
  <c r="F9" i="3"/>
  <c r="G9" i="3"/>
  <c r="H9" i="3"/>
  <c r="I9" i="3"/>
  <c r="J9" i="3"/>
  <c r="K9" i="3"/>
  <c r="L9" i="3"/>
  <c r="M9" i="3"/>
  <c r="N9" i="3"/>
  <c r="O9" i="3"/>
  <c r="P9" i="3"/>
  <c r="Q9" i="3"/>
  <c r="R9" i="3"/>
  <c r="S9" i="3"/>
  <c r="T9" i="3"/>
  <c r="U9" i="3"/>
  <c r="V9" i="3"/>
  <c r="W9" i="3"/>
  <c r="X9" i="3"/>
  <c r="Y9" i="3"/>
  <c r="Z9" i="3"/>
  <c r="AA9" i="3"/>
  <c r="AB9" i="3"/>
  <c r="AC9" i="3"/>
  <c r="AD9" i="3"/>
  <c r="AE9" i="3"/>
  <c r="AF9" i="3"/>
  <c r="AG9" i="3"/>
  <c r="AH9" i="3"/>
  <c r="AI9" i="3"/>
  <c r="AJ9" i="3"/>
  <c r="AK9" i="3"/>
  <c r="AL9" i="3"/>
  <c r="AM9" i="3"/>
  <c r="AN9" i="3"/>
  <c r="AO9" i="3"/>
  <c r="AP9" i="3"/>
  <c r="AQ9" i="3"/>
  <c r="AR9" i="3"/>
  <c r="AS9" i="3"/>
  <c r="AT9" i="3"/>
  <c r="AU9" i="3"/>
  <c r="AV9" i="3"/>
  <c r="AW9" i="3"/>
  <c r="AX9" i="3"/>
  <c r="AY9" i="3"/>
  <c r="AZ9" i="3"/>
  <c r="BA9" i="3"/>
  <c r="BB9" i="3"/>
  <c r="BC9" i="3"/>
  <c r="BD9" i="3"/>
  <c r="BE9" i="3"/>
  <c r="BF9" i="3"/>
  <c r="BG9" i="3"/>
  <c r="BH9" i="3"/>
  <c r="BI9" i="3"/>
  <c r="BJ9" i="3"/>
  <c r="BK9" i="3"/>
  <c r="BL9" i="3"/>
  <c r="BM9" i="3"/>
  <c r="BN9" i="3"/>
  <c r="BO9" i="3"/>
  <c r="BP9" i="3"/>
  <c r="BQ9" i="3"/>
  <c r="BR9" i="3"/>
  <c r="BS9" i="3"/>
  <c r="BT9" i="3"/>
  <c r="BU9" i="3"/>
  <c r="BV9" i="3"/>
  <c r="BW9" i="3"/>
  <c r="BX9" i="3"/>
  <c r="BY9" i="3"/>
  <c r="BZ9" i="3"/>
  <c r="CA9" i="3"/>
  <c r="CB9" i="3"/>
  <c r="CC9" i="3"/>
  <c r="CD9" i="3"/>
  <c r="CE9" i="3"/>
  <c r="CF9" i="3"/>
  <c r="CG9" i="3"/>
  <c r="CH9" i="3"/>
  <c r="CI9" i="3"/>
  <c r="CJ9" i="3"/>
  <c r="CK9" i="3"/>
  <c r="CL9" i="3"/>
  <c r="CM9" i="3"/>
  <c r="CN9" i="3"/>
  <c r="CO9" i="3"/>
  <c r="CP9" i="3"/>
  <c r="CQ9" i="3"/>
  <c r="CR9" i="3"/>
  <c r="CS9" i="3"/>
  <c r="CT9" i="3"/>
  <c r="CU9" i="3"/>
  <c r="CV9" i="3"/>
  <c r="C9" i="3"/>
  <c r="F38" i="11" l="1"/>
  <c r="F37" i="11"/>
  <c r="F36" i="11"/>
  <c r="F35" i="11"/>
  <c r="F34" i="11"/>
  <c r="F31" i="11"/>
  <c r="F30" i="11"/>
  <c r="F29" i="11"/>
  <c r="F28" i="11"/>
  <c r="F27" i="11"/>
  <c r="F24" i="11"/>
  <c r="F23" i="11"/>
  <c r="F22" i="11"/>
  <c r="F21" i="11"/>
  <c r="F20" i="11"/>
  <c r="F17" i="11"/>
  <c r="F16" i="11"/>
  <c r="F15" i="11"/>
  <c r="F14" i="11"/>
  <c r="F13" i="11"/>
  <c r="F7" i="11"/>
  <c r="F8" i="11"/>
  <c r="F9" i="11"/>
  <c r="F10" i="11"/>
  <c r="F6" i="11"/>
  <c r="C6" i="1" l="1"/>
  <c r="AZ9" i="4"/>
  <c r="BA9" i="4"/>
  <c r="BB9" i="4"/>
  <c r="BC9" i="4"/>
  <c r="BD9" i="4"/>
  <c r="BE9" i="4"/>
  <c r="BF9" i="4"/>
  <c r="BG9" i="4"/>
  <c r="BH9" i="4"/>
  <c r="BI9" i="4"/>
  <c r="BJ9" i="4"/>
  <c r="AY9" i="4"/>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 r="AM9" i="4"/>
  <c r="AN9" i="4"/>
  <c r="AO9" i="4"/>
  <c r="AP9" i="4"/>
  <c r="AQ9" i="4"/>
  <c r="AR9" i="4"/>
  <c r="AS9" i="4"/>
  <c r="AT9" i="4"/>
  <c r="AU9" i="4"/>
  <c r="AV9" i="4"/>
  <c r="AW9" i="4"/>
  <c r="AX9" i="4"/>
  <c r="C9" i="4"/>
  <c r="AZ9" i="2" l="1"/>
  <c r="BA9" i="2"/>
  <c r="BB9" i="2"/>
  <c r="BC9" i="2"/>
  <c r="BD9" i="2"/>
  <c r="BE9" i="2"/>
  <c r="BF9" i="2"/>
  <c r="BG9" i="2"/>
  <c r="BH9" i="2"/>
  <c r="BI9" i="2"/>
  <c r="BJ9" i="2"/>
  <c r="AY9" i="2"/>
  <c r="D9" i="2"/>
  <c r="E9" i="2"/>
  <c r="F9" i="2"/>
  <c r="G9" i="2"/>
  <c r="H9" i="2"/>
  <c r="I9" i="2"/>
  <c r="J9" i="2"/>
  <c r="K9" i="2"/>
  <c r="L9" i="2"/>
  <c r="M9" i="2"/>
  <c r="N9" i="2"/>
  <c r="O9" i="2"/>
  <c r="P9" i="2"/>
  <c r="Q9" i="2"/>
  <c r="R9" i="2"/>
  <c r="S9" i="2"/>
  <c r="T9" i="2"/>
  <c r="U9" i="2"/>
  <c r="V9" i="2"/>
  <c r="W9" i="2"/>
  <c r="X9" i="2"/>
  <c r="Y9" i="2"/>
  <c r="Z9" i="2"/>
  <c r="AA9" i="2"/>
  <c r="AB9" i="2"/>
  <c r="AC9" i="2"/>
  <c r="AD9" i="2"/>
  <c r="AE9" i="2"/>
  <c r="AF9" i="2"/>
  <c r="AG9" i="2"/>
  <c r="AH9" i="2"/>
  <c r="AI9" i="2"/>
  <c r="AJ9" i="2"/>
  <c r="AK9" i="2"/>
  <c r="AL9" i="2"/>
  <c r="AM9" i="2"/>
  <c r="AN9" i="2"/>
  <c r="AO9" i="2"/>
  <c r="AP9" i="2"/>
  <c r="AQ9" i="2"/>
  <c r="AR9" i="2"/>
  <c r="AS9" i="2"/>
  <c r="AT9" i="2"/>
  <c r="AU9" i="2"/>
  <c r="AV9" i="2"/>
  <c r="AW9" i="2"/>
  <c r="AX9" i="2"/>
  <c r="C9" i="2"/>
  <c r="D16" i="8" l="1"/>
  <c r="E16" i="8"/>
  <c r="E21" i="8" s="1"/>
  <c r="F16" i="8"/>
  <c r="G16" i="8"/>
  <c r="H16" i="8"/>
  <c r="I16" i="8"/>
  <c r="I21" i="8" s="1"/>
  <c r="D17" i="8"/>
  <c r="E17" i="8"/>
  <c r="F17" i="8"/>
  <c r="G17" i="8"/>
  <c r="G35" i="8" s="1"/>
  <c r="H17" i="8"/>
  <c r="I17" i="8"/>
  <c r="D18" i="8"/>
  <c r="E18" i="8"/>
  <c r="F18" i="8"/>
  <c r="G18" i="8"/>
  <c r="H18" i="8"/>
  <c r="I18" i="8"/>
  <c r="D19" i="8"/>
  <c r="E19" i="8"/>
  <c r="F19" i="8"/>
  <c r="G19" i="8"/>
  <c r="H19" i="8"/>
  <c r="I19" i="8"/>
  <c r="D20" i="8"/>
  <c r="E20" i="8"/>
  <c r="F20" i="8"/>
  <c r="G20" i="8"/>
  <c r="H20" i="8"/>
  <c r="I20" i="8"/>
  <c r="D21" i="8"/>
  <c r="F21" i="8"/>
  <c r="G21" i="8"/>
  <c r="H21" i="8"/>
  <c r="D25" i="8"/>
  <c r="E25" i="8"/>
  <c r="F25" i="8"/>
  <c r="G25" i="8"/>
  <c r="H25" i="8"/>
  <c r="I25" i="8"/>
  <c r="D26" i="8"/>
  <c r="E26" i="8"/>
  <c r="F26" i="8"/>
  <c r="G26" i="8"/>
  <c r="H26" i="8"/>
  <c r="I26" i="8"/>
  <c r="D33" i="8"/>
  <c r="E33" i="8"/>
  <c r="D34" i="8"/>
  <c r="E34" i="8"/>
  <c r="F34" i="8"/>
  <c r="G34" i="8"/>
  <c r="H34" i="8"/>
  <c r="I34" i="8"/>
  <c r="D35" i="8"/>
  <c r="E35" i="8"/>
  <c r="F35" i="8"/>
  <c r="H35" i="8"/>
  <c r="I35" i="8"/>
  <c r="C53" i="11" l="1"/>
  <c r="C52" i="11"/>
  <c r="C51" i="11"/>
  <c r="C50" i="11"/>
  <c r="F39" i="11"/>
  <c r="D39" i="11"/>
  <c r="F32" i="11"/>
  <c r="D32" i="11"/>
  <c r="D52" i="11" s="1"/>
  <c r="F25" i="11"/>
  <c r="D25" i="11"/>
  <c r="F18" i="11"/>
  <c r="D18" i="11"/>
  <c r="D50" i="11" s="1"/>
  <c r="E3" i="10"/>
  <c r="G13" i="5"/>
  <c r="C49" i="11"/>
  <c r="G11" i="11"/>
  <c r="F11" i="11"/>
  <c r="D11" i="11"/>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BE13" i="10"/>
  <c r="BF13" i="10"/>
  <c r="BG13" i="10"/>
  <c r="BH13" i="10"/>
  <c r="BI13" i="10"/>
  <c r="BJ13" i="10"/>
  <c r="BK13" i="10"/>
  <c r="BL13" i="10"/>
  <c r="BM13" i="10"/>
  <c r="BN13" i="10"/>
  <c r="BO13" i="10"/>
  <c r="BP13" i="10"/>
  <c r="BQ13" i="10"/>
  <c r="BR13" i="10"/>
  <c r="BS13" i="10"/>
  <c r="BT13" i="10"/>
  <c r="BU13" i="10"/>
  <c r="BV13" i="10"/>
  <c r="BW13" i="10"/>
  <c r="BX13" i="10"/>
  <c r="BY13" i="10"/>
  <c r="BZ13" i="10"/>
  <c r="CA13" i="10"/>
  <c r="CB13" i="10"/>
  <c r="CC13" i="10"/>
  <c r="CD13" i="10"/>
  <c r="CE13" i="10"/>
  <c r="CF13" i="10"/>
  <c r="CG13" i="10"/>
  <c r="CH13" i="10"/>
  <c r="CI13" i="10"/>
  <c r="CJ13" i="10"/>
  <c r="CK13" i="10"/>
  <c r="CL13" i="10"/>
  <c r="CM13" i="10"/>
  <c r="CN13" i="10"/>
  <c r="CO13" i="10"/>
  <c r="CP13" i="10"/>
  <c r="CQ13" i="10"/>
  <c r="CR13" i="10"/>
  <c r="CS13" i="10"/>
  <c r="CT13" i="10"/>
  <c r="CU13" i="10"/>
  <c r="CV13" i="10"/>
  <c r="CW13" i="10"/>
  <c r="CX13" i="10"/>
  <c r="CY13" i="10"/>
  <c r="CZ13" i="10"/>
  <c r="E13" i="10"/>
  <c r="D53" i="11" l="1"/>
  <c r="D51" i="11"/>
  <c r="D49" i="11"/>
  <c r="CZ14" i="10" l="1"/>
  <c r="CY14" i="10"/>
  <c r="CX14" i="10"/>
  <c r="CW14" i="10"/>
  <c r="CV14" i="10"/>
  <c r="CU14" i="10"/>
  <c r="CT14" i="10"/>
  <c r="CS14" i="10"/>
  <c r="CR14" i="10"/>
  <c r="CQ14" i="10"/>
  <c r="CP14" i="10"/>
  <c r="CO14" i="10"/>
  <c r="CN14" i="10"/>
  <c r="CM14" i="10"/>
  <c r="CL14" i="10"/>
  <c r="CK14" i="10"/>
  <c r="CJ14" i="10"/>
  <c r="CI14" i="10"/>
  <c r="CH14" i="10"/>
  <c r="CG14" i="10"/>
  <c r="CF14" i="10"/>
  <c r="CE14" i="10"/>
  <c r="CD14" i="10"/>
  <c r="CC14" i="10"/>
  <c r="CB14" i="10"/>
  <c r="CA14" i="10"/>
  <c r="BZ14" i="10"/>
  <c r="BY14" i="10"/>
  <c r="BX14" i="10"/>
  <c r="BW14" i="10"/>
  <c r="BV14" i="10"/>
  <c r="BU14" i="10"/>
  <c r="BT14" i="10"/>
  <c r="BS14" i="10"/>
  <c r="BR14" i="10"/>
  <c r="BQ14" i="10"/>
  <c r="BP14" i="10"/>
  <c r="BO14" i="10"/>
  <c r="BN14" i="10"/>
  <c r="BM14" i="10"/>
  <c r="BL14" i="10"/>
  <c r="BK14" i="10"/>
  <c r="BJ14" i="10"/>
  <c r="BI14" i="10"/>
  <c r="BH14" i="10"/>
  <c r="BG14" i="10"/>
  <c r="BF14" i="10"/>
  <c r="BE14" i="10"/>
  <c r="BD14" i="10"/>
  <c r="BC14" i="10"/>
  <c r="BB14" i="10"/>
  <c r="BA14" i="10"/>
  <c r="AZ14" i="10"/>
  <c r="AY14" i="10"/>
  <c r="AX14" i="10"/>
  <c r="AW14" i="10"/>
  <c r="AV14" i="10"/>
  <c r="AU14" i="10"/>
  <c r="AT14" i="10"/>
  <c r="AS14" i="10"/>
  <c r="AR14" i="10"/>
  <c r="AQ14" i="10"/>
  <c r="AP14" i="10"/>
  <c r="AO14" i="10"/>
  <c r="AN14" i="10"/>
  <c r="AM14" i="10"/>
  <c r="AL14" i="10"/>
  <c r="AK14" i="10"/>
  <c r="AJ14" i="10"/>
  <c r="AI14" i="10"/>
  <c r="AH14" i="10"/>
  <c r="AG14" i="10"/>
  <c r="AF14" i="10"/>
  <c r="AE14" i="10"/>
  <c r="AD14" i="10"/>
  <c r="AC14" i="10"/>
  <c r="AB14" i="10"/>
  <c r="AA14" i="10"/>
  <c r="Z14" i="10"/>
  <c r="Y14" i="10"/>
  <c r="X14" i="10"/>
  <c r="W14" i="10"/>
  <c r="V14" i="10"/>
  <c r="U14" i="10"/>
  <c r="T14" i="10"/>
  <c r="S14" i="10"/>
  <c r="R14" i="10"/>
  <c r="Q14" i="10"/>
  <c r="P14" i="10"/>
  <c r="O14" i="10"/>
  <c r="N14" i="10"/>
  <c r="M14" i="10"/>
  <c r="L14" i="10"/>
  <c r="K14" i="10"/>
  <c r="J14" i="10"/>
  <c r="I14" i="10"/>
  <c r="H14" i="10"/>
  <c r="G14" i="10"/>
  <c r="F14" i="10"/>
  <c r="E14" i="10"/>
  <c r="F3" i="10"/>
  <c r="G3" i="10"/>
  <c r="H3" i="10"/>
  <c r="I3" i="10"/>
  <c r="J3" i="10"/>
  <c r="K3" i="10"/>
  <c r="L3" i="10"/>
  <c r="M3" i="10"/>
  <c r="N3" i="10"/>
  <c r="O3" i="10"/>
  <c r="P3" i="10"/>
  <c r="Q3" i="10"/>
  <c r="R3" i="10"/>
  <c r="S3" i="10"/>
  <c r="T3" i="10"/>
  <c r="U3" i="10"/>
  <c r="V3" i="10"/>
  <c r="W3" i="10"/>
  <c r="X3" i="10"/>
  <c r="Y3" i="10"/>
  <c r="Z3" i="10"/>
  <c r="AA3" i="10"/>
  <c r="AB3" i="10"/>
  <c r="AC3" i="10"/>
  <c r="AD3" i="10"/>
  <c r="AE3" i="10"/>
  <c r="AF3" i="10"/>
  <c r="AG3" i="10"/>
  <c r="AH3" i="10"/>
  <c r="AI3" i="10"/>
  <c r="AJ3" i="10"/>
  <c r="AK3" i="10"/>
  <c r="AL3" i="10"/>
  <c r="AM3" i="10"/>
  <c r="AN3" i="10"/>
  <c r="AO3" i="10"/>
  <c r="AP3" i="10"/>
  <c r="AQ3" i="10"/>
  <c r="AR3" i="10"/>
  <c r="AS3" i="10"/>
  <c r="AT3" i="10"/>
  <c r="AU3" i="10"/>
  <c r="AV3" i="10"/>
  <c r="AW3" i="10"/>
  <c r="AX3" i="10"/>
  <c r="AY3" i="10"/>
  <c r="AZ3" i="10"/>
  <c r="BA3" i="10"/>
  <c r="BB3" i="10"/>
  <c r="BC3" i="10"/>
  <c r="BD3" i="10"/>
  <c r="BE3" i="10"/>
  <c r="BF3" i="10"/>
  <c r="BG3" i="10"/>
  <c r="BH3" i="10"/>
  <c r="BI3" i="10"/>
  <c r="BJ3" i="10"/>
  <c r="BK3" i="10"/>
  <c r="BL3" i="10"/>
  <c r="BM3" i="10"/>
  <c r="BN3" i="10"/>
  <c r="BO3" i="10"/>
  <c r="BP3" i="10"/>
  <c r="BQ3" i="10"/>
  <c r="BR3" i="10"/>
  <c r="BS3" i="10"/>
  <c r="BT3" i="10"/>
  <c r="BU3" i="10"/>
  <c r="BV3" i="10"/>
  <c r="BW3" i="10"/>
  <c r="BX3" i="10"/>
  <c r="BY3" i="10"/>
  <c r="BZ3" i="10"/>
  <c r="CA3" i="10"/>
  <c r="CB3" i="10"/>
  <c r="CC3" i="10"/>
  <c r="CD3" i="10"/>
  <c r="CE3" i="10"/>
  <c r="CF3" i="10"/>
  <c r="CG3" i="10"/>
  <c r="CH3" i="10"/>
  <c r="CI3" i="10"/>
  <c r="CJ3" i="10"/>
  <c r="CK3" i="10"/>
  <c r="CL3" i="10"/>
  <c r="CM3" i="10"/>
  <c r="CN3" i="10"/>
  <c r="CO3" i="10"/>
  <c r="CP3" i="10"/>
  <c r="CQ3" i="10"/>
  <c r="CR3" i="10"/>
  <c r="CS3" i="10"/>
  <c r="CT3" i="10"/>
  <c r="CU3" i="10"/>
  <c r="CV3" i="10"/>
  <c r="CW3" i="10"/>
  <c r="CX3" i="10"/>
  <c r="CY3" i="10"/>
  <c r="CZ3" i="10"/>
  <c r="F4" i="10"/>
  <c r="G4" i="10"/>
  <c r="H4" i="10"/>
  <c r="I4" i="10"/>
  <c r="J4" i="10"/>
  <c r="K4" i="10"/>
  <c r="L4" i="10"/>
  <c r="M4" i="10"/>
  <c r="N4" i="10"/>
  <c r="O4" i="10"/>
  <c r="P4" i="10"/>
  <c r="Q4" i="10"/>
  <c r="R4" i="10"/>
  <c r="S4" i="10"/>
  <c r="T4" i="10"/>
  <c r="U4" i="10"/>
  <c r="V4" i="10"/>
  <c r="W4" i="10"/>
  <c r="X4" i="10"/>
  <c r="Y4" i="10"/>
  <c r="Z4" i="10"/>
  <c r="AA4" i="10"/>
  <c r="AB4" i="10"/>
  <c r="AC4" i="10"/>
  <c r="AD4" i="10"/>
  <c r="AE4" i="10"/>
  <c r="AF4" i="10"/>
  <c r="AG4" i="10"/>
  <c r="AH4" i="10"/>
  <c r="AI4" i="10"/>
  <c r="AJ4" i="10"/>
  <c r="AK4" i="10"/>
  <c r="AL4" i="10"/>
  <c r="AM4" i="10"/>
  <c r="AN4" i="10"/>
  <c r="AO4" i="10"/>
  <c r="AP4" i="10"/>
  <c r="AQ4" i="10"/>
  <c r="AR4" i="10"/>
  <c r="AS4" i="10"/>
  <c r="AT4" i="10"/>
  <c r="AU4" i="10"/>
  <c r="AV4" i="10"/>
  <c r="AW4" i="10"/>
  <c r="AX4" i="10"/>
  <c r="AY4" i="10"/>
  <c r="AZ4" i="10"/>
  <c r="BA4" i="10"/>
  <c r="BB4" i="10"/>
  <c r="BC4" i="10"/>
  <c r="BD4" i="10"/>
  <c r="BE4" i="10"/>
  <c r="BF4" i="10"/>
  <c r="BG4" i="10"/>
  <c r="BH4" i="10"/>
  <c r="BI4" i="10"/>
  <c r="BJ4" i="10"/>
  <c r="BK4" i="10"/>
  <c r="BL4" i="10"/>
  <c r="BM4" i="10"/>
  <c r="BN4" i="10"/>
  <c r="BO4" i="10"/>
  <c r="BP4" i="10"/>
  <c r="BQ4" i="10"/>
  <c r="BR4" i="10"/>
  <c r="BS4" i="10"/>
  <c r="BT4" i="10"/>
  <c r="BU4" i="10"/>
  <c r="BV4" i="10"/>
  <c r="BW4" i="10"/>
  <c r="BX4" i="10"/>
  <c r="BY4" i="10"/>
  <c r="BZ4" i="10"/>
  <c r="CA4" i="10"/>
  <c r="CB4" i="10"/>
  <c r="CC4" i="10"/>
  <c r="CD4" i="10"/>
  <c r="CE4" i="10"/>
  <c r="CF4" i="10"/>
  <c r="CG4" i="10"/>
  <c r="CH4" i="10"/>
  <c r="CI4" i="10"/>
  <c r="CJ4" i="10"/>
  <c r="CK4" i="10"/>
  <c r="CL4" i="10"/>
  <c r="CM4" i="10"/>
  <c r="CN4" i="10"/>
  <c r="CO4" i="10"/>
  <c r="CP4" i="10"/>
  <c r="CQ4" i="10"/>
  <c r="CR4" i="10"/>
  <c r="CS4" i="10"/>
  <c r="CT4" i="10"/>
  <c r="CU4" i="10"/>
  <c r="CV4" i="10"/>
  <c r="CW4" i="10"/>
  <c r="CX4" i="10"/>
  <c r="CY4" i="10"/>
  <c r="CZ4" i="10"/>
  <c r="F5" i="10"/>
  <c r="G5" i="10"/>
  <c r="H5" i="10"/>
  <c r="I5" i="10"/>
  <c r="J5" i="10"/>
  <c r="K5" i="10"/>
  <c r="L5" i="10"/>
  <c r="M5" i="10"/>
  <c r="N5" i="10"/>
  <c r="O5" i="10"/>
  <c r="P5" i="10"/>
  <c r="Q5" i="10"/>
  <c r="R5" i="10"/>
  <c r="S5" i="10"/>
  <c r="T5" i="10"/>
  <c r="U5" i="10"/>
  <c r="V5" i="10"/>
  <c r="W5" i="10"/>
  <c r="X5" i="10"/>
  <c r="Y5" i="10"/>
  <c r="Z5" i="10"/>
  <c r="AA5" i="10"/>
  <c r="AB5" i="10"/>
  <c r="AC5" i="10"/>
  <c r="AD5" i="10"/>
  <c r="AE5" i="10"/>
  <c r="AF5" i="10"/>
  <c r="AG5" i="10"/>
  <c r="AH5" i="10"/>
  <c r="AI5" i="10"/>
  <c r="AJ5" i="10"/>
  <c r="AK5" i="10"/>
  <c r="AL5" i="10"/>
  <c r="AM5" i="10"/>
  <c r="AN5" i="10"/>
  <c r="AO5" i="10"/>
  <c r="AP5" i="10"/>
  <c r="AQ5" i="10"/>
  <c r="AR5" i="10"/>
  <c r="AS5" i="10"/>
  <c r="AT5" i="10"/>
  <c r="AU5" i="10"/>
  <c r="AV5" i="10"/>
  <c r="AW5" i="10"/>
  <c r="AX5" i="10"/>
  <c r="AY5" i="10"/>
  <c r="AZ5" i="10"/>
  <c r="BA5" i="10"/>
  <c r="BB5" i="10"/>
  <c r="BC5" i="10"/>
  <c r="BD5" i="10"/>
  <c r="BE5" i="10"/>
  <c r="BF5" i="10"/>
  <c r="BG5" i="10"/>
  <c r="BH5" i="10"/>
  <c r="BI5" i="10"/>
  <c r="BJ5" i="10"/>
  <c r="BK5" i="10"/>
  <c r="BL5" i="10"/>
  <c r="BM5" i="10"/>
  <c r="BN5" i="10"/>
  <c r="BO5" i="10"/>
  <c r="BP5" i="10"/>
  <c r="BQ5" i="10"/>
  <c r="BR5" i="10"/>
  <c r="BS5" i="10"/>
  <c r="BT5" i="10"/>
  <c r="BU5" i="10"/>
  <c r="BV5" i="10"/>
  <c r="BW5" i="10"/>
  <c r="BX5" i="10"/>
  <c r="BY5" i="10"/>
  <c r="BZ5" i="10"/>
  <c r="CA5" i="10"/>
  <c r="CB5" i="10"/>
  <c r="CC5" i="10"/>
  <c r="CD5" i="10"/>
  <c r="CE5" i="10"/>
  <c r="CF5" i="10"/>
  <c r="CG5" i="10"/>
  <c r="CH5" i="10"/>
  <c r="CI5" i="10"/>
  <c r="CJ5" i="10"/>
  <c r="CK5" i="10"/>
  <c r="CL5" i="10"/>
  <c r="CM5" i="10"/>
  <c r="CN5" i="10"/>
  <c r="CO5" i="10"/>
  <c r="CP5" i="10"/>
  <c r="CQ5" i="10"/>
  <c r="CR5" i="10"/>
  <c r="CS5" i="10"/>
  <c r="CT5" i="10"/>
  <c r="CU5" i="10"/>
  <c r="CV5" i="10"/>
  <c r="CW5" i="10"/>
  <c r="CX5" i="10"/>
  <c r="CY5" i="10"/>
  <c r="CZ5" i="10"/>
  <c r="F6" i="10"/>
  <c r="G6" i="10"/>
  <c r="H6" i="10"/>
  <c r="I6" i="10"/>
  <c r="J6" i="10"/>
  <c r="K6" i="10"/>
  <c r="L6" i="10"/>
  <c r="M6" i="10"/>
  <c r="N6" i="10"/>
  <c r="O6" i="10"/>
  <c r="P6" i="10"/>
  <c r="Q6" i="10"/>
  <c r="R6" i="10"/>
  <c r="S6" i="10"/>
  <c r="T6" i="10"/>
  <c r="U6" i="10"/>
  <c r="V6" i="10"/>
  <c r="W6" i="10"/>
  <c r="X6" i="10"/>
  <c r="Y6" i="10"/>
  <c r="Z6" i="10"/>
  <c r="AA6" i="10"/>
  <c r="AB6" i="10"/>
  <c r="AC6" i="10"/>
  <c r="AD6" i="10"/>
  <c r="AE6" i="10"/>
  <c r="AF6" i="10"/>
  <c r="AG6" i="10"/>
  <c r="AH6" i="10"/>
  <c r="AI6" i="10"/>
  <c r="AJ6" i="10"/>
  <c r="AK6" i="10"/>
  <c r="AL6" i="10"/>
  <c r="AM6" i="10"/>
  <c r="AN6" i="10"/>
  <c r="AO6" i="10"/>
  <c r="AP6" i="10"/>
  <c r="AQ6" i="10"/>
  <c r="AR6" i="10"/>
  <c r="AS6" i="10"/>
  <c r="AT6" i="10"/>
  <c r="AU6" i="10"/>
  <c r="AV6" i="10"/>
  <c r="AW6" i="10"/>
  <c r="AX6" i="10"/>
  <c r="AY6" i="10"/>
  <c r="AZ6" i="10"/>
  <c r="BA6" i="10"/>
  <c r="BB6" i="10"/>
  <c r="BC6" i="10"/>
  <c r="BD6" i="10"/>
  <c r="BE6" i="10"/>
  <c r="BF6" i="10"/>
  <c r="BG6" i="10"/>
  <c r="BH6" i="10"/>
  <c r="BI6" i="10"/>
  <c r="BJ6" i="10"/>
  <c r="BK6" i="10"/>
  <c r="BL6" i="10"/>
  <c r="BM6" i="10"/>
  <c r="BN6" i="10"/>
  <c r="BO6" i="10"/>
  <c r="BP6" i="10"/>
  <c r="BQ6" i="10"/>
  <c r="BR6" i="10"/>
  <c r="BS6" i="10"/>
  <c r="BT6" i="10"/>
  <c r="BU6" i="10"/>
  <c r="BV6" i="10"/>
  <c r="BW6" i="10"/>
  <c r="BX6" i="10"/>
  <c r="BY6" i="10"/>
  <c r="BZ6" i="10"/>
  <c r="CA6" i="10"/>
  <c r="CB6" i="10"/>
  <c r="CC6" i="10"/>
  <c r="CD6" i="10"/>
  <c r="CE6" i="10"/>
  <c r="CF6" i="10"/>
  <c r="CG6" i="10"/>
  <c r="CH6" i="10"/>
  <c r="CI6" i="10"/>
  <c r="CJ6" i="10"/>
  <c r="CK6" i="10"/>
  <c r="CL6" i="10"/>
  <c r="CM6" i="10"/>
  <c r="CN6" i="10"/>
  <c r="CO6" i="10"/>
  <c r="CP6" i="10"/>
  <c r="CQ6" i="10"/>
  <c r="CR6" i="10"/>
  <c r="CS6" i="10"/>
  <c r="CT6" i="10"/>
  <c r="CU6" i="10"/>
  <c r="CV6" i="10"/>
  <c r="CW6" i="10"/>
  <c r="CX6" i="10"/>
  <c r="CY6" i="10"/>
  <c r="CZ6" i="10"/>
  <c r="F7" i="10"/>
  <c r="G7" i="10"/>
  <c r="H7" i="10"/>
  <c r="I7" i="10"/>
  <c r="J7" i="10"/>
  <c r="K7" i="10"/>
  <c r="L7" i="10"/>
  <c r="M7" i="10"/>
  <c r="N7" i="10"/>
  <c r="O7" i="10"/>
  <c r="P7" i="10"/>
  <c r="Q7" i="10"/>
  <c r="R7" i="10"/>
  <c r="S7" i="10"/>
  <c r="T7" i="10"/>
  <c r="U7" i="10"/>
  <c r="V7" i="10"/>
  <c r="W7" i="10"/>
  <c r="X7" i="10"/>
  <c r="Y7" i="10"/>
  <c r="Z7" i="10"/>
  <c r="AA7" i="10"/>
  <c r="AB7" i="10"/>
  <c r="AC7" i="10"/>
  <c r="AD7" i="10"/>
  <c r="AE7" i="10"/>
  <c r="AF7" i="10"/>
  <c r="AG7" i="10"/>
  <c r="AH7" i="10"/>
  <c r="AI7" i="10"/>
  <c r="AJ7" i="10"/>
  <c r="AK7" i="10"/>
  <c r="AL7" i="10"/>
  <c r="AM7" i="10"/>
  <c r="AN7" i="10"/>
  <c r="AO7" i="10"/>
  <c r="AP7" i="10"/>
  <c r="AQ7" i="10"/>
  <c r="AR7" i="10"/>
  <c r="AS7" i="10"/>
  <c r="AT7" i="10"/>
  <c r="AU7" i="10"/>
  <c r="AV7" i="10"/>
  <c r="AW7" i="10"/>
  <c r="AX7" i="10"/>
  <c r="AY7" i="10"/>
  <c r="AZ7" i="10"/>
  <c r="BA7" i="10"/>
  <c r="BB7" i="10"/>
  <c r="BC7" i="10"/>
  <c r="BD7" i="10"/>
  <c r="BE7" i="10"/>
  <c r="BF7" i="10"/>
  <c r="BG7" i="10"/>
  <c r="BH7" i="10"/>
  <c r="BI7" i="10"/>
  <c r="BJ7" i="10"/>
  <c r="BK7" i="10"/>
  <c r="BL7" i="10"/>
  <c r="BM7" i="10"/>
  <c r="BN7" i="10"/>
  <c r="BO7" i="10"/>
  <c r="BP7" i="10"/>
  <c r="BQ7" i="10"/>
  <c r="BR7" i="10"/>
  <c r="BS7" i="10"/>
  <c r="BT7" i="10"/>
  <c r="BU7" i="10"/>
  <c r="BV7" i="10"/>
  <c r="BW7" i="10"/>
  <c r="BX7" i="10"/>
  <c r="BY7" i="10"/>
  <c r="BZ7" i="10"/>
  <c r="CA7" i="10"/>
  <c r="CB7" i="10"/>
  <c r="CC7" i="10"/>
  <c r="CD7" i="10"/>
  <c r="CE7" i="10"/>
  <c r="CF7" i="10"/>
  <c r="CG7" i="10"/>
  <c r="CH7" i="10"/>
  <c r="CI7" i="10"/>
  <c r="CJ7" i="10"/>
  <c r="CK7" i="10"/>
  <c r="CL7" i="10"/>
  <c r="CM7" i="10"/>
  <c r="CN7" i="10"/>
  <c r="CO7" i="10"/>
  <c r="CP7" i="10"/>
  <c r="CQ7" i="10"/>
  <c r="CR7" i="10"/>
  <c r="CS7" i="10"/>
  <c r="CT7" i="10"/>
  <c r="CU7" i="10"/>
  <c r="CV7" i="10"/>
  <c r="CW7" i="10"/>
  <c r="CX7" i="10"/>
  <c r="CY7" i="10"/>
  <c r="CZ7" i="10"/>
  <c r="F8" i="10"/>
  <c r="G8" i="10"/>
  <c r="H8" i="10"/>
  <c r="I8" i="10"/>
  <c r="J8" i="10"/>
  <c r="K8" i="10"/>
  <c r="L8" i="10"/>
  <c r="M8" i="10"/>
  <c r="N8" i="10"/>
  <c r="O8" i="10"/>
  <c r="P8" i="10"/>
  <c r="Q8" i="10"/>
  <c r="R8" i="10"/>
  <c r="S8" i="10"/>
  <c r="T8" i="10"/>
  <c r="U8" i="10"/>
  <c r="V8" i="10"/>
  <c r="W8" i="10"/>
  <c r="X8" i="10"/>
  <c r="Y8" i="10"/>
  <c r="Z8" i="10"/>
  <c r="AA8" i="10"/>
  <c r="AB8" i="10"/>
  <c r="AC8" i="10"/>
  <c r="AD8" i="10"/>
  <c r="AE8" i="10"/>
  <c r="AF8" i="10"/>
  <c r="AG8" i="10"/>
  <c r="AH8" i="10"/>
  <c r="AI8" i="10"/>
  <c r="AJ8" i="10"/>
  <c r="AK8" i="10"/>
  <c r="AL8" i="10"/>
  <c r="AM8" i="10"/>
  <c r="AN8" i="10"/>
  <c r="AO8" i="10"/>
  <c r="AP8" i="10"/>
  <c r="AQ8" i="10"/>
  <c r="AR8" i="10"/>
  <c r="AS8" i="10"/>
  <c r="AT8" i="10"/>
  <c r="AU8" i="10"/>
  <c r="AV8" i="10"/>
  <c r="AW8" i="10"/>
  <c r="AX8" i="10"/>
  <c r="AY8" i="10"/>
  <c r="AZ8" i="10"/>
  <c r="BA8" i="10"/>
  <c r="BB8" i="10"/>
  <c r="BC8" i="10"/>
  <c r="BD8" i="10"/>
  <c r="BE8" i="10"/>
  <c r="BF8" i="10"/>
  <c r="BG8" i="10"/>
  <c r="BH8" i="10"/>
  <c r="BI8" i="10"/>
  <c r="BJ8" i="10"/>
  <c r="BK8" i="10"/>
  <c r="BL8" i="10"/>
  <c r="BM8" i="10"/>
  <c r="BN8" i="10"/>
  <c r="BO8" i="10"/>
  <c r="BP8" i="10"/>
  <c r="BQ8" i="10"/>
  <c r="BR8" i="10"/>
  <c r="BS8" i="10"/>
  <c r="BT8" i="10"/>
  <c r="BU8" i="10"/>
  <c r="BV8" i="10"/>
  <c r="BW8" i="10"/>
  <c r="BX8" i="10"/>
  <c r="BY8" i="10"/>
  <c r="BZ8" i="10"/>
  <c r="CA8" i="10"/>
  <c r="CB8" i="10"/>
  <c r="CC8" i="10"/>
  <c r="CD8" i="10"/>
  <c r="CE8" i="10"/>
  <c r="CF8" i="10"/>
  <c r="CG8" i="10"/>
  <c r="CH8" i="10"/>
  <c r="CI8" i="10"/>
  <c r="CJ8" i="10"/>
  <c r="CK8" i="10"/>
  <c r="CL8" i="10"/>
  <c r="CM8" i="10"/>
  <c r="CN8" i="10"/>
  <c r="CO8" i="10"/>
  <c r="CP8" i="10"/>
  <c r="CQ8" i="10"/>
  <c r="CR8" i="10"/>
  <c r="CS8" i="10"/>
  <c r="CT8" i="10"/>
  <c r="CU8" i="10"/>
  <c r="CV8" i="10"/>
  <c r="CW8" i="10"/>
  <c r="CX8" i="10"/>
  <c r="CY8" i="10"/>
  <c r="CZ8" i="10"/>
  <c r="F9" i="10"/>
  <c r="G9" i="10"/>
  <c r="H9" i="10"/>
  <c r="I9" i="10"/>
  <c r="J9" i="10"/>
  <c r="K9" i="10"/>
  <c r="L9" i="10"/>
  <c r="M9" i="10"/>
  <c r="N9" i="10"/>
  <c r="O9" i="10"/>
  <c r="P9" i="10"/>
  <c r="Q9" i="10"/>
  <c r="R9" i="10"/>
  <c r="S9" i="10"/>
  <c r="T9" i="10"/>
  <c r="U9" i="10"/>
  <c r="V9" i="10"/>
  <c r="W9" i="10"/>
  <c r="X9" i="10"/>
  <c r="Y9" i="10"/>
  <c r="Z9" i="10"/>
  <c r="AA9" i="10"/>
  <c r="AB9" i="10"/>
  <c r="AC9" i="10"/>
  <c r="AD9" i="10"/>
  <c r="AE9" i="10"/>
  <c r="AF9" i="10"/>
  <c r="AG9" i="10"/>
  <c r="AH9" i="10"/>
  <c r="AI9" i="10"/>
  <c r="AJ9" i="10"/>
  <c r="AK9" i="10"/>
  <c r="AL9" i="10"/>
  <c r="AM9" i="10"/>
  <c r="AN9" i="10"/>
  <c r="AO9" i="10"/>
  <c r="AP9" i="10"/>
  <c r="AQ9" i="10"/>
  <c r="AR9" i="10"/>
  <c r="AS9" i="10"/>
  <c r="AT9" i="10"/>
  <c r="AU9" i="10"/>
  <c r="AV9" i="10"/>
  <c r="AW9" i="10"/>
  <c r="AX9" i="10"/>
  <c r="AY9" i="10"/>
  <c r="AZ9" i="10"/>
  <c r="BA9" i="10"/>
  <c r="BB9" i="10"/>
  <c r="BC9" i="10"/>
  <c r="BD9" i="10"/>
  <c r="BE9" i="10"/>
  <c r="BF9" i="10"/>
  <c r="BG9" i="10"/>
  <c r="BH9" i="10"/>
  <c r="BI9" i="10"/>
  <c r="BJ9" i="10"/>
  <c r="BK9" i="10"/>
  <c r="BL9" i="10"/>
  <c r="BM9" i="10"/>
  <c r="BN9" i="10"/>
  <c r="BO9" i="10"/>
  <c r="BP9" i="10"/>
  <c r="BQ9" i="10"/>
  <c r="BR9" i="10"/>
  <c r="BS9" i="10"/>
  <c r="BT9" i="10"/>
  <c r="BU9" i="10"/>
  <c r="BV9" i="10"/>
  <c r="BW9" i="10"/>
  <c r="BX9" i="10"/>
  <c r="BY9" i="10"/>
  <c r="BZ9" i="10"/>
  <c r="CA9" i="10"/>
  <c r="CB9" i="10"/>
  <c r="CC9" i="10"/>
  <c r="CD9" i="10"/>
  <c r="CE9" i="10"/>
  <c r="CF9" i="10"/>
  <c r="CG9" i="10"/>
  <c r="CH9" i="10"/>
  <c r="CI9" i="10"/>
  <c r="CJ9" i="10"/>
  <c r="CK9" i="10"/>
  <c r="CL9" i="10"/>
  <c r="CM9" i="10"/>
  <c r="CN9" i="10"/>
  <c r="CO9" i="10"/>
  <c r="CP9" i="10"/>
  <c r="CQ9" i="10"/>
  <c r="CR9" i="10"/>
  <c r="CS9" i="10"/>
  <c r="CT9" i="10"/>
  <c r="CU9" i="10"/>
  <c r="CV9" i="10"/>
  <c r="CW9" i="10"/>
  <c r="CX9" i="10"/>
  <c r="CY9" i="10"/>
  <c r="CZ9" i="10"/>
  <c r="E4" i="10"/>
  <c r="E5" i="10"/>
  <c r="E6" i="10"/>
  <c r="E7" i="10"/>
  <c r="E8" i="10"/>
  <c r="E9" i="10"/>
  <c r="A20" i="10" l="1"/>
  <c r="A21" i="10" s="1"/>
  <c r="A22" i="10" s="1"/>
  <c r="CZ12" i="10"/>
  <c r="CY12" i="10"/>
  <c r="CX12" i="10"/>
  <c r="CW12" i="10"/>
  <c r="CV12" i="10"/>
  <c r="CU12" i="10"/>
  <c r="CT12" i="10"/>
  <c r="CS12" i="10"/>
  <c r="CR12" i="10"/>
  <c r="CQ12" i="10"/>
  <c r="CP12" i="10"/>
  <c r="CO12" i="10"/>
  <c r="CN12" i="10"/>
  <c r="CM12" i="10"/>
  <c r="CL12" i="10"/>
  <c r="CK12" i="10"/>
  <c r="CJ12" i="10"/>
  <c r="CI12" i="10"/>
  <c r="CH12" i="10"/>
  <c r="CG12" i="10"/>
  <c r="CF12" i="10"/>
  <c r="CE12" i="10"/>
  <c r="CD12" i="10"/>
  <c r="CC12" i="10"/>
  <c r="CB12" i="10"/>
  <c r="CA12" i="10"/>
  <c r="BZ12" i="10"/>
  <c r="BY12" i="10"/>
  <c r="BX12" i="10"/>
  <c r="BW12" i="10"/>
  <c r="BV12" i="10"/>
  <c r="BU12" i="10"/>
  <c r="BT12" i="10"/>
  <c r="BS12" i="10"/>
  <c r="BR12" i="10"/>
  <c r="BQ12" i="10"/>
  <c r="BP12" i="10"/>
  <c r="BO12" i="10"/>
  <c r="BN12" i="10"/>
  <c r="BM12" i="10"/>
  <c r="BL12" i="10"/>
  <c r="BK12" i="10"/>
  <c r="BJ12" i="10"/>
  <c r="BI12" i="10"/>
  <c r="BH12" i="10"/>
  <c r="BG12" i="10"/>
  <c r="BF12" i="10"/>
  <c r="BE12" i="10"/>
  <c r="BD12" i="10"/>
  <c r="BC12" i="10"/>
  <c r="BB12" i="10"/>
  <c r="BA12" i="10"/>
  <c r="AZ12" i="10"/>
  <c r="AY12" i="10"/>
  <c r="AX12" i="10"/>
  <c r="AW12" i="10"/>
  <c r="AV12" i="10"/>
  <c r="AU12"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O12" i="10"/>
  <c r="N12" i="10"/>
  <c r="M12" i="10"/>
  <c r="L12" i="10"/>
  <c r="K12" i="10"/>
  <c r="J12" i="10"/>
  <c r="I12" i="10"/>
  <c r="H12" i="10"/>
  <c r="G12" i="10"/>
  <c r="F19" i="10"/>
  <c r="E12" i="10"/>
  <c r="CX12" i="9"/>
  <c r="CW12" i="9"/>
  <c r="CV12" i="9"/>
  <c r="CU12" i="9"/>
  <c r="CT12" i="9"/>
  <c r="CS12" i="9"/>
  <c r="CR12" i="9"/>
  <c r="CQ12" i="9"/>
  <c r="CP12" i="9"/>
  <c r="CO12" i="9"/>
  <c r="CN12" i="9"/>
  <c r="CM12" i="9"/>
  <c r="CL12" i="9"/>
  <c r="CK12" i="9"/>
  <c r="CJ12" i="9"/>
  <c r="CI12" i="9"/>
  <c r="CH12" i="9"/>
  <c r="CG12" i="9"/>
  <c r="CF12" i="9"/>
  <c r="CE12" i="9"/>
  <c r="CD12" i="9"/>
  <c r="CC12" i="9"/>
  <c r="CB12" i="9"/>
  <c r="CA12" i="9"/>
  <c r="BZ12" i="9"/>
  <c r="BY12" i="9"/>
  <c r="BX12" i="9"/>
  <c r="BW12" i="9"/>
  <c r="BV12" i="9"/>
  <c r="BU12" i="9"/>
  <c r="BT12" i="9"/>
  <c r="BS12" i="9"/>
  <c r="BR12" i="9"/>
  <c r="BQ12" i="9"/>
  <c r="BP12" i="9"/>
  <c r="BO12" i="9"/>
  <c r="BN12" i="9"/>
  <c r="BM12" i="9"/>
  <c r="BL12" i="9"/>
  <c r="BK12" i="9"/>
  <c r="BJ12" i="9"/>
  <c r="BI12" i="9"/>
  <c r="BH12" i="9"/>
  <c r="BG12" i="9"/>
  <c r="BF12" i="9"/>
  <c r="BE12" i="9"/>
  <c r="BD12" i="9"/>
  <c r="BC12" i="9"/>
  <c r="BB12" i="9"/>
  <c r="BA12" i="9"/>
  <c r="AZ12" i="9"/>
  <c r="AY12" i="9"/>
  <c r="AX12" i="9"/>
  <c r="AW12" i="9"/>
  <c r="AV12" i="9"/>
  <c r="AU12"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O12" i="9"/>
  <c r="N12" i="9"/>
  <c r="M12" i="9"/>
  <c r="L12" i="9"/>
  <c r="K12" i="9"/>
  <c r="J12" i="9"/>
  <c r="I12" i="9"/>
  <c r="H12" i="9"/>
  <c r="G12" i="9"/>
  <c r="F12" i="9"/>
  <c r="E12" i="9"/>
  <c r="D12" i="9"/>
  <c r="C12" i="9"/>
  <c r="AM34" i="8"/>
  <c r="AL34" i="8"/>
  <c r="AK34" i="8"/>
  <c r="AJ34" i="8"/>
  <c r="AI34" i="8"/>
  <c r="AH34" i="8"/>
  <c r="AG34" i="8"/>
  <c r="AF34" i="8"/>
  <c r="AE34" i="8"/>
  <c r="AD34" i="8"/>
  <c r="AC34" i="8"/>
  <c r="AB34" i="8"/>
  <c r="AA34" i="8"/>
  <c r="Z34" i="8"/>
  <c r="Y34" i="8"/>
  <c r="X34" i="8"/>
  <c r="W34" i="8"/>
  <c r="V34" i="8"/>
  <c r="U34" i="8"/>
  <c r="T34" i="8"/>
  <c r="S34" i="8"/>
  <c r="R34" i="8"/>
  <c r="Q34" i="8"/>
  <c r="P34" i="8"/>
  <c r="O34" i="8"/>
  <c r="N34" i="8"/>
  <c r="M34" i="8"/>
  <c r="L34" i="8"/>
  <c r="K34" i="8"/>
  <c r="J34" i="8"/>
  <c r="CN32" i="8"/>
  <c r="CM32" i="8"/>
  <c r="CL32" i="8"/>
  <c r="CK32" i="8"/>
  <c r="CJ32" i="8"/>
  <c r="CI32" i="8"/>
  <c r="CH32" i="8"/>
  <c r="CG32" i="8"/>
  <c r="CF32" i="8"/>
  <c r="CE32" i="8"/>
  <c r="CD32" i="8"/>
  <c r="CC32" i="8"/>
  <c r="CB32" i="8"/>
  <c r="CA32" i="8"/>
  <c r="BZ32" i="8"/>
  <c r="CN31" i="8"/>
  <c r="CM31" i="8"/>
  <c r="CL31" i="8"/>
  <c r="CK31" i="8"/>
  <c r="CJ31" i="8"/>
  <c r="CI31" i="8"/>
  <c r="CH31" i="8"/>
  <c r="CG31" i="8"/>
  <c r="CF31" i="8"/>
  <c r="CE31" i="8"/>
  <c r="CD31" i="8"/>
  <c r="CC31" i="8"/>
  <c r="CB31" i="8"/>
  <c r="CA31" i="8"/>
  <c r="BZ31" i="8"/>
  <c r="BY31" i="8"/>
  <c r="BX31" i="8"/>
  <c r="BW31" i="8"/>
  <c r="BV31" i="8"/>
  <c r="BU31" i="8"/>
  <c r="BT31" i="8"/>
  <c r="BS31" i="8"/>
  <c r="CN30" i="8"/>
  <c r="CM30" i="8"/>
  <c r="CL30" i="8"/>
  <c r="CK30" i="8"/>
  <c r="CJ30" i="8"/>
  <c r="CI30" i="8"/>
  <c r="CH30" i="8"/>
  <c r="CG30" i="8"/>
  <c r="CF30" i="8"/>
  <c r="CE30" i="8"/>
  <c r="CD30" i="8"/>
  <c r="CC30" i="8"/>
  <c r="CB30" i="8"/>
  <c r="CA30" i="8"/>
  <c r="BZ30" i="8"/>
  <c r="BY30" i="8"/>
  <c r="BX30" i="8"/>
  <c r="BW30" i="8"/>
  <c r="BV30" i="8"/>
  <c r="BU30" i="8"/>
  <c r="BT30" i="8"/>
  <c r="BS30" i="8"/>
  <c r="BR30" i="8"/>
  <c r="BQ30" i="8"/>
  <c r="BP30" i="8"/>
  <c r="CN29" i="8"/>
  <c r="CN33" i="8" s="1"/>
  <c r="CN34" i="8" s="1"/>
  <c r="CM29" i="8"/>
  <c r="CL29" i="8"/>
  <c r="CL33" i="8" s="1"/>
  <c r="CL34" i="8" s="1"/>
  <c r="CK29" i="8"/>
  <c r="CJ29" i="8"/>
  <c r="CJ33" i="8" s="1"/>
  <c r="CJ34" i="8" s="1"/>
  <c r="CI29" i="8"/>
  <c r="CH29" i="8"/>
  <c r="CH33" i="8" s="1"/>
  <c r="CH34" i="8" s="1"/>
  <c r="CG29" i="8"/>
  <c r="CF29" i="8"/>
  <c r="CF33" i="8" s="1"/>
  <c r="CF34" i="8" s="1"/>
  <c r="CE29" i="8"/>
  <c r="CD29" i="8"/>
  <c r="CD33" i="8" s="1"/>
  <c r="CD34" i="8" s="1"/>
  <c r="CC29" i="8"/>
  <c r="CB29" i="8"/>
  <c r="CB33" i="8" s="1"/>
  <c r="CB34" i="8" s="1"/>
  <c r="CA29" i="8"/>
  <c r="BZ29" i="8"/>
  <c r="BZ33" i="8" s="1"/>
  <c r="BZ34" i="8" s="1"/>
  <c r="BY29" i="8"/>
  <c r="BX29" i="8"/>
  <c r="BW29" i="8"/>
  <c r="BV29" i="8"/>
  <c r="BU29" i="8"/>
  <c r="BT29" i="8"/>
  <c r="BS29" i="8"/>
  <c r="BR29" i="8"/>
  <c r="BQ29" i="8"/>
  <c r="BP29" i="8"/>
  <c r="BO29" i="8"/>
  <c r="BN29" i="8"/>
  <c r="BK26" i="8"/>
  <c r="BJ26" i="8"/>
  <c r="BI26" i="8"/>
  <c r="BH26" i="8"/>
  <c r="BG26" i="8"/>
  <c r="BF26" i="8"/>
  <c r="BE26" i="8"/>
  <c r="BD26" i="8"/>
  <c r="BC26" i="8"/>
  <c r="BB26" i="8"/>
  <c r="BA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R26" i="8"/>
  <c r="Q26" i="8"/>
  <c r="P26" i="8"/>
  <c r="O26" i="8"/>
  <c r="N26" i="8"/>
  <c r="M26" i="8"/>
  <c r="L26" i="8"/>
  <c r="K26" i="8"/>
  <c r="J26" i="8"/>
  <c r="CN25" i="8"/>
  <c r="CM25" i="8"/>
  <c r="CL25" i="8"/>
  <c r="CK25" i="8"/>
  <c r="CJ25" i="8"/>
  <c r="CI25" i="8"/>
  <c r="CH25" i="8"/>
  <c r="CG25" i="8"/>
  <c r="CF25" i="8"/>
  <c r="CE25" i="8"/>
  <c r="CD25" i="8"/>
  <c r="CC25" i="8"/>
  <c r="CB25" i="8"/>
  <c r="CA25" i="8"/>
  <c r="BZ25" i="8"/>
  <c r="BY25" i="8"/>
  <c r="BX25" i="8"/>
  <c r="BW25" i="8"/>
  <c r="BV25" i="8"/>
  <c r="BU25" i="8"/>
  <c r="BT25" i="8"/>
  <c r="BS25" i="8"/>
  <c r="BR25" i="8"/>
  <c r="BQ25" i="8"/>
  <c r="BP25" i="8"/>
  <c r="BO25" i="8"/>
  <c r="BN25" i="8"/>
  <c r="BM25" i="8"/>
  <c r="BL25" i="8"/>
  <c r="BK25" i="8"/>
  <c r="BJ25" i="8"/>
  <c r="BI25" i="8"/>
  <c r="BH25" i="8"/>
  <c r="BG25" i="8"/>
  <c r="BF25" i="8"/>
  <c r="BE25" i="8"/>
  <c r="BD25" i="8"/>
  <c r="BC25" i="8"/>
  <c r="BB25" i="8"/>
  <c r="BA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T25" i="8"/>
  <c r="S25" i="8"/>
  <c r="R25" i="8"/>
  <c r="Q25" i="8"/>
  <c r="P25" i="8"/>
  <c r="O25" i="8"/>
  <c r="N25" i="8"/>
  <c r="M25" i="8"/>
  <c r="L25" i="8"/>
  <c r="K25" i="8"/>
  <c r="J25" i="8"/>
  <c r="CU20" i="8"/>
  <c r="CT20" i="8"/>
  <c r="CS20" i="8"/>
  <c r="CR20" i="8"/>
  <c r="CQ20" i="8"/>
  <c r="CP20" i="8"/>
  <c r="CO20" i="8"/>
  <c r="CN20" i="8"/>
  <c r="CM20" i="8"/>
  <c r="CL20" i="8"/>
  <c r="CK20" i="8"/>
  <c r="CJ20" i="8"/>
  <c r="CI20" i="8"/>
  <c r="CH20" i="8"/>
  <c r="CG20" i="8"/>
  <c r="CF20" i="8"/>
  <c r="CE20" i="8"/>
  <c r="CD20" i="8"/>
  <c r="CC20" i="8"/>
  <c r="CB20" i="8"/>
  <c r="CA20" i="8"/>
  <c r="BZ20" i="8"/>
  <c r="BY20" i="8"/>
  <c r="BX20" i="8"/>
  <c r="BW20" i="8"/>
  <c r="BV20" i="8"/>
  <c r="BU20" i="8"/>
  <c r="BT20" i="8"/>
  <c r="BS20" i="8"/>
  <c r="BR20" i="8"/>
  <c r="BQ20" i="8"/>
  <c r="BP20" i="8"/>
  <c r="BO20" i="8"/>
  <c r="BN20" i="8"/>
  <c r="BM20" i="8"/>
  <c r="BL20" i="8"/>
  <c r="BK20" i="8"/>
  <c r="BJ20" i="8"/>
  <c r="BI20" i="8"/>
  <c r="BH20" i="8"/>
  <c r="BG20" i="8"/>
  <c r="BF20" i="8"/>
  <c r="BE20" i="8"/>
  <c r="BD20" i="8"/>
  <c r="BC20" i="8"/>
  <c r="BB20" i="8"/>
  <c r="BA20" i="8"/>
  <c r="AZ20"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R20" i="8"/>
  <c r="Q20" i="8"/>
  <c r="P20" i="8"/>
  <c r="O20" i="8"/>
  <c r="N20" i="8"/>
  <c r="M20" i="8"/>
  <c r="L20" i="8"/>
  <c r="K20" i="8"/>
  <c r="J20" i="8"/>
  <c r="CU19" i="8"/>
  <c r="CT19" i="8"/>
  <c r="CS19" i="8"/>
  <c r="CR19" i="8"/>
  <c r="CQ19" i="8"/>
  <c r="CP19" i="8"/>
  <c r="CO19" i="8"/>
  <c r="CN19" i="8"/>
  <c r="CM19" i="8"/>
  <c r="CL19" i="8"/>
  <c r="CK19" i="8"/>
  <c r="CJ19" i="8"/>
  <c r="CI19" i="8"/>
  <c r="CH19" i="8"/>
  <c r="CG19" i="8"/>
  <c r="CF19" i="8"/>
  <c r="CE19" i="8"/>
  <c r="CD19" i="8"/>
  <c r="CC19" i="8"/>
  <c r="CB19" i="8"/>
  <c r="CA19" i="8"/>
  <c r="BZ19" i="8"/>
  <c r="BY19" i="8"/>
  <c r="BX19" i="8"/>
  <c r="BW19" i="8"/>
  <c r="BV19" i="8"/>
  <c r="BU19" i="8"/>
  <c r="BT19" i="8"/>
  <c r="BS19" i="8"/>
  <c r="BR19" i="8"/>
  <c r="BQ19" i="8"/>
  <c r="BP19" i="8"/>
  <c r="BO19" i="8"/>
  <c r="BN19" i="8"/>
  <c r="BM19" i="8"/>
  <c r="BL19" i="8"/>
  <c r="BK19" i="8"/>
  <c r="BJ19" i="8"/>
  <c r="BI19" i="8"/>
  <c r="BH19" i="8"/>
  <c r="BG19" i="8"/>
  <c r="BF19" i="8"/>
  <c r="BE19" i="8"/>
  <c r="BD19" i="8"/>
  <c r="BC19" i="8"/>
  <c r="BB19" i="8"/>
  <c r="BA19" i="8"/>
  <c r="AZ19"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T19" i="8"/>
  <c r="S19" i="8"/>
  <c r="R19" i="8"/>
  <c r="Q19" i="8"/>
  <c r="P19" i="8"/>
  <c r="O19" i="8"/>
  <c r="N19" i="8"/>
  <c r="M19" i="8"/>
  <c r="L19" i="8"/>
  <c r="K19" i="8"/>
  <c r="J19" i="8"/>
  <c r="CU18" i="8"/>
  <c r="CT18" i="8"/>
  <c r="CS18" i="8"/>
  <c r="CR18" i="8"/>
  <c r="CQ18" i="8"/>
  <c r="CP18" i="8"/>
  <c r="CO18" i="8"/>
  <c r="CN18" i="8"/>
  <c r="CM18" i="8"/>
  <c r="CL18" i="8"/>
  <c r="CK18" i="8"/>
  <c r="CJ18" i="8"/>
  <c r="CI18" i="8"/>
  <c r="CH18" i="8"/>
  <c r="CG18" i="8"/>
  <c r="CF18" i="8"/>
  <c r="CE18" i="8"/>
  <c r="CD18" i="8"/>
  <c r="CC18" i="8"/>
  <c r="CB18" i="8"/>
  <c r="CA18" i="8"/>
  <c r="BZ18" i="8"/>
  <c r="BY18" i="8"/>
  <c r="BX18" i="8"/>
  <c r="BW18" i="8"/>
  <c r="BV18" i="8"/>
  <c r="BU18" i="8"/>
  <c r="BT18" i="8"/>
  <c r="BS18" i="8"/>
  <c r="BR18" i="8"/>
  <c r="BQ18" i="8"/>
  <c r="BP18" i="8"/>
  <c r="BO18" i="8"/>
  <c r="BN18" i="8"/>
  <c r="BM18" i="8"/>
  <c r="BL18" i="8"/>
  <c r="BK18" i="8"/>
  <c r="BJ18" i="8"/>
  <c r="BI18" i="8"/>
  <c r="BH18" i="8"/>
  <c r="BG18" i="8"/>
  <c r="BF18" i="8"/>
  <c r="BE18" i="8"/>
  <c r="BD18" i="8"/>
  <c r="BC18" i="8"/>
  <c r="BB18" i="8"/>
  <c r="BA18" i="8"/>
  <c r="AZ18" i="8"/>
  <c r="AY18" i="8"/>
  <c r="AX18" i="8"/>
  <c r="AW18" i="8"/>
  <c r="AV18" i="8"/>
  <c r="AU18" i="8"/>
  <c r="AT18" i="8"/>
  <c r="AS18" i="8"/>
  <c r="AR18" i="8"/>
  <c r="AQ18" i="8"/>
  <c r="AP18" i="8"/>
  <c r="AO18" i="8"/>
  <c r="AN18" i="8"/>
  <c r="AM18" i="8"/>
  <c r="AL18" i="8"/>
  <c r="AK18" i="8"/>
  <c r="AJ18" i="8"/>
  <c r="AI18" i="8"/>
  <c r="AH18" i="8"/>
  <c r="AG18" i="8"/>
  <c r="AF18" i="8"/>
  <c r="AE18" i="8"/>
  <c r="AD18" i="8"/>
  <c r="AC18" i="8"/>
  <c r="AB18" i="8"/>
  <c r="AA18" i="8"/>
  <c r="Z18" i="8"/>
  <c r="Y18" i="8"/>
  <c r="X18" i="8"/>
  <c r="W18" i="8"/>
  <c r="V18" i="8"/>
  <c r="U18" i="8"/>
  <c r="T18" i="8"/>
  <c r="S18" i="8"/>
  <c r="R18" i="8"/>
  <c r="Q18" i="8"/>
  <c r="P18" i="8"/>
  <c r="O18" i="8"/>
  <c r="N18" i="8"/>
  <c r="M18" i="8"/>
  <c r="L18" i="8"/>
  <c r="K18" i="8"/>
  <c r="J18" i="8"/>
  <c r="CU17" i="8"/>
  <c r="CT17" i="8"/>
  <c r="CS17" i="8"/>
  <c r="CR17" i="8"/>
  <c r="CQ17" i="8"/>
  <c r="CP17" i="8"/>
  <c r="CO17" i="8"/>
  <c r="CN17" i="8"/>
  <c r="CM17" i="8"/>
  <c r="CL17" i="8"/>
  <c r="CK17" i="8"/>
  <c r="CJ17" i="8"/>
  <c r="CI17" i="8"/>
  <c r="CH17" i="8"/>
  <c r="CG17" i="8"/>
  <c r="CF17" i="8"/>
  <c r="CE17" i="8"/>
  <c r="CD17" i="8"/>
  <c r="CC17" i="8"/>
  <c r="CB17" i="8"/>
  <c r="CA17" i="8"/>
  <c r="BZ17" i="8"/>
  <c r="BY17" i="8"/>
  <c r="BX17" i="8"/>
  <c r="BW17" i="8"/>
  <c r="BV17" i="8"/>
  <c r="BU17" i="8"/>
  <c r="BT17" i="8"/>
  <c r="BS17" i="8"/>
  <c r="BR17" i="8"/>
  <c r="BQ17" i="8"/>
  <c r="BP17" i="8"/>
  <c r="BO17" i="8"/>
  <c r="BN17" i="8"/>
  <c r="BM17" i="8"/>
  <c r="BL17" i="8"/>
  <c r="BK17" i="8"/>
  <c r="BJ17" i="8"/>
  <c r="BI17" i="8"/>
  <c r="BH17" i="8"/>
  <c r="BG17" i="8"/>
  <c r="BF17" i="8"/>
  <c r="BE17" i="8"/>
  <c r="BD17" i="8"/>
  <c r="BC17" i="8"/>
  <c r="BB17" i="8"/>
  <c r="BA17" i="8"/>
  <c r="AZ17" i="8"/>
  <c r="AY17" i="8"/>
  <c r="AX17" i="8"/>
  <c r="AW17" i="8"/>
  <c r="AV17" i="8"/>
  <c r="AU17" i="8"/>
  <c r="AT17" i="8"/>
  <c r="AS17" i="8"/>
  <c r="AR17" i="8"/>
  <c r="AQ17" i="8"/>
  <c r="AP17" i="8"/>
  <c r="AO17" i="8"/>
  <c r="AN17" i="8"/>
  <c r="AM17" i="8"/>
  <c r="AL17" i="8"/>
  <c r="AK17" i="8"/>
  <c r="AJ17" i="8"/>
  <c r="AI17" i="8"/>
  <c r="AH17" i="8"/>
  <c r="AG17" i="8"/>
  <c r="AF17" i="8"/>
  <c r="AE17" i="8"/>
  <c r="AD17" i="8"/>
  <c r="AC17" i="8"/>
  <c r="AB17" i="8"/>
  <c r="AA17" i="8"/>
  <c r="Z17" i="8"/>
  <c r="Y17" i="8"/>
  <c r="X17" i="8"/>
  <c r="W17" i="8"/>
  <c r="V17" i="8"/>
  <c r="U17" i="8"/>
  <c r="T17" i="8"/>
  <c r="S17" i="8"/>
  <c r="R17" i="8"/>
  <c r="Q17" i="8"/>
  <c r="P17" i="8"/>
  <c r="O17" i="8"/>
  <c r="N17" i="8"/>
  <c r="M17" i="8"/>
  <c r="L17" i="8"/>
  <c r="K17" i="8"/>
  <c r="J17" i="8"/>
  <c r="CU16" i="8"/>
  <c r="CU21" i="8" s="1"/>
  <c r="CT16" i="8"/>
  <c r="CT21" i="8" s="1"/>
  <c r="CS16" i="8"/>
  <c r="CS21" i="8" s="1"/>
  <c r="CR16" i="8"/>
  <c r="CR21" i="8" s="1"/>
  <c r="CQ16" i="8"/>
  <c r="CQ21" i="8" s="1"/>
  <c r="CP16" i="8"/>
  <c r="CP21" i="8" s="1"/>
  <c r="CO16" i="8"/>
  <c r="CO21" i="8" s="1"/>
  <c r="CN16" i="8"/>
  <c r="CM16" i="8"/>
  <c r="CL16" i="8"/>
  <c r="CK16" i="8"/>
  <c r="CJ16" i="8"/>
  <c r="CI16" i="8"/>
  <c r="CH16" i="8"/>
  <c r="CG16" i="8"/>
  <c r="CG21" i="8" s="1"/>
  <c r="CF16" i="8"/>
  <c r="CE16" i="8"/>
  <c r="CD16" i="8"/>
  <c r="CC16" i="8"/>
  <c r="CC21" i="8" s="1"/>
  <c r="CB16" i="8"/>
  <c r="CA16" i="8"/>
  <c r="BZ16" i="8"/>
  <c r="BY16" i="8"/>
  <c r="BY21" i="8" s="1"/>
  <c r="BX16" i="8"/>
  <c r="BW16" i="8"/>
  <c r="BV16" i="8"/>
  <c r="BU16" i="8"/>
  <c r="BU21" i="8" s="1"/>
  <c r="BT16" i="8"/>
  <c r="BS16" i="8"/>
  <c r="BR16" i="8"/>
  <c r="BQ16" i="8"/>
  <c r="BQ21" i="8" s="1"/>
  <c r="BP16" i="8"/>
  <c r="BO16" i="8"/>
  <c r="BN16" i="8"/>
  <c r="BM16" i="8"/>
  <c r="BM21" i="8" s="1"/>
  <c r="BL16" i="8"/>
  <c r="BK16" i="8"/>
  <c r="BJ16" i="8"/>
  <c r="BI16" i="8"/>
  <c r="BI21" i="8" s="1"/>
  <c r="BH16" i="8"/>
  <c r="BG16" i="8"/>
  <c r="BF16" i="8"/>
  <c r="BE16" i="8"/>
  <c r="BE21" i="8" s="1"/>
  <c r="BD16" i="8"/>
  <c r="BC16" i="8"/>
  <c r="BB16" i="8"/>
  <c r="BA16" i="8"/>
  <c r="BA21" i="8" s="1"/>
  <c r="AZ16" i="8"/>
  <c r="AY16" i="8"/>
  <c r="AX16" i="8"/>
  <c r="AW16" i="8"/>
  <c r="AW21" i="8" s="1"/>
  <c r="AV16" i="8"/>
  <c r="AU16" i="8"/>
  <c r="AT16" i="8"/>
  <c r="AS16" i="8"/>
  <c r="AS21" i="8" s="1"/>
  <c r="AR16" i="8"/>
  <c r="AQ16" i="8"/>
  <c r="AP16" i="8"/>
  <c r="AO16" i="8"/>
  <c r="AO21" i="8" s="1"/>
  <c r="AN16" i="8"/>
  <c r="AM16" i="8"/>
  <c r="AL16" i="8"/>
  <c r="AK16" i="8"/>
  <c r="AK21" i="8" s="1"/>
  <c r="AJ16" i="8"/>
  <c r="AI16" i="8"/>
  <c r="AH16" i="8"/>
  <c r="AG16" i="8"/>
  <c r="AG21" i="8" s="1"/>
  <c r="AF16" i="8"/>
  <c r="AE16" i="8"/>
  <c r="AD16" i="8"/>
  <c r="AC16" i="8"/>
  <c r="AC21" i="8" s="1"/>
  <c r="AB16" i="8"/>
  <c r="AA16" i="8"/>
  <c r="Z16" i="8"/>
  <c r="Y16" i="8"/>
  <c r="Y21" i="8" s="1"/>
  <c r="X16" i="8"/>
  <c r="W16" i="8"/>
  <c r="V16" i="8"/>
  <c r="U16" i="8"/>
  <c r="U21" i="8" s="1"/>
  <c r="T16" i="8"/>
  <c r="S16" i="8"/>
  <c r="R16" i="8"/>
  <c r="Q16" i="8"/>
  <c r="Q21" i="8" s="1"/>
  <c r="P16" i="8"/>
  <c r="O16" i="8"/>
  <c r="N16" i="8"/>
  <c r="M16" i="8"/>
  <c r="M21" i="8" s="1"/>
  <c r="L16" i="8"/>
  <c r="K16" i="8"/>
  <c r="J16" i="8"/>
  <c r="CT15" i="8"/>
  <c r="CU15" i="8" s="1"/>
  <c r="CH15" i="8"/>
  <c r="CI15" i="8" s="1"/>
  <c r="CJ15" i="8" s="1"/>
  <c r="CK15" i="8" s="1"/>
  <c r="CL15" i="8" s="1"/>
  <c r="CM15" i="8" s="1"/>
  <c r="CN15" i="8" s="1"/>
  <c r="CO15" i="8" s="1"/>
  <c r="CP15" i="8" s="1"/>
  <c r="CQ15" i="8" s="1"/>
  <c r="CR15" i="8" s="1"/>
  <c r="BV15" i="8"/>
  <c r="BW15" i="8" s="1"/>
  <c r="BX15" i="8" s="1"/>
  <c r="BY15" i="8" s="1"/>
  <c r="BZ15" i="8" s="1"/>
  <c r="CA15" i="8" s="1"/>
  <c r="CB15" i="8" s="1"/>
  <c r="CC15" i="8" s="1"/>
  <c r="CD15" i="8" s="1"/>
  <c r="CE15" i="8" s="1"/>
  <c r="CF15" i="8" s="1"/>
  <c r="BL15" i="8"/>
  <c r="BM15" i="8" s="1"/>
  <c r="BN15" i="8" s="1"/>
  <c r="BO15" i="8" s="1"/>
  <c r="BP15" i="8" s="1"/>
  <c r="BQ15" i="8" s="1"/>
  <c r="BR15" i="8" s="1"/>
  <c r="BS15" i="8" s="1"/>
  <c r="BT15" i="8" s="1"/>
  <c r="D28" i="8" l="1"/>
  <c r="H28" i="8"/>
  <c r="E28" i="8"/>
  <c r="I28" i="8"/>
  <c r="F28" i="8"/>
  <c r="H29" i="8" s="1"/>
  <c r="G28" i="8"/>
  <c r="I29" i="8" s="1"/>
  <c r="J21" i="8"/>
  <c r="Z21" i="8"/>
  <c r="K21" i="8"/>
  <c r="S21" i="8"/>
  <c r="AA21" i="8"/>
  <c r="AI21" i="8"/>
  <c r="AQ21" i="8"/>
  <c r="AY21" i="8"/>
  <c r="BO21" i="8"/>
  <c r="N21" i="8"/>
  <c r="V21" i="8"/>
  <c r="AD21" i="8"/>
  <c r="AH21" i="8"/>
  <c r="AL21" i="8"/>
  <c r="AP21" i="8"/>
  <c r="AT21" i="8"/>
  <c r="AX21" i="8"/>
  <c r="BB21" i="8"/>
  <c r="BF21" i="8"/>
  <c r="BJ21" i="8"/>
  <c r="BN21" i="8"/>
  <c r="BR21" i="8"/>
  <c r="BV21" i="8"/>
  <c r="BZ21" i="8"/>
  <c r="CD21" i="8"/>
  <c r="CH21" i="8"/>
  <c r="CL21" i="8"/>
  <c r="R21" i="8"/>
  <c r="O21" i="8"/>
  <c r="W21" i="8"/>
  <c r="AE21" i="8"/>
  <c r="AM21" i="8"/>
  <c r="AU21" i="8"/>
  <c r="BC21" i="8"/>
  <c r="BG21" i="8"/>
  <c r="BK21" i="8"/>
  <c r="BS21" i="8"/>
  <c r="BW21" i="8"/>
  <c r="CA21" i="8"/>
  <c r="CE21" i="8"/>
  <c r="CI21" i="8"/>
  <c r="CM21" i="8"/>
  <c r="L21" i="8"/>
  <c r="P21" i="8"/>
  <c r="T21" i="8"/>
  <c r="X21" i="8"/>
  <c r="AB21" i="8"/>
  <c r="AF21" i="8"/>
  <c r="AJ21" i="8"/>
  <c r="AN21" i="8"/>
  <c r="AR21" i="8"/>
  <c r="AV21" i="8"/>
  <c r="AZ21" i="8"/>
  <c r="BD21" i="8"/>
  <c r="BH21" i="8"/>
  <c r="BL21" i="8"/>
  <c r="BP21" i="8"/>
  <c r="BT21" i="8"/>
  <c r="BX21" i="8"/>
  <c r="CB21" i="8"/>
  <c r="CF21" i="8"/>
  <c r="CJ21" i="8"/>
  <c r="CN21" i="8"/>
  <c r="CK21" i="8"/>
  <c r="AL28" i="8"/>
  <c r="AN29" i="8" s="1"/>
  <c r="Q35" i="8"/>
  <c r="D3" i="7" s="1"/>
  <c r="R35" i="8"/>
  <c r="E3" i="7" s="1"/>
  <c r="O28" i="8"/>
  <c r="S30" i="8" s="1"/>
  <c r="CA33" i="8"/>
  <c r="CA34" i="8" s="1"/>
  <c r="CA35" i="8" s="1"/>
  <c r="F8" i="7" s="1"/>
  <c r="F9" i="7" s="1"/>
  <c r="CC33" i="8"/>
  <c r="CC34" i="8" s="1"/>
  <c r="CC35" i="8" s="1"/>
  <c r="H8" i="7" s="1"/>
  <c r="H9" i="7" s="1"/>
  <c r="CE33" i="8"/>
  <c r="CE34" i="8" s="1"/>
  <c r="CE35" i="8" s="1"/>
  <c r="J8" i="7" s="1"/>
  <c r="J9" i="7" s="1"/>
  <c r="CG33" i="8"/>
  <c r="CG34" i="8" s="1"/>
  <c r="CI33" i="8"/>
  <c r="CI34" i="8" s="1"/>
  <c r="CI35" i="8" s="1"/>
  <c r="N8" i="7" s="1"/>
  <c r="N9" i="7" s="1"/>
  <c r="CK33" i="8"/>
  <c r="CK34" i="8" s="1"/>
  <c r="CK35" i="8" s="1"/>
  <c r="D9" i="7" s="1"/>
  <c r="CM33" i="8"/>
  <c r="CM34" i="8" s="1"/>
  <c r="CM35" i="8" s="1"/>
  <c r="E19" i="10"/>
  <c r="E20" i="10"/>
  <c r="F20" i="10"/>
  <c r="F22" i="10"/>
  <c r="A23" i="10"/>
  <c r="E22" i="10"/>
  <c r="F12" i="10"/>
  <c r="F21" i="10"/>
  <c r="E21" i="10"/>
  <c r="Z28" i="8"/>
  <c r="X28" i="8"/>
  <c r="V28" i="8"/>
  <c r="T28" i="8"/>
  <c r="AA28" i="8"/>
  <c r="Y28" i="8"/>
  <c r="AJ28" i="8"/>
  <c r="AH28" i="8"/>
  <c r="AF28" i="8"/>
  <c r="AD28" i="8"/>
  <c r="AB28" i="8"/>
  <c r="AM28" i="8"/>
  <c r="AK28" i="8"/>
  <c r="AI28" i="8"/>
  <c r="AG28" i="8"/>
  <c r="AE28" i="8"/>
  <c r="AC28" i="8"/>
  <c r="AX28" i="8"/>
  <c r="AV28" i="8"/>
  <c r="AT28" i="8"/>
  <c r="AR28" i="8"/>
  <c r="AP28" i="8"/>
  <c r="AN28" i="8"/>
  <c r="AY28" i="8"/>
  <c r="AW28" i="8"/>
  <c r="AU28" i="8"/>
  <c r="AS28" i="8"/>
  <c r="AQ28" i="8"/>
  <c r="AO28" i="8"/>
  <c r="BJ28" i="8"/>
  <c r="BH28" i="8"/>
  <c r="BF28" i="8"/>
  <c r="BD28" i="8"/>
  <c r="BB28" i="8"/>
  <c r="AZ28" i="8"/>
  <c r="BK28" i="8"/>
  <c r="BI28" i="8"/>
  <c r="BG28" i="8"/>
  <c r="BE28" i="8"/>
  <c r="BC28" i="8"/>
  <c r="BA28" i="8"/>
  <c r="J28" i="8"/>
  <c r="L28" i="8"/>
  <c r="N28" i="8"/>
  <c r="P28" i="8"/>
  <c r="R28" i="8"/>
  <c r="U28" i="8"/>
  <c r="BZ35" i="8"/>
  <c r="E8" i="7" s="1"/>
  <c r="CB35" i="8"/>
  <c r="G8" i="7" s="1"/>
  <c r="G9" i="7" s="1"/>
  <c r="CD35" i="8"/>
  <c r="I8" i="7" s="1"/>
  <c r="I9" i="7" s="1"/>
  <c r="CF35" i="8"/>
  <c r="K8" i="7" s="1"/>
  <c r="K9" i="7" s="1"/>
  <c r="CH35" i="8"/>
  <c r="M8" i="7" s="1"/>
  <c r="M9" i="7" s="1"/>
  <c r="CJ35" i="8"/>
  <c r="C9" i="7" s="1"/>
  <c r="CL35" i="8"/>
  <c r="E9" i="7" s="1"/>
  <c r="CN35" i="8"/>
  <c r="D2" i="7"/>
  <c r="F2" i="7"/>
  <c r="H2" i="7"/>
  <c r="K35" i="8"/>
  <c r="J2" i="7" s="1"/>
  <c r="M35" i="8"/>
  <c r="L2" i="7" s="1"/>
  <c r="O35" i="8"/>
  <c r="N2" i="7" s="1"/>
  <c r="S35" i="8"/>
  <c r="F3" i="7" s="1"/>
  <c r="U35" i="8"/>
  <c r="H3" i="7" s="1"/>
  <c r="W35" i="8"/>
  <c r="J3" i="7" s="1"/>
  <c r="Y35" i="8"/>
  <c r="L3" i="7" s="1"/>
  <c r="AA35" i="8"/>
  <c r="N3" i="7" s="1"/>
  <c r="AC35" i="8"/>
  <c r="D4" i="7" s="1"/>
  <c r="AE35" i="8"/>
  <c r="F4" i="7" s="1"/>
  <c r="AG35" i="8"/>
  <c r="H4" i="7" s="1"/>
  <c r="AI35" i="8"/>
  <c r="J4" i="7" s="1"/>
  <c r="AK35" i="8"/>
  <c r="L4" i="7" s="1"/>
  <c r="AM35" i="8"/>
  <c r="N4" i="7" s="1"/>
  <c r="K28" i="8"/>
  <c r="M28" i="8"/>
  <c r="Q28" i="8"/>
  <c r="S28" i="8"/>
  <c r="W28" i="8"/>
  <c r="CG35" i="8"/>
  <c r="L8" i="7" s="1"/>
  <c r="L9" i="7" s="1"/>
  <c r="C2" i="7"/>
  <c r="E2" i="7"/>
  <c r="G2" i="7"/>
  <c r="J35" i="8"/>
  <c r="I2" i="7" s="1"/>
  <c r="L35" i="8"/>
  <c r="K2" i="7" s="1"/>
  <c r="N35" i="8"/>
  <c r="M2" i="7" s="1"/>
  <c r="P35" i="8"/>
  <c r="C3" i="7" s="1"/>
  <c r="T35" i="8"/>
  <c r="G3" i="7" s="1"/>
  <c r="V35" i="8"/>
  <c r="I3" i="7" s="1"/>
  <c r="X35" i="8"/>
  <c r="K3" i="7" s="1"/>
  <c r="Z35" i="8"/>
  <c r="M3" i="7" s="1"/>
  <c r="AB35" i="8"/>
  <c r="C4" i="7" s="1"/>
  <c r="AD35" i="8"/>
  <c r="E4" i="7" s="1"/>
  <c r="AF35" i="8"/>
  <c r="G4" i="7" s="1"/>
  <c r="AH35" i="8"/>
  <c r="I4" i="7" s="1"/>
  <c r="AJ35" i="8"/>
  <c r="K4" i="7" s="1"/>
  <c r="AL35" i="8"/>
  <c r="M4" i="7" s="1"/>
  <c r="Q29" i="8" l="1"/>
  <c r="AC32" i="8"/>
  <c r="G29" i="8"/>
  <c r="G33" i="8" s="1"/>
  <c r="I30" i="8"/>
  <c r="I33" i="8" s="1"/>
  <c r="F29" i="8"/>
  <c r="F33" i="8" s="1"/>
  <c r="H30" i="8"/>
  <c r="H33" i="8" s="1"/>
  <c r="V31" i="8"/>
  <c r="O9" i="7"/>
  <c r="C21" i="7"/>
  <c r="O4" i="7"/>
  <c r="C16" i="7"/>
  <c r="C15" i="7"/>
  <c r="O3" i="7"/>
  <c r="M58" i="7"/>
  <c r="K58" i="7"/>
  <c r="I58" i="7"/>
  <c r="G58" i="7"/>
  <c r="E58" i="7"/>
  <c r="C58" i="7"/>
  <c r="O2" i="7"/>
  <c r="N58" i="7"/>
  <c r="J58" i="7"/>
  <c r="H58" i="7"/>
  <c r="F58" i="7"/>
  <c r="C14" i="7"/>
  <c r="L58" i="7"/>
  <c r="D58" i="7"/>
  <c r="A24" i="10"/>
  <c r="E23" i="10"/>
  <c r="F23" i="10"/>
  <c r="AA30" i="8"/>
  <c r="AK32" i="8"/>
  <c r="AD31" i="8"/>
  <c r="Y29" i="8"/>
  <c r="U30" i="8"/>
  <c r="AE32" i="8"/>
  <c r="X31" i="8"/>
  <c r="S29" i="8"/>
  <c r="O30" i="8"/>
  <c r="Y32" i="8"/>
  <c r="R31" i="8"/>
  <c r="M29" i="8"/>
  <c r="K30" i="8"/>
  <c r="U32" i="8"/>
  <c r="N31" i="8"/>
  <c r="AF32" i="8"/>
  <c r="Y31" i="8"/>
  <c r="T29" i="8"/>
  <c r="V30" i="8"/>
  <c r="AB32" i="8"/>
  <c r="U31" i="8"/>
  <c r="P29" i="8"/>
  <c r="R30" i="8"/>
  <c r="X32" i="8"/>
  <c r="Q31" i="8"/>
  <c r="L29" i="8"/>
  <c r="N30" i="8"/>
  <c r="T32" i="8"/>
  <c r="M31" i="8"/>
  <c r="J30" i="8"/>
  <c r="BE30" i="8"/>
  <c r="BO32" i="8"/>
  <c r="BH31" i="8"/>
  <c r="BC29" i="8"/>
  <c r="BI30" i="8"/>
  <c r="BS32" i="8"/>
  <c r="BS33" i="8" s="1"/>
  <c r="BS34" i="8" s="1"/>
  <c r="BS35" i="8" s="1"/>
  <c r="J7" i="7" s="1"/>
  <c r="BL31" i="8"/>
  <c r="BG29" i="8"/>
  <c r="BM30" i="8"/>
  <c r="BW32" i="8"/>
  <c r="BW33" i="8" s="1"/>
  <c r="BW34" i="8" s="1"/>
  <c r="BW35" i="8" s="1"/>
  <c r="N7" i="7" s="1"/>
  <c r="BP31" i="8"/>
  <c r="BK29" i="8"/>
  <c r="BN32" i="8"/>
  <c r="BG31" i="8"/>
  <c r="BB29" i="8"/>
  <c r="BD30" i="8"/>
  <c r="BR32" i="8"/>
  <c r="BK31" i="8"/>
  <c r="BF29" i="8"/>
  <c r="BH30" i="8"/>
  <c r="BV32" i="8"/>
  <c r="BV33" i="8" s="1"/>
  <c r="BV34" i="8" s="1"/>
  <c r="BV35" i="8" s="1"/>
  <c r="M7" i="7" s="1"/>
  <c r="BO31" i="8"/>
  <c r="BJ29" i="8"/>
  <c r="BL30" i="8"/>
  <c r="AS30" i="8"/>
  <c r="BC32" i="8"/>
  <c r="AV31" i="8"/>
  <c r="AQ29" i="8"/>
  <c r="AW30" i="8"/>
  <c r="BG32" i="8"/>
  <c r="AZ31" i="8"/>
  <c r="AU29" i="8"/>
  <c r="BA30" i="8"/>
  <c r="BK32" i="8"/>
  <c r="BD31" i="8"/>
  <c r="AY29" i="8"/>
  <c r="BB32" i="8"/>
  <c r="AU31" i="8"/>
  <c r="AP29" i="8"/>
  <c r="AR30" i="8"/>
  <c r="BF32" i="8"/>
  <c r="AY31" i="8"/>
  <c r="AT29" i="8"/>
  <c r="AV30" i="8"/>
  <c r="BJ32" i="8"/>
  <c r="BC31" i="8"/>
  <c r="AX29" i="8"/>
  <c r="AZ30" i="8"/>
  <c r="AG30" i="8"/>
  <c r="AQ32" i="8"/>
  <c r="AJ31" i="8"/>
  <c r="AE29" i="8"/>
  <c r="AK30" i="8"/>
  <c r="AU32" i="8"/>
  <c r="AN31" i="8"/>
  <c r="AI29" i="8"/>
  <c r="AO30" i="8"/>
  <c r="AY32" i="8"/>
  <c r="AR31" i="8"/>
  <c r="AM29" i="8"/>
  <c r="AP32" i="8"/>
  <c r="AI31" i="8"/>
  <c r="AD29" i="8"/>
  <c r="AF30" i="8"/>
  <c r="AT32" i="8"/>
  <c r="AM31" i="8"/>
  <c r="AH29" i="8"/>
  <c r="AJ30" i="8"/>
  <c r="AX32" i="8"/>
  <c r="AQ31" i="8"/>
  <c r="AL29" i="8"/>
  <c r="AN30" i="8"/>
  <c r="AC30" i="8"/>
  <c r="AM32" i="8"/>
  <c r="AF31" i="8"/>
  <c r="AA29" i="8"/>
  <c r="AH32" i="8"/>
  <c r="AA31" i="8"/>
  <c r="V29" i="8"/>
  <c r="X30" i="8"/>
  <c r="AL32" i="8"/>
  <c r="AE31" i="8"/>
  <c r="Z29" i="8"/>
  <c r="AB30" i="8"/>
  <c r="W30" i="8"/>
  <c r="AG32" i="8"/>
  <c r="Z31" i="8"/>
  <c r="U29" i="8"/>
  <c r="Q30" i="8"/>
  <c r="AA32" i="8"/>
  <c r="T31" i="8"/>
  <c r="O29" i="8"/>
  <c r="M30" i="8"/>
  <c r="W32" i="8"/>
  <c r="P31" i="8"/>
  <c r="K29" i="8"/>
  <c r="S32" i="8"/>
  <c r="L31" i="8"/>
  <c r="Y30" i="8"/>
  <c r="AI32" i="8"/>
  <c r="AB31" i="8"/>
  <c r="W29" i="8"/>
  <c r="AD32" i="8"/>
  <c r="W31" i="8"/>
  <c r="R29" i="8"/>
  <c r="T30" i="8"/>
  <c r="Z32" i="8"/>
  <c r="S31" i="8"/>
  <c r="N29" i="8"/>
  <c r="P30" i="8"/>
  <c r="V32" i="8"/>
  <c r="O31" i="8"/>
  <c r="J29" i="8"/>
  <c r="L30" i="8"/>
  <c r="R32" i="8"/>
  <c r="K31" i="8"/>
  <c r="BG30" i="8"/>
  <c r="BQ32" i="8"/>
  <c r="BJ31" i="8"/>
  <c r="BE29" i="8"/>
  <c r="BK30" i="8"/>
  <c r="BU32" i="8"/>
  <c r="BU33" i="8" s="1"/>
  <c r="BU34" i="8" s="1"/>
  <c r="BU35" i="8" s="1"/>
  <c r="L7" i="7" s="1"/>
  <c r="BN31" i="8"/>
  <c r="BI29" i="8"/>
  <c r="BO30" i="8"/>
  <c r="BY32" i="8"/>
  <c r="BY33" i="8" s="1"/>
  <c r="BY34" i="8" s="1"/>
  <c r="BY35" i="8" s="1"/>
  <c r="D8" i="7" s="1"/>
  <c r="BR31" i="8"/>
  <c r="BM29" i="8"/>
  <c r="BP32" i="8"/>
  <c r="BI31" i="8"/>
  <c r="BD29" i="8"/>
  <c r="BF30" i="8"/>
  <c r="BT32" i="8"/>
  <c r="BT33" i="8" s="1"/>
  <c r="BT34" i="8" s="1"/>
  <c r="BT35" i="8" s="1"/>
  <c r="K7" i="7" s="1"/>
  <c r="BM31" i="8"/>
  <c r="BH29" i="8"/>
  <c r="BJ30" i="8"/>
  <c r="BX32" i="8"/>
  <c r="BX33" i="8" s="1"/>
  <c r="BX34" i="8" s="1"/>
  <c r="BX35" i="8" s="1"/>
  <c r="C8" i="7" s="1"/>
  <c r="BQ31" i="8"/>
  <c r="BQ33" i="8" s="1"/>
  <c r="BQ34" i="8" s="1"/>
  <c r="BQ35" i="8" s="1"/>
  <c r="H7" i="7" s="1"/>
  <c r="BL29" i="8"/>
  <c r="BN30" i="8"/>
  <c r="AU30" i="8"/>
  <c r="BE32" i="8"/>
  <c r="AX31" i="8"/>
  <c r="AS29" i="8"/>
  <c r="AY30" i="8"/>
  <c r="BI32" i="8"/>
  <c r="BB31" i="8"/>
  <c r="AW29" i="8"/>
  <c r="BC30" i="8"/>
  <c r="BM32" i="8"/>
  <c r="BF31" i="8"/>
  <c r="BA29" i="8"/>
  <c r="BD32" i="8"/>
  <c r="AW31" i="8"/>
  <c r="AR29" i="8"/>
  <c r="AT30" i="8"/>
  <c r="BH32" i="8"/>
  <c r="BA31" i="8"/>
  <c r="AV29" i="8"/>
  <c r="AX30" i="8"/>
  <c r="BL32" i="8"/>
  <c r="BE31" i="8"/>
  <c r="AZ29" i="8"/>
  <c r="BB30" i="8"/>
  <c r="AI30" i="8"/>
  <c r="AS32" i="8"/>
  <c r="AL31" i="8"/>
  <c r="AG29" i="8"/>
  <c r="AM30" i="8"/>
  <c r="AW32" i="8"/>
  <c r="AP31" i="8"/>
  <c r="AK29" i="8"/>
  <c r="AQ30" i="8"/>
  <c r="BA32" i="8"/>
  <c r="AT31" i="8"/>
  <c r="AO29" i="8"/>
  <c r="AR32" i="8"/>
  <c r="AK31" i="8"/>
  <c r="AF29" i="8"/>
  <c r="AH30" i="8"/>
  <c r="AV32" i="8"/>
  <c r="AO31" i="8"/>
  <c r="AJ29" i="8"/>
  <c r="AL30" i="8"/>
  <c r="AZ32" i="8"/>
  <c r="AS31" i="8"/>
  <c r="AP30" i="8"/>
  <c r="AE30" i="8"/>
  <c r="AO32" i="8"/>
  <c r="AH31" i="8"/>
  <c r="AC29" i="8"/>
  <c r="AJ32" i="8"/>
  <c r="AC31" i="8"/>
  <c r="X29" i="8"/>
  <c r="Z30" i="8"/>
  <c r="AN32" i="8"/>
  <c r="AG31" i="8"/>
  <c r="AB29" i="8"/>
  <c r="AD30" i="8"/>
  <c r="Q33" i="8" l="1"/>
  <c r="AF33" i="8"/>
  <c r="BR33" i="8"/>
  <c r="BR34" i="8" s="1"/>
  <c r="BR35" i="8" s="1"/>
  <c r="I7" i="7" s="1"/>
  <c r="J33" i="8"/>
  <c r="N33" i="8"/>
  <c r="U33" i="8"/>
  <c r="BO33" i="8"/>
  <c r="BO34" i="8" s="1"/>
  <c r="BO35" i="8" s="1"/>
  <c r="F7" i="7" s="1"/>
  <c r="X33" i="8"/>
  <c r="BN33" i="8"/>
  <c r="BN34" i="8" s="1"/>
  <c r="BN35" i="8" s="1"/>
  <c r="E7" i="7" s="1"/>
  <c r="AB33" i="8"/>
  <c r="C20" i="7"/>
  <c r="O8" i="7"/>
  <c r="Z58" i="7"/>
  <c r="O58" i="7"/>
  <c r="S58" i="7"/>
  <c r="W58" i="7"/>
  <c r="P58" i="7"/>
  <c r="T58" i="7"/>
  <c r="X58" i="7"/>
  <c r="Q58" i="7"/>
  <c r="U58" i="7"/>
  <c r="Y58" i="7"/>
  <c r="R58" i="7"/>
  <c r="V58" i="7"/>
  <c r="F24" i="10"/>
  <c r="A25" i="10"/>
  <c r="E24" i="10"/>
  <c r="AN33" i="8"/>
  <c r="AJ33" i="8"/>
  <c r="AZ33" i="8"/>
  <c r="AZ34" i="8" s="1"/>
  <c r="AZ35" i="8" s="1"/>
  <c r="C6" i="7" s="1"/>
  <c r="AV33" i="8"/>
  <c r="AV34" i="8" s="1"/>
  <c r="AV35" i="8" s="1"/>
  <c r="K5" i="7" s="1"/>
  <c r="AR33" i="8"/>
  <c r="AR34" i="8" s="1"/>
  <c r="AR35" i="8" s="1"/>
  <c r="G5" i="7" s="1"/>
  <c r="BL33" i="8"/>
  <c r="BL34" i="8" s="1"/>
  <c r="BL35" i="8" s="1"/>
  <c r="C7" i="7" s="1"/>
  <c r="BH33" i="8"/>
  <c r="BH34" i="8" s="1"/>
  <c r="BH35" i="8" s="1"/>
  <c r="K6" i="7" s="1"/>
  <c r="BD33" i="8"/>
  <c r="BD34" i="8" s="1"/>
  <c r="BD35" i="8" s="1"/>
  <c r="G6" i="7" s="1"/>
  <c r="R33" i="8"/>
  <c r="Z33" i="8"/>
  <c r="V33" i="8"/>
  <c r="AL33" i="8"/>
  <c r="AH33" i="8"/>
  <c r="AD33" i="8"/>
  <c r="AX33" i="8"/>
  <c r="AX34" i="8" s="1"/>
  <c r="AX35" i="8" s="1"/>
  <c r="M5" i="7" s="1"/>
  <c r="AT33" i="8"/>
  <c r="AT34" i="8" s="1"/>
  <c r="AT35" i="8" s="1"/>
  <c r="I5" i="7" s="1"/>
  <c r="AP33" i="8"/>
  <c r="AP34" i="8" s="1"/>
  <c r="AP35" i="8" s="1"/>
  <c r="E5" i="7" s="1"/>
  <c r="BJ33" i="8"/>
  <c r="BJ34" i="8" s="1"/>
  <c r="BJ35" i="8" s="1"/>
  <c r="M6" i="7" s="1"/>
  <c r="BF33" i="8"/>
  <c r="BF34" i="8" s="1"/>
  <c r="BF35" i="8" s="1"/>
  <c r="I6" i="7" s="1"/>
  <c r="BB33" i="8"/>
  <c r="BB34" i="8" s="1"/>
  <c r="BB35" i="8" s="1"/>
  <c r="E6" i="7" s="1"/>
  <c r="BP33" i="8"/>
  <c r="BP34" i="8" s="1"/>
  <c r="BP35" i="8" s="1"/>
  <c r="G7" i="7" s="1"/>
  <c r="L33" i="8"/>
  <c r="P33" i="8"/>
  <c r="T33" i="8"/>
  <c r="AC33" i="8"/>
  <c r="AO33" i="8"/>
  <c r="AO34" i="8" s="1"/>
  <c r="AO35" i="8" s="1"/>
  <c r="D5" i="7" s="1"/>
  <c r="AK33" i="8"/>
  <c r="AG33" i="8"/>
  <c r="BA33" i="8"/>
  <c r="BA34" i="8" s="1"/>
  <c r="BA35" i="8" s="1"/>
  <c r="D6" i="7" s="1"/>
  <c r="AW33" i="8"/>
  <c r="AW34" i="8" s="1"/>
  <c r="AW35" i="8" s="1"/>
  <c r="L5" i="7" s="1"/>
  <c r="AS33" i="8"/>
  <c r="AS34" i="8" s="1"/>
  <c r="AS35" i="8" s="1"/>
  <c r="H5" i="7" s="1"/>
  <c r="BM33" i="8"/>
  <c r="BM34" i="8" s="1"/>
  <c r="BM35" i="8" s="1"/>
  <c r="D7" i="7" s="1"/>
  <c r="BI33" i="8"/>
  <c r="BI34" i="8" s="1"/>
  <c r="BI35" i="8" s="1"/>
  <c r="L6" i="7" s="1"/>
  <c r="BE33" i="8"/>
  <c r="BE34" i="8" s="1"/>
  <c r="BE35" i="8" s="1"/>
  <c r="H6" i="7" s="1"/>
  <c r="W33" i="8"/>
  <c r="K33" i="8"/>
  <c r="O33" i="8"/>
  <c r="AA33" i="8"/>
  <c r="AM33" i="8"/>
  <c r="AI33" i="8"/>
  <c r="AE33" i="8"/>
  <c r="AY33" i="8"/>
  <c r="AY34" i="8" s="1"/>
  <c r="AY35" i="8" s="1"/>
  <c r="N5" i="7" s="1"/>
  <c r="AU33" i="8"/>
  <c r="AU34" i="8" s="1"/>
  <c r="AU35" i="8" s="1"/>
  <c r="J5" i="7" s="1"/>
  <c r="AQ33" i="8"/>
  <c r="AQ34" i="8" s="1"/>
  <c r="AQ35" i="8" s="1"/>
  <c r="F5" i="7" s="1"/>
  <c r="BK33" i="8"/>
  <c r="BK34" i="8" s="1"/>
  <c r="BK35" i="8" s="1"/>
  <c r="N6" i="7" s="1"/>
  <c r="BG33" i="8"/>
  <c r="BG34" i="8" s="1"/>
  <c r="BG35" i="8" s="1"/>
  <c r="J6" i="7" s="1"/>
  <c r="BC33" i="8"/>
  <c r="BC34" i="8" s="1"/>
  <c r="BC35" i="8" s="1"/>
  <c r="F6" i="7" s="1"/>
  <c r="M33" i="8"/>
  <c r="S33" i="8"/>
  <c r="Y33" i="8"/>
  <c r="AN34" i="8" l="1"/>
  <c r="AN35" i="8" s="1"/>
  <c r="C5" i="7" s="1"/>
  <c r="C18" i="7"/>
  <c r="O6" i="7"/>
  <c r="O7" i="7"/>
  <c r="C19" i="7"/>
  <c r="AL58" i="7"/>
  <c r="AH58" i="7"/>
  <c r="AD58" i="7"/>
  <c r="AK58" i="7"/>
  <c r="AG58" i="7"/>
  <c r="AC58" i="7"/>
  <c r="AJ58" i="7"/>
  <c r="AF58" i="7"/>
  <c r="AB58" i="7"/>
  <c r="AI58" i="7"/>
  <c r="AE58" i="7"/>
  <c r="AA58" i="7"/>
  <c r="A26" i="10"/>
  <c r="E25" i="10"/>
  <c r="F25" i="10"/>
  <c r="C17" i="7" l="1"/>
  <c r="E22" i="7" s="1"/>
  <c r="AV58" i="7"/>
  <c r="AN58" i="7"/>
  <c r="AQ58" i="7"/>
  <c r="AX58" i="7"/>
  <c r="BD58" i="7" s="1"/>
  <c r="AP58" i="7"/>
  <c r="AS58" i="7"/>
  <c r="O5" i="7"/>
  <c r="AR58" i="7"/>
  <c r="AU58" i="7"/>
  <c r="AM58" i="7"/>
  <c r="AT58" i="7"/>
  <c r="AW58" i="7"/>
  <c r="AO58" i="7"/>
  <c r="F26" i="10"/>
  <c r="A27" i="10"/>
  <c r="E26" i="10"/>
  <c r="BH58" i="7" l="1"/>
  <c r="C22" i="7"/>
  <c r="BA58" i="7"/>
  <c r="BB58" i="7"/>
  <c r="BJ58" i="7"/>
  <c r="BO58" i="7" s="1"/>
  <c r="BC58" i="7"/>
  <c r="BE58" i="7"/>
  <c r="BG58" i="7"/>
  <c r="D22" i="7"/>
  <c r="F22" i="7" s="1"/>
  <c r="BF58" i="7"/>
  <c r="AZ58" i="7"/>
  <c r="BI58" i="7"/>
  <c r="AY58" i="7"/>
  <c r="E27" i="10"/>
  <c r="F27" i="10"/>
  <c r="G22" i="7" l="1"/>
  <c r="G20" i="7" s="1"/>
  <c r="BK58" i="7"/>
  <c r="BN58" i="7"/>
  <c r="BT58" i="7"/>
  <c r="BP58" i="7"/>
  <c r="BR58" i="7"/>
  <c r="BM58" i="7"/>
  <c r="BV58" i="7"/>
  <c r="BY58" i="7" s="1"/>
  <c r="BQ58" i="7"/>
  <c r="BL58" i="7"/>
  <c r="BS58" i="7"/>
  <c r="BU58" i="7"/>
  <c r="H22" i="7"/>
  <c r="M14" i="7" s="1"/>
  <c r="G18" i="7"/>
  <c r="G17" i="7"/>
  <c r="G19" i="7"/>
  <c r="BX58" i="7"/>
  <c r="A20" i="5"/>
  <c r="A21" i="5" s="1"/>
  <c r="A22" i="5" s="1"/>
  <c r="A23" i="5" s="1"/>
  <c r="CZ14" i="5"/>
  <c r="CY14" i="5"/>
  <c r="CX14" i="5"/>
  <c r="CW14" i="5"/>
  <c r="CV14" i="5"/>
  <c r="CU14" i="5"/>
  <c r="CT14" i="5"/>
  <c r="CS14" i="5"/>
  <c r="CR14" i="5"/>
  <c r="CQ14" i="5"/>
  <c r="CP14" i="5"/>
  <c r="CO14" i="5"/>
  <c r="CN14" i="5"/>
  <c r="CM14" i="5"/>
  <c r="CL14" i="5"/>
  <c r="CK14" i="5"/>
  <c r="CJ14" i="5"/>
  <c r="CI14" i="5"/>
  <c r="CH14" i="5"/>
  <c r="CG14" i="5"/>
  <c r="CF14" i="5"/>
  <c r="CE14" i="5"/>
  <c r="CD14" i="5"/>
  <c r="CC14" i="5"/>
  <c r="CB14" i="5"/>
  <c r="CA14" i="5"/>
  <c r="BZ14" i="5"/>
  <c r="BY14" i="5"/>
  <c r="BX14" i="5"/>
  <c r="BW14" i="5"/>
  <c r="BV14" i="5"/>
  <c r="BU14" i="5"/>
  <c r="BT14" i="5"/>
  <c r="BS14" i="5"/>
  <c r="BR14" i="5"/>
  <c r="BQ14" i="5"/>
  <c r="BP14" i="5"/>
  <c r="BO14" i="5"/>
  <c r="BN14" i="5"/>
  <c r="BM14" i="5"/>
  <c r="BL14" i="5"/>
  <c r="BK14" i="5"/>
  <c r="BJ14" i="5"/>
  <c r="BI14" i="5"/>
  <c r="BH14" i="5"/>
  <c r="BG14" i="5"/>
  <c r="BF14" i="5"/>
  <c r="BE14" i="5"/>
  <c r="BD14" i="5"/>
  <c r="BC14" i="5"/>
  <c r="BB14" i="5"/>
  <c r="BA14" i="5"/>
  <c r="AZ14" i="5"/>
  <c r="AY14" i="5"/>
  <c r="AX14" i="5"/>
  <c r="AW14" i="5"/>
  <c r="AV14" i="5"/>
  <c r="AU14" i="5"/>
  <c r="AT14" i="5"/>
  <c r="AS14" i="5"/>
  <c r="AR14" i="5"/>
  <c r="AQ14" i="5"/>
  <c r="AP14" i="5"/>
  <c r="AO14" i="5"/>
  <c r="AN14" i="5"/>
  <c r="AM14" i="5"/>
  <c r="AL14" i="5"/>
  <c r="AK14" i="5"/>
  <c r="AJ14" i="5"/>
  <c r="AI14" i="5"/>
  <c r="AH14" i="5"/>
  <c r="AG14" i="5"/>
  <c r="AF14" i="5"/>
  <c r="AE14" i="5"/>
  <c r="AD14" i="5"/>
  <c r="AC14" i="5"/>
  <c r="AB14" i="5"/>
  <c r="AA14" i="5"/>
  <c r="Z14" i="5"/>
  <c r="Y14" i="5"/>
  <c r="X14" i="5"/>
  <c r="W14" i="5"/>
  <c r="V14" i="5"/>
  <c r="U14" i="5"/>
  <c r="T14" i="5"/>
  <c r="S14" i="5"/>
  <c r="R14" i="5"/>
  <c r="Q14" i="5"/>
  <c r="P14" i="5"/>
  <c r="O14" i="5"/>
  <c r="N14" i="5"/>
  <c r="M14" i="5"/>
  <c r="L14" i="5"/>
  <c r="K14" i="5"/>
  <c r="J14" i="5"/>
  <c r="I14" i="5"/>
  <c r="H14" i="5"/>
  <c r="G14" i="5"/>
  <c r="F14" i="5"/>
  <c r="E14" i="5"/>
  <c r="CZ9" i="5"/>
  <c r="CZ12" i="5" s="1"/>
  <c r="CY9" i="5"/>
  <c r="CY12" i="5" s="1"/>
  <c r="CX9" i="5"/>
  <c r="CW9" i="5"/>
  <c r="CW12" i="5" s="1"/>
  <c r="CV9" i="5"/>
  <c r="CV12" i="5" s="1"/>
  <c r="CU9" i="5"/>
  <c r="CU12" i="5" s="1"/>
  <c r="CT9" i="5"/>
  <c r="CT12" i="5" s="1"/>
  <c r="CS9" i="5"/>
  <c r="CS12" i="5" s="1"/>
  <c r="CR9" i="5"/>
  <c r="CR12" i="5" s="1"/>
  <c r="CQ9" i="5"/>
  <c r="CQ12" i="5" s="1"/>
  <c r="CP9" i="5"/>
  <c r="CP12" i="5" s="1"/>
  <c r="CO9" i="5"/>
  <c r="CO12" i="5" s="1"/>
  <c r="CN9" i="5"/>
  <c r="CN12" i="5" s="1"/>
  <c r="CM9" i="5"/>
  <c r="CM12" i="5" s="1"/>
  <c r="CL9" i="5"/>
  <c r="CK9" i="5"/>
  <c r="CK12" i="5" s="1"/>
  <c r="CJ9" i="5"/>
  <c r="CI9" i="5"/>
  <c r="CH9" i="5"/>
  <c r="CG9" i="5"/>
  <c r="CG12" i="5" s="1"/>
  <c r="CF9" i="5"/>
  <c r="CF12" i="5" s="1"/>
  <c r="CE9" i="5"/>
  <c r="CE12" i="5" s="1"/>
  <c r="CD9" i="5"/>
  <c r="CD12" i="5" s="1"/>
  <c r="CC9" i="5"/>
  <c r="CC12" i="5" s="1"/>
  <c r="CB9" i="5"/>
  <c r="CB12" i="5" s="1"/>
  <c r="CA9" i="5"/>
  <c r="BZ9" i="5"/>
  <c r="BZ12" i="5" s="1"/>
  <c r="BY9" i="5"/>
  <c r="BY12" i="5" s="1"/>
  <c r="BX9" i="5"/>
  <c r="BX12" i="5" s="1"/>
  <c r="BW9" i="5"/>
  <c r="BW12" i="5" s="1"/>
  <c r="BV9" i="5"/>
  <c r="BV12" i="5" s="1"/>
  <c r="BU9" i="5"/>
  <c r="BU12" i="5" s="1"/>
  <c r="BT9" i="5"/>
  <c r="BS9" i="5"/>
  <c r="BS12" i="5" s="1"/>
  <c r="BR9" i="5"/>
  <c r="BQ9" i="5"/>
  <c r="BQ12" i="5" s="1"/>
  <c r="BP9" i="5"/>
  <c r="BP12" i="5" s="1"/>
  <c r="BO9" i="5"/>
  <c r="BO12" i="5" s="1"/>
  <c r="BN9" i="5"/>
  <c r="BM9" i="5"/>
  <c r="BM12" i="5" s="1"/>
  <c r="BL9" i="5"/>
  <c r="BL12" i="5" s="1"/>
  <c r="BK9" i="5"/>
  <c r="BJ9" i="5"/>
  <c r="BI9" i="5"/>
  <c r="BI12" i="5" s="1"/>
  <c r="BH9" i="5"/>
  <c r="BH12" i="5" s="1"/>
  <c r="BG9" i="5"/>
  <c r="BF9" i="5"/>
  <c r="BF12" i="5" s="1"/>
  <c r="BE9" i="5"/>
  <c r="BE12" i="5" s="1"/>
  <c r="BD9" i="5"/>
  <c r="BC9" i="5"/>
  <c r="BC12" i="5" s="1"/>
  <c r="BB9" i="5"/>
  <c r="BB12" i="5" s="1"/>
  <c r="BA9" i="5"/>
  <c r="BA12" i="5" s="1"/>
  <c r="AZ9" i="5"/>
  <c r="AZ12" i="5" s="1"/>
  <c r="AY9" i="5"/>
  <c r="AX9" i="5"/>
  <c r="AX12" i="5" s="1"/>
  <c r="AW9" i="5"/>
  <c r="AW12" i="5" s="1"/>
  <c r="AV9" i="5"/>
  <c r="AV12" i="5" s="1"/>
  <c r="AU9" i="5"/>
  <c r="AU12" i="5" s="1"/>
  <c r="AT9" i="5"/>
  <c r="AS9" i="5"/>
  <c r="AS12" i="5" s="1"/>
  <c r="AR9" i="5"/>
  <c r="AR12" i="5" s="1"/>
  <c r="AQ9" i="5"/>
  <c r="AQ12" i="5" s="1"/>
  <c r="AP9" i="5"/>
  <c r="AO9" i="5"/>
  <c r="AO12" i="5" s="1"/>
  <c r="AN9" i="5"/>
  <c r="AN12" i="5" s="1"/>
  <c r="AM9" i="5"/>
  <c r="AL9" i="5"/>
  <c r="AK9" i="5"/>
  <c r="AK12" i="5" s="1"/>
  <c r="AJ9" i="5"/>
  <c r="AJ12" i="5" s="1"/>
  <c r="AI9" i="5"/>
  <c r="AH9" i="5"/>
  <c r="AG9" i="5"/>
  <c r="AG12" i="5" s="1"/>
  <c r="AF9" i="5"/>
  <c r="AF12" i="5" s="1"/>
  <c r="AE9" i="5"/>
  <c r="AE12" i="5" s="1"/>
  <c r="AD9" i="5"/>
  <c r="AD12" i="5" s="1"/>
  <c r="AC9" i="5"/>
  <c r="AC12" i="5" s="1"/>
  <c r="AB9" i="5"/>
  <c r="AB12" i="5" s="1"/>
  <c r="AA9" i="5"/>
  <c r="AA12" i="5" s="1"/>
  <c r="Z9" i="5"/>
  <c r="Z12" i="5" s="1"/>
  <c r="Y9" i="5"/>
  <c r="X9" i="5"/>
  <c r="W9" i="5"/>
  <c r="V9" i="5"/>
  <c r="V12" i="5" s="1"/>
  <c r="U9" i="5"/>
  <c r="U12" i="5" s="1"/>
  <c r="T9" i="5"/>
  <c r="T12" i="5" s="1"/>
  <c r="S9" i="5"/>
  <c r="S12" i="5" s="1"/>
  <c r="R9" i="5"/>
  <c r="Q9" i="5"/>
  <c r="Q12" i="5" s="1"/>
  <c r="P9" i="5"/>
  <c r="P12" i="5" s="1"/>
  <c r="O9" i="5"/>
  <c r="N9" i="5"/>
  <c r="N12" i="5" s="1"/>
  <c r="M9" i="5"/>
  <c r="M12" i="5" s="1"/>
  <c r="L9" i="5"/>
  <c r="L12" i="5" s="1"/>
  <c r="K9" i="5"/>
  <c r="J9" i="5"/>
  <c r="J12" i="5" s="1"/>
  <c r="I9" i="5"/>
  <c r="I12" i="5" s="1"/>
  <c r="H9" i="5"/>
  <c r="G9" i="5"/>
  <c r="G12" i="5" s="1"/>
  <c r="F9" i="5"/>
  <c r="F12" i="5" s="1"/>
  <c r="CZ8" i="5"/>
  <c r="CY8" i="5"/>
  <c r="CX8" i="5"/>
  <c r="CW8" i="5"/>
  <c r="CV8" i="5"/>
  <c r="CU8" i="5"/>
  <c r="CT8" i="5"/>
  <c r="CS8" i="5"/>
  <c r="CR8" i="5"/>
  <c r="CQ8" i="5"/>
  <c r="CP8" i="5"/>
  <c r="CO8" i="5"/>
  <c r="CN8" i="5"/>
  <c r="CM8" i="5"/>
  <c r="CL8" i="5"/>
  <c r="CK8" i="5"/>
  <c r="CJ8" i="5"/>
  <c r="CI8" i="5"/>
  <c r="CH8" i="5"/>
  <c r="CG8" i="5"/>
  <c r="CF8" i="5"/>
  <c r="CE8" i="5"/>
  <c r="CD8" i="5"/>
  <c r="CC8" i="5"/>
  <c r="CB8" i="5"/>
  <c r="CA8" i="5"/>
  <c r="BZ8" i="5"/>
  <c r="BY8" i="5"/>
  <c r="BX8" i="5"/>
  <c r="BW8" i="5"/>
  <c r="BV8" i="5"/>
  <c r="BU8" i="5"/>
  <c r="BT8" i="5"/>
  <c r="BS8" i="5"/>
  <c r="BR8" i="5"/>
  <c r="BQ8" i="5"/>
  <c r="BP8" i="5"/>
  <c r="BO8" i="5"/>
  <c r="BN8" i="5"/>
  <c r="BM8" i="5"/>
  <c r="BL8" i="5"/>
  <c r="BK8" i="5"/>
  <c r="BJ8" i="5"/>
  <c r="BI8" i="5"/>
  <c r="BH8" i="5"/>
  <c r="BG8" i="5"/>
  <c r="BF8" i="5"/>
  <c r="BE8" i="5"/>
  <c r="BD8" i="5"/>
  <c r="BC8" i="5"/>
  <c r="BB8" i="5"/>
  <c r="BA8" i="5"/>
  <c r="AZ8" i="5"/>
  <c r="AY8" i="5"/>
  <c r="AX8" i="5"/>
  <c r="AW8" i="5"/>
  <c r="AV8" i="5"/>
  <c r="AU8" i="5"/>
  <c r="AT8" i="5"/>
  <c r="AS8" i="5"/>
  <c r="AR8" i="5"/>
  <c r="AQ8" i="5"/>
  <c r="AP8" i="5"/>
  <c r="AO8" i="5"/>
  <c r="AN8" i="5"/>
  <c r="AM8" i="5"/>
  <c r="AL8" i="5"/>
  <c r="AK8" i="5"/>
  <c r="AJ8" i="5"/>
  <c r="AI8" i="5"/>
  <c r="AH8" i="5"/>
  <c r="AG8" i="5"/>
  <c r="AF8" i="5"/>
  <c r="AE8" i="5"/>
  <c r="AD8" i="5"/>
  <c r="AC8" i="5"/>
  <c r="AB8" i="5"/>
  <c r="AA8" i="5"/>
  <c r="Z8" i="5"/>
  <c r="Y8" i="5"/>
  <c r="X8" i="5"/>
  <c r="W8" i="5"/>
  <c r="V8" i="5"/>
  <c r="U8" i="5"/>
  <c r="T8" i="5"/>
  <c r="S8" i="5"/>
  <c r="R8" i="5"/>
  <c r="Q8" i="5"/>
  <c r="P8" i="5"/>
  <c r="O8" i="5"/>
  <c r="N8" i="5"/>
  <c r="M8" i="5"/>
  <c r="L8" i="5"/>
  <c r="K8" i="5"/>
  <c r="J8" i="5"/>
  <c r="I8" i="5"/>
  <c r="H8" i="5"/>
  <c r="G8" i="5"/>
  <c r="F8" i="5"/>
  <c r="E8" i="5"/>
  <c r="CZ7" i="5"/>
  <c r="CY7" i="5"/>
  <c r="CX7" i="5"/>
  <c r="CW7" i="5"/>
  <c r="CV7" i="5"/>
  <c r="CU7" i="5"/>
  <c r="CT7" i="5"/>
  <c r="CS7" i="5"/>
  <c r="CR7" i="5"/>
  <c r="CQ7" i="5"/>
  <c r="CP7" i="5"/>
  <c r="CO7" i="5"/>
  <c r="CN7" i="5"/>
  <c r="CM7" i="5"/>
  <c r="CL7" i="5"/>
  <c r="CK7" i="5"/>
  <c r="CJ7" i="5"/>
  <c r="CI7" i="5"/>
  <c r="CH7" i="5"/>
  <c r="CG7" i="5"/>
  <c r="CF7" i="5"/>
  <c r="CE7" i="5"/>
  <c r="CD7" i="5"/>
  <c r="CC7" i="5"/>
  <c r="CB7" i="5"/>
  <c r="CA7" i="5"/>
  <c r="BZ7" i="5"/>
  <c r="BY7" i="5"/>
  <c r="BX7" i="5"/>
  <c r="BW7" i="5"/>
  <c r="BV7" i="5"/>
  <c r="BU7" i="5"/>
  <c r="BT7" i="5"/>
  <c r="BS7" i="5"/>
  <c r="BR7" i="5"/>
  <c r="BQ7" i="5"/>
  <c r="BP7" i="5"/>
  <c r="BO7" i="5"/>
  <c r="BN7" i="5"/>
  <c r="BM7" i="5"/>
  <c r="BL7" i="5"/>
  <c r="BK7" i="5"/>
  <c r="BJ7" i="5"/>
  <c r="BI7" i="5"/>
  <c r="BH7" i="5"/>
  <c r="BG7" i="5"/>
  <c r="BF7" i="5"/>
  <c r="BE7" i="5"/>
  <c r="BD7" i="5"/>
  <c r="BC7" i="5"/>
  <c r="BB7" i="5"/>
  <c r="BA7" i="5"/>
  <c r="AZ7" i="5"/>
  <c r="AY7" i="5"/>
  <c r="AX7" i="5"/>
  <c r="AW7" i="5"/>
  <c r="AV7" i="5"/>
  <c r="AU7" i="5"/>
  <c r="AT7" i="5"/>
  <c r="AS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CZ5" i="5"/>
  <c r="CY5" i="5"/>
  <c r="CX5" i="5"/>
  <c r="CW5" i="5"/>
  <c r="CV5" i="5"/>
  <c r="CU5" i="5"/>
  <c r="CT5" i="5"/>
  <c r="CS5" i="5"/>
  <c r="CR5" i="5"/>
  <c r="CQ5" i="5"/>
  <c r="CP5" i="5"/>
  <c r="CO5" i="5"/>
  <c r="CN5" i="5"/>
  <c r="CM5" i="5"/>
  <c r="CL5" i="5"/>
  <c r="CK5" i="5"/>
  <c r="CJ5" i="5"/>
  <c r="CI5" i="5"/>
  <c r="CH5" i="5"/>
  <c r="CG5" i="5"/>
  <c r="CF5" i="5"/>
  <c r="CE5" i="5"/>
  <c r="CD5" i="5"/>
  <c r="CC5" i="5"/>
  <c r="CB5" i="5"/>
  <c r="CA5" i="5"/>
  <c r="BZ5" i="5"/>
  <c r="BY5" i="5"/>
  <c r="BX5" i="5"/>
  <c r="BW5" i="5"/>
  <c r="BV5" i="5"/>
  <c r="BU5" i="5"/>
  <c r="BT5" i="5"/>
  <c r="BS5" i="5"/>
  <c r="BR5" i="5"/>
  <c r="BQ5" i="5"/>
  <c r="BP5" i="5"/>
  <c r="BO5" i="5"/>
  <c r="BN5" i="5"/>
  <c r="BM5" i="5"/>
  <c r="BL5" i="5"/>
  <c r="BK5" i="5"/>
  <c r="BJ5" i="5"/>
  <c r="BI5" i="5"/>
  <c r="BH5" i="5"/>
  <c r="BG5" i="5"/>
  <c r="BF5" i="5"/>
  <c r="BE5" i="5"/>
  <c r="BD5" i="5"/>
  <c r="BC5" i="5"/>
  <c r="BB5" i="5"/>
  <c r="BA5" i="5"/>
  <c r="AZ5" i="5"/>
  <c r="AY5" i="5"/>
  <c r="AX5" i="5"/>
  <c r="AW5" i="5"/>
  <c r="AV5" i="5"/>
  <c r="AU5" i="5"/>
  <c r="AT5" i="5"/>
  <c r="AS5" i="5"/>
  <c r="AR5" i="5"/>
  <c r="AQ5" i="5"/>
  <c r="AP5" i="5"/>
  <c r="AO5" i="5"/>
  <c r="AN5" i="5"/>
  <c r="AM5" i="5"/>
  <c r="AL5" i="5"/>
  <c r="AK5" i="5"/>
  <c r="AJ5" i="5"/>
  <c r="AI5" i="5"/>
  <c r="AH5" i="5"/>
  <c r="AG5" i="5"/>
  <c r="AF5" i="5"/>
  <c r="AE5" i="5"/>
  <c r="AD5" i="5"/>
  <c r="AC5" i="5"/>
  <c r="AB5" i="5"/>
  <c r="AA5" i="5"/>
  <c r="Z5" i="5"/>
  <c r="Y5" i="5"/>
  <c r="X5" i="5"/>
  <c r="W5" i="5"/>
  <c r="V5" i="5"/>
  <c r="U5" i="5"/>
  <c r="T5" i="5"/>
  <c r="S5" i="5"/>
  <c r="R5" i="5"/>
  <c r="Q5" i="5"/>
  <c r="P5" i="5"/>
  <c r="O5" i="5"/>
  <c r="N5" i="5"/>
  <c r="M5" i="5"/>
  <c r="L5" i="5"/>
  <c r="K5" i="5"/>
  <c r="J5" i="5"/>
  <c r="I5" i="5"/>
  <c r="H5" i="5"/>
  <c r="G5" i="5"/>
  <c r="F5" i="5"/>
  <c r="E5" i="5"/>
  <c r="CZ4" i="5"/>
  <c r="CY4" i="5"/>
  <c r="CX4" i="5"/>
  <c r="CW4" i="5"/>
  <c r="CV4" i="5"/>
  <c r="CU4" i="5"/>
  <c r="CT4" i="5"/>
  <c r="CS4" i="5"/>
  <c r="CR4" i="5"/>
  <c r="CQ4" i="5"/>
  <c r="CP4" i="5"/>
  <c r="CO4" i="5"/>
  <c r="CN4" i="5"/>
  <c r="CM4" i="5"/>
  <c r="CL4" i="5"/>
  <c r="CK4" i="5"/>
  <c r="CJ4" i="5"/>
  <c r="CI4" i="5"/>
  <c r="CH4" i="5"/>
  <c r="CG4" i="5"/>
  <c r="CF4" i="5"/>
  <c r="CE4" i="5"/>
  <c r="CD4" i="5"/>
  <c r="CC4" i="5"/>
  <c r="CB4" i="5"/>
  <c r="CA4" i="5"/>
  <c r="BZ4" i="5"/>
  <c r="BY4" i="5"/>
  <c r="BX4" i="5"/>
  <c r="BW4" i="5"/>
  <c r="BV4" i="5"/>
  <c r="BU4" i="5"/>
  <c r="BT4" i="5"/>
  <c r="BS4" i="5"/>
  <c r="BR4" i="5"/>
  <c r="BQ4" i="5"/>
  <c r="BP4" i="5"/>
  <c r="BO4" i="5"/>
  <c r="BN4" i="5"/>
  <c r="BM4" i="5"/>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F4" i="5"/>
  <c r="E4" i="5"/>
  <c r="CZ3" i="5"/>
  <c r="CY3" i="5"/>
  <c r="CX3" i="5"/>
  <c r="CW3" i="5"/>
  <c r="CV3" i="5"/>
  <c r="CU3" i="5"/>
  <c r="CT3" i="5"/>
  <c r="CS3" i="5"/>
  <c r="CR3" i="5"/>
  <c r="CQ3" i="5"/>
  <c r="CP3" i="5"/>
  <c r="CO3" i="5"/>
  <c r="CN3" i="5"/>
  <c r="CM3" i="5"/>
  <c r="CL3" i="5"/>
  <c r="CK3" i="5"/>
  <c r="CJ3" i="5"/>
  <c r="CI3" i="5"/>
  <c r="CH3" i="5"/>
  <c r="CG3" i="5"/>
  <c r="CF3" i="5"/>
  <c r="CE3" i="5"/>
  <c r="CD3" i="5"/>
  <c r="CC3" i="5"/>
  <c r="CB3" i="5"/>
  <c r="CA3" i="5"/>
  <c r="BZ3" i="5"/>
  <c r="BY3" i="5"/>
  <c r="BX3" i="5"/>
  <c r="BW3" i="5"/>
  <c r="BV3" i="5"/>
  <c r="BU3" i="5"/>
  <c r="BT3" i="5"/>
  <c r="BS3" i="5"/>
  <c r="BR3" i="5"/>
  <c r="BQ3" i="5"/>
  <c r="BP3" i="5"/>
  <c r="BO3" i="5"/>
  <c r="BN3" i="5"/>
  <c r="BM3" i="5"/>
  <c r="BL3" i="5"/>
  <c r="BK3" i="5"/>
  <c r="BJ3" i="5"/>
  <c r="BI3" i="5"/>
  <c r="BH3" i="5"/>
  <c r="BG3" i="5"/>
  <c r="BF3" i="5"/>
  <c r="BE3" i="5"/>
  <c r="BD3" i="5"/>
  <c r="BC3" i="5"/>
  <c r="BB3" i="5"/>
  <c r="BA3" i="5"/>
  <c r="AZ3" i="5"/>
  <c r="AY3" i="5"/>
  <c r="AX3" i="5"/>
  <c r="AW3" i="5"/>
  <c r="AV3" i="5"/>
  <c r="AU3" i="5"/>
  <c r="AT3" i="5"/>
  <c r="AS3" i="5"/>
  <c r="AR3" i="5"/>
  <c r="AQ3" i="5"/>
  <c r="AP3" i="5"/>
  <c r="AO3" i="5"/>
  <c r="AN3" i="5"/>
  <c r="AM3" i="5"/>
  <c r="AL3" i="5"/>
  <c r="AK3" i="5"/>
  <c r="AJ3" i="5"/>
  <c r="AI3" i="5"/>
  <c r="AH3" i="5"/>
  <c r="AG3" i="5"/>
  <c r="AF3" i="5"/>
  <c r="AE3" i="5"/>
  <c r="AD3" i="5"/>
  <c r="AC3" i="5"/>
  <c r="AB3" i="5"/>
  <c r="AA3" i="5"/>
  <c r="Z3" i="5"/>
  <c r="Y3" i="5"/>
  <c r="X3" i="5"/>
  <c r="W3" i="5"/>
  <c r="V3" i="5"/>
  <c r="U3" i="5"/>
  <c r="T3" i="5"/>
  <c r="S3" i="5"/>
  <c r="R3" i="5"/>
  <c r="Q3" i="5"/>
  <c r="P3" i="5"/>
  <c r="O3" i="5"/>
  <c r="N3" i="5"/>
  <c r="M3" i="5"/>
  <c r="L3" i="5"/>
  <c r="K3" i="5"/>
  <c r="J3" i="5"/>
  <c r="I3" i="5"/>
  <c r="H3" i="5"/>
  <c r="G3" i="5"/>
  <c r="F3" i="5"/>
  <c r="E3" i="5"/>
  <c r="BN12" i="5"/>
  <c r="BJ12" i="5"/>
  <c r="AT12" i="5"/>
  <c r="AH12" i="5"/>
  <c r="R12" i="5"/>
  <c r="E9" i="5"/>
  <c r="CL12" i="5"/>
  <c r="CZ13" i="5"/>
  <c r="CY13" i="5"/>
  <c r="CX13" i="5"/>
  <c r="CW13" i="5"/>
  <c r="CV13" i="5"/>
  <c r="CU13" i="5"/>
  <c r="CT13" i="5"/>
  <c r="CS13" i="5"/>
  <c r="CR13" i="5"/>
  <c r="CQ13" i="5"/>
  <c r="CP13" i="5"/>
  <c r="CO13" i="5"/>
  <c r="CN13" i="5"/>
  <c r="CM13" i="5"/>
  <c r="CL13" i="5"/>
  <c r="CK13" i="5"/>
  <c r="CJ13" i="5"/>
  <c r="CI13" i="5"/>
  <c r="CH13" i="5"/>
  <c r="CG13" i="5"/>
  <c r="CF13" i="5"/>
  <c r="CE13" i="5"/>
  <c r="CD13" i="5"/>
  <c r="CC13" i="5"/>
  <c r="CB13" i="5"/>
  <c r="CA13" i="5"/>
  <c r="BZ13" i="5"/>
  <c r="BY13" i="5"/>
  <c r="BX13" i="5"/>
  <c r="BW13" i="5"/>
  <c r="BV13" i="5"/>
  <c r="BU13" i="5"/>
  <c r="BT13" i="5"/>
  <c r="BS13" i="5"/>
  <c r="BR13" i="5"/>
  <c r="BQ13" i="5"/>
  <c r="BP13" i="5"/>
  <c r="BO13" i="5"/>
  <c r="BN13" i="5"/>
  <c r="BM13" i="5"/>
  <c r="BL13" i="5"/>
  <c r="BK13" i="5"/>
  <c r="BJ13" i="5"/>
  <c r="BI13" i="5"/>
  <c r="BH13" i="5"/>
  <c r="BG13" i="5"/>
  <c r="BF13" i="5"/>
  <c r="BE13" i="5"/>
  <c r="BD13" i="5"/>
  <c r="BC13" i="5"/>
  <c r="BB13" i="5"/>
  <c r="BA13" i="5"/>
  <c r="AZ13" i="5"/>
  <c r="AY13" i="5"/>
  <c r="AX13" i="5"/>
  <c r="AW13" i="5"/>
  <c r="AV13" i="5"/>
  <c r="AU13" i="5"/>
  <c r="AT13" i="5"/>
  <c r="AS13" i="5"/>
  <c r="AR13" i="5"/>
  <c r="AQ13" i="5"/>
  <c r="AP13" i="5"/>
  <c r="AO13" i="5"/>
  <c r="AN13" i="5"/>
  <c r="AM13" i="5"/>
  <c r="AL13" i="5"/>
  <c r="AK13" i="5"/>
  <c r="AJ13" i="5"/>
  <c r="AI13" i="5"/>
  <c r="AH13" i="5"/>
  <c r="AG13" i="5"/>
  <c r="AF13" i="5"/>
  <c r="AE13" i="5"/>
  <c r="AD13" i="5"/>
  <c r="AC13" i="5"/>
  <c r="AB13" i="5"/>
  <c r="AA13" i="5"/>
  <c r="Z13" i="5"/>
  <c r="Y13" i="5"/>
  <c r="X13" i="5"/>
  <c r="W13" i="5"/>
  <c r="V13" i="5"/>
  <c r="U13" i="5"/>
  <c r="T13" i="5"/>
  <c r="S13" i="5"/>
  <c r="R13" i="5"/>
  <c r="Q13" i="5"/>
  <c r="P13" i="5"/>
  <c r="O13" i="5"/>
  <c r="N13" i="5"/>
  <c r="M13" i="5"/>
  <c r="L13" i="5"/>
  <c r="K13" i="5"/>
  <c r="J13" i="5"/>
  <c r="I13" i="5"/>
  <c r="H13" i="5"/>
  <c r="F13" i="5"/>
  <c r="E13" i="5"/>
  <c r="CX12" i="5"/>
  <c r="CH12" i="5"/>
  <c r="BR12" i="5"/>
  <c r="AP12" i="5"/>
  <c r="AL12" i="5"/>
  <c r="BJ12" i="4"/>
  <c r="BI12" i="4"/>
  <c r="BH12" i="4"/>
  <c r="BG12" i="4"/>
  <c r="BF12" i="4"/>
  <c r="BE12" i="4"/>
  <c r="BD12" i="4"/>
  <c r="BC12" i="4"/>
  <c r="BB12" i="4"/>
  <c r="BA12" i="4"/>
  <c r="AZ12" i="4"/>
  <c r="AY12" i="4"/>
  <c r="AX12" i="4"/>
  <c r="AW12" i="4"/>
  <c r="AV12" i="4"/>
  <c r="AU12" i="4"/>
  <c r="AT12" i="4"/>
  <c r="AS12" i="4"/>
  <c r="AR12" i="4"/>
  <c r="AQ12" i="4"/>
  <c r="AP12" i="4"/>
  <c r="AO12" i="4"/>
  <c r="AN12" i="4"/>
  <c r="AM12" i="4"/>
  <c r="AL12" i="4"/>
  <c r="AK12" i="4"/>
  <c r="AJ12" i="4"/>
  <c r="AI12" i="4"/>
  <c r="AH12" i="4"/>
  <c r="AG12" i="4"/>
  <c r="AF12" i="4"/>
  <c r="AE12" i="4"/>
  <c r="AD12" i="4"/>
  <c r="AC12" i="4"/>
  <c r="AB12" i="4"/>
  <c r="AA12" i="4"/>
  <c r="Z12" i="4"/>
  <c r="Y12" i="4"/>
  <c r="X12" i="4"/>
  <c r="W12" i="4"/>
  <c r="V12" i="4"/>
  <c r="U12" i="4"/>
  <c r="T12" i="4"/>
  <c r="S12" i="4"/>
  <c r="R12" i="4"/>
  <c r="Q12" i="4"/>
  <c r="P12" i="4"/>
  <c r="O12" i="4"/>
  <c r="N12" i="4"/>
  <c r="M12" i="4"/>
  <c r="L12" i="4"/>
  <c r="K12" i="4"/>
  <c r="J12" i="4"/>
  <c r="I12" i="4"/>
  <c r="H12" i="4"/>
  <c r="G12" i="4"/>
  <c r="F12" i="4"/>
  <c r="E12" i="4"/>
  <c r="D12" i="4"/>
  <c r="C12" i="4"/>
  <c r="CA58" i="7" l="1"/>
  <c r="Y12" i="5"/>
  <c r="G14" i="7"/>
  <c r="CG58" i="7"/>
  <c r="G15" i="7"/>
  <c r="G21" i="7"/>
  <c r="CD58" i="7"/>
  <c r="G16" i="7"/>
  <c r="BW58" i="7"/>
  <c r="CF58" i="7"/>
  <c r="BZ58" i="7"/>
  <c r="CB58" i="7"/>
  <c r="CH58" i="7"/>
  <c r="CT58" i="7" s="1"/>
  <c r="CC58" i="7"/>
  <c r="CE58" i="7"/>
  <c r="H15" i="7"/>
  <c r="H14" i="7"/>
  <c r="M17" i="7"/>
  <c r="H18" i="7"/>
  <c r="M15" i="7"/>
  <c r="H20" i="7"/>
  <c r="H17" i="7"/>
  <c r="H16" i="7"/>
  <c r="M16" i="7"/>
  <c r="H21" i="7"/>
  <c r="H19" i="7"/>
  <c r="CS58" i="7"/>
  <c r="CR58" i="7"/>
  <c r="CN58" i="7"/>
  <c r="CQ58" i="7"/>
  <c r="F20" i="5"/>
  <c r="E19" i="5"/>
  <c r="E21" i="5"/>
  <c r="E23" i="5"/>
  <c r="F22" i="5"/>
  <c r="E20" i="5"/>
  <c r="E22" i="5"/>
  <c r="F19" i="5"/>
  <c r="F21" i="5"/>
  <c r="F23" i="5"/>
  <c r="E12" i="5"/>
  <c r="X12" i="5"/>
  <c r="BT12" i="5"/>
  <c r="CJ12" i="5"/>
  <c r="O12" i="5"/>
  <c r="W12" i="5"/>
  <c r="AM12" i="5"/>
  <c r="BG12" i="5"/>
  <c r="BK12" i="5"/>
  <c r="CA12" i="5"/>
  <c r="CI12" i="5"/>
  <c r="H12" i="5"/>
  <c r="BD12" i="5"/>
  <c r="K12" i="5"/>
  <c r="AI12" i="5"/>
  <c r="AY12" i="5"/>
  <c r="CI58" i="7" l="1"/>
  <c r="CP58" i="7"/>
  <c r="CM58" i="7"/>
  <c r="CK58" i="7"/>
  <c r="CL58" i="7"/>
  <c r="CJ58" i="7"/>
  <c r="CO58" i="7"/>
  <c r="CX12" i="3"/>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AM12" i="3"/>
  <c r="AL12" i="3"/>
  <c r="AK12" i="3"/>
  <c r="AJ12" i="3"/>
  <c r="AI12" i="3"/>
  <c r="AH12" i="3"/>
  <c r="AG12" i="3"/>
  <c r="AF12" i="3"/>
  <c r="AE12" i="3"/>
  <c r="AD12" i="3"/>
  <c r="AC12" i="3"/>
  <c r="AB12" i="3"/>
  <c r="AA12" i="3"/>
  <c r="Z12" i="3"/>
  <c r="Y12" i="3"/>
  <c r="X12" i="3"/>
  <c r="W12" i="3"/>
  <c r="V12" i="3"/>
  <c r="U12" i="3"/>
  <c r="T12" i="3"/>
  <c r="S12" i="3"/>
  <c r="R12" i="3"/>
  <c r="Q12" i="3"/>
  <c r="P12" i="3"/>
  <c r="O12" i="3"/>
  <c r="N12" i="3"/>
  <c r="M12" i="3"/>
  <c r="L12" i="3"/>
  <c r="K12" i="3"/>
  <c r="J12" i="3"/>
  <c r="I12" i="3"/>
  <c r="H12" i="3"/>
  <c r="G12" i="3"/>
  <c r="F12" i="3"/>
  <c r="E12" i="3"/>
  <c r="D12" i="3"/>
  <c r="C12" i="3"/>
  <c r="BJ12" i="2"/>
  <c r="BI12" i="2"/>
  <c r="BH12" i="2"/>
  <c r="BG12" i="2"/>
  <c r="BF12" i="2"/>
  <c r="BE12" i="2"/>
  <c r="BD12" i="2"/>
  <c r="BC12" i="2"/>
  <c r="BB12" i="2"/>
  <c r="BA12" i="2"/>
  <c r="AZ12" i="2"/>
  <c r="AY12" i="2"/>
  <c r="AX12" i="2"/>
  <c r="AW12" i="2"/>
  <c r="AV12" i="2"/>
  <c r="AU12" i="2"/>
  <c r="AT12" i="2"/>
  <c r="AS12" i="2"/>
  <c r="AR12" i="2"/>
  <c r="AQ12" i="2"/>
  <c r="AP12" i="2"/>
  <c r="AO12" i="2"/>
  <c r="AN12" i="2"/>
  <c r="AM12" i="2"/>
  <c r="C14" i="1" s="1"/>
  <c r="AL12" i="2"/>
  <c r="AK12" i="2"/>
  <c r="AJ12" i="2"/>
  <c r="AI12" i="2"/>
  <c r="AH12" i="2"/>
  <c r="AG12" i="2"/>
  <c r="AF12" i="2"/>
  <c r="AE12" i="2"/>
  <c r="AD12" i="2"/>
  <c r="AC12" i="2"/>
  <c r="AB12" i="2"/>
  <c r="AA12" i="2"/>
  <c r="C13" i="1" s="1"/>
  <c r="Z12" i="2"/>
  <c r="Y12" i="2"/>
  <c r="X12" i="2"/>
  <c r="W12" i="2"/>
  <c r="V12" i="2"/>
  <c r="U12" i="2"/>
  <c r="T12" i="2"/>
  <c r="S12" i="2"/>
  <c r="R12" i="2"/>
  <c r="Q12" i="2"/>
  <c r="P12" i="2"/>
  <c r="O12" i="2"/>
  <c r="C12" i="1" s="1"/>
  <c r="N12" i="2"/>
  <c r="M12" i="2"/>
  <c r="L12" i="2"/>
  <c r="K12" i="2"/>
  <c r="J12" i="2"/>
  <c r="I12" i="2"/>
  <c r="H12" i="2"/>
  <c r="G12" i="2"/>
  <c r="F12" i="2"/>
  <c r="E12" i="2"/>
  <c r="D12" i="2"/>
  <c r="C12" i="2"/>
  <c r="C11" i="1" s="1"/>
  <c r="C15" i="1" l="1"/>
  <c r="C7" i="1"/>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<sst xmlns="http://schemas.openxmlformats.org/spreadsheetml/2006/main" count="297" uniqueCount="138">
  <si>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</si>
  <si>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</si>
  <si>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</si>
  <si>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</si>
  <si>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</si>
  <si>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</si>
  <si>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</si>
  <si>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</si>
  <si>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</si>
  <si>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</si>
  <si>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</si>
  <si>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</si>
  <si>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</si>
  <si>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</si>
  <si>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</si>
  <si>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</si>
  <si>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</si>
  <si>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</si>
  <si>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</si>
  <si>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</si>
  <si>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</si>
  <si>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</si>
  <si>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</si>
  <si>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</si>
  <si>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</si>
  <si>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</si>
  <si>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</si>
  <si>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</si>
  <si>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</si>
  <si>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</si>
  <si>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</si>
  <si>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</si>
  <si>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</si>
  <si>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</si>
  <si>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</si>
  <si>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</si>
  <si>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</si>
  <si>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</si>
  <si>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</si>
  <si>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</si>
  <si>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</si>
  <si>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</si>
  <si>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</si>
  <si>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</si>
  <si>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</si>
  <si>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</si>
  <si>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</si>
  <si>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</si>
  <si>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</si>
  <si>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</si>
  <si>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</si>
  <si>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</si>
  <si>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</si>
  <si>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</si>
  <si>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</si>
  <si>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</si>
  <si>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</si>
  <si>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</si>
  <si>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</si>
  <si>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</si>
  <si>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</si>
  <si>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</si>
  <si>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</si>
  <si>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</si>
  <si>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</si>
  <si>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</si>
  <si>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</si>
  <si>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</si>
  <si>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</si>
  <si>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</si>
  <si>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</si>
  <si>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</si>
  <si>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</si>
  <si>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</si>
  <si>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</si>
  <si>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</si>
  <si>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</si>
  <si>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</si>
  <si>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</si>
  <si>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</si>
  <si>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</si>
  <si>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</si>
  <si>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</si>
  <si>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</si>
  <si>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</si>
  <si>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</si>
  <si>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</si>
  <si>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</si>
  <si>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</si>
  <si>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</si>
  <si>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</si>
  <si>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</si>
  <si>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</si>
  <si>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</si>
  <si>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</si>
  <si>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</si>
  <si>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</si>
  <si>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</si>
  <si>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</si>
  <si>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</si>
  <si>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</si>
  <si>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</si>
  <si>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</si>
  <si>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</si>
  <si>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</si>
  <si>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</si>
  <si>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</si>
  <si>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</si>
  <si>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</si>
  <si>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</si>
  <si>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</si>
  <si>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</si>
  <si>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</si>
  <si>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</si>
  <si>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</si>
  <si>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</si>
  <si>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</si>
  <si>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</si>
  <si>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</si>
  <si>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</si>
  <si>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</si>
  <si>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</si>
  <si>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</si>
  <si>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</si>
  <si>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</si>
  <si>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</si>
  <si>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</si>
  <si>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</si>
  <si>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</si>
  <si>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</si>
  <si>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</si>
  <si>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</si>
  <si>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</si>
  <si>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No Errors were found in the data from the revenue return during the audit.</t>
  </si>
  <si>
    <t xml:space="preserve">The differences correspond to the removal of the CT adjustments. </t>
  </si>
  <si>
    <t>Includes April 13 and May 13.</t>
  </si>
  <si>
    <t>The differences correspond to the removal of the CT adjustments and later HH reconciliation runs identified in the audit.</t>
  </si>
  <si>
    <t>July 13 onwards as data is now available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</si>
</sst>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3" formatCode="_-* #,##0.00_-;\-* #,##0.00_-;_-* &quot;-&quot;??_-;_-@_-"/>
    <numFmt numFmtId="164" formatCode="0.000"/>
    <numFmt numFmtId="165" formatCode="0.0"/>
  </numFmts>
  <fonts count="16" x14ac:knownFonts="1">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s>
  <fills count="2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cellStyleXfs>
  <cellXfs count="170">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0" fontId="3" fillId="2" borderId="5" xfId="0" applyFont="1" applyFill="1" applyBorder="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4" fillId="2" borderId="8" xfId="0" applyFont="1" applyFill="1" applyBorder="1"/>
    <xf numFmtId="164" fontId="4" fillId="2" borderId="0" xfId="0" applyNumberFormat="1" applyFont="1" applyFill="1" applyBorder="1"/>
    <xf numFmtId="164" fontId="4" fillId="2" borderId="9" xfId="0" applyNumberFormat="1" applyFont="1" applyFill="1" applyBorder="1"/>
    <xf numFmtId="17" fontId="3" fillId="2" borderId="0" xfId="0" applyNumberFormat="1" applyFont="1" applyFill="1" applyBorder="1"/>
    <xf numFmtId="17" fontId="3" fillId="2" borderId="9" xfId="0" applyNumberFormat="1" applyFont="1" applyFill="1" applyBorder="1"/>
    <xf numFmtId="0" fontId="3" fillId="2" borderId="3" xfId="0" applyFont="1" applyFill="1" applyBorder="1"/>
    <xf numFmtId="1" fontId="5" fillId="5" borderId="3" xfId="0" applyNumberFormat="1" applyFont="1" applyFill="1" applyBorder="1"/>
    <xf numFmtId="0" fontId="0" fillId="0" borderId="0" xfId="0" applyFill="1"/>
    <xf numFmtId="0" fontId="0" fillId="0" borderId="0" xfId="0" applyFill="1" applyBorder="1"/>
    <xf numFmtId="0" fontId="4" fillId="0" borderId="0" xfId="0" applyFont="1"/>
    <xf numFmtId="1" fontId="5" fillId="6" borderId="3" xfId="0" quotePrefix="1" applyNumberFormat="1" applyFont="1" applyFill="1" applyBorder="1"/>
    <xf numFmtId="1" fontId="5" fillId="0" borderId="0" xfId="0" quotePrefix="1" applyNumberFormat="1" applyFont="1" applyFill="1" applyBorder="1"/>
    <xf numFmtId="0" fontId="4" fillId="0" borderId="3" xfId="0" applyFont="1" applyBorder="1"/>
    <xf numFmtId="0" fontId="8" fillId="0" borderId="3" xfId="0" applyFont="1" applyBorder="1" applyAlignment="1">
      <alignment horizontal="center" vertical="center" wrapText="1"/>
    </xf>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0" borderId="3" xfId="0" applyNumberFormat="1" applyFont="1" applyFill="1" applyBorder="1" applyAlignment="1"/>
    <xf numFmtId="0" fontId="0" fillId="8" borderId="0" xfId="0" applyFill="1"/>
    <xf numFmtId="0" fontId="1"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9" borderId="5" xfId="0" applyFont="1" applyFill="1" applyBorder="1"/>
    <xf numFmtId="0" fontId="11" fillId="9" borderId="6" xfId="0" applyFont="1" applyFill="1" applyBorder="1"/>
    <xf numFmtId="0" fontId="11" fillId="9" borderId="7" xfId="0" applyFont="1" applyFill="1" applyBorder="1"/>
    <xf numFmtId="0" fontId="11" fillId="9" borderId="14" xfId="0" applyFont="1" applyFill="1" applyBorder="1"/>
    <xf numFmtId="0" fontId="11" fillId="9" borderId="15" xfId="0" applyFont="1" applyFill="1" applyBorder="1"/>
    <xf numFmtId="0" fontId="11" fillId="9" borderId="16" xfId="0" applyFont="1" applyFill="1" applyBorder="1"/>
    <xf numFmtId="0" fontId="0" fillId="9" borderId="8" xfId="0" applyFill="1" applyBorder="1"/>
    <xf numFmtId="165" fontId="0" fillId="9" borderId="0" xfId="0" applyNumberFormat="1" applyFill="1" applyBorder="1"/>
    <xf numFmtId="0" fontId="11" fillId="10" borderId="8" xfId="0" applyFont="1" applyFill="1" applyBorder="1"/>
    <xf numFmtId="165" fontId="0" fillId="10" borderId="0" xfId="0" applyNumberFormat="1" applyFill="1" applyBorder="1"/>
    <xf numFmtId="165" fontId="0" fillId="10" borderId="17" xfId="0" applyNumberFormat="1" applyFill="1" applyBorder="1"/>
    <xf numFmtId="0" fontId="14" fillId="0" borderId="0" xfId="0" applyFont="1"/>
    <xf numFmtId="0" fontId="4" fillId="2" borderId="2" xfId="0" applyFont="1" applyFill="1" applyBorder="1"/>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43" fontId="5" fillId="15" borderId="3" xfId="1" applyFont="1" applyFill="1" applyBorder="1" applyAlignment="1">
      <alignment horizontal="center"/>
    </xf>
    <xf numFmtId="0" fontId="5" fillId="0" borderId="2" xfId="0" applyFont="1" applyBorder="1" applyAlignment="1">
      <alignment horizontal="center"/>
    </xf>
    <xf numFmtId="41" fontId="5" fillId="11" borderId="3" xfId="0" applyNumberFormat="1" applyFont="1" applyFill="1" applyBorder="1" applyAlignment="1"/>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41" fontId="5" fillId="15"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6"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12" fillId="16" borderId="3" xfId="1" applyFont="1" applyFill="1" applyBorder="1" applyAlignment="1">
      <alignment horizontal="center"/>
    </xf>
    <xf numFmtId="43" fontId="12" fillId="18" borderId="3" xfId="1" applyFont="1" applyFill="1" applyBorder="1" applyAlignment="1">
      <alignment horizontal="center"/>
    </xf>
    <xf numFmtId="43" fontId="5" fillId="17" borderId="3" xfId="1" applyFont="1" applyFill="1" applyBorder="1" applyAlignment="1">
      <alignment horizontal="center"/>
    </xf>
    <xf numFmtId="0" fontId="4" fillId="0" borderId="0" xfId="0" applyFont="1" applyFill="1" applyBorder="1" applyAlignment="1">
      <alignment horizontal="right"/>
    </xf>
    <xf numFmtId="43" fontId="5" fillId="7" borderId="3" xfId="1" applyFont="1" applyFill="1" applyBorder="1" applyAlignment="1">
      <alignment horizontal="center"/>
    </xf>
    <xf numFmtId="0" fontId="15" fillId="0" borderId="0" xfId="0" applyFont="1"/>
    <xf numFmtId="0" fontId="9"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8"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0" borderId="3" xfId="0" applyNumberFormat="1" applyFill="1" applyBorder="1" applyProtection="1">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5" fontId="0" fillId="4" borderId="3" xfId="0" applyNumberFormat="1" applyFill="1" applyBorder="1" applyProtection="1">
      <protection locked="0"/>
    </xf>
    <xf numFmtId="1" fontId="5" fillId="3" borderId="3" xfId="0" applyNumberFormat="1" applyFont="1" applyFill="1" applyBorder="1" applyProtection="1">
      <protection locked="0"/>
    </xf>
    <xf numFmtId="1" fontId="5" fillId="0" borderId="3" xfId="0" applyNumberFormat="1" applyFont="1" applyFill="1" applyBorder="1" applyProtection="1">
      <protection locked="0"/>
    </xf>
    <xf numFmtId="0" fontId="0" fillId="0" borderId="3" xfId="0" applyBorder="1" applyProtection="1">
      <protection locked="0"/>
    </xf>
    <xf numFmtId="0" fontId="0" fillId="3" borderId="3" xfId="0" applyFill="1" applyBorder="1" applyProtection="1">
      <protection locked="0"/>
    </xf>
    <xf numFmtId="0" fontId="4" fillId="3" borderId="3" xfId="0" applyFont="1" applyFill="1" applyBorder="1" applyProtection="1">
      <protection locked="0"/>
    </xf>
    <xf numFmtId="0" fontId="0" fillId="0" borderId="0" xfId="0" applyAlignment="1">
      <alignment horizontal="right" wrapText="1"/>
    </xf>
    <xf numFmtId="0" fontId="4"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8" fillId="0" borderId="1" xfId="0" applyFont="1" applyBorder="1" applyAlignment="1">
      <alignment horizontal="center" vertical="center" wrapText="1"/>
    </xf>
    <xf numFmtId="0" fontId="1" fillId="0" borderId="8" xfId="0" applyFont="1" applyBorder="1" applyAlignment="1">
      <alignment wrapText="1"/>
    </xf>
    <xf numFmtId="1" fontId="4" fillId="0" borderId="0" xfId="0" applyNumberFormat="1" applyFont="1"/>
    <xf numFmtId="0" fontId="4" fillId="0" borderId="3" xfId="0" applyFont="1" applyBorder="1" applyAlignment="1" applyProtection="1">
      <alignment wrapText="1"/>
      <protection locked="0"/>
    </xf>
    <xf numFmtId="0" fontId="8" fillId="0" borderId="3" xfId="0" applyFont="1" applyBorder="1" applyAlignment="1">
      <alignment horizontal="center" vertical="center" wrapText="1"/>
    </xf>
    <xf numFmtId="0" fontId="8"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8" fillId="0" borderId="3" xfId="0" applyFont="1" applyBorder="1" applyAlignment="1">
      <alignment horizontal="center" wrapText="1"/>
    </xf>
    <xf numFmtId="0" fontId="1" fillId="2" borderId="2" xfId="0" applyFont="1" applyFill="1" applyBorder="1" applyAlignment="1">
      <alignment horizontal="left"/>
    </xf>
    <xf numFmtId="0" fontId="1" fillId="2" borderId="19" xfId="0" applyFont="1" applyFill="1" applyBorder="1" applyAlignment="1">
      <alignment horizontal="left"/>
    </xf>
    <xf numFmtId="0" fontId="1" fillId="2" borderId="18" xfId="0" applyFont="1" applyFill="1" applyBorder="1" applyAlignment="1">
      <alignment horizontal="left"/>
    </xf>
    <xf numFmtId="0" fontId="1" fillId="2" borderId="2" xfId="0" applyFont="1" applyFill="1" applyBorder="1" applyAlignment="1">
      <alignment horizontal="center" wrapText="1"/>
    </xf>
    <xf numFmtId="0" fontId="1" fillId="2" borderId="18" xfId="0" applyFont="1" applyFill="1" applyBorder="1" applyAlignment="1">
      <alignment horizont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7">
    <cellStyle name="Comma 2" xfId="1"/>
    <cellStyle name="Comma 3" xfId="2"/>
    <cellStyle name="Normal" xfId="0" builtinId="0"/>
    <cellStyle name="Normal 2" xfId="3"/>
    <cellStyle name="Normal 3" xfId="4"/>
    <cellStyle name="Percent 2" xfId="5"/>
    <cellStyle name="Percent 3" xfId="6"/>
  </cellStyles>
  <dxfs count="2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ont>
        <b/>
        <i val="0"/>
        <color theme="6" tint="-0.24994659260841701"/>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Fixed Confidence intervals</a:t>
            </a:r>
          </a:p>
        </c:rich>
      </c:tx>
      <c:overlay val="0"/>
    </c:title>
    <c:autoTitleDeleted val="0"/>
    <c:plotArea>
      <c:layout/>
      <c:lineChart>
        <c:grouping val="standard"/>
        <c:varyColors val="0"/>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14.549286500000042</c:v>
                </c:pt>
                <c:pt idx="1">
                  <c:v>-8.710631666666691</c:v>
                </c:pt>
                <c:pt idx="2">
                  <c:v>-10.967952500000033</c:v>
                </c:pt>
                <c:pt idx="3">
                  <c:v>-12.33732515931618</c:v>
                </c:pt>
                <c:pt idx="4">
                  <c:v>-19.909875994770999</c:v>
                </c:pt>
                <c:pt idx="5">
                  <c:v>-9.5619588622506146</c:v>
                </c:pt>
                <c:pt idx="6">
                  <c:v>-20.259586841663765</c:v>
                </c:pt>
                <c:pt idx="7">
                  <c:v>-20.439547666666641</c:v>
                </c:pt>
              </c:numCache>
            </c:numRef>
          </c:val>
          <c:smooth val="0"/>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-24.570720534639698</c:v>
                </c:pt>
                <c:pt idx="1">
                  <c:v>-24.570720534639698</c:v>
                </c:pt>
                <c:pt idx="2">
                  <c:v>-24.570720534639698</c:v>
                </c:pt>
                <c:pt idx="3">
                  <c:v>-24.570720534639698</c:v>
                </c:pt>
                <c:pt idx="4">
                  <c:v>-24.570720534639698</c:v>
                </c:pt>
                <c:pt idx="5">
                  <c:v>-24.570720534639698</c:v>
                </c:pt>
                <c:pt idx="6">
                  <c:v>-24.570720534639698</c:v>
                </c:pt>
                <c:pt idx="7">
                  <c:v>-24.570720534639698</c:v>
                </c:pt>
              </c:numCache>
            </c:numRef>
          </c:val>
          <c:smooth val="0"/>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15.837409121648269</c:v>
                </c:pt>
                <c:pt idx="1">
                  <c:v>15.837409121648269</c:v>
                </c:pt>
                <c:pt idx="2">
                  <c:v>15.837409121648269</c:v>
                </c:pt>
                <c:pt idx="3">
                  <c:v>15.837409121648269</c:v>
                </c:pt>
                <c:pt idx="4">
                  <c:v>15.837409121648269</c:v>
                </c:pt>
                <c:pt idx="5">
                  <c:v>15.837409121648269</c:v>
                </c:pt>
                <c:pt idx="6">
                  <c:v>15.837409121648269</c:v>
                </c:pt>
                <c:pt idx="7">
                  <c:v>15.837409121648269</c:v>
                </c:pt>
              </c:numCache>
            </c:numRef>
          </c:val>
          <c:smooth val="0"/>
        </c:ser>
        <c:dLbls>
          <c:showLegendKey val="0"/>
          <c:showVal val="0"/>
          <c:showCatName val="0"/>
          <c:showSerName val="0"/>
          <c:showPercent val="0"/>
          <c:showBubbleSize val="0"/>
        </c:dLbls>
        <c:marker val="1"/>
        <c:smooth val="0"/>
        <c:axId val="168810752"/>
        <c:axId val="169050496"/>
      </c:lineChart>
      <c:catAx>
        <c:axId val="168810752"/>
        <c:scaling>
          <c:orientation val="minMax"/>
        </c:scaling>
        <c:delete val="0"/>
        <c:axPos val="b"/>
        <c:numFmt formatCode="General" sourceLinked="1"/>
        <c:majorTickMark val="out"/>
        <c:minorTickMark val="none"/>
        <c:tickLblPos val="low"/>
        <c:txPr>
          <a:bodyPr rot="-5400000" vert="horz"/>
          <a:lstStyle/>
          <a:p>
            <a:pPr>
              <a:defRPr/>
            </a:pPr>
            <a:endParaRPr lang="en-US"/>
          </a:p>
        </c:txPr>
        <c:crossAx val="169050496"/>
        <c:crosses val="autoZero"/>
        <c:auto val="1"/>
        <c:lblAlgn val="ctr"/>
        <c:lblOffset val="100"/>
        <c:noMultiLvlLbl val="0"/>
      </c:catAx>
      <c:valAx>
        <c:axId val="169050496"/>
        <c:scaling>
          <c:orientation val="minMax"/>
        </c:scaling>
        <c:delete val="0"/>
        <c:axPos val="l"/>
        <c:majorGridlines>
          <c:spPr>
            <a:ln>
              <a:solidFill>
                <a:schemeClr val="bg1">
                  <a:lumMod val="95000"/>
                </a:schemeClr>
              </a:solidFill>
            </a:ln>
          </c:spPr>
        </c:majorGridlines>
        <c:title>
          <c:tx>
            <c:rich>
              <a:bodyPr rot="-5400000" vert="horz"/>
              <a:lstStyle/>
              <a:p>
                <a:pPr>
                  <a:defRPr/>
                </a:pPr>
                <a:r>
                  <a:rPr lang="en-US"/>
                  <a:t>SF to RF or DF</a:t>
                </a:r>
              </a:p>
            </c:rich>
          </c:tx>
          <c:overlay val="0"/>
        </c:title>
        <c:numFmt formatCode="#,##0" sourceLinked="1"/>
        <c:majorTickMark val="out"/>
        <c:minorTickMark val="none"/>
        <c:tickLblPos val="nextTo"/>
        <c:crossAx val="168810752"/>
        <c:crosses val="autoZero"/>
        <c:crossBetween val="between"/>
      </c:valAx>
    </c:plotArea>
    <c:legend>
      <c:legendPos val="r"/>
      <c:layout>
        <c:manualLayout>
          <c:xMode val="edge"/>
          <c:yMode val="edge"/>
          <c:x val="0.77926287348074763"/>
          <c:y val="0.27968288791111218"/>
          <c:w val="0.20073256222141292"/>
          <c:h val="0.17822326337350355"/>
        </c:manualLayout>
      </c:layout>
      <c:overlay val="0"/>
    </c:legend>
    <c:plotVisOnly val="1"/>
    <c:dispBlanksAs val="gap"/>
    <c:showDLblsOverMax val="0"/>
  </c:chart>
  <c:txPr>
    <a:bodyPr/>
    <a:lstStyle/>
    <a:p>
      <a:pPr>
        <a:defRPr sz="1200"/>
      </a:pPr>
      <a:endParaRPr lang="en-US"/>
    </a:p>
  </c:txPr>
  <c:printSettings>
    <c:headerFooter/>
    <c:pageMargins b="0.75000000000000377" l="0.70000000000000062" r="0.70000000000000062" t="0.750000000000003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lineChart>
        <c:grouping val="standard"/>
        <c:varyColors val="0"/>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17.325608000000329</c:v>
                </c:pt>
                <c:pt idx="1">
                  <c:v>31.363230000000158</c:v>
                </c:pt>
                <c:pt idx="2">
                  <c:v>40.980558000000087</c:v>
                </c:pt>
                <c:pt idx="3">
                  <c:v>65.790126000000214</c:v>
                </c:pt>
                <c:pt idx="4">
                  <c:v>92.382976000000667</c:v>
                </c:pt>
                <c:pt idx="5">
                  <c:v>117.10847900000033</c:v>
                </c:pt>
                <c:pt idx="6">
                  <c:v>142.92211699999996</c:v>
                </c:pt>
                <c:pt idx="7">
                  <c:v>164.97154499999976</c:v>
                </c:pt>
                <c:pt idx="8">
                  <c:v>176.91752000000008</c:v>
                </c:pt>
                <c:pt idx="9">
                  <c:v>177.50175700000011</c:v>
                </c:pt>
                <c:pt idx="10">
                  <c:v>179.29280500000016</c:v>
                </c:pt>
                <c:pt idx="11">
                  <c:v>174.59143800000049</c:v>
                </c:pt>
                <c:pt idx="12">
                  <c:v>171.1445000000009</c:v>
                </c:pt>
                <c:pt idx="13">
                  <c:v>168.62686100000099</c:v>
                </c:pt>
                <c:pt idx="14">
                  <c:v>172.53323300000079</c:v>
                </c:pt>
                <c:pt idx="15">
                  <c:v>182.4476910000003</c:v>
                </c:pt>
                <c:pt idx="16">
                  <c:v>199.23370300000033</c:v>
                </c:pt>
                <c:pt idx="17">
                  <c:v>202.14856200000054</c:v>
                </c:pt>
                <c:pt idx="18">
                  <c:v>193.83941200000049</c:v>
                </c:pt>
                <c:pt idx="19">
                  <c:v>176.96159500000022</c:v>
                </c:pt>
                <c:pt idx="20">
                  <c:v>148.06349900000032</c:v>
                </c:pt>
                <c:pt idx="21">
                  <c:v>120.53953600000023</c:v>
                </c:pt>
                <c:pt idx="22">
                  <c:v>91.949602000000368</c:v>
                </c:pt>
                <c:pt idx="23">
                  <c:v>70.063858000000209</c:v>
                </c:pt>
                <c:pt idx="24">
                  <c:v>51.837923000000274</c:v>
                </c:pt>
                <c:pt idx="25">
                  <c:v>28.92014700000027</c:v>
                </c:pt>
                <c:pt idx="26">
                  <c:v>16.999915000000215</c:v>
                </c:pt>
                <c:pt idx="27">
                  <c:v>3.3281889999998384</c:v>
                </c:pt>
                <c:pt idx="28">
                  <c:v>-1.5913530000001401</c:v>
                </c:pt>
                <c:pt idx="29">
                  <c:v>-5.5382940000002918</c:v>
                </c:pt>
                <c:pt idx="30">
                  <c:v>-8.658647999999971</c:v>
                </c:pt>
                <c:pt idx="31">
                  <c:v>-15.053190999999629</c:v>
                </c:pt>
                <c:pt idx="32">
                  <c:v>-23.798650999999722</c:v>
                </c:pt>
                <c:pt idx="33">
                  <c:v>-28.297601999999983</c:v>
                </c:pt>
                <c:pt idx="34">
                  <c:v>-42.153192000000104</c:v>
                </c:pt>
                <c:pt idx="35">
                  <c:v>-61.551572000000192</c:v>
                </c:pt>
                <c:pt idx="36">
                  <c:v>-95.419309705360661</c:v>
                </c:pt>
                <c:pt idx="37">
                  <c:v>-115.91194942489926</c:v>
                </c:pt>
                <c:pt idx="38">
                  <c:v>-137.30539846554882</c:v>
                </c:pt>
                <c:pt idx="39">
                  <c:v>-144.27387708842764</c:v>
                </c:pt>
                <c:pt idx="40">
                  <c:v>-145.72500315561342</c:v>
                </c:pt>
                <c:pt idx="41">
                  <c:v>-134.27447370157142</c:v>
                </c:pt>
                <c:pt idx="42">
                  <c:v>-128.33640258714104</c:v>
                </c:pt>
                <c:pt idx="43">
                  <c:v>-125.49195764901174</c:v>
                </c:pt>
                <c:pt idx="44">
                  <c:v>-119.9915494598888</c:v>
                </c:pt>
                <c:pt idx="45">
                  <c:v>-141.75131940589881</c:v>
                </c:pt>
                <c:pt idx="46">
                  <c:v>-170.45909221677653</c:v>
                </c:pt>
                <c:pt idx="47">
                  <c:v>-209.59947391179435</c:v>
                </c:pt>
                <c:pt idx="48">
                  <c:v>-251.07874233689859</c:v>
                </c:pt>
                <c:pt idx="49">
                  <c:v>-290.36398514777636</c:v>
                </c:pt>
                <c:pt idx="50">
                  <c:v>-322.3174328511667</c:v>
                </c:pt>
                <c:pt idx="51">
                  <c:v>-348.87661131744755</c:v>
                </c:pt>
                <c:pt idx="52">
                  <c:v>-364.47140679668428</c:v>
                </c:pt>
                <c:pt idx="53">
                  <c:v>-373.87287653838109</c:v>
                </c:pt>
                <c:pt idx="54">
                  <c:v>-379.37960450230423</c:v>
                </c:pt>
                <c:pt idx="55">
                  <c:v>-389.73531180660314</c:v>
                </c:pt>
                <c:pt idx="56">
                  <c:v>-398.10957643241375</c:v>
                </c:pt>
                <c:pt idx="57">
                  <c:v>-406.75979116706901</c:v>
                </c:pt>
                <c:pt idx="58">
                  <c:v>-425.6913817928795</c:v>
                </c:pt>
                <c:pt idx="59">
                  <c:v>-448.51798584904634</c:v>
                </c:pt>
                <c:pt idx="60">
                  <c:v>-475.49368718397125</c:v>
                </c:pt>
                <c:pt idx="61">
                  <c:v>-500.38122080978144</c:v>
                </c:pt>
                <c:pt idx="62">
                  <c:v>-523.18592772893271</c:v>
                </c:pt>
                <c:pt idx="63">
                  <c:v>-540.05693982265257</c:v>
                </c:pt>
                <c:pt idx="64">
                  <c:v>-550.20506862860816</c:v>
                </c:pt>
                <c:pt idx="65">
                  <c:v>-551.05127255290245</c:v>
                </c:pt>
                <c:pt idx="66">
                  <c:v>-549.16865198767118</c:v>
                </c:pt>
                <c:pt idx="67">
                  <c:v>-543.22310185206015</c:v>
                </c:pt>
                <c:pt idx="68">
                  <c:v>-541.16522734526211</c:v>
                </c:pt>
                <c:pt idx="69">
                  <c:v>-542.6091852096506</c:v>
                </c:pt>
                <c:pt idx="70">
                  <c:v>-550.31969570285219</c:v>
                </c:pt>
                <c:pt idx="71">
                  <c:v>-563.26149219605372</c:v>
                </c:pt>
                <c:pt idx="72">
                  <c:v>-577.36927180281714</c:v>
                </c:pt>
                <c:pt idx="73">
                  <c:v>-595.55512129601891</c:v>
                </c:pt>
                <c:pt idx="74">
                  <c:v>-620.94860229601909</c:v>
                </c:pt>
                <c:pt idx="75">
                  <c:v>-648.75294629601899</c:v>
                </c:pt>
                <c:pt idx="76">
                  <c:v>-670.58941829601906</c:v>
                </c:pt>
                <c:pt idx="77">
                  <c:v>-686.64229929601925</c:v>
                </c:pt>
                <c:pt idx="78">
                  <c:v>-702.58731329601915</c:v>
                </c:pt>
                <c:pt idx="79">
                  <c:v>-722.22790129601913</c:v>
                </c:pt>
                <c:pt idx="80">
                  <c:v>-745.37285029601935</c:v>
                </c:pt>
                <c:pt idx="81">
                  <c:v>-765.59850029601944</c:v>
                </c:pt>
                <c:pt idx="82">
                  <c:v>-786.1094872960191</c:v>
                </c:pt>
                <c:pt idx="83">
                  <c:v>-806.37653429601892</c:v>
                </c:pt>
                <c:pt idx="84">
                  <c:v>-830.85926729601852</c:v>
                </c:pt>
                <c:pt idx="85">
                  <c:v>-851.2589602960187</c:v>
                </c:pt>
                <c:pt idx="86">
                  <c:v>-866.22317429601878</c:v>
                </c:pt>
                <c:pt idx="87">
                  <c:v>-894.02751829601868</c:v>
                </c:pt>
                <c:pt idx="88">
                  <c:v>-915.86399029601876</c:v>
                </c:pt>
                <c:pt idx="89">
                  <c:v>-931.91687129601894</c:v>
                </c:pt>
                <c:pt idx="90">
                  <c:v>-947.86188529601884</c:v>
                </c:pt>
                <c:pt idx="91">
                  <c:v>-967.50247329601882</c:v>
                </c:pt>
                <c:pt idx="92">
                  <c:v>-990.64742229601904</c:v>
                </c:pt>
                <c:pt idx="93">
                  <c:v>-1010.8730722960191</c:v>
                </c:pt>
                <c:pt idx="94">
                  <c:v>-1031.3840592960187</c:v>
                </c:pt>
                <c:pt idx="95">
                  <c:v>-1051.6511062960185</c:v>
                </c:pt>
              </c:numCache>
            </c:numRef>
          </c:val>
          <c:smooth val="0"/>
        </c:ser>
        <c:dLbls>
          <c:showLegendKey val="0"/>
          <c:showVal val="0"/>
          <c:showCatName val="0"/>
          <c:showSerName val="0"/>
          <c:showPercent val="0"/>
          <c:showBubbleSize val="0"/>
        </c:dLbls>
        <c:marker val="1"/>
        <c:smooth val="0"/>
        <c:axId val="169538304"/>
        <c:axId val="169540608"/>
      </c:lineChart>
      <c:dateAx>
        <c:axId val="169538304"/>
        <c:scaling>
          <c:orientation val="minMax"/>
        </c:scaling>
        <c:delete val="0"/>
        <c:axPos val="b"/>
        <c:numFmt formatCode="mmm\-yy" sourceLinked="1"/>
        <c:majorTickMark val="out"/>
        <c:minorTickMark val="none"/>
        <c:tickLblPos val="nextTo"/>
        <c:crossAx val="169540608"/>
        <c:crosses val="autoZero"/>
        <c:auto val="1"/>
        <c:lblOffset val="100"/>
        <c:baseTimeUnit val="months"/>
      </c:dateAx>
      <c:valAx>
        <c:axId val="169540608"/>
        <c:scaling>
          <c:orientation val="minMax"/>
        </c:scaling>
        <c:delete val="0"/>
        <c:axPos val="l"/>
        <c:majorGridlines/>
        <c:numFmt formatCode="#,##0" sourceLinked="1"/>
        <c:majorTickMark val="out"/>
        <c:minorTickMark val="none"/>
        <c:tickLblPos val="nextTo"/>
        <c:crossAx val="169538304"/>
        <c:crosses val="autoZero"/>
        <c:crossBetween val="between"/>
      </c:valAx>
    </c:plotArea>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Annual</a:t>
            </a:r>
            <a:r>
              <a:rPr lang="en-US" baseline="0"/>
              <a:t> Reconciliations</a:t>
            </a:r>
            <a:endParaRPr lang="en-US"/>
          </a:p>
        </c:rich>
      </c:tx>
      <c:overlay val="0"/>
    </c:title>
    <c:autoTitleDeleted val="0"/>
    <c:plotArea>
      <c:layout/>
      <c:barChart>
        <c:barDir val="col"/>
        <c:grouping val="clustered"/>
        <c:varyColors val="0"/>
        <c:ser>
          <c:idx val="0"/>
          <c:order val="0"/>
          <c:tx>
            <c:strRef>
              <c:f>'Statistical analysis'!$O$1</c:f>
              <c:strCache>
                <c:ptCount val="1"/>
                <c:pt idx="0">
                  <c:v>Total</c:v>
                </c:pt>
              </c:strCache>
            </c:strRef>
          </c:tx>
          <c:invertIfNegative val="0"/>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174.59143800000049</c:v>
                </c:pt>
                <c:pt idx="1">
                  <c:v>-104.52758000000028</c:v>
                </c:pt>
                <c:pt idx="2">
                  <c:v>-131.6154300000004</c:v>
                </c:pt>
                <c:pt idx="3">
                  <c:v>-148.04790191179416</c:v>
                </c:pt>
                <c:pt idx="4">
                  <c:v>-238.91851193725199</c:v>
                </c:pt>
                <c:pt idx="5">
                  <c:v>-114.74350634700738</c:v>
                </c:pt>
                <c:pt idx="6">
                  <c:v>-243.11504209996519</c:v>
                </c:pt>
              </c:numCache>
            </c:numRef>
          </c:val>
        </c:ser>
        <c:dLbls>
          <c:showLegendKey val="0"/>
          <c:showVal val="0"/>
          <c:showCatName val="0"/>
          <c:showSerName val="0"/>
          <c:showPercent val="0"/>
          <c:showBubbleSize val="0"/>
        </c:dLbls>
        <c:gapWidth val="150"/>
        <c:axId val="44658688"/>
        <c:axId val="44660224"/>
      </c:barChart>
      <c:catAx>
        <c:axId val="44658688"/>
        <c:scaling>
          <c:orientation val="minMax"/>
        </c:scaling>
        <c:delete val="0"/>
        <c:axPos val="b"/>
        <c:numFmt formatCode="General" sourceLinked="1"/>
        <c:majorTickMark val="out"/>
        <c:minorTickMark val="none"/>
        <c:tickLblPos val="nextTo"/>
        <c:crossAx val="44660224"/>
        <c:crosses val="autoZero"/>
        <c:auto val="1"/>
        <c:lblAlgn val="ctr"/>
        <c:lblOffset val="100"/>
        <c:noMultiLvlLbl val="0"/>
      </c:catAx>
      <c:valAx>
        <c:axId val="44660224"/>
        <c:scaling>
          <c:orientation val="minMax"/>
        </c:scaling>
        <c:delete val="0"/>
        <c:axPos val="l"/>
        <c:majorGridlines/>
        <c:numFmt formatCode="0" sourceLinked="1"/>
        <c:majorTickMark val="out"/>
        <c:minorTickMark val="none"/>
        <c:tickLblPos val="nextTo"/>
        <c:crossAx val="44658688"/>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defaultRowHeight="12.75" x14ac:dyDescent="0.2"/>
  <sheetData>
    <row r="1" spans="1:2" x14ac:dyDescent="0.2">
      <c r="A1" t="s">
        <v>119</v>
      </c>
    </row>
    <row r="3" spans="1:2" x14ac:dyDescent="0.2">
      <c r="A3" t="s">
        <v>118</v>
      </c>
    </row>
    <row r="4" spans="1:2" x14ac:dyDescent="0.2">
      <c r="B4" t="s">
        <v>14</v>
      </c>
    </row>
    <row r="5" spans="1:2" x14ac:dyDescent="0.2">
      <c r="B5" t="s">
        <v>34</v>
      </c>
    </row>
    <row r="7" spans="1:2" x14ac:dyDescent="0.2">
      <c r="A7" t="s">
        <v>124</v>
      </c>
    </row>
    <row r="8" spans="1:2" x14ac:dyDescent="0.2">
      <c r="B8" t="s">
        <v>35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CU87"/>
  <sheetViews>
    <sheetView topLeftCell="A22" zoomScale="85" zoomScaleNormal="85" workbookViewId="0">
      <selection activeCell="A54" sqref="A54"/>
    </sheetView>
  </sheetViews>
  <sheetFormatPr defaultRowHeight="12.75" x14ac:dyDescent="0.2"/>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x14ac:dyDescent="0.2">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5"/>
      <c r="AB1" s="36"/>
      <c r="AC1" s="36"/>
      <c r="AD1" s="36"/>
      <c r="AE1" s="36"/>
      <c r="AF1" s="36"/>
      <c r="AG1" s="1"/>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row>
    <row r="2" spans="1:99" x14ac:dyDescent="0.2">
      <c r="A2" s="35"/>
      <c r="B2" s="31" t="s">
        <v>9</v>
      </c>
      <c r="C2" s="37">
        <f>'SF mapping'!D35</f>
        <v>17.325608000000329</v>
      </c>
      <c r="D2" s="37">
        <f>'SF mapping'!E35</f>
        <v>14.037621999999828</v>
      </c>
      <c r="E2" s="37">
        <f>'SF mapping'!F35</f>
        <v>9.6173279999999295</v>
      </c>
      <c r="F2" s="37">
        <f>'SF mapping'!G35</f>
        <v>24.809568000000127</v>
      </c>
      <c r="G2" s="37">
        <f>'SF mapping'!H35</f>
        <v>26.592850000000453</v>
      </c>
      <c r="H2" s="37">
        <f>'SF mapping'!I35</f>
        <v>24.725502999999662</v>
      </c>
      <c r="I2" s="37">
        <f>'SF mapping'!J35</f>
        <v>25.813637999999628</v>
      </c>
      <c r="J2" s="37">
        <f>'SF mapping'!K35</f>
        <v>22.049427999999807</v>
      </c>
      <c r="K2" s="37">
        <f>'SF mapping'!L35</f>
        <v>11.945975000000317</v>
      </c>
      <c r="L2" s="37">
        <f>'SF mapping'!M35</f>
        <v>0.58423700000003009</v>
      </c>
      <c r="M2" s="37">
        <f>'SF mapping'!N35</f>
        <v>1.7910480000000462</v>
      </c>
      <c r="N2" s="37">
        <f>'SF mapping'!O35</f>
        <v>-4.7013669999996637</v>
      </c>
      <c r="O2" s="38">
        <f>SUM(C2:N2)</f>
        <v>174.59143800000049</v>
      </c>
      <c r="P2" s="39"/>
      <c r="Q2" s="39"/>
      <c r="R2" s="39"/>
      <c r="S2" s="39"/>
      <c r="T2" s="39"/>
      <c r="U2" s="39"/>
      <c r="V2" s="39"/>
      <c r="W2" s="39"/>
      <c r="X2" s="39"/>
      <c r="Y2" s="39"/>
      <c r="Z2" s="39"/>
      <c r="AA2" s="40"/>
      <c r="AB2" s="35"/>
      <c r="AC2" s="35"/>
      <c r="AD2" s="35"/>
      <c r="AE2" s="35"/>
      <c r="AF2" s="35"/>
      <c r="AG2" s="40"/>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row>
    <row r="3" spans="1:99" x14ac:dyDescent="0.2">
      <c r="A3" s="35"/>
      <c r="B3" s="31" t="s">
        <v>10</v>
      </c>
      <c r="C3" s="37">
        <f>'SF mapping'!P35</f>
        <v>-3.4469379999995908</v>
      </c>
      <c r="D3" s="37">
        <f>'SF mapping'!Q35</f>
        <v>-2.5176389999999174</v>
      </c>
      <c r="E3" s="37">
        <f>'SF mapping'!R35</f>
        <v>3.9063719999998057</v>
      </c>
      <c r="F3" s="37">
        <f>'SF mapping'!S35</f>
        <v>9.914457999999513</v>
      </c>
      <c r="G3" s="37">
        <f>'SF mapping'!T35</f>
        <v>16.786012000000028</v>
      </c>
      <c r="H3" s="37">
        <f>'SF mapping'!U35</f>
        <v>2.9148590000002059</v>
      </c>
      <c r="I3" s="37">
        <f>'SF mapping'!V35</f>
        <v>-8.3091500000000451</v>
      </c>
      <c r="J3" s="37">
        <f>'SF mapping'!W35</f>
        <v>-16.877817000000277</v>
      </c>
      <c r="K3" s="37">
        <f>'SF mapping'!X35</f>
        <v>-28.898095999999896</v>
      </c>
      <c r="L3" s="37">
        <f>'SF mapping'!Y35</f>
        <v>-27.523963000000094</v>
      </c>
      <c r="M3" s="37">
        <f>'SF mapping'!Z35</f>
        <v>-28.589933999999857</v>
      </c>
      <c r="N3" s="37">
        <f>'SF mapping'!AA35</f>
        <v>-21.885744000000159</v>
      </c>
      <c r="O3" s="38">
        <f t="shared" ref="O3:O9" si="0">SUM(C3:N3)</f>
        <v>-104.52758000000028</v>
      </c>
      <c r="P3" s="39"/>
      <c r="Q3" s="39"/>
      <c r="R3" s="39"/>
      <c r="S3" s="39"/>
      <c r="T3" s="39"/>
      <c r="U3" s="39"/>
      <c r="V3" s="39"/>
      <c r="W3" s="39"/>
      <c r="X3" s="39"/>
      <c r="Y3" s="39"/>
      <c r="Z3" s="39"/>
      <c r="AA3" s="40"/>
      <c r="AB3" s="35"/>
      <c r="AC3" s="35"/>
      <c r="AD3" s="35"/>
      <c r="AE3" s="35"/>
      <c r="AF3" s="35"/>
      <c r="AG3" s="40"/>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x14ac:dyDescent="0.2">
      <c r="A4" s="35"/>
      <c r="B4" s="31" t="s">
        <v>11</v>
      </c>
      <c r="C4" s="37">
        <f>'SF mapping'!AB35</f>
        <v>-18.225934999999936</v>
      </c>
      <c r="D4" s="37">
        <f>'SF mapping'!AC35</f>
        <v>-22.917776000000003</v>
      </c>
      <c r="E4" s="37">
        <f>'SF mapping'!AD35</f>
        <v>-11.920232000000055</v>
      </c>
      <c r="F4" s="37">
        <f>'SF mapping'!AE35</f>
        <v>-13.671726000000376</v>
      </c>
      <c r="G4" s="37">
        <f>'SF mapping'!AF35</f>
        <v>-4.9195419999999785</v>
      </c>
      <c r="H4" s="37">
        <f>'SF mapping'!AG35</f>
        <v>-3.9469410000001517</v>
      </c>
      <c r="I4" s="37">
        <f>'SF mapping'!AH35</f>
        <v>-3.1203539999996792</v>
      </c>
      <c r="J4" s="37">
        <f>'SF mapping'!AI35</f>
        <v>-6.3945429999996577</v>
      </c>
      <c r="K4" s="37">
        <f>'SF mapping'!AJ35</f>
        <v>-8.7454600000000937</v>
      </c>
      <c r="L4" s="37">
        <f>'SF mapping'!AK35</f>
        <v>-4.498951000000261</v>
      </c>
      <c r="M4" s="37">
        <f>'SF mapping'!AL35</f>
        <v>-13.85559000000012</v>
      </c>
      <c r="N4" s="37">
        <f>'SF mapping'!AM35</f>
        <v>-19.398380000000088</v>
      </c>
      <c r="O4" s="38">
        <f t="shared" si="0"/>
        <v>-131.6154300000004</v>
      </c>
      <c r="P4" s="39"/>
      <c r="Q4" s="39"/>
      <c r="R4" s="39"/>
      <c r="S4" s="39"/>
      <c r="T4" s="39"/>
      <c r="U4" s="39"/>
      <c r="V4" s="39"/>
      <c r="W4" s="39"/>
      <c r="X4" s="39"/>
      <c r="Y4" s="39"/>
      <c r="Z4" s="39"/>
      <c r="AA4" s="40"/>
      <c r="AB4" s="35"/>
      <c r="AC4" s="35"/>
      <c r="AD4" s="35"/>
      <c r="AE4" s="35"/>
      <c r="AF4" s="35"/>
      <c r="AG4" s="40"/>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x14ac:dyDescent="0.2">
      <c r="A5" s="35"/>
      <c r="B5" s="31" t="s">
        <v>12</v>
      </c>
      <c r="C5" s="37">
        <f>'SF mapping'!AN35</f>
        <v>-33.867737705360469</v>
      </c>
      <c r="D5" s="37">
        <f>'SF mapping'!AO35</f>
        <v>-20.492639719538602</v>
      </c>
      <c r="E5" s="37">
        <f>'SF mapping'!AP35</f>
        <v>-21.393449040649557</v>
      </c>
      <c r="F5" s="37">
        <f>'SF mapping'!AQ35</f>
        <v>-6.9684786228788198</v>
      </c>
      <c r="G5" s="37">
        <f>'SF mapping'!AR35</f>
        <v>-1.4511260671857826</v>
      </c>
      <c r="H5" s="37">
        <f>'SF mapping'!AS35</f>
        <v>11.450529454041998</v>
      </c>
      <c r="I5" s="37">
        <f>'SF mapping'!AT35</f>
        <v>5.9380711144303859</v>
      </c>
      <c r="J5" s="37">
        <f>'SF mapping'!AU35</f>
        <v>2.8444449381292998</v>
      </c>
      <c r="K5" s="37">
        <f>'SF mapping'!AV35</f>
        <v>5.5004081891229362</v>
      </c>
      <c r="L5" s="37">
        <f>'SF mapping'!AW35</f>
        <v>-21.75976994601001</v>
      </c>
      <c r="M5" s="37">
        <f>'SF mapping'!AX35</f>
        <v>-28.707772810877714</v>
      </c>
      <c r="N5" s="37">
        <f>'SF mapping'!AY35</f>
        <v>-39.140381695017822</v>
      </c>
      <c r="O5" s="38">
        <f t="shared" si="0"/>
        <v>-148.04790191179416</v>
      </c>
      <c r="P5" s="39"/>
      <c r="Q5" s="39"/>
      <c r="R5" s="39"/>
      <c r="S5" s="39"/>
      <c r="T5" s="39"/>
      <c r="U5" s="39"/>
      <c r="V5" s="39"/>
      <c r="W5" s="39"/>
      <c r="X5" s="39"/>
      <c r="Y5" s="39"/>
      <c r="Z5" s="39"/>
      <c r="AA5" s="40"/>
      <c r="AB5" s="35"/>
      <c r="AC5" s="35"/>
      <c r="AD5" s="35"/>
      <c r="AE5" s="35"/>
      <c r="AF5" s="35"/>
      <c r="AG5" s="40"/>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x14ac:dyDescent="0.2">
      <c r="A6" s="35"/>
      <c r="B6" s="31" t="s">
        <v>13</v>
      </c>
      <c r="C6" s="37">
        <f>'SF mapping'!AZ35</f>
        <v>-41.479268425104237</v>
      </c>
      <c r="D6" s="37">
        <f>'SF mapping'!BA35</f>
        <v>-39.285242810877776</v>
      </c>
      <c r="E6" s="37">
        <f>'SF mapping'!BB35</f>
        <v>-31.953447703390339</v>
      </c>
      <c r="F6" s="37">
        <f>'SF mapping'!BC35</f>
        <v>-26.559178466280855</v>
      </c>
      <c r="G6" s="37">
        <f>'SF mapping'!BD35</f>
        <v>-15.594795479236723</v>
      </c>
      <c r="H6" s="37">
        <f>'SF mapping'!BE35</f>
        <v>-9.4014697416968147</v>
      </c>
      <c r="I6" s="37">
        <f>'SF mapping'!BF35</f>
        <v>-5.5067279639231401</v>
      </c>
      <c r="J6" s="37">
        <f>'SF mapping'!BG35</f>
        <v>-10.355707304298903</v>
      </c>
      <c r="K6" s="37">
        <f>'SF mapping'!BH35</f>
        <v>-8.3742646258106106</v>
      </c>
      <c r="L6" s="37">
        <f>'SF mapping'!BI35</f>
        <v>-8.6502147346552647</v>
      </c>
      <c r="M6" s="37">
        <f>'SF mapping'!BJ35</f>
        <v>-18.931590625810486</v>
      </c>
      <c r="N6" s="37">
        <f>'SF mapping'!BK35</f>
        <v>-22.826604056166843</v>
      </c>
      <c r="O6" s="38">
        <f t="shared" si="0"/>
        <v>-238.91851193725199</v>
      </c>
      <c r="P6" s="39"/>
      <c r="Q6" s="39"/>
      <c r="R6" s="39"/>
      <c r="S6" s="39"/>
      <c r="T6" s="39"/>
      <c r="U6" s="39"/>
      <c r="V6" s="39"/>
      <c r="W6" s="39"/>
      <c r="X6" s="39"/>
      <c r="Y6" s="39"/>
      <c r="Z6" s="39"/>
      <c r="AA6" s="40"/>
      <c r="AB6" s="35"/>
      <c r="AC6" s="35"/>
      <c r="AD6" s="35"/>
      <c r="AE6" s="35"/>
      <c r="AF6" s="35"/>
      <c r="AG6" s="40"/>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x14ac:dyDescent="0.2">
      <c r="A7" s="35"/>
      <c r="B7" s="31" t="s">
        <v>51</v>
      </c>
      <c r="C7" s="37">
        <f>'SF mapping'!BL35</f>
        <v>-26.975701334924906</v>
      </c>
      <c r="D7" s="37">
        <f>'SF mapping'!BM35</f>
        <v>-24.887533625810192</v>
      </c>
      <c r="E7" s="37">
        <f>'SF mapping'!BN35</f>
        <v>-22.804706919151272</v>
      </c>
      <c r="F7" s="37">
        <f>'SF mapping'!BO35</f>
        <v>-16.871012093719855</v>
      </c>
      <c r="G7" s="37">
        <f>'SF mapping'!BP35</f>
        <v>-10.148128805955594</v>
      </c>
      <c r="H7" s="37">
        <f>'SF mapping'!BQ35</f>
        <v>-0.84620392429428648</v>
      </c>
      <c r="I7" s="37">
        <f>'SF mapping'!BR35</f>
        <v>1.8826205652312638</v>
      </c>
      <c r="J7" s="37">
        <f>'SF mapping'!BS35</f>
        <v>5.945550135611029</v>
      </c>
      <c r="K7" s="37">
        <f>'SF mapping'!BT35</f>
        <v>2.0578745067980435</v>
      </c>
      <c r="L7" s="37">
        <f>'SF mapping'!BU35</f>
        <v>-1.4439578643884943</v>
      </c>
      <c r="M7" s="37">
        <f>'SF mapping'!BV35</f>
        <v>-7.710510493201582</v>
      </c>
      <c r="N7" s="37">
        <f>'SF mapping'!BW35</f>
        <v>-12.941796493201537</v>
      </c>
      <c r="O7" s="38">
        <f t="shared" si="0"/>
        <v>-114.74350634700738</v>
      </c>
      <c r="P7" s="39"/>
      <c r="Q7" s="39"/>
      <c r="R7" s="39"/>
      <c r="S7" s="39"/>
      <c r="T7" s="39"/>
      <c r="U7" s="39"/>
      <c r="V7" s="39"/>
      <c r="W7" s="39"/>
      <c r="X7" s="39"/>
      <c r="Y7" s="39"/>
      <c r="Z7" s="39"/>
      <c r="AA7" s="40"/>
      <c r="AB7" s="35"/>
      <c r="AC7" s="35"/>
      <c r="AD7" s="35"/>
      <c r="AE7" s="35"/>
      <c r="AF7" s="35"/>
      <c r="AG7" s="40"/>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x14ac:dyDescent="0.2">
      <c r="A8" s="35"/>
      <c r="B8" s="31" t="s">
        <v>52</v>
      </c>
      <c r="C8" s="37">
        <f>'SF mapping'!BX35</f>
        <v>-14.107779606763415</v>
      </c>
      <c r="D8" s="37">
        <f>'SF mapping'!BY35</f>
        <v>-18.185849493201772</v>
      </c>
      <c r="E8" s="37">
        <f>'SF mapping'!BZ35</f>
        <v>-25.393481000000179</v>
      </c>
      <c r="F8" s="37">
        <f>'SF mapping'!CA35</f>
        <v>-27.804343999999901</v>
      </c>
      <c r="G8" s="37">
        <f>'SF mapping'!CB35</f>
        <v>-21.836472000000072</v>
      </c>
      <c r="H8" s="37">
        <f>'SF mapping'!CC35</f>
        <v>-16.052881000000184</v>
      </c>
      <c r="I8" s="37">
        <f>'SF mapping'!CD35</f>
        <v>-15.945013999999901</v>
      </c>
      <c r="J8" s="37">
        <f>'SF mapping'!CE35</f>
        <v>-19.64058799999998</v>
      </c>
      <c r="K8" s="37">
        <f>'SF mapping'!CF35</f>
        <v>-23.144949000000224</v>
      </c>
      <c r="L8" s="37">
        <f>'SF mapping'!CG35</f>
        <v>-20.225650000000087</v>
      </c>
      <c r="M8" s="37">
        <f>'SF mapping'!CH35</f>
        <v>-20.510986999999659</v>
      </c>
      <c r="N8" s="37">
        <f>'SF mapping'!CI35</f>
        <v>-20.26704699999982</v>
      </c>
      <c r="O8" s="38">
        <f t="shared" si="0"/>
        <v>-243.11504209996519</v>
      </c>
      <c r="P8" s="39"/>
      <c r="Q8" s="39"/>
      <c r="R8" s="39"/>
      <c r="S8" s="39"/>
      <c r="T8" s="39"/>
      <c r="U8" s="39"/>
      <c r="V8" s="39"/>
      <c r="W8" s="39"/>
      <c r="X8" s="39"/>
      <c r="Y8" s="39"/>
      <c r="Z8" s="39"/>
      <c r="AA8" s="40"/>
      <c r="AB8" s="35"/>
      <c r="AC8" s="35"/>
      <c r="AD8" s="35"/>
      <c r="AE8" s="35"/>
      <c r="AF8" s="35"/>
      <c r="AG8" s="4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x14ac:dyDescent="0.2">
      <c r="A9" s="35"/>
      <c r="B9" s="31" t="s">
        <v>53</v>
      </c>
      <c r="C9" s="37">
        <f>'SF mapping'!CJ35</f>
        <v>-24.482732999999598</v>
      </c>
      <c r="D9" s="37">
        <f>'SF mapping'!CK35</f>
        <v>-20.399693000000184</v>
      </c>
      <c r="E9" s="37">
        <f>'SF mapping'!CL35</f>
        <v>-14.964214000000084</v>
      </c>
      <c r="F9" s="37">
        <f>F8</f>
        <v>-27.804343999999901</v>
      </c>
      <c r="G9" s="37">
        <f t="shared" ref="G9:N9" si="1">G8</f>
        <v>-21.836472000000072</v>
      </c>
      <c r="H9" s="37">
        <f t="shared" si="1"/>
        <v>-16.052881000000184</v>
      </c>
      <c r="I9" s="37">
        <f t="shared" si="1"/>
        <v>-15.945013999999901</v>
      </c>
      <c r="J9" s="37">
        <f t="shared" si="1"/>
        <v>-19.64058799999998</v>
      </c>
      <c r="K9" s="37">
        <f t="shared" si="1"/>
        <v>-23.144949000000224</v>
      </c>
      <c r="L9" s="37">
        <f t="shared" si="1"/>
        <v>-20.225650000000087</v>
      </c>
      <c r="M9" s="37">
        <f t="shared" si="1"/>
        <v>-20.510986999999659</v>
      </c>
      <c r="N9" s="37">
        <f t="shared" si="1"/>
        <v>-20.26704699999982</v>
      </c>
      <c r="O9" s="38">
        <f t="shared" si="0"/>
        <v>-245.27457199999969</v>
      </c>
      <c r="P9" s="39"/>
      <c r="Q9" s="39"/>
      <c r="R9" s="39"/>
      <c r="S9" s="39"/>
      <c r="T9" s="39"/>
      <c r="U9" s="39"/>
      <c r="V9" s="39"/>
      <c r="W9" s="39"/>
      <c r="X9" s="39"/>
      <c r="Y9" s="39"/>
      <c r="Z9" s="39"/>
      <c r="AA9" s="40"/>
      <c r="AB9" s="35"/>
      <c r="AC9" s="35"/>
      <c r="AD9" s="35"/>
      <c r="AE9" s="35"/>
      <c r="AF9" s="35"/>
      <c r="AG9" s="40"/>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x14ac:dyDescent="0.2">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x14ac:dyDescent="0.2">
      <c r="A11" s="35"/>
      <c r="B11" s="11" t="s">
        <v>27</v>
      </c>
      <c r="C11" s="41"/>
      <c r="D11" s="42"/>
      <c r="E11" s="35"/>
      <c r="F11" s="35"/>
      <c r="G11" s="35"/>
      <c r="H11" s="35"/>
      <c r="I11" s="35"/>
      <c r="J11" s="35"/>
      <c r="K11" s="35"/>
      <c r="L11" s="35"/>
      <c r="M11" s="35"/>
      <c r="N11" s="35"/>
      <c r="O11" s="35"/>
      <c r="P11" s="35"/>
      <c r="Q11" s="43"/>
      <c r="R11" s="43"/>
      <c r="S11" s="43"/>
      <c r="T11" s="43"/>
      <c r="U11" s="43"/>
      <c r="V11" s="43"/>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x14ac:dyDescent="0.2">
      <c r="A12" s="35"/>
      <c r="B12" s="35"/>
      <c r="C12" s="35"/>
      <c r="D12" s="35"/>
      <c r="E12" s="35"/>
      <c r="F12" s="35"/>
      <c r="G12" s="35"/>
      <c r="H12" s="35"/>
      <c r="I12" s="35"/>
      <c r="J12" s="35"/>
      <c r="K12" s="35"/>
      <c r="L12" s="35"/>
      <c r="M12" s="35"/>
      <c r="N12" s="35"/>
      <c r="O12" s="35"/>
      <c r="P12" s="35"/>
      <c r="Q12" s="43"/>
      <c r="R12" s="43"/>
      <c r="S12" s="43"/>
      <c r="T12" s="43"/>
      <c r="U12" s="43"/>
      <c r="V12" s="43"/>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x14ac:dyDescent="0.2">
      <c r="A13" s="30" t="s">
        <v>125</v>
      </c>
      <c r="B13" s="44"/>
      <c r="C13" s="45" t="s">
        <v>54</v>
      </c>
      <c r="D13" s="45" t="s">
        <v>55</v>
      </c>
      <c r="E13" s="46" t="s">
        <v>56</v>
      </c>
      <c r="F13" s="45" t="s">
        <v>57</v>
      </c>
      <c r="G13" s="45" t="s">
        <v>58</v>
      </c>
      <c r="H13" s="47" t="s">
        <v>59</v>
      </c>
      <c r="I13" s="48"/>
      <c r="J13" s="165" t="s">
        <v>60</v>
      </c>
      <c r="K13" s="166"/>
      <c r="L13" s="166"/>
      <c r="M13" s="166"/>
      <c r="N13" s="166"/>
      <c r="O13" s="167"/>
      <c r="P13" s="35"/>
      <c r="Q13" s="168"/>
      <c r="R13" s="168"/>
      <c r="S13" s="168"/>
      <c r="T13" s="168"/>
      <c r="U13" s="168"/>
      <c r="V13" s="168"/>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x14ac:dyDescent="0.2">
      <c r="A14" s="35"/>
      <c r="B14" s="49" t="s">
        <v>9</v>
      </c>
      <c r="C14" s="50">
        <f>AVERAGE($C2:$N2)</f>
        <v>14.549286500000042</v>
      </c>
      <c r="D14" s="51"/>
      <c r="E14" s="51"/>
      <c r="F14" s="51"/>
      <c r="G14" s="50">
        <f>$G$22</f>
        <v>-24.570720534639698</v>
      </c>
      <c r="H14" s="52">
        <f>$H$22</f>
        <v>15.837409121648269</v>
      </c>
      <c r="I14" s="40"/>
      <c r="J14" s="53" t="s">
        <v>61</v>
      </c>
      <c r="K14" s="54"/>
      <c r="L14" s="43"/>
      <c r="M14" s="55" t="str">
        <f>IF(C18&lt;G$22,"abnormally negative",IF(C18&gt;H$22,"abnormally positive","candidate for normal period"))</f>
        <v>candidate for normal period</v>
      </c>
      <c r="N14" s="55"/>
      <c r="O14" s="56"/>
      <c r="P14" s="35"/>
      <c r="Q14" s="55"/>
      <c r="R14" s="55"/>
      <c r="S14" s="57"/>
      <c r="T14" s="55"/>
      <c r="U14" s="54"/>
      <c r="V14" s="57"/>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x14ac:dyDescent="0.2">
      <c r="A15" s="35"/>
      <c r="B15" s="49" t="s">
        <v>10</v>
      </c>
      <c r="C15" s="50">
        <f>AVERAGE($C3:$N3)</f>
        <v>-8.710631666666691</v>
      </c>
      <c r="D15" s="51"/>
      <c r="E15" s="51"/>
      <c r="F15" s="51"/>
      <c r="G15" s="50">
        <f t="shared" ref="G15:G21" si="2">$G$22</f>
        <v>-24.570720534639698</v>
      </c>
      <c r="H15" s="52">
        <f t="shared" ref="H15:H21" si="3">$H$22</f>
        <v>15.837409121648269</v>
      </c>
      <c r="I15" s="40"/>
      <c r="J15" s="53" t="s">
        <v>62</v>
      </c>
      <c r="K15" s="54"/>
      <c r="L15" s="43"/>
      <c r="M15" s="55" t="str">
        <f t="shared" ref="M15:M17" si="4">IF(C19&lt;G$22,"abnormally negative",IF(C19&gt;H$22,"abnormally positive","candidate for normal period"))</f>
        <v>candidate for normal period</v>
      </c>
      <c r="N15" s="55"/>
      <c r="O15" s="56"/>
      <c r="P15" s="35"/>
      <c r="Q15" s="55"/>
      <c r="R15" s="55"/>
      <c r="S15" s="57"/>
      <c r="T15" s="55"/>
      <c r="U15" s="55"/>
      <c r="V15" s="57"/>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x14ac:dyDescent="0.2">
      <c r="A16" s="35"/>
      <c r="B16" s="49" t="s">
        <v>11</v>
      </c>
      <c r="C16" s="50">
        <f>AVERAGE($C4:$N4)</f>
        <v>-10.967952500000033</v>
      </c>
      <c r="D16" s="51"/>
      <c r="E16" s="51"/>
      <c r="F16" s="51"/>
      <c r="G16" s="50">
        <f t="shared" si="2"/>
        <v>-24.570720534639698</v>
      </c>
      <c r="H16" s="52">
        <f t="shared" si="3"/>
        <v>15.837409121648269</v>
      </c>
      <c r="I16" s="40"/>
      <c r="J16" s="53" t="s">
        <v>63</v>
      </c>
      <c r="K16" s="54"/>
      <c r="L16" s="43"/>
      <c r="M16" s="55" t="str">
        <f>IF(C20&lt;G$22,"abnormally negative",IF(C20&gt;H$22,"abnormally positive","candidate for normal period"))</f>
        <v>candidate for normal period</v>
      </c>
      <c r="N16" s="55"/>
      <c r="O16" s="56"/>
      <c r="P16" s="35"/>
      <c r="Q16" s="55"/>
      <c r="R16" s="55"/>
      <c r="S16" s="57"/>
      <c r="T16" s="55"/>
      <c r="U16" s="55"/>
      <c r="V16" s="57"/>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x14ac:dyDescent="0.2">
      <c r="A17" s="35"/>
      <c r="B17" s="49" t="s">
        <v>12</v>
      </c>
      <c r="C17" s="50">
        <f>AVERAGE($C5:$N5)</f>
        <v>-12.33732515931618</v>
      </c>
      <c r="D17" s="51"/>
      <c r="E17" s="51"/>
      <c r="F17" s="51"/>
      <c r="G17" s="50">
        <f t="shared" si="2"/>
        <v>-24.570720534639698</v>
      </c>
      <c r="H17" s="52">
        <f t="shared" si="3"/>
        <v>15.837409121648269</v>
      </c>
      <c r="I17" s="40"/>
      <c r="J17" s="58" t="s">
        <v>64</v>
      </c>
      <c r="K17" s="59"/>
      <c r="L17" s="60"/>
      <c r="M17" s="61" t="str">
        <f t="shared" si="4"/>
        <v>candidate for normal period</v>
      </c>
      <c r="N17" s="61"/>
      <c r="O17" s="62"/>
      <c r="P17" s="35"/>
      <c r="Q17" s="55"/>
      <c r="R17" s="55"/>
      <c r="S17" s="57"/>
      <c r="T17" s="55"/>
      <c r="U17" s="55"/>
      <c r="V17" s="57"/>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x14ac:dyDescent="0.2">
      <c r="A18" s="35"/>
      <c r="B18" s="49" t="s">
        <v>13</v>
      </c>
      <c r="C18" s="50">
        <f>AVERAGE($C6:$N6)</f>
        <v>-19.909875994770999</v>
      </c>
      <c r="D18" s="51"/>
      <c r="E18" s="51"/>
      <c r="F18" s="51"/>
      <c r="G18" s="50">
        <f t="shared" si="2"/>
        <v>-24.570720534639698</v>
      </c>
      <c r="H18" s="52">
        <f t="shared" si="3"/>
        <v>15.837409121648269</v>
      </c>
      <c r="I18" s="40"/>
      <c r="J18" s="35"/>
      <c r="K18" s="35"/>
      <c r="L18" s="35"/>
      <c r="M18" s="35"/>
      <c r="N18" s="35"/>
      <c r="O18" s="35"/>
      <c r="P18" s="35"/>
      <c r="Q18" s="55"/>
      <c r="R18" s="55"/>
      <c r="S18" s="55"/>
      <c r="T18" s="55"/>
      <c r="U18" s="55"/>
      <c r="V18" s="57"/>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x14ac:dyDescent="0.2">
      <c r="A19" s="35"/>
      <c r="B19" s="49" t="s">
        <v>51</v>
      </c>
      <c r="C19" s="50">
        <f t="shared" ref="C19:C20" si="5">AVERAGE($C7:$N7)</f>
        <v>-9.5619588622506146</v>
      </c>
      <c r="D19" s="51"/>
      <c r="E19" s="51"/>
      <c r="F19" s="51"/>
      <c r="G19" s="50">
        <f t="shared" si="2"/>
        <v>-24.570720534639698</v>
      </c>
      <c r="H19" s="52">
        <f t="shared" si="3"/>
        <v>15.837409121648269</v>
      </c>
      <c r="I19" s="40"/>
      <c r="J19" s="35"/>
      <c r="K19" s="35"/>
      <c r="L19" s="35"/>
      <c r="M19" s="35"/>
      <c r="N19" s="35"/>
      <c r="O19" s="35"/>
      <c r="P19" s="35"/>
      <c r="Q19" s="55"/>
      <c r="R19" s="55"/>
      <c r="S19" s="55"/>
      <c r="T19" s="55"/>
      <c r="U19" s="55"/>
      <c r="V19" s="57"/>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x14ac:dyDescent="0.2">
      <c r="A20" s="35"/>
      <c r="B20" s="49" t="s">
        <v>52</v>
      </c>
      <c r="C20" s="50">
        <f t="shared" si="5"/>
        <v>-20.259586841663765</v>
      </c>
      <c r="D20" s="51"/>
      <c r="E20" s="51"/>
      <c r="F20" s="51"/>
      <c r="G20" s="50">
        <f t="shared" si="2"/>
        <v>-24.570720534639698</v>
      </c>
      <c r="H20" s="52">
        <f t="shared" si="3"/>
        <v>15.837409121648269</v>
      </c>
      <c r="I20" s="40"/>
      <c r="J20" s="35"/>
      <c r="K20" s="35"/>
      <c r="L20" s="35"/>
      <c r="M20" s="35"/>
      <c r="N20" s="35"/>
      <c r="O20" s="35"/>
      <c r="P20" s="35"/>
      <c r="Q20" s="55"/>
      <c r="R20" s="63"/>
      <c r="S20" s="63"/>
      <c r="T20" s="55"/>
      <c r="U20" s="63"/>
      <c r="V20" s="57"/>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x14ac:dyDescent="0.2">
      <c r="A21" s="35"/>
      <c r="B21" s="49" t="s">
        <v>53</v>
      </c>
      <c r="C21" s="50">
        <f>AVERAGE(C9:N9)</f>
        <v>-20.439547666666641</v>
      </c>
      <c r="D21" s="51"/>
      <c r="E21" s="51"/>
      <c r="F21" s="51"/>
      <c r="G21" s="50">
        <f t="shared" si="2"/>
        <v>-24.570720534639698</v>
      </c>
      <c r="H21" s="52">
        <f t="shared" si="3"/>
        <v>15.837409121648269</v>
      </c>
      <c r="I21" s="40"/>
      <c r="J21" s="35"/>
      <c r="K21" s="35"/>
      <c r="L21" s="35"/>
      <c r="M21" s="35"/>
      <c r="N21" s="35"/>
      <c r="O21" s="35"/>
      <c r="P21" s="25"/>
      <c r="Q21" s="55"/>
      <c r="R21" s="55"/>
      <c r="S21" s="55"/>
      <c r="T21" s="55"/>
      <c r="U21" s="57"/>
      <c r="V21" s="57"/>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x14ac:dyDescent="0.2">
      <c r="A22" s="35"/>
      <c r="B22" s="149" t="s">
        <v>65</v>
      </c>
      <c r="C22" s="64">
        <f>AVERAGE(C14:C17)</f>
        <v>-4.366655706495715</v>
      </c>
      <c r="D22" s="64">
        <f>STDEV(C14:C17)</f>
        <v>12.698972236419852</v>
      </c>
      <c r="E22" s="64">
        <f>COUNT(C14:C17)</f>
        <v>4</v>
      </c>
      <c r="F22" s="50">
        <f>3.182*(D22/SQRT(E22))</f>
        <v>20.204064828143984</v>
      </c>
      <c r="G22" s="50">
        <f t="shared" ref="G22" si="6">C22-F22</f>
        <v>-24.570720534639698</v>
      </c>
      <c r="H22" s="52">
        <f t="shared" ref="H22" si="7">C22+F22</f>
        <v>15.837409121648269</v>
      </c>
      <c r="I22" s="35"/>
      <c r="J22" s="65"/>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x14ac:dyDescent="0.2">
      <c r="A23" s="35"/>
      <c r="B23" s="66"/>
      <c r="C23" s="60"/>
      <c r="D23" s="60"/>
      <c r="E23" s="60"/>
      <c r="F23" s="60"/>
      <c r="G23" s="60"/>
      <c r="H23" s="62"/>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x14ac:dyDescent="0.2">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x14ac:dyDescent="0.2">
      <c r="A25" s="35"/>
      <c r="B25" s="35"/>
      <c r="C25" s="40"/>
      <c r="D25" s="40"/>
      <c r="E25" s="40"/>
      <c r="F25" s="40"/>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x14ac:dyDescent="0.2">
      <c r="A26" s="35"/>
      <c r="B26" s="35"/>
      <c r="C26" s="40"/>
      <c r="D26" s="40"/>
      <c r="E26" s="40"/>
      <c r="F26" s="40"/>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x14ac:dyDescent="0.2">
      <c r="A27" s="35"/>
      <c r="B27" s="35"/>
      <c r="C27" s="40"/>
      <c r="D27" s="40"/>
      <c r="E27" s="40"/>
      <c r="F27" s="40"/>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x14ac:dyDescent="0.2">
      <c r="A28" s="35"/>
      <c r="B28" s="35"/>
      <c r="C28" s="40"/>
      <c r="D28" s="40"/>
      <c r="E28" s="40"/>
      <c r="F28" s="40"/>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x14ac:dyDescent="0.2">
      <c r="A29" s="35"/>
      <c r="B29" s="35"/>
      <c r="C29" s="40"/>
      <c r="D29" s="40"/>
      <c r="E29" s="40"/>
      <c r="F29" s="40"/>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x14ac:dyDescent="0.2">
      <c r="A30" s="35"/>
      <c r="B30" s="35"/>
      <c r="C30" s="43"/>
      <c r="D30" s="43"/>
      <c r="E30" s="41"/>
      <c r="F30" s="42"/>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x14ac:dyDescent="0.2">
      <c r="A31" s="35"/>
      <c r="B31" s="35"/>
      <c r="C31" s="43"/>
      <c r="D31" s="43"/>
      <c r="E31" s="41"/>
      <c r="F31" s="42"/>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x14ac:dyDescent="0.2">
      <c r="A32" s="35"/>
      <c r="B32" s="35"/>
      <c r="C32" s="43"/>
      <c r="D32" s="43"/>
      <c r="E32" s="42"/>
      <c r="F32" s="42"/>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x14ac:dyDescent="0.2">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x14ac:dyDescent="0.2">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x14ac:dyDescent="0.2">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x14ac:dyDescent="0.2">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x14ac:dyDescent="0.2">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x14ac:dyDescent="0.2">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x14ac:dyDescent="0.2">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x14ac:dyDescent="0.2">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x14ac:dyDescent="0.2">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x14ac:dyDescent="0.2">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x14ac:dyDescent="0.2">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x14ac:dyDescent="0.2">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x14ac:dyDescent="0.2">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x14ac:dyDescent="0.2">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x14ac:dyDescent="0.2">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x14ac:dyDescent="0.2">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x14ac:dyDescent="0.2">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x14ac:dyDescent="0.2">
      <c r="A50" s="35"/>
      <c r="B50" s="43"/>
      <c r="C50" s="67"/>
      <c r="D50" s="67"/>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x14ac:dyDescent="0.2">
      <c r="A51" s="35"/>
      <c r="B51" s="43"/>
      <c r="C51" s="41"/>
      <c r="D51" s="42"/>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x14ac:dyDescent="0.2">
      <c r="A52" s="35"/>
      <c r="B52" s="43"/>
      <c r="C52" s="41"/>
      <c r="D52" s="42"/>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x14ac:dyDescent="0.2">
      <c r="A53" s="35"/>
      <c r="B53" s="43"/>
      <c r="C53" s="41"/>
      <c r="D53" s="42"/>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x14ac:dyDescent="0.2">
      <c r="A54" s="35"/>
      <c r="B54" s="43"/>
      <c r="C54" s="41"/>
      <c r="D54" s="42"/>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x14ac:dyDescent="0.2">
      <c r="A55" s="35"/>
      <c r="B55" s="43"/>
      <c r="C55" s="41"/>
      <c r="D55" s="42"/>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x14ac:dyDescent="0.2">
      <c r="A56" s="35"/>
      <c r="B56" s="43"/>
      <c r="C56" s="41"/>
      <c r="D56" s="42"/>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x14ac:dyDescent="0.2">
      <c r="A57" s="68" t="s">
        <v>126</v>
      </c>
      <c r="B57" s="65"/>
      <c r="C57" s="69">
        <v>38443</v>
      </c>
      <c r="D57" s="69">
        <v>38473</v>
      </c>
      <c r="E57" s="69">
        <v>38504</v>
      </c>
      <c r="F57" s="69">
        <v>38534</v>
      </c>
      <c r="G57" s="69">
        <v>38565</v>
      </c>
      <c r="H57" s="69">
        <v>38596</v>
      </c>
      <c r="I57" s="69">
        <v>38626</v>
      </c>
      <c r="J57" s="69">
        <v>38657</v>
      </c>
      <c r="K57" s="69">
        <v>38687</v>
      </c>
      <c r="L57" s="69">
        <v>38718</v>
      </c>
      <c r="M57" s="69">
        <v>38749</v>
      </c>
      <c r="N57" s="69">
        <v>38777</v>
      </c>
      <c r="O57" s="69">
        <v>38808</v>
      </c>
      <c r="P57" s="69">
        <v>38838</v>
      </c>
      <c r="Q57" s="69">
        <v>38869</v>
      </c>
      <c r="R57" s="69">
        <v>38899</v>
      </c>
      <c r="S57" s="69">
        <v>38930</v>
      </c>
      <c r="T57" s="69">
        <v>38961</v>
      </c>
      <c r="U57" s="69">
        <v>38991</v>
      </c>
      <c r="V57" s="69">
        <v>39022</v>
      </c>
      <c r="W57" s="69">
        <v>39052</v>
      </c>
      <c r="X57" s="69">
        <v>39083</v>
      </c>
      <c r="Y57" s="69">
        <v>39114</v>
      </c>
      <c r="Z57" s="69">
        <v>39142</v>
      </c>
      <c r="AA57" s="69">
        <v>39173</v>
      </c>
      <c r="AB57" s="69">
        <v>39203</v>
      </c>
      <c r="AC57" s="69">
        <v>39234</v>
      </c>
      <c r="AD57" s="69">
        <v>39264</v>
      </c>
      <c r="AE57" s="69">
        <v>39295</v>
      </c>
      <c r="AF57" s="69">
        <v>39326</v>
      </c>
      <c r="AG57" s="69">
        <v>39356</v>
      </c>
      <c r="AH57" s="69">
        <v>39387</v>
      </c>
      <c r="AI57" s="69">
        <v>39417</v>
      </c>
      <c r="AJ57" s="69">
        <v>39448</v>
      </c>
      <c r="AK57" s="69">
        <v>39479</v>
      </c>
      <c r="AL57" s="69">
        <v>39508</v>
      </c>
      <c r="AM57" s="69">
        <v>39539</v>
      </c>
      <c r="AN57" s="69">
        <v>39569</v>
      </c>
      <c r="AO57" s="69">
        <v>39600</v>
      </c>
      <c r="AP57" s="69">
        <v>39630</v>
      </c>
      <c r="AQ57" s="69">
        <v>39661</v>
      </c>
      <c r="AR57" s="69">
        <v>39692</v>
      </c>
      <c r="AS57" s="69">
        <v>39722</v>
      </c>
      <c r="AT57" s="69">
        <v>39753</v>
      </c>
      <c r="AU57" s="69">
        <v>39783</v>
      </c>
      <c r="AV57" s="69">
        <v>39814</v>
      </c>
      <c r="AW57" s="69">
        <v>39845</v>
      </c>
      <c r="AX57" s="69">
        <v>39873</v>
      </c>
      <c r="AY57" s="69">
        <v>39904</v>
      </c>
      <c r="AZ57" s="69">
        <v>39934</v>
      </c>
      <c r="BA57" s="69">
        <v>39965</v>
      </c>
      <c r="BB57" s="69">
        <v>39995</v>
      </c>
      <c r="BC57" s="69">
        <v>40026</v>
      </c>
      <c r="BD57" s="69">
        <v>40057</v>
      </c>
      <c r="BE57" s="69">
        <v>40087</v>
      </c>
      <c r="BF57" s="69">
        <v>40118</v>
      </c>
      <c r="BG57" s="69">
        <v>40148</v>
      </c>
      <c r="BH57" s="69">
        <v>40179</v>
      </c>
      <c r="BI57" s="69">
        <v>40210</v>
      </c>
      <c r="BJ57" s="69">
        <v>40238</v>
      </c>
      <c r="BK57" s="69">
        <v>40269</v>
      </c>
      <c r="BL57" s="69">
        <v>40299</v>
      </c>
      <c r="BM57" s="69">
        <v>40330</v>
      </c>
      <c r="BN57" s="69">
        <v>40360</v>
      </c>
      <c r="BO57" s="69">
        <v>40391</v>
      </c>
      <c r="BP57" s="69">
        <v>40422</v>
      </c>
      <c r="BQ57" s="69">
        <v>40452</v>
      </c>
      <c r="BR57" s="69">
        <v>40483</v>
      </c>
      <c r="BS57" s="69">
        <v>40513</v>
      </c>
      <c r="BT57" s="69">
        <v>40544</v>
      </c>
      <c r="BU57" s="69">
        <v>40575</v>
      </c>
      <c r="BV57" s="69">
        <v>40603</v>
      </c>
      <c r="BW57" s="69">
        <v>40634</v>
      </c>
      <c r="BX57" s="69">
        <v>40664</v>
      </c>
      <c r="BY57" s="69">
        <v>40695</v>
      </c>
      <c r="BZ57" s="69">
        <v>40725</v>
      </c>
      <c r="CA57" s="69">
        <v>40756</v>
      </c>
      <c r="CB57" s="69">
        <v>40787</v>
      </c>
      <c r="CC57" s="69">
        <v>40817</v>
      </c>
      <c r="CD57" s="69">
        <v>40848</v>
      </c>
      <c r="CE57" s="69">
        <v>40878</v>
      </c>
      <c r="CF57" s="69">
        <v>40909</v>
      </c>
      <c r="CG57" s="69">
        <v>40940</v>
      </c>
      <c r="CH57" s="69">
        <v>40969</v>
      </c>
      <c r="CI57" s="69">
        <v>41000</v>
      </c>
      <c r="CJ57" s="69">
        <v>41030</v>
      </c>
      <c r="CK57" s="69">
        <v>41061</v>
      </c>
      <c r="CL57" s="69">
        <v>41091</v>
      </c>
      <c r="CM57" s="69">
        <v>41122</v>
      </c>
      <c r="CN57" s="69">
        <v>41153</v>
      </c>
      <c r="CO57" s="69">
        <v>41183</v>
      </c>
      <c r="CP57" s="69">
        <v>41214</v>
      </c>
      <c r="CQ57" s="69">
        <v>41244</v>
      </c>
      <c r="CR57" s="69">
        <v>41275</v>
      </c>
      <c r="CS57" s="69">
        <v>41306</v>
      </c>
      <c r="CT57" s="69">
        <v>41334</v>
      </c>
      <c r="CU57" s="65"/>
    </row>
    <row r="58" spans="1:99" s="23" customFormat="1" x14ac:dyDescent="0.2">
      <c r="A58" s="65"/>
      <c r="B58" s="65" t="s">
        <v>66</v>
      </c>
      <c r="C58" s="70">
        <f>SUM($C$2:C$2)</f>
        <v>17.325608000000329</v>
      </c>
      <c r="D58" s="70">
        <f>SUM($C$2:D$2)</f>
        <v>31.363230000000158</v>
      </c>
      <c r="E58" s="70">
        <f>SUM($C$2:E$2)</f>
        <v>40.980558000000087</v>
      </c>
      <c r="F58" s="70">
        <f>SUM($C$2:F$2)</f>
        <v>65.790126000000214</v>
      </c>
      <c r="G58" s="70">
        <f>SUM($C$2:G$2)</f>
        <v>92.382976000000667</v>
      </c>
      <c r="H58" s="70">
        <f>SUM($C$2:H$2)</f>
        <v>117.10847900000033</v>
      </c>
      <c r="I58" s="70">
        <f>SUM($C$2:I$2)</f>
        <v>142.92211699999996</v>
      </c>
      <c r="J58" s="70">
        <f>SUM($C$2:J$2)</f>
        <v>164.97154499999976</v>
      </c>
      <c r="K58" s="70">
        <f>SUM($C$2:K$2)</f>
        <v>176.91752000000008</v>
      </c>
      <c r="L58" s="70">
        <f>SUM($C$2:L$2)</f>
        <v>177.50175700000011</v>
      </c>
      <c r="M58" s="70">
        <f>SUM($C$2:M$2)</f>
        <v>179.29280500000016</v>
      </c>
      <c r="N58" s="70">
        <f>SUM($C$2:N$2)</f>
        <v>174.59143800000049</v>
      </c>
      <c r="O58" s="70">
        <f>SUM($N$58,$C$3:C$3)</f>
        <v>171.1445000000009</v>
      </c>
      <c r="P58" s="70">
        <f>SUM($N$58,$C$3:D$3)</f>
        <v>168.62686100000099</v>
      </c>
      <c r="Q58" s="70">
        <f>SUM($N$58,$C$3:E$3)</f>
        <v>172.53323300000079</v>
      </c>
      <c r="R58" s="70">
        <f>SUM($N$58,$C$3:F$3)</f>
        <v>182.4476910000003</v>
      </c>
      <c r="S58" s="70">
        <f>SUM($N$58,$C$3:G$3)</f>
        <v>199.23370300000033</v>
      </c>
      <c r="T58" s="70">
        <f>SUM($N$58,$C$3:H$3)</f>
        <v>202.14856200000054</v>
      </c>
      <c r="U58" s="70">
        <f>SUM($N$58,$C$3:I$3)</f>
        <v>193.83941200000049</v>
      </c>
      <c r="V58" s="70">
        <f>SUM($N$58,$C$3:J$3)</f>
        <v>176.96159500000022</v>
      </c>
      <c r="W58" s="70">
        <f>SUM($N$58,$C$3:K$3)</f>
        <v>148.06349900000032</v>
      </c>
      <c r="X58" s="70">
        <f>SUM($N$58,$C$3:L$3)</f>
        <v>120.53953600000023</v>
      </c>
      <c r="Y58" s="70">
        <f>SUM($N$58,$C$3:M$3)</f>
        <v>91.949602000000368</v>
      </c>
      <c r="Z58" s="70">
        <f>SUM($N$58,$C$3:N$3)</f>
        <v>70.063858000000209</v>
      </c>
      <c r="AA58" s="70">
        <f>SUM($Z$58,$C$4:C$4)</f>
        <v>51.837923000000274</v>
      </c>
      <c r="AB58" s="70">
        <f>SUM($Z$58,$C$4:D$4)</f>
        <v>28.92014700000027</v>
      </c>
      <c r="AC58" s="70">
        <f>SUM($Z$58,$C$4:E$4)</f>
        <v>16.999915000000215</v>
      </c>
      <c r="AD58" s="70">
        <f>SUM($Z$58,$C$4:F$4)</f>
        <v>3.3281889999998384</v>
      </c>
      <c r="AE58" s="70">
        <f>SUM($Z$58,$C$4:G$4)</f>
        <v>-1.5913530000001401</v>
      </c>
      <c r="AF58" s="70">
        <f>SUM($Z$58,$C$4:H$4)</f>
        <v>-5.5382940000002918</v>
      </c>
      <c r="AG58" s="70">
        <f>SUM($Z$58,$C$4:I$4)</f>
        <v>-8.658647999999971</v>
      </c>
      <c r="AH58" s="70">
        <f>SUM($Z$58,$C$4:J$4)</f>
        <v>-15.053190999999629</v>
      </c>
      <c r="AI58" s="70">
        <f>SUM($Z$58,$C$4:K$4)</f>
        <v>-23.798650999999722</v>
      </c>
      <c r="AJ58" s="70">
        <f>SUM($Z$58,$C$4:L$4)</f>
        <v>-28.297601999999983</v>
      </c>
      <c r="AK58" s="70">
        <f>SUM($Z$58,$C$4:M$4)</f>
        <v>-42.153192000000104</v>
      </c>
      <c r="AL58" s="70">
        <f>SUM($Z$58,$C$4:N$4)</f>
        <v>-61.551572000000192</v>
      </c>
      <c r="AM58" s="70">
        <f>SUM($AL$58,$C$5:C$5)</f>
        <v>-95.419309705360661</v>
      </c>
      <c r="AN58" s="70">
        <f>SUM($AL$58,$C$5:D$5)</f>
        <v>-115.91194942489926</v>
      </c>
      <c r="AO58" s="70">
        <f>SUM($AL$58,$C$5:E$5)</f>
        <v>-137.30539846554882</v>
      </c>
      <c r="AP58" s="70">
        <f>SUM($AL$58,$C$5:F$5)</f>
        <v>-144.27387708842764</v>
      </c>
      <c r="AQ58" s="70">
        <f>SUM($AL$58,$C$5:G$5)</f>
        <v>-145.72500315561342</v>
      </c>
      <c r="AR58" s="70">
        <f>SUM($AL$58,$C$5:H$5)</f>
        <v>-134.27447370157142</v>
      </c>
      <c r="AS58" s="70">
        <f>SUM($AL$58,$C$5:I$5)</f>
        <v>-128.33640258714104</v>
      </c>
      <c r="AT58" s="70">
        <f>SUM($AL$58,$C$5:J$5)</f>
        <v>-125.49195764901174</v>
      </c>
      <c r="AU58" s="70">
        <f>SUM($AL$58,$C$5:K$5)</f>
        <v>-119.9915494598888</v>
      </c>
      <c r="AV58" s="70">
        <f>SUM($AL$58,$C$5:L$5)</f>
        <v>-141.75131940589881</v>
      </c>
      <c r="AW58" s="70">
        <f>SUM($AL$58,$C$5:M$5)</f>
        <v>-170.45909221677653</v>
      </c>
      <c r="AX58" s="70">
        <f>SUM($AL$58,$C$5:N$5)</f>
        <v>-209.59947391179435</v>
      </c>
      <c r="AY58" s="70">
        <f>SUM($AX$58,$C$6:C$6)</f>
        <v>-251.07874233689859</v>
      </c>
      <c r="AZ58" s="70">
        <f>SUM($AX$58,$C$6:D$6)</f>
        <v>-290.36398514777636</v>
      </c>
      <c r="BA58" s="70">
        <f>SUM($AX$58,$C$6:E$6)</f>
        <v>-322.3174328511667</v>
      </c>
      <c r="BB58" s="70">
        <f>SUM($AX$58,$C$6:F$6)</f>
        <v>-348.87661131744755</v>
      </c>
      <c r="BC58" s="70">
        <f>SUM($AX$58,$C$6:G$6)</f>
        <v>-364.47140679668428</v>
      </c>
      <c r="BD58" s="70">
        <f>SUM($AX$58,$C$6:H$6)</f>
        <v>-373.87287653838109</v>
      </c>
      <c r="BE58" s="70">
        <f>SUM($AX$58,$C$6:I$6)</f>
        <v>-379.37960450230423</v>
      </c>
      <c r="BF58" s="70">
        <f>SUM($AX$58,$C$6:J$6)</f>
        <v>-389.73531180660314</v>
      </c>
      <c r="BG58" s="70">
        <f>SUM($AX$58,$C$6:K$6)</f>
        <v>-398.10957643241375</v>
      </c>
      <c r="BH58" s="70">
        <f>SUM($AX$58,$C$6:L$6)</f>
        <v>-406.75979116706901</v>
      </c>
      <c r="BI58" s="70">
        <f>SUM($AX$58,$C$6:M$6)</f>
        <v>-425.6913817928795</v>
      </c>
      <c r="BJ58" s="70">
        <f>SUM($AX$58,$C$6:N$6)</f>
        <v>-448.51798584904634</v>
      </c>
      <c r="BK58" s="70">
        <f>SUM($BJ$58,$C$7:C$7)</f>
        <v>-475.49368718397125</v>
      </c>
      <c r="BL58" s="70">
        <f>SUM($BJ$58,$C$7:D$7)</f>
        <v>-500.38122080978144</v>
      </c>
      <c r="BM58" s="70">
        <f>SUM($BJ$58,$C$7:E$7)</f>
        <v>-523.18592772893271</v>
      </c>
      <c r="BN58" s="70">
        <f>SUM($BJ$58,$C$7:F$7)</f>
        <v>-540.05693982265257</v>
      </c>
      <c r="BO58" s="70">
        <f>SUM($BJ$58,$C$7:G$7)</f>
        <v>-550.20506862860816</v>
      </c>
      <c r="BP58" s="70">
        <f>SUM($BJ$58,$C$7:H$7)</f>
        <v>-551.05127255290245</v>
      </c>
      <c r="BQ58" s="70">
        <f>SUM($BJ$58,$C$7:I$7)</f>
        <v>-549.16865198767118</v>
      </c>
      <c r="BR58" s="70">
        <f>SUM($BJ$58,$C$7:J$7)</f>
        <v>-543.22310185206015</v>
      </c>
      <c r="BS58" s="70">
        <f>SUM($BJ$58,$C$7:K$7)</f>
        <v>-541.16522734526211</v>
      </c>
      <c r="BT58" s="70">
        <f>SUM($BJ$58,$C$7:L$7)</f>
        <v>-542.6091852096506</v>
      </c>
      <c r="BU58" s="70">
        <f>SUM($BJ$58,$C$7:M$7)</f>
        <v>-550.31969570285219</v>
      </c>
      <c r="BV58" s="70">
        <f>SUM($BJ$58,$C$7:N$7)</f>
        <v>-563.26149219605372</v>
      </c>
      <c r="BW58" s="70">
        <f>SUM($BV$58,$C$8:C$8)</f>
        <v>-577.36927180281714</v>
      </c>
      <c r="BX58" s="70">
        <f>SUM($BV$58,$C$8:D$8)</f>
        <v>-595.55512129601891</v>
      </c>
      <c r="BY58" s="70">
        <f>SUM($BV$58,$C$8:E$8)</f>
        <v>-620.94860229601909</v>
      </c>
      <c r="BZ58" s="70">
        <f>SUM($BV$58,$C$8:F$8)</f>
        <v>-648.75294629601899</v>
      </c>
      <c r="CA58" s="70">
        <f>SUM($BV$58,$C$8:G$8)</f>
        <v>-670.58941829601906</v>
      </c>
      <c r="CB58" s="70">
        <f>SUM($BV$58,$C$8:H$8)</f>
        <v>-686.64229929601925</v>
      </c>
      <c r="CC58" s="70">
        <f>SUM($BV$58,$C$8:I$8)</f>
        <v>-702.58731329601915</v>
      </c>
      <c r="CD58" s="70">
        <f>SUM($BV$58,$C$8:J$8)</f>
        <v>-722.22790129601913</v>
      </c>
      <c r="CE58" s="70">
        <f>SUM($BV$58,$C$8:K$8)</f>
        <v>-745.37285029601935</v>
      </c>
      <c r="CF58" s="70">
        <f>SUM($BV$58,$C$8:L$8)</f>
        <v>-765.59850029601944</v>
      </c>
      <c r="CG58" s="70">
        <f>SUM($BV$58,$C$8:M$8)</f>
        <v>-786.1094872960191</v>
      </c>
      <c r="CH58" s="70">
        <f>SUM($BV$58,$C$8:N$8)</f>
        <v>-806.37653429601892</v>
      </c>
      <c r="CI58" s="70">
        <f>SUM($CH$58,$C$9:C$9)</f>
        <v>-830.85926729601852</v>
      </c>
      <c r="CJ58" s="70">
        <f>SUM($CH$58,$C$9:D$9)</f>
        <v>-851.2589602960187</v>
      </c>
      <c r="CK58" s="70">
        <f>SUM($CH$58,$C$9:E$9)</f>
        <v>-866.22317429601878</v>
      </c>
      <c r="CL58" s="70">
        <f>SUM($CH$58,$C$9:F$9)</f>
        <v>-894.02751829601868</v>
      </c>
      <c r="CM58" s="70">
        <f>SUM($CH$58,$C$9:G$9)</f>
        <v>-915.86399029601876</v>
      </c>
      <c r="CN58" s="70">
        <f>SUM($CH$58,$C$9:H$9)</f>
        <v>-931.91687129601894</v>
      </c>
      <c r="CO58" s="70">
        <f>SUM($CH$58,$C$9:I$9)</f>
        <v>-947.86188529601884</v>
      </c>
      <c r="CP58" s="70">
        <f>SUM($CH$58,$C$9:J$9)</f>
        <v>-967.50247329601882</v>
      </c>
      <c r="CQ58" s="70">
        <f>SUM($CH$58,$C$9:K$9)</f>
        <v>-990.64742229601904</v>
      </c>
      <c r="CR58" s="70">
        <f>SUM($CH$58,$C$9:L$9)</f>
        <v>-1010.8730722960191</v>
      </c>
      <c r="CS58" s="70">
        <f>SUM($CH$58,$C$9:M$9)</f>
        <v>-1031.3840592960187</v>
      </c>
      <c r="CT58" s="70">
        <f>SUM($CH$58,$C$9:N$9)</f>
        <v>-1051.6511062960185</v>
      </c>
      <c r="CU58" s="65"/>
    </row>
    <row r="59" spans="1:99" s="23" customFormat="1" x14ac:dyDescent="0.2">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row>
    <row r="60" spans="1:99" s="23" customFormat="1" x14ac:dyDescent="0.2">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row>
    <row r="61" spans="1:99" s="23" customFormat="1" x14ac:dyDescent="0.2">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row>
    <row r="62" spans="1:99" s="23" customFormat="1" x14ac:dyDescent="0.2">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row>
    <row r="63" spans="1:99" s="23" customFormat="1" x14ac:dyDescent="0.2">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row>
    <row r="64" spans="1:99" s="23" customFormat="1" x14ac:dyDescent="0.2">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row>
    <row r="65" spans="1:99" s="23" customFormat="1" x14ac:dyDescent="0.2">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row>
    <row r="66" spans="1:99" s="23" customFormat="1" x14ac:dyDescent="0.2">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row>
    <row r="67" spans="1:99" s="23" customFormat="1" x14ac:dyDescent="0.2">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row>
    <row r="68" spans="1:99" s="23" customFormat="1" x14ac:dyDescent="0.2">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row>
    <row r="69" spans="1:99" s="23" customFormat="1" x14ac:dyDescent="0.2">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row>
    <row r="70" spans="1:99" s="23" customFormat="1" x14ac:dyDescent="0.2">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row>
    <row r="71" spans="1:99" s="23" customFormat="1" x14ac:dyDescent="0.2">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row>
    <row r="72" spans="1:99" s="23" customFormat="1" x14ac:dyDescent="0.2">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row>
    <row r="73" spans="1:99" s="23" customFormat="1" x14ac:dyDescent="0.2">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row>
    <row r="74" spans="1:99" s="23" customFormat="1" x14ac:dyDescent="0.2">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row>
    <row r="75" spans="1:99" s="23" customFormat="1" x14ac:dyDescent="0.2">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row>
    <row r="76" spans="1:99" s="23" customFormat="1" x14ac:dyDescent="0.2">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row>
    <row r="77" spans="1:99" s="23" customFormat="1" x14ac:dyDescent="0.2">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row>
    <row r="78" spans="1:99" s="23" customFormat="1" x14ac:dyDescent="0.2">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row>
    <row r="79" spans="1:99" s="23" customFormat="1" x14ac:dyDescent="0.2">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row>
    <row r="80" spans="1:99" s="23" customFormat="1" x14ac:dyDescent="0.2">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row>
    <row r="81" spans="1:99" s="23" customFormat="1" x14ac:dyDescent="0.2">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row>
    <row r="82" spans="1:99" x14ac:dyDescent="0.2">
      <c r="A82" s="35"/>
      <c r="B82" s="43"/>
      <c r="C82" s="41"/>
      <c r="D82" s="42"/>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x14ac:dyDescent="0.2">
      <c r="A83" s="35"/>
      <c r="B83" s="43"/>
      <c r="C83" s="41"/>
      <c r="D83" s="42"/>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x14ac:dyDescent="0.2">
      <c r="A84" s="35"/>
      <c r="B84" s="43"/>
      <c r="C84" s="41"/>
      <c r="D84" s="42"/>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x14ac:dyDescent="0.2">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x14ac:dyDescent="0.2">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x14ac:dyDescent="0.2">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scale="65" orientation="landscape" r:id="rId1"/>
  <rowBreaks count="1" manualBreakCount="1">
    <brk id="56" max="16383" man="1"/>
  </rowBreaks>
  <colBreaks count="1" manualBreakCount="1">
    <brk id="16" max="1048575"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35"/>
  <sheetViews>
    <sheetView zoomScale="85" zoomScaleNormal="85" workbookViewId="0">
      <pane xSplit="3" ySplit="3" topLeftCell="D4" activePane="bottomRight" state="frozen"/>
      <selection pane="topRight"/>
      <selection pane="bottomLeft"/>
      <selection pane="bottomRight" activeCell="D11" sqref="D11:CN11"/>
    </sheetView>
  </sheetViews>
  <sheetFormatPr defaultRowHeight="12.75" x14ac:dyDescent="0.2"/>
  <cols>
    <col min="1" max="1" width="74.5" customWidth="1"/>
    <col min="2" max="2" width="9.5" customWidth="1"/>
    <col min="3" max="3" width="41.5" customWidth="1"/>
  </cols>
  <sheetData>
    <row r="1" spans="2:100" x14ac:dyDescent="0.2">
      <c r="B1" s="73"/>
      <c r="C1" s="73"/>
      <c r="D1" s="73"/>
      <c r="E1" s="73"/>
      <c r="F1" s="73"/>
      <c r="G1" s="73"/>
      <c r="H1" s="73"/>
      <c r="I1" s="73"/>
      <c r="J1" s="73"/>
      <c r="K1" s="73"/>
    </row>
    <row r="2" spans="2:100" x14ac:dyDescent="0.2">
      <c r="B2" s="74" t="s">
        <v>68</v>
      </c>
      <c r="C2" s="75"/>
      <c r="D2" s="76"/>
      <c r="E2" s="77"/>
      <c r="F2" s="78"/>
      <c r="G2" s="78"/>
      <c r="H2" s="78"/>
      <c r="I2" s="78"/>
      <c r="J2" s="78"/>
      <c r="K2" s="78"/>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x14ac:dyDescent="0.2">
      <c r="B3" s="1"/>
      <c r="C3" s="43"/>
      <c r="D3" s="41"/>
      <c r="E3" s="42"/>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x14ac:dyDescent="0.2">
      <c r="B4" s="35"/>
      <c r="C4" s="31"/>
      <c r="D4" s="71">
        <v>38443</v>
      </c>
      <c r="E4" s="71">
        <v>38473</v>
      </c>
      <c r="F4" s="71">
        <v>38504</v>
      </c>
      <c r="G4" s="71">
        <v>38534</v>
      </c>
      <c r="H4" s="71">
        <v>38565</v>
      </c>
      <c r="I4" s="71">
        <v>38596</v>
      </c>
      <c r="J4" s="71">
        <v>38626</v>
      </c>
      <c r="K4" s="71">
        <v>38657</v>
      </c>
      <c r="L4" s="71">
        <v>38687</v>
      </c>
      <c r="M4" s="71">
        <v>38718</v>
      </c>
      <c r="N4" s="71">
        <v>38749</v>
      </c>
      <c r="O4" s="71">
        <v>38777</v>
      </c>
      <c r="P4" s="71">
        <v>38808</v>
      </c>
      <c r="Q4" s="71">
        <v>38838</v>
      </c>
      <c r="R4" s="71">
        <v>38869</v>
      </c>
      <c r="S4" s="71">
        <v>38899</v>
      </c>
      <c r="T4" s="71">
        <v>38930</v>
      </c>
      <c r="U4" s="71">
        <v>38961</v>
      </c>
      <c r="V4" s="71">
        <v>38991</v>
      </c>
      <c r="W4" s="71">
        <v>39022</v>
      </c>
      <c r="X4" s="71">
        <v>39052</v>
      </c>
      <c r="Y4" s="71">
        <v>39083</v>
      </c>
      <c r="Z4" s="71">
        <v>39114</v>
      </c>
      <c r="AA4" s="71">
        <v>39142</v>
      </c>
      <c r="AB4" s="71">
        <v>39173</v>
      </c>
      <c r="AC4" s="71">
        <v>39203</v>
      </c>
      <c r="AD4" s="71">
        <v>39234</v>
      </c>
      <c r="AE4" s="71">
        <v>39264</v>
      </c>
      <c r="AF4" s="71">
        <v>39295</v>
      </c>
      <c r="AG4" s="71">
        <v>39326</v>
      </c>
      <c r="AH4" s="71">
        <v>39356</v>
      </c>
      <c r="AI4" s="71">
        <v>39387</v>
      </c>
      <c r="AJ4" s="71">
        <v>39417</v>
      </c>
      <c r="AK4" s="71">
        <v>39448</v>
      </c>
      <c r="AL4" s="71">
        <v>39479</v>
      </c>
      <c r="AM4" s="71">
        <v>39508</v>
      </c>
      <c r="AN4" s="71">
        <v>39539</v>
      </c>
      <c r="AO4" s="71">
        <v>39569</v>
      </c>
      <c r="AP4" s="71">
        <v>39600</v>
      </c>
      <c r="AQ4" s="71">
        <v>39630</v>
      </c>
      <c r="AR4" s="71">
        <v>39661</v>
      </c>
      <c r="AS4" s="71">
        <v>39692</v>
      </c>
      <c r="AT4" s="71">
        <v>39722</v>
      </c>
      <c r="AU4" s="71">
        <v>39753</v>
      </c>
      <c r="AV4" s="71">
        <v>39783</v>
      </c>
      <c r="AW4" s="71">
        <v>39814</v>
      </c>
      <c r="AX4" s="71">
        <v>39845</v>
      </c>
      <c r="AY4" s="71">
        <v>39873</v>
      </c>
      <c r="AZ4" s="71">
        <v>39904</v>
      </c>
      <c r="BA4" s="71">
        <v>39934</v>
      </c>
      <c r="BB4" s="71">
        <v>39965</v>
      </c>
      <c r="BC4" s="71">
        <v>39995</v>
      </c>
      <c r="BD4" s="71">
        <v>40026</v>
      </c>
      <c r="BE4" s="71">
        <v>40057</v>
      </c>
      <c r="BF4" s="71">
        <v>40087</v>
      </c>
      <c r="BG4" s="71">
        <v>40118</v>
      </c>
      <c r="BH4" s="71">
        <v>40148</v>
      </c>
      <c r="BI4" s="71">
        <v>40179</v>
      </c>
      <c r="BJ4" s="71">
        <v>40210</v>
      </c>
      <c r="BK4" s="71">
        <v>40238</v>
      </c>
      <c r="BL4" s="71">
        <v>40269</v>
      </c>
      <c r="BM4" s="71">
        <v>40299</v>
      </c>
      <c r="BN4" s="71">
        <v>40330</v>
      </c>
      <c r="BO4" s="71">
        <v>40360</v>
      </c>
      <c r="BP4" s="71">
        <v>40391</v>
      </c>
      <c r="BQ4" s="71">
        <v>40422</v>
      </c>
      <c r="BR4" s="71">
        <v>40452</v>
      </c>
      <c r="BS4" s="71">
        <v>40483</v>
      </c>
      <c r="BT4" s="71">
        <v>40513</v>
      </c>
      <c r="BU4" s="71">
        <v>40544</v>
      </c>
      <c r="BV4" s="71">
        <v>40575</v>
      </c>
      <c r="BW4" s="71">
        <v>40603</v>
      </c>
      <c r="BX4" s="71">
        <v>40634</v>
      </c>
      <c r="BY4" s="71">
        <v>40664</v>
      </c>
      <c r="BZ4" s="71">
        <v>40695</v>
      </c>
      <c r="CA4" s="71">
        <v>40725</v>
      </c>
      <c r="CB4" s="71">
        <v>40756</v>
      </c>
      <c r="CC4" s="71">
        <v>40787</v>
      </c>
      <c r="CD4" s="71">
        <v>40817</v>
      </c>
      <c r="CE4" s="71">
        <v>40848</v>
      </c>
      <c r="CF4" s="71">
        <v>40878</v>
      </c>
      <c r="CG4" s="71">
        <v>40909</v>
      </c>
      <c r="CH4" s="71">
        <v>40940</v>
      </c>
      <c r="CI4" s="71">
        <v>40969</v>
      </c>
      <c r="CJ4" s="71">
        <v>41000</v>
      </c>
      <c r="CK4" s="71">
        <v>41030</v>
      </c>
      <c r="CL4" s="71">
        <v>41061</v>
      </c>
      <c r="CM4" s="71">
        <v>41091</v>
      </c>
      <c r="CN4" s="71">
        <v>41122</v>
      </c>
      <c r="CO4" s="35"/>
      <c r="CP4" s="35"/>
      <c r="CQ4" s="35"/>
      <c r="CR4" s="35"/>
      <c r="CS4" s="35"/>
      <c r="CT4" s="35"/>
      <c r="CU4" s="35"/>
      <c r="CV4" s="35"/>
    </row>
    <row r="5" spans="2:100" x14ac:dyDescent="0.2">
      <c r="B5" s="79" t="s">
        <v>69</v>
      </c>
      <c r="C5" s="80" t="s">
        <v>120</v>
      </c>
      <c r="D5" s="72">
        <v>1180.346319</v>
      </c>
      <c r="E5" s="72">
        <v>1108.887097</v>
      </c>
      <c r="F5" s="72">
        <v>992.23345799999993</v>
      </c>
      <c r="G5" s="72">
        <v>1014.873333</v>
      </c>
      <c r="H5" s="72">
        <v>1019.407297</v>
      </c>
      <c r="I5" s="72">
        <v>1044.654127</v>
      </c>
      <c r="J5" s="72">
        <v>1247.5578700000001</v>
      </c>
      <c r="K5" s="72">
        <v>1494.482943</v>
      </c>
      <c r="L5" s="72">
        <v>1613.2414410000001</v>
      </c>
      <c r="M5" s="72">
        <v>1602.3740780000001</v>
      </c>
      <c r="N5" s="72">
        <v>1438.1864950000001</v>
      </c>
      <c r="O5" s="72">
        <v>1513.9682420000001</v>
      </c>
      <c r="P5" s="72">
        <v>1191.8536550000001</v>
      </c>
      <c r="Q5" s="72">
        <v>1070.4591620000001</v>
      </c>
      <c r="R5" s="72">
        <v>1004.9868750000001</v>
      </c>
      <c r="S5" s="72">
        <v>1018.2877539999999</v>
      </c>
      <c r="T5" s="72">
        <v>1034.338096</v>
      </c>
      <c r="U5" s="72">
        <v>1045.5862279999999</v>
      </c>
      <c r="V5" s="72">
        <v>1252.0402839999999</v>
      </c>
      <c r="W5" s="72">
        <v>1399.654444</v>
      </c>
      <c r="X5" s="72">
        <v>1522.1403600000001</v>
      </c>
      <c r="Y5" s="72">
        <v>1485.7351059999999</v>
      </c>
      <c r="Z5" s="72">
        <v>1328.7990049999999</v>
      </c>
      <c r="AA5" s="72">
        <v>1375.486985</v>
      </c>
      <c r="AB5" s="72">
        <v>1130.533797</v>
      </c>
      <c r="AC5" s="72">
        <v>1057.8558840000001</v>
      </c>
      <c r="AD5" s="72">
        <v>952.91699399999993</v>
      </c>
      <c r="AE5" s="72">
        <v>993.43814800000007</v>
      </c>
      <c r="AF5" s="72">
        <v>988.31659500000001</v>
      </c>
      <c r="AG5" s="72">
        <v>1040.1687429999999</v>
      </c>
      <c r="AH5" s="72">
        <v>1207.627277</v>
      </c>
      <c r="AI5" s="72">
        <v>1410.991583</v>
      </c>
      <c r="AJ5" s="72">
        <v>1555.879995</v>
      </c>
      <c r="AK5" s="72">
        <v>1492.6673289999999</v>
      </c>
      <c r="AL5" s="72">
        <v>1403.2536189999998</v>
      </c>
      <c r="AM5" s="72">
        <v>1412.5031569999999</v>
      </c>
      <c r="AN5" s="72">
        <v>1188.4488899999999</v>
      </c>
      <c r="AO5" s="72">
        <v>1029.3245420000001</v>
      </c>
      <c r="AP5" s="72">
        <v>950.09113200000002</v>
      </c>
      <c r="AQ5" s="72">
        <v>987.55774300000007</v>
      </c>
      <c r="AR5" s="72">
        <v>979.85938699999997</v>
      </c>
      <c r="AS5" s="72">
        <v>1049.6431699999998</v>
      </c>
      <c r="AT5" s="72">
        <v>1248.64085</v>
      </c>
      <c r="AU5" s="72">
        <v>1414.741575</v>
      </c>
      <c r="AV5" s="72">
        <v>1580.7608109999999</v>
      </c>
      <c r="AW5" s="72">
        <v>1589.0093899999999</v>
      </c>
      <c r="AX5" s="72">
        <v>1360.1775260000002</v>
      </c>
      <c r="AY5" s="72">
        <v>1325.981274</v>
      </c>
      <c r="AZ5" s="72">
        <v>1114.3364099999999</v>
      </c>
      <c r="BA5" s="72">
        <v>1021.660427</v>
      </c>
      <c r="BB5" s="72">
        <v>940.17931700000008</v>
      </c>
      <c r="BC5" s="72">
        <v>966.06825200000003</v>
      </c>
      <c r="BD5" s="72">
        <v>960.807996</v>
      </c>
      <c r="BE5" s="72">
        <v>997.13042799999994</v>
      </c>
      <c r="BF5" s="72">
        <v>1159.5192420000001</v>
      </c>
      <c r="BG5" s="72">
        <v>1313.959067</v>
      </c>
      <c r="BH5" s="72">
        <v>1519.9632239999999</v>
      </c>
      <c r="BI5" s="72">
        <v>1558.456359</v>
      </c>
      <c r="BJ5" s="72">
        <v>1357.485651</v>
      </c>
      <c r="BK5" s="72">
        <v>1340.294791</v>
      </c>
      <c r="BL5" s="72">
        <v>1116.867827</v>
      </c>
      <c r="BM5" s="72">
        <v>1046.925027</v>
      </c>
      <c r="BN5" s="72">
        <v>931.620092</v>
      </c>
      <c r="BO5" s="72">
        <v>955.47391900000002</v>
      </c>
      <c r="BP5" s="72">
        <v>965.00157100000001</v>
      </c>
      <c r="BQ5" s="72">
        <v>1001.539934</v>
      </c>
      <c r="BR5" s="72">
        <v>1148.291048</v>
      </c>
      <c r="BS5" s="72">
        <v>1388.8219210000002</v>
      </c>
      <c r="BT5" s="72">
        <v>1622.691417</v>
      </c>
      <c r="BU5" s="72">
        <v>1486.0960749999999</v>
      </c>
      <c r="BV5" s="72">
        <v>1245.5813999999998</v>
      </c>
      <c r="BW5" s="72">
        <v>1314.315611</v>
      </c>
      <c r="BX5" s="72">
        <v>1049.0469269999999</v>
      </c>
      <c r="BY5" s="72">
        <v>1023.848147</v>
      </c>
      <c r="BZ5" s="72">
        <v>953.97218599999997</v>
      </c>
      <c r="CA5" s="72">
        <v>969.6792539999999</v>
      </c>
      <c r="CB5" s="72">
        <v>969.45687100000009</v>
      </c>
      <c r="CC5" s="72">
        <v>972.41959900000006</v>
      </c>
      <c r="CD5" s="72">
        <v>1106.0227130000001</v>
      </c>
      <c r="CE5" s="72">
        <v>1246.5832320000002</v>
      </c>
      <c r="CF5" s="72">
        <v>1389.011861</v>
      </c>
      <c r="CG5" s="72">
        <v>1394.4310419999999</v>
      </c>
      <c r="CH5" s="72">
        <v>1332.2275</v>
      </c>
      <c r="CI5" s="72">
        <v>1250.0782360000001</v>
      </c>
      <c r="CJ5" s="72">
        <v>1100.936888</v>
      </c>
      <c r="CK5" s="72">
        <v>1034.6980600000002</v>
      </c>
      <c r="CL5" s="72">
        <v>964.52654900000005</v>
      </c>
      <c r="CM5" s="72">
        <v>983.22801100000004</v>
      </c>
      <c r="CN5" s="72">
        <v>962.94267200000002</v>
      </c>
      <c r="CO5" s="35"/>
      <c r="CP5" s="35"/>
      <c r="CQ5" s="35"/>
      <c r="CR5" s="35"/>
      <c r="CS5" s="35"/>
      <c r="CT5" s="35"/>
      <c r="CU5" s="35"/>
      <c r="CV5" s="35"/>
    </row>
    <row r="6" spans="2:100" x14ac:dyDescent="0.2">
      <c r="B6" s="79" t="s">
        <v>70</v>
      </c>
      <c r="C6" s="80" t="s">
        <v>18</v>
      </c>
      <c r="D6" s="72">
        <v>1180.622705</v>
      </c>
      <c r="E6" s="72">
        <v>1113.1682950000002</v>
      </c>
      <c r="F6" s="72">
        <v>997.36930699999982</v>
      </c>
      <c r="G6" s="72">
        <v>1021.0965200000001</v>
      </c>
      <c r="H6" s="72">
        <v>1026.2967900000001</v>
      </c>
      <c r="I6" s="72">
        <v>1050.422251</v>
      </c>
      <c r="J6" s="72">
        <v>1250.7823330000001</v>
      </c>
      <c r="K6" s="72">
        <v>1491.0630699999999</v>
      </c>
      <c r="L6" s="72">
        <v>1606.366843</v>
      </c>
      <c r="M6" s="72">
        <v>1596.5673069999998</v>
      </c>
      <c r="N6" s="72">
        <v>1433.5727990000003</v>
      </c>
      <c r="O6" s="72">
        <v>1513.6744080000001</v>
      </c>
      <c r="P6" s="72">
        <v>1188.6929080000002</v>
      </c>
      <c r="Q6" s="72">
        <v>1075.2804720000001</v>
      </c>
      <c r="R6" s="72">
        <v>1012.028946</v>
      </c>
      <c r="S6" s="72">
        <v>1022.1524449999999</v>
      </c>
      <c r="T6" s="72">
        <v>1036.811316</v>
      </c>
      <c r="U6" s="72">
        <v>1042.5366669999999</v>
      </c>
      <c r="V6" s="72">
        <v>1245.2020519999999</v>
      </c>
      <c r="W6" s="72">
        <v>1389.194487</v>
      </c>
      <c r="X6" s="72">
        <v>1508.6363090000002</v>
      </c>
      <c r="Y6" s="72">
        <v>1478.3560169999996</v>
      </c>
      <c r="Z6" s="72">
        <v>1324.662284</v>
      </c>
      <c r="AA6" s="72">
        <v>1373.47568</v>
      </c>
      <c r="AB6" s="72">
        <v>1125.5390459999999</v>
      </c>
      <c r="AC6" s="72">
        <v>1052.6238860000001</v>
      </c>
      <c r="AD6" s="72">
        <v>955.04816499999981</v>
      </c>
      <c r="AE6" s="72">
        <v>996.11668800000007</v>
      </c>
      <c r="AF6" s="72">
        <v>992.20754499999998</v>
      </c>
      <c r="AG6" s="72">
        <v>1040.4964169999998</v>
      </c>
      <c r="AH6" s="72">
        <v>1208.2419179999999</v>
      </c>
      <c r="AI6" s="72">
        <v>1412.404851</v>
      </c>
      <c r="AJ6" s="72">
        <v>1552.719881</v>
      </c>
      <c r="AK6" s="72">
        <v>1492.9157079999998</v>
      </c>
      <c r="AL6" s="72">
        <v>1399.309902</v>
      </c>
      <c r="AM6" s="72">
        <v>1406.8589460000001</v>
      </c>
      <c r="AN6" s="72">
        <v>1183.0936040000001</v>
      </c>
      <c r="AO6" s="72">
        <v>1034.1574000000001</v>
      </c>
      <c r="AP6" s="72">
        <v>950.52207899999996</v>
      </c>
      <c r="AQ6" s="72">
        <v>991.69048400000008</v>
      </c>
      <c r="AR6" s="72">
        <v>981.29274299999997</v>
      </c>
      <c r="AS6" s="72">
        <v>1054.4584859999998</v>
      </c>
      <c r="AT6" s="72">
        <v>1247.063887</v>
      </c>
      <c r="AU6" s="72">
        <v>1409.030041</v>
      </c>
      <c r="AV6" s="72">
        <v>1579.0404980000001</v>
      </c>
      <c r="AW6" s="72">
        <v>1564.4917840000003</v>
      </c>
      <c r="AX6" s="72">
        <v>1344.6514960000004</v>
      </c>
      <c r="AY6" s="72">
        <v>1315.5777259999998</v>
      </c>
      <c r="AZ6" s="72">
        <v>1104.9246979999998</v>
      </c>
      <c r="BA6" s="72">
        <v>1011.3649700000001</v>
      </c>
      <c r="BB6" s="72">
        <v>938.26497100000006</v>
      </c>
      <c r="BC6" s="72">
        <v>969.63903800000003</v>
      </c>
      <c r="BD6" s="72">
        <v>964.17406100000005</v>
      </c>
      <c r="BE6" s="72">
        <v>998.09581299999991</v>
      </c>
      <c r="BF6" s="72">
        <v>1158.6132440000001</v>
      </c>
      <c r="BG6" s="72">
        <v>1313.4836789999999</v>
      </c>
      <c r="BH6" s="72">
        <v>1514.0159149999997</v>
      </c>
      <c r="BI6" s="72">
        <v>1553.0038010000001</v>
      </c>
      <c r="BJ6" s="72">
        <v>1351.126252</v>
      </c>
      <c r="BK6" s="72">
        <v>1336.562011</v>
      </c>
      <c r="BL6" s="72">
        <v>1114.7650560000002</v>
      </c>
      <c r="BM6" s="72">
        <v>1042.152425</v>
      </c>
      <c r="BN6" s="72">
        <v>930.54082000000005</v>
      </c>
      <c r="BO6" s="72">
        <v>957.9122890000001</v>
      </c>
      <c r="BP6" s="72">
        <v>967.91128700000002</v>
      </c>
      <c r="BQ6" s="72">
        <v>1004.7852660000001</v>
      </c>
      <c r="BR6" s="72">
        <v>1152.866755</v>
      </c>
      <c r="BS6" s="72">
        <v>1395.0584360000003</v>
      </c>
      <c r="BT6" s="72">
        <v>1622.8446239999998</v>
      </c>
      <c r="BU6" s="72">
        <v>1487.7654580000001</v>
      </c>
      <c r="BV6" s="72">
        <v>1249.5051539999997</v>
      </c>
      <c r="BW6" s="72">
        <v>1315.313312</v>
      </c>
      <c r="BX6" s="72">
        <v>1050.3502259999998</v>
      </c>
      <c r="BY6" s="72">
        <v>1019.8754700000002</v>
      </c>
      <c r="BZ6" s="72">
        <v>951.53562899999997</v>
      </c>
      <c r="CA6" s="72">
        <v>967.92140699999993</v>
      </c>
      <c r="CB6" s="72">
        <v>968.92076500000019</v>
      </c>
      <c r="CC6" s="72">
        <v>970.73097699999994</v>
      </c>
      <c r="CD6" s="72">
        <v>1107.203342</v>
      </c>
      <c r="CE6" s="72">
        <v>1244.5735420000003</v>
      </c>
      <c r="CF6" s="72">
        <v>1383.6180099999999</v>
      </c>
      <c r="CG6" s="72">
        <v>1393.3891619999997</v>
      </c>
      <c r="CH6" s="72">
        <v>1330.8576660000001</v>
      </c>
      <c r="CI6" s="72">
        <v>1248.6451500000001</v>
      </c>
      <c r="CJ6" s="72">
        <v>1094.657279</v>
      </c>
      <c r="CK6" s="72">
        <v>1036.7230010000001</v>
      </c>
      <c r="CL6" s="72">
        <v>978.03911299999993</v>
      </c>
      <c r="CM6" s="72">
        <v>989.74060099999997</v>
      </c>
      <c r="CN6" s="72">
        <v>952.08250299999986</v>
      </c>
      <c r="CO6" s="35"/>
      <c r="CP6" s="35"/>
      <c r="CQ6" s="35"/>
      <c r="CR6" s="35"/>
      <c r="CS6" s="35"/>
      <c r="CT6" s="35"/>
      <c r="CU6" s="35"/>
      <c r="CV6" s="35"/>
    </row>
    <row r="7" spans="2:100" x14ac:dyDescent="0.2">
      <c r="B7" s="79"/>
      <c r="C7" s="80" t="s">
        <v>19</v>
      </c>
      <c r="D7" s="72">
        <v>1182.552682</v>
      </c>
      <c r="E7" s="72">
        <v>1112.1754329999999</v>
      </c>
      <c r="F7" s="72">
        <v>994.79748799999993</v>
      </c>
      <c r="G7" s="72">
        <v>1028.6747950000001</v>
      </c>
      <c r="H7" s="72">
        <v>1037.0017130000001</v>
      </c>
      <c r="I7" s="72">
        <v>1059.7788089999999</v>
      </c>
      <c r="J7" s="72">
        <v>1257.337528</v>
      </c>
      <c r="K7" s="72">
        <v>1497.39528</v>
      </c>
      <c r="L7" s="72">
        <v>1610.8497630000002</v>
      </c>
      <c r="M7" s="72">
        <v>1594.0198509999998</v>
      </c>
      <c r="N7" s="72">
        <v>1426.8059530000003</v>
      </c>
      <c r="O7" s="72">
        <v>1506.1910350000003</v>
      </c>
      <c r="P7" s="72">
        <v>1183.0207940000005</v>
      </c>
      <c r="Q7" s="72">
        <v>1072.2091120000002</v>
      </c>
      <c r="R7" s="72">
        <v>1014.0359819999999</v>
      </c>
      <c r="S7" s="72">
        <v>1028.0742979999998</v>
      </c>
      <c r="T7" s="72">
        <v>1047.5217720000001</v>
      </c>
      <c r="U7" s="72">
        <v>1045.838919</v>
      </c>
      <c r="V7" s="72">
        <v>1244.0946889999998</v>
      </c>
      <c r="W7" s="72">
        <v>1382.6239349999998</v>
      </c>
      <c r="X7" s="72">
        <v>1499.3630780000001</v>
      </c>
      <c r="Y7" s="72">
        <v>1467.2199969999997</v>
      </c>
      <c r="Z7" s="72">
        <v>1310.7974809999998</v>
      </c>
      <c r="AA7" s="72">
        <v>1364.2136330000001</v>
      </c>
      <c r="AB7" s="72">
        <v>1119.3809020000001</v>
      </c>
      <c r="AC7" s="72">
        <v>1046.6094989999999</v>
      </c>
      <c r="AD7" s="72">
        <v>948.44859999999983</v>
      </c>
      <c r="AE7" s="72">
        <v>987.28916500000003</v>
      </c>
      <c r="AF7" s="72">
        <v>990.21774599999992</v>
      </c>
      <c r="AG7" s="72">
        <v>1046.262956</v>
      </c>
      <c r="AH7" s="72">
        <v>1215.7180209999999</v>
      </c>
      <c r="AI7" s="72">
        <v>1418.3868690000002</v>
      </c>
      <c r="AJ7" s="72">
        <v>1558.848694</v>
      </c>
      <c r="AK7" s="72">
        <v>1495.3187119999998</v>
      </c>
      <c r="AL7" s="72">
        <v>1396.002479</v>
      </c>
      <c r="AM7" s="72">
        <v>1401.343515</v>
      </c>
      <c r="AN7" s="72">
        <v>1169.0564360000001</v>
      </c>
      <c r="AO7" s="72">
        <v>1024.0589160000002</v>
      </c>
      <c r="AP7" s="72">
        <v>944.33307799999977</v>
      </c>
      <c r="AQ7" s="72">
        <v>991.77708800000016</v>
      </c>
      <c r="AR7" s="72">
        <v>981.79567800000007</v>
      </c>
      <c r="AS7" s="72">
        <v>1062.3451599999999</v>
      </c>
      <c r="AT7" s="72">
        <v>1253.9656849999999</v>
      </c>
      <c r="AU7" s="72">
        <v>1413.3359889999999</v>
      </c>
      <c r="AV7" s="72">
        <v>1576.7900450000002</v>
      </c>
      <c r="AW7" s="72">
        <v>1559.4476570000002</v>
      </c>
      <c r="AX7" s="72">
        <v>1327.4574670000004</v>
      </c>
      <c r="AY7" s="72">
        <v>1285.1459859999998</v>
      </c>
      <c r="AZ7" s="72">
        <v>1078.6815379999994</v>
      </c>
      <c r="BA7" s="72">
        <v>988.62073499999997</v>
      </c>
      <c r="BB7" s="72">
        <v>920.1530580000001</v>
      </c>
      <c r="BC7" s="72">
        <v>952.73065300000007</v>
      </c>
      <c r="BD7" s="72">
        <v>961.26680099999999</v>
      </c>
      <c r="BE7" s="72">
        <v>1002.7978959999999</v>
      </c>
      <c r="BF7" s="72">
        <v>1165.4440190000003</v>
      </c>
      <c r="BG7" s="72">
        <v>1317.5293869999998</v>
      </c>
      <c r="BH7" s="72">
        <v>1517.5540629999996</v>
      </c>
      <c r="BI7" s="72">
        <v>1555.977682</v>
      </c>
      <c r="BJ7" s="72">
        <v>1345.5090439999999</v>
      </c>
      <c r="BK7" s="72">
        <v>1326.571839</v>
      </c>
      <c r="BL7" s="72">
        <v>1102.8582140000003</v>
      </c>
      <c r="BM7" s="72">
        <v>1031.599782</v>
      </c>
      <c r="BN7" s="72">
        <v>924.32096200000001</v>
      </c>
      <c r="BO7" s="72">
        <v>952.46477800000014</v>
      </c>
      <c r="BP7" s="72">
        <v>965.56411200000002</v>
      </c>
      <c r="BQ7" s="72">
        <v>1009.2493810000002</v>
      </c>
      <c r="BR7" s="72">
        <v>1158.349082</v>
      </c>
      <c r="BS7" s="72">
        <v>1401.3390000000002</v>
      </c>
      <c r="BT7" s="72">
        <v>1630.1063969999998</v>
      </c>
      <c r="BU7" s="72">
        <v>1490.7173770000002</v>
      </c>
      <c r="BV7" s="72">
        <v>1247.1228129999997</v>
      </c>
      <c r="BW7" s="72">
        <v>1314.1534020000001</v>
      </c>
      <c r="BX7" s="72">
        <v>1048.5811959999999</v>
      </c>
      <c r="BY7" s="72">
        <v>1018.6139760000002</v>
      </c>
      <c r="BZ7" s="72">
        <v>944.445379</v>
      </c>
      <c r="CA7" s="72">
        <v>954.51679000000013</v>
      </c>
      <c r="CB7" s="72">
        <v>961.99269400000014</v>
      </c>
      <c r="CC7" s="72">
        <v>967.44514800000002</v>
      </c>
      <c r="CD7" s="72">
        <v>1104.4475789999999</v>
      </c>
      <c r="CE7" s="72">
        <v>1240.4865750000004</v>
      </c>
      <c r="CF7" s="72">
        <v>1379.6168089999999</v>
      </c>
      <c r="CG7" s="72">
        <v>1389.5787919999998</v>
      </c>
      <c r="CH7" s="72">
        <v>1324.5711380000002</v>
      </c>
      <c r="CI7" s="72">
        <v>1241.4962640000001</v>
      </c>
      <c r="CJ7" s="72">
        <v>1089.2878640000001</v>
      </c>
      <c r="CK7" s="72">
        <v>1027.324699</v>
      </c>
      <c r="CL7" s="72">
        <v>966.90020899999979</v>
      </c>
      <c r="CM7" s="72">
        <v>987.32156599999985</v>
      </c>
      <c r="CN7" s="72">
        <v>952.94301700000005</v>
      </c>
      <c r="CO7" s="35"/>
      <c r="CP7" s="35"/>
      <c r="CQ7" s="35"/>
      <c r="CR7" s="35"/>
      <c r="CS7" s="35"/>
      <c r="CT7" s="35"/>
      <c r="CU7" s="35"/>
      <c r="CV7" s="35"/>
    </row>
    <row r="8" spans="2:100" x14ac:dyDescent="0.2">
      <c r="B8" s="79"/>
      <c r="C8" s="80" t="s">
        <v>20</v>
      </c>
      <c r="D8" s="72">
        <v>1185.9587630000001</v>
      </c>
      <c r="E8" s="72">
        <v>1115.4976710000001</v>
      </c>
      <c r="F8" s="72">
        <v>994.1528169999998</v>
      </c>
      <c r="G8" s="72">
        <v>1031.2756330000002</v>
      </c>
      <c r="H8" s="72">
        <v>1038.4668400000003</v>
      </c>
      <c r="I8" s="72">
        <v>1064.4551119999996</v>
      </c>
      <c r="J8" s="72">
        <v>1264.7477689999998</v>
      </c>
      <c r="K8" s="72">
        <v>1505.013246</v>
      </c>
      <c r="L8" s="72">
        <v>1618.0671640000003</v>
      </c>
      <c r="M8" s="72">
        <v>1596.1563899999999</v>
      </c>
      <c r="N8" s="72">
        <v>1426.1962280000002</v>
      </c>
      <c r="O8" s="72">
        <v>1503.6028590000003</v>
      </c>
      <c r="P8" s="72">
        <v>1184.0212480000005</v>
      </c>
      <c r="Q8" s="72">
        <v>1069.5721070000002</v>
      </c>
      <c r="R8" s="72">
        <v>1011.5303489999998</v>
      </c>
      <c r="S8" s="72">
        <v>1027.2763109999996</v>
      </c>
      <c r="T8" s="72">
        <v>1049.5583369999999</v>
      </c>
      <c r="U8" s="72">
        <v>1046.5946740000002</v>
      </c>
      <c r="V8" s="72">
        <v>1244.3319769999998</v>
      </c>
      <c r="W8" s="72">
        <v>1382.3132949999997</v>
      </c>
      <c r="X8" s="72">
        <v>1497.4724570000001</v>
      </c>
      <c r="Y8" s="72">
        <v>1462.3423919999998</v>
      </c>
      <c r="Z8" s="72">
        <v>1306.8252619999998</v>
      </c>
      <c r="AA8" s="72">
        <v>1360.1392660000001</v>
      </c>
      <c r="AB8" s="72">
        <v>1116.8847000000001</v>
      </c>
      <c r="AC8" s="72">
        <v>1042.0177589999998</v>
      </c>
      <c r="AD8" s="72">
        <v>943.06280499999991</v>
      </c>
      <c r="AE8" s="72">
        <v>981.6634059999999</v>
      </c>
      <c r="AF8" s="72">
        <v>987.03550400000006</v>
      </c>
      <c r="AG8" s="72">
        <v>1042.869739</v>
      </c>
      <c r="AH8" s="72">
        <v>1211.0857210000001</v>
      </c>
      <c r="AI8" s="72">
        <v>1414.9739620000003</v>
      </c>
      <c r="AJ8" s="72">
        <v>1559.0016989999999</v>
      </c>
      <c r="AK8" s="72">
        <v>1499.0929689999998</v>
      </c>
      <c r="AL8" s="72">
        <v>1400.652435</v>
      </c>
      <c r="AM8" s="72">
        <v>1403.0876069999999</v>
      </c>
      <c r="AN8" s="72">
        <v>1167.5240839999999</v>
      </c>
      <c r="AO8" s="72">
        <v>1021.3664100000001</v>
      </c>
      <c r="AP8" s="72">
        <v>939.99195899999984</v>
      </c>
      <c r="AQ8" s="72">
        <v>990.41006900000002</v>
      </c>
      <c r="AR8" s="72">
        <v>981.7212310000001</v>
      </c>
      <c r="AS8" s="72">
        <v>1062.871457</v>
      </c>
      <c r="AT8" s="72">
        <v>1254.4314089999998</v>
      </c>
      <c r="AU8" s="72">
        <v>1413.955692</v>
      </c>
      <c r="AV8" s="72">
        <v>1579.5920260000003</v>
      </c>
      <c r="AW8" s="72">
        <v>1561.6495920000002</v>
      </c>
      <c r="AX8" s="72">
        <v>1327.1116120000004</v>
      </c>
      <c r="AY8" s="72">
        <v>1282.2249609999997</v>
      </c>
      <c r="AZ8" s="72">
        <v>1071.0471299999995</v>
      </c>
      <c r="BA8" s="72">
        <v>978.23988799999995</v>
      </c>
      <c r="BB8" s="72">
        <v>906.80455600000005</v>
      </c>
      <c r="BC8" s="72">
        <v>939.10896300000013</v>
      </c>
      <c r="BD8" s="72">
        <v>949.24595699999998</v>
      </c>
      <c r="BE8" s="72">
        <v>996.09650999999997</v>
      </c>
      <c r="BF8" s="72">
        <v>1161.1120950000004</v>
      </c>
      <c r="BG8" s="72">
        <v>1314.5486239999998</v>
      </c>
      <c r="BH8" s="72">
        <v>1519.8730309999996</v>
      </c>
      <c r="BI8" s="72">
        <v>1557.4517949999999</v>
      </c>
      <c r="BJ8" s="72">
        <v>1347.5999419999998</v>
      </c>
      <c r="BK8" s="72">
        <v>1326.590512</v>
      </c>
      <c r="BL8" s="72">
        <v>1099.0341370000003</v>
      </c>
      <c r="BM8" s="72">
        <v>1027.582044</v>
      </c>
      <c r="BN8" s="72">
        <v>916.89503700000023</v>
      </c>
      <c r="BO8" s="72">
        <v>945.80965500000002</v>
      </c>
      <c r="BP8" s="72">
        <v>963.04838200000006</v>
      </c>
      <c r="BQ8" s="72">
        <v>1007.2163160000002</v>
      </c>
      <c r="BR8" s="72">
        <v>1157.74622</v>
      </c>
      <c r="BS8" s="72">
        <v>1401.429386</v>
      </c>
      <c r="BT8" s="72">
        <v>1630.0079819999999</v>
      </c>
      <c r="BU8" s="72">
        <v>1490.2170090000002</v>
      </c>
      <c r="BV8" s="72">
        <v>1245.2839029999998</v>
      </c>
      <c r="BW8" s="72">
        <v>1311.1466310000003</v>
      </c>
      <c r="BX8" s="72">
        <v>1045.5159019999996</v>
      </c>
      <c r="BY8" s="72">
        <v>1014.9372820000001</v>
      </c>
      <c r="BZ8" s="72">
        <v>937.20226899999989</v>
      </c>
      <c r="CA8" s="72">
        <v>947.23059899999998</v>
      </c>
      <c r="CB8" s="72">
        <v>953.75762500000019</v>
      </c>
      <c r="CC8" s="72">
        <v>963.23963299999991</v>
      </c>
      <c r="CD8" s="72">
        <v>1096.853599</v>
      </c>
      <c r="CE8" s="72">
        <v>1234.1265550000003</v>
      </c>
      <c r="CF8" s="72">
        <v>1373.6045359999998</v>
      </c>
      <c r="CG8" s="72">
        <v>1385.0468869999997</v>
      </c>
      <c r="CH8" s="72">
        <v>1320.4053760000002</v>
      </c>
      <c r="CI8" s="72">
        <v>1237.7600010000001</v>
      </c>
      <c r="CJ8" s="72">
        <v>1084.4979790000002</v>
      </c>
      <c r="CK8" s="72">
        <v>1022.753916</v>
      </c>
      <c r="CL8" s="72">
        <v>959.0443879999998</v>
      </c>
      <c r="CM8" s="72">
        <v>978.1680779999997</v>
      </c>
      <c r="CN8" s="72">
        <v>947.69102799999996</v>
      </c>
      <c r="CO8" s="35"/>
      <c r="CP8" s="35"/>
      <c r="CQ8" s="35"/>
      <c r="CR8" s="35"/>
      <c r="CS8" s="35"/>
      <c r="CT8" s="35"/>
      <c r="CU8" s="35"/>
      <c r="CV8" s="35"/>
    </row>
    <row r="9" spans="2:100" x14ac:dyDescent="0.2">
      <c r="B9" s="79"/>
      <c r="C9" s="80" t="s">
        <v>21</v>
      </c>
      <c r="D9" s="72">
        <v>1195.8311870000002</v>
      </c>
      <c r="E9" s="72">
        <v>1121.0398459999999</v>
      </c>
      <c r="F9" s="72">
        <v>999.34642099999985</v>
      </c>
      <c r="G9" s="72">
        <v>1036.3536040000001</v>
      </c>
      <c r="H9" s="72">
        <v>1043.7497290000003</v>
      </c>
      <c r="I9" s="72">
        <v>1070.0567109999997</v>
      </c>
      <c r="J9" s="72">
        <v>1271.6738669999997</v>
      </c>
      <c r="K9" s="72">
        <v>1513.4499939999998</v>
      </c>
      <c r="L9" s="72">
        <v>1622.7865070000005</v>
      </c>
      <c r="M9" s="72">
        <v>1599.6678160000001</v>
      </c>
      <c r="N9" s="72">
        <v>1432.0094670000003</v>
      </c>
      <c r="O9" s="72">
        <v>1506.9850670000003</v>
      </c>
      <c r="P9" s="72">
        <v>1184.7702580000005</v>
      </c>
      <c r="Q9" s="72">
        <v>1068.0227550000002</v>
      </c>
      <c r="R9" s="72">
        <v>1008.5969399999998</v>
      </c>
      <c r="S9" s="72">
        <v>1028.2999289999996</v>
      </c>
      <c r="T9" s="72">
        <v>1050.0533519999999</v>
      </c>
      <c r="U9" s="72">
        <v>1046.6308300000001</v>
      </c>
      <c r="V9" s="72">
        <v>1242.6034339999999</v>
      </c>
      <c r="W9" s="72">
        <v>1382.2165309999998</v>
      </c>
      <c r="X9" s="72">
        <v>1495.3229750000003</v>
      </c>
      <c r="Y9" s="72">
        <v>1461.4405269999997</v>
      </c>
      <c r="Z9" s="72">
        <v>1306.1747109999999</v>
      </c>
      <c r="AA9" s="72">
        <v>1358.309896</v>
      </c>
      <c r="AB9" s="72">
        <v>1116.8847000000001</v>
      </c>
      <c r="AC9" s="72">
        <v>1037.382298</v>
      </c>
      <c r="AD9" s="72">
        <v>943.15032199999996</v>
      </c>
      <c r="AE9" s="72">
        <v>981.91874799999982</v>
      </c>
      <c r="AF9" s="72">
        <v>984.80184900000006</v>
      </c>
      <c r="AG9" s="72">
        <v>1038.350389</v>
      </c>
      <c r="AH9" s="72">
        <v>1206.6300930000002</v>
      </c>
      <c r="AI9" s="72">
        <v>1410.0409390000002</v>
      </c>
      <c r="AJ9" s="72">
        <v>1553.1548579999999</v>
      </c>
      <c r="AK9" s="72">
        <v>1493.6053419999996</v>
      </c>
      <c r="AL9" s="72">
        <v>1396.0632169999999</v>
      </c>
      <c r="AM9" s="72">
        <v>1400.4098529999999</v>
      </c>
      <c r="AN9" s="72">
        <v>1166.9565759999998</v>
      </c>
      <c r="AO9" s="72">
        <v>1021.5734610000001</v>
      </c>
      <c r="AP9" s="72">
        <v>939.31978100000003</v>
      </c>
      <c r="AQ9" s="72">
        <v>990.69521700000007</v>
      </c>
      <c r="AR9" s="72">
        <v>979.80179400000009</v>
      </c>
      <c r="AS9" s="72">
        <v>1061.17407</v>
      </c>
      <c r="AT9" s="72">
        <v>1254.4450079999999</v>
      </c>
      <c r="AU9" s="72">
        <v>1414.0600460000001</v>
      </c>
      <c r="AV9" s="72">
        <v>1581.6975180000004</v>
      </c>
      <c r="AW9" s="72">
        <v>1562.6775930000003</v>
      </c>
      <c r="AX9" s="72">
        <v>1327.2564830000001</v>
      </c>
      <c r="AY9" s="72">
        <v>1282.6330299999997</v>
      </c>
      <c r="AZ9" s="72">
        <v>1069.1367089999994</v>
      </c>
      <c r="BA9" s="72">
        <v>978.37877299999991</v>
      </c>
      <c r="BB9" s="72">
        <v>905.24889900000005</v>
      </c>
      <c r="BC9" s="72">
        <v>936.12984200000005</v>
      </c>
      <c r="BD9" s="72">
        <v>944.98074999999994</v>
      </c>
      <c r="BE9" s="72">
        <v>988.57413900000006</v>
      </c>
      <c r="BF9" s="72">
        <v>1153.3570740000002</v>
      </c>
      <c r="BG9" s="72">
        <v>1304.6381669999998</v>
      </c>
      <c r="BH9" s="72">
        <v>1512.3563319999996</v>
      </c>
      <c r="BI9" s="72">
        <v>1550.5077699999999</v>
      </c>
      <c r="BJ9" s="72">
        <v>1340.5151199999998</v>
      </c>
      <c r="BK9" s="72">
        <v>1321.1350750000001</v>
      </c>
      <c r="BL9" s="72">
        <v>1092.6728810000002</v>
      </c>
      <c r="BM9" s="72">
        <v>1023.0521090000002</v>
      </c>
      <c r="BN9" s="72">
        <v>910.97805700000026</v>
      </c>
      <c r="BO9" s="72">
        <v>940.22827599999994</v>
      </c>
      <c r="BP9" s="72">
        <v>956.82159900000011</v>
      </c>
      <c r="BQ9" s="72">
        <v>1002.3009840000002</v>
      </c>
      <c r="BR9" s="72">
        <v>1152.0597809999999</v>
      </c>
      <c r="BS9" s="72">
        <v>1395.7558849999998</v>
      </c>
      <c r="BT9" s="72">
        <v>1626.3080329999998</v>
      </c>
      <c r="BU9" s="72">
        <v>1486.1541000000002</v>
      </c>
      <c r="BV9" s="72">
        <v>1240.5715579999999</v>
      </c>
      <c r="BW9" s="72">
        <v>1305.2695630000001</v>
      </c>
      <c r="BX9" s="72">
        <v>1037.3856369999994</v>
      </c>
      <c r="BY9" s="72">
        <v>1007.8327240000001</v>
      </c>
      <c r="BZ9" s="72">
        <v>930.63307199999986</v>
      </c>
      <c r="CA9" s="72">
        <v>941.69937500000003</v>
      </c>
      <c r="CB9" s="72">
        <v>947.6308190000002</v>
      </c>
      <c r="CC9" s="72">
        <v>956.33759799999984</v>
      </c>
      <c r="CD9" s="72">
        <v>1089.9429580000001</v>
      </c>
      <c r="CE9" s="72">
        <v>1226.8277840000003</v>
      </c>
      <c r="CF9" s="72">
        <v>1365.6374789999998</v>
      </c>
      <c r="CG9" s="72">
        <v>1375.5696309999998</v>
      </c>
      <c r="CH9" s="72">
        <v>1312.4499720000001</v>
      </c>
      <c r="CI9" s="72">
        <v>1231.4331180000001</v>
      </c>
      <c r="CJ9" s="72">
        <v>1078.3673890000002</v>
      </c>
      <c r="CK9" s="72">
        <v>1016.922046</v>
      </c>
      <c r="CL9" s="72">
        <v>952.78919299999973</v>
      </c>
      <c r="CM9" s="72">
        <v>973.2878119999998</v>
      </c>
      <c r="CN9" s="72">
        <v>943.39946699999996</v>
      </c>
      <c r="CO9" s="35"/>
      <c r="CP9" s="35"/>
      <c r="CQ9" s="35"/>
      <c r="CR9" s="35"/>
      <c r="CS9" s="35"/>
      <c r="CT9" s="35"/>
      <c r="CU9" s="35"/>
      <c r="CV9" s="35"/>
    </row>
    <row r="10" spans="2:100" x14ac:dyDescent="0.2">
      <c r="B10" s="79"/>
      <c r="C10" s="80" t="s">
        <v>22</v>
      </c>
      <c r="D10" s="72">
        <v>1197.6719270000003</v>
      </c>
      <c r="E10" s="72">
        <v>1122.9247189999999</v>
      </c>
      <c r="F10" s="72">
        <v>1001.8507859999999</v>
      </c>
      <c r="G10" s="72">
        <v>1039.6829010000001</v>
      </c>
      <c r="H10" s="72">
        <v>1046.0001470000004</v>
      </c>
      <c r="I10" s="72">
        <v>1069.3796299999997</v>
      </c>
      <c r="J10" s="72">
        <v>1273.3715079999997</v>
      </c>
      <c r="K10" s="72">
        <v>1516.5323709999998</v>
      </c>
      <c r="L10" s="72">
        <v>1625.1874160000004</v>
      </c>
      <c r="M10" s="72">
        <v>1602.9583150000001</v>
      </c>
      <c r="N10" s="72">
        <v>1439.9775430000002</v>
      </c>
      <c r="O10" s="72">
        <v>1509.2668750000005</v>
      </c>
      <c r="P10" s="72">
        <v>1188.4067170000005</v>
      </c>
      <c r="Q10" s="72">
        <v>1067.9415230000002</v>
      </c>
      <c r="R10" s="72">
        <v>1008.8932469999999</v>
      </c>
      <c r="S10" s="72">
        <v>1028.2022119999995</v>
      </c>
      <c r="T10" s="72">
        <v>1051.124108</v>
      </c>
      <c r="U10" s="72">
        <v>1048.5010870000001</v>
      </c>
      <c r="V10" s="72">
        <v>1243.7311339999999</v>
      </c>
      <c r="W10" s="72">
        <v>1382.7766269999997</v>
      </c>
      <c r="X10" s="72">
        <v>1493.2422640000002</v>
      </c>
      <c r="Y10" s="72">
        <v>1458.2111429999998</v>
      </c>
      <c r="Z10" s="72">
        <v>1300.209071</v>
      </c>
      <c r="AA10" s="72">
        <v>1353.6012409999998</v>
      </c>
      <c r="AB10" s="72">
        <v>1112.3078620000001</v>
      </c>
      <c r="AC10" s="72">
        <v>1034.9381080000001</v>
      </c>
      <c r="AD10" s="72">
        <v>940.99676199999988</v>
      </c>
      <c r="AE10" s="72">
        <v>979.76642199999969</v>
      </c>
      <c r="AF10" s="72">
        <v>983.39705300000003</v>
      </c>
      <c r="AG10" s="72">
        <v>1036.2218019999998</v>
      </c>
      <c r="AH10" s="72">
        <v>1204.5069230000004</v>
      </c>
      <c r="AI10" s="72">
        <v>1404.5970400000003</v>
      </c>
      <c r="AJ10" s="72">
        <v>1547.1345349999999</v>
      </c>
      <c r="AK10" s="72">
        <v>1488.1683779999996</v>
      </c>
      <c r="AL10" s="72">
        <v>1389.3980289999997</v>
      </c>
      <c r="AM10" s="72">
        <v>1393.1047769999998</v>
      </c>
      <c r="AN10" s="72">
        <v>1159.9896919999999</v>
      </c>
      <c r="AO10" s="72">
        <v>1014.427901</v>
      </c>
      <c r="AP10" s="72">
        <v>930.72415599999999</v>
      </c>
      <c r="AQ10" s="72">
        <v>982.86025400000005</v>
      </c>
      <c r="AR10" s="72">
        <v>974.99097400000028</v>
      </c>
      <c r="AS10" s="72">
        <v>1057.3664809999998</v>
      </c>
      <c r="AT10" s="72">
        <v>1251.1006620000001</v>
      </c>
      <c r="AU10" s="72">
        <v>1410.802488</v>
      </c>
      <c r="AV10" s="72">
        <v>1579.3581660000004</v>
      </c>
      <c r="AW10" s="72">
        <v>1560.5692460000005</v>
      </c>
      <c r="AX10" s="72">
        <v>1324.5667000000001</v>
      </c>
      <c r="AY10" s="72">
        <v>1280.0409969999996</v>
      </c>
      <c r="AZ10" s="72">
        <v>1066.1955539999994</v>
      </c>
      <c r="BA10" s="72">
        <v>975.47213099999988</v>
      </c>
      <c r="BB10" s="72">
        <v>903.346721</v>
      </c>
      <c r="BC10" s="72">
        <v>934.25409400000012</v>
      </c>
      <c r="BD10" s="72">
        <v>943.98246099999983</v>
      </c>
      <c r="BE10" s="72">
        <v>986.69334200000003</v>
      </c>
      <c r="BF10" s="72">
        <v>1152.7739660000002</v>
      </c>
      <c r="BG10" s="72">
        <v>1304.6795009999998</v>
      </c>
      <c r="BH10" s="72">
        <v>1512.6727779999997</v>
      </c>
      <c r="BI10" s="72">
        <v>1550.8550009999999</v>
      </c>
      <c r="BJ10" s="72">
        <v>1339.6378789999999</v>
      </c>
      <c r="BK10" s="72">
        <v>1318.524721</v>
      </c>
      <c r="BL10" s="72">
        <v>1090.9838840000002</v>
      </c>
      <c r="BM10" s="72">
        <v>1023.1213120000002</v>
      </c>
      <c r="BN10" s="72">
        <v>910.28727700000024</v>
      </c>
      <c r="BO10" s="72">
        <v>940.18025000000011</v>
      </c>
      <c r="BP10" s="72">
        <v>955.57685200000014</v>
      </c>
      <c r="BQ10" s="72">
        <v>1001.3787940000002</v>
      </c>
      <c r="BR10" s="72">
        <v>1150.9051899999999</v>
      </c>
      <c r="BS10" s="72">
        <v>1395.01082</v>
      </c>
      <c r="BT10" s="72">
        <v>1625.0007519999997</v>
      </c>
      <c r="BU10" s="72">
        <v>1484.8954660000002</v>
      </c>
      <c r="BV10" s="72">
        <v>1238.1223499999999</v>
      </c>
      <c r="BW10" s="72">
        <v>1301.6252750000001</v>
      </c>
      <c r="BX10" s="72">
        <v>1035.1662729999994</v>
      </c>
      <c r="BY10" s="72">
        <v>1005.913758</v>
      </c>
      <c r="BZ10" s="72">
        <v>928.57870499999979</v>
      </c>
      <c r="CA10" s="72">
        <v>941.87491</v>
      </c>
      <c r="CB10" s="72">
        <v>947.62039900000002</v>
      </c>
      <c r="CC10" s="72">
        <v>956.36671799999988</v>
      </c>
      <c r="CD10" s="72">
        <v>1090.0776990000002</v>
      </c>
      <c r="CE10" s="72">
        <v>1226.9426440000002</v>
      </c>
      <c r="CF10" s="72">
        <v>1365.8669119999997</v>
      </c>
      <c r="CG10" s="72">
        <v>1374.2053919999998</v>
      </c>
      <c r="CH10" s="72">
        <v>1311.7165130000003</v>
      </c>
      <c r="CI10" s="72">
        <v>1229.8111890000002</v>
      </c>
      <c r="CJ10" s="72">
        <v>1076.4541550000004</v>
      </c>
      <c r="CK10" s="72">
        <v>1014.298367</v>
      </c>
      <c r="CL10" s="72">
        <v>949.56233499999996</v>
      </c>
      <c r="CM10" s="72">
        <v>972.47394899999995</v>
      </c>
      <c r="CN10" s="72">
        <v>943.06498399999998</v>
      </c>
      <c r="CO10" s="35"/>
      <c r="CP10" s="35"/>
      <c r="CQ10" s="35"/>
      <c r="CR10" s="35"/>
      <c r="CS10" s="35"/>
      <c r="CT10" s="35"/>
      <c r="CU10" s="35"/>
      <c r="CV10" s="35"/>
    </row>
    <row r="11" spans="2:100" x14ac:dyDescent="0.2">
      <c r="B11" s="81"/>
      <c r="C11" s="31" t="s">
        <v>67</v>
      </c>
      <c r="D11" s="72">
        <v>1188.6917960955498</v>
      </c>
      <c r="E11" s="72">
        <v>1114.5050418370538</v>
      </c>
      <c r="F11" s="72">
        <v>994.33891985186153</v>
      </c>
      <c r="G11" s="72">
        <v>1031.8873700706865</v>
      </c>
      <c r="H11" s="72">
        <v>1038.1572494298259</v>
      </c>
      <c r="I11" s="72">
        <v>1061.3614333240471</v>
      </c>
      <c r="J11" s="72">
        <v>1263.8237824717903</v>
      </c>
      <c r="K11" s="72">
        <v>1505.1614280018368</v>
      </c>
      <c r="L11" s="72">
        <v>1613.0017786723367</v>
      </c>
      <c r="M11" s="72">
        <v>1590.9393512265613</v>
      </c>
      <c r="N11" s="72">
        <v>1429.180607258173</v>
      </c>
      <c r="O11" s="72">
        <v>1497.9504086107443</v>
      </c>
      <c r="P11" s="72">
        <v>1190.0364006301763</v>
      </c>
      <c r="Q11" s="72">
        <v>1069.4060105303397</v>
      </c>
      <c r="R11" s="72">
        <v>1010.2767605612337</v>
      </c>
      <c r="S11" s="72">
        <v>1029.6122042942511</v>
      </c>
      <c r="T11" s="72">
        <v>1052.5655335049105</v>
      </c>
      <c r="U11" s="72">
        <v>1049.9389155087608</v>
      </c>
      <c r="V11" s="72">
        <v>1245.4366850040674</v>
      </c>
      <c r="W11" s="72">
        <v>1384.6728536040534</v>
      </c>
      <c r="X11" s="72">
        <v>1495.2899741304768</v>
      </c>
      <c r="Y11" s="72">
        <v>1460.2108143205105</v>
      </c>
      <c r="Z11" s="72">
        <v>1301.9920712208032</v>
      </c>
      <c r="AA11" s="72">
        <v>1355.4574588694277</v>
      </c>
      <c r="AB11" s="72">
        <v>1128.8675385624879</v>
      </c>
      <c r="AC11" s="72">
        <v>1050.3459289065768</v>
      </c>
      <c r="AD11" s="72">
        <v>955.00601479539944</v>
      </c>
      <c r="AE11" s="72">
        <v>994.35286484499852</v>
      </c>
      <c r="AF11" s="72">
        <v>998.03754749484494</v>
      </c>
      <c r="AG11" s="72">
        <v>1051.6487341240472</v>
      </c>
      <c r="AH11" s="72">
        <v>1222.4392291030003</v>
      </c>
      <c r="AI11" s="72">
        <v>1425.5082224861201</v>
      </c>
      <c r="AJ11" s="72">
        <v>1570.1677692092669</v>
      </c>
      <c r="AK11" s="72">
        <v>1510.3237433013753</v>
      </c>
      <c r="AL11" s="72">
        <v>1410.0829335689814</v>
      </c>
      <c r="AM11" s="72">
        <v>1413.8448664238906</v>
      </c>
      <c r="AN11" s="72">
        <v>1166.0324476208948</v>
      </c>
      <c r="AO11" s="72">
        <v>1019.7123789078955</v>
      </c>
      <c r="AP11" s="72">
        <v>935.57259445075476</v>
      </c>
      <c r="AQ11" s="72">
        <v>987.98028598422638</v>
      </c>
      <c r="AR11" s="72">
        <v>980.07001239930059</v>
      </c>
      <c r="AS11" s="72">
        <v>1062.8746396418171</v>
      </c>
      <c r="AT11" s="72">
        <v>1257.6180436713589</v>
      </c>
      <c r="AU11" s="72">
        <v>1418.1518073285504</v>
      </c>
      <c r="AV11" s="72">
        <v>1587.5855455196825</v>
      </c>
      <c r="AW11" s="72">
        <v>1568.6987480534226</v>
      </c>
      <c r="AX11" s="72">
        <v>1331.4667896532756</v>
      </c>
      <c r="AY11" s="72">
        <v>1286.7091380903412</v>
      </c>
      <c r="AZ11" s="72">
        <v>1088.1221152873468</v>
      </c>
      <c r="BA11" s="72">
        <v>995.53294384453636</v>
      </c>
      <c r="BB11" s="72">
        <v>921.92425789501021</v>
      </c>
      <c r="BC11" s="72">
        <v>953.4672482597357</v>
      </c>
      <c r="BD11" s="72">
        <v>963.39568140562312</v>
      </c>
      <c r="BE11" s="72">
        <v>1006.9849216769312</v>
      </c>
      <c r="BF11" s="72">
        <v>1176.4810326081183</v>
      </c>
      <c r="BG11" s="72">
        <v>1331.5105405139971</v>
      </c>
      <c r="BH11" s="72">
        <v>1543.781247970715</v>
      </c>
      <c r="BI11" s="72">
        <v>1582.7486973295718</v>
      </c>
      <c r="BJ11" s="72">
        <v>1367.1878457453552</v>
      </c>
      <c r="BK11" s="72">
        <v>1345.6404907060601</v>
      </c>
      <c r="BL11" s="72">
        <v>1111.5015871547314</v>
      </c>
      <c r="BM11" s="72">
        <v>1042.3627505572128</v>
      </c>
      <c r="BN11" s="72">
        <v>927.40669041107367</v>
      </c>
      <c r="BO11" s="72">
        <v>957.8618487516834</v>
      </c>
      <c r="BP11" s="72">
        <v>973.5480085664783</v>
      </c>
      <c r="BQ11" s="72">
        <v>1020.2113296057551</v>
      </c>
      <c r="BR11" s="72">
        <v>1172.5498094980267</v>
      </c>
      <c r="BS11" s="72">
        <v>1421.2462377015488</v>
      </c>
      <c r="BT11" s="72">
        <v>1655.561499546066</v>
      </c>
      <c r="BU11" s="72">
        <v>1512.8213087498407</v>
      </c>
      <c r="BV11" s="72">
        <v>1261.4072281903161</v>
      </c>
      <c r="BW11" s="72">
        <v>1326.1044276280195</v>
      </c>
      <c r="BX11" s="72">
        <v>1044.8615393352547</v>
      </c>
      <c r="BY11" s="72">
        <v>1015.335048133269</v>
      </c>
      <c r="BZ11" s="72">
        <v>937.27568257069549</v>
      </c>
      <c r="CA11" s="72">
        <v>950.69641852971699</v>
      </c>
      <c r="CB11" s="72">
        <v>956.49571921923405</v>
      </c>
      <c r="CC11" s="72">
        <v>965.32395538980825</v>
      </c>
      <c r="CD11" s="72">
        <v>1100.287260394711</v>
      </c>
      <c r="CE11" s="72">
        <v>1238.4340691187767</v>
      </c>
      <c r="CF11" s="72">
        <v>1378.6594882611789</v>
      </c>
      <c r="CG11" s="72">
        <v>1387.0760656514628</v>
      </c>
      <c r="CH11" s="72">
        <v>1324.0019219063699</v>
      </c>
      <c r="CI11" s="72">
        <v>1241.3294806314282</v>
      </c>
      <c r="CJ11" s="72">
        <v>1105.320357185084</v>
      </c>
      <c r="CK11" s="72">
        <v>1041.4977991372862</v>
      </c>
      <c r="CL11" s="72">
        <v>975.02580524825248</v>
      </c>
      <c r="CM11" s="72">
        <v>998.55181725028388</v>
      </c>
      <c r="CN11" s="72">
        <v>968.35422123817727</v>
      </c>
      <c r="CO11" s="35"/>
      <c r="CP11" s="35"/>
      <c r="CQ11" s="35"/>
      <c r="CR11" s="35"/>
      <c r="CS11" s="35"/>
      <c r="CT11" s="35"/>
      <c r="CU11" s="35"/>
      <c r="CV11" s="35"/>
    </row>
    <row r="12" spans="2:100" x14ac:dyDescent="0.2">
      <c r="B12" s="82"/>
    </row>
    <row r="13" spans="2:100" x14ac:dyDescent="0.2">
      <c r="B13" s="82"/>
    </row>
    <row r="14" spans="2:100" ht="15" thickBot="1" x14ac:dyDescent="0.25">
      <c r="B14" s="79" t="s">
        <v>71</v>
      </c>
      <c r="C14" s="83"/>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5"/>
    </row>
    <row r="15" spans="2:100" ht="14.25" x14ac:dyDescent="0.2">
      <c r="B15" s="82"/>
      <c r="C15" s="86"/>
      <c r="D15" s="87">
        <v>200504</v>
      </c>
      <c r="E15" s="87">
        <v>200505</v>
      </c>
      <c r="F15" s="87">
        <v>200506</v>
      </c>
      <c r="G15" s="87">
        <v>200507</v>
      </c>
      <c r="H15" s="87">
        <v>200508</v>
      </c>
      <c r="I15" s="87">
        <v>200509</v>
      </c>
      <c r="J15" s="87">
        <v>200510</v>
      </c>
      <c r="K15" s="87">
        <v>200511</v>
      </c>
      <c r="L15" s="87">
        <v>200512</v>
      </c>
      <c r="M15" s="87">
        <v>200601</v>
      </c>
      <c r="N15" s="87">
        <v>200602</v>
      </c>
      <c r="O15" s="87">
        <v>200603</v>
      </c>
      <c r="P15" s="87">
        <v>200604</v>
      </c>
      <c r="Q15" s="87">
        <v>200605</v>
      </c>
      <c r="R15" s="87">
        <v>200606</v>
      </c>
      <c r="S15" s="87">
        <v>200607</v>
      </c>
      <c r="T15" s="87">
        <v>200608</v>
      </c>
      <c r="U15" s="87">
        <v>200609</v>
      </c>
      <c r="V15" s="87">
        <v>200610</v>
      </c>
      <c r="W15" s="87">
        <v>200611</v>
      </c>
      <c r="X15" s="87">
        <v>200612</v>
      </c>
      <c r="Y15" s="87">
        <v>200701</v>
      </c>
      <c r="Z15" s="87">
        <v>200702</v>
      </c>
      <c r="AA15" s="87">
        <v>200703</v>
      </c>
      <c r="AB15" s="87">
        <v>200704</v>
      </c>
      <c r="AC15" s="87">
        <v>200705</v>
      </c>
      <c r="AD15" s="87">
        <v>200706</v>
      </c>
      <c r="AE15" s="87">
        <v>200707</v>
      </c>
      <c r="AF15" s="87">
        <v>200708</v>
      </c>
      <c r="AG15" s="87">
        <v>200709</v>
      </c>
      <c r="AH15" s="87">
        <v>200710</v>
      </c>
      <c r="AI15" s="87">
        <v>200711</v>
      </c>
      <c r="AJ15" s="87">
        <v>200712</v>
      </c>
      <c r="AK15" s="87">
        <v>200801</v>
      </c>
      <c r="AL15" s="87">
        <v>200802</v>
      </c>
      <c r="AM15" s="87">
        <v>200803</v>
      </c>
      <c r="AN15" s="87">
        <v>200804</v>
      </c>
      <c r="AO15" s="87">
        <v>200805</v>
      </c>
      <c r="AP15" s="87">
        <v>200806</v>
      </c>
      <c r="AQ15" s="87">
        <v>200807</v>
      </c>
      <c r="AR15" s="87">
        <v>200808</v>
      </c>
      <c r="AS15" s="87">
        <v>200809</v>
      </c>
      <c r="AT15" s="87">
        <v>200810</v>
      </c>
      <c r="AU15" s="87">
        <v>200811</v>
      </c>
      <c r="AV15" s="87">
        <v>200812</v>
      </c>
      <c r="AW15" s="87">
        <v>200901</v>
      </c>
      <c r="AX15" s="87">
        <v>200902</v>
      </c>
      <c r="AY15" s="87">
        <v>200903</v>
      </c>
      <c r="AZ15" s="87">
        <v>200904</v>
      </c>
      <c r="BA15" s="87">
        <v>200905</v>
      </c>
      <c r="BB15" s="87">
        <v>200906</v>
      </c>
      <c r="BC15" s="87">
        <v>200907</v>
      </c>
      <c r="BD15" s="87">
        <v>200908</v>
      </c>
      <c r="BE15" s="87">
        <v>200909</v>
      </c>
      <c r="BF15" s="87">
        <v>200910</v>
      </c>
      <c r="BG15" s="87">
        <v>200911</v>
      </c>
      <c r="BH15" s="87">
        <v>200912</v>
      </c>
      <c r="BI15" s="87">
        <v>201001</v>
      </c>
      <c r="BJ15" s="87">
        <v>201002</v>
      </c>
      <c r="BK15" s="88">
        <v>201003</v>
      </c>
      <c r="BL15" s="89">
        <f>BK15+1</f>
        <v>201004</v>
      </c>
      <c r="BM15" s="90">
        <f t="shared" ref="BM15:BT15" si="0">BL15+1</f>
        <v>201005</v>
      </c>
      <c r="BN15" s="90">
        <f t="shared" si="0"/>
        <v>201006</v>
      </c>
      <c r="BO15" s="90">
        <f t="shared" si="0"/>
        <v>201007</v>
      </c>
      <c r="BP15" s="90">
        <f t="shared" si="0"/>
        <v>201008</v>
      </c>
      <c r="BQ15" s="90">
        <f t="shared" si="0"/>
        <v>201009</v>
      </c>
      <c r="BR15" s="90">
        <f t="shared" si="0"/>
        <v>201010</v>
      </c>
      <c r="BS15" s="90">
        <f t="shared" si="0"/>
        <v>201011</v>
      </c>
      <c r="BT15" s="90">
        <f t="shared" si="0"/>
        <v>201012</v>
      </c>
      <c r="BU15" s="90">
        <v>201101</v>
      </c>
      <c r="BV15" s="90">
        <f>BU15+1</f>
        <v>201102</v>
      </c>
      <c r="BW15" s="90">
        <f t="shared" ref="BW15:CF15" si="1">BV15+1</f>
        <v>201103</v>
      </c>
      <c r="BX15" s="90">
        <f t="shared" si="1"/>
        <v>201104</v>
      </c>
      <c r="BY15" s="90">
        <f t="shared" si="1"/>
        <v>201105</v>
      </c>
      <c r="BZ15" s="90">
        <f t="shared" si="1"/>
        <v>201106</v>
      </c>
      <c r="CA15" s="90">
        <f t="shared" si="1"/>
        <v>201107</v>
      </c>
      <c r="CB15" s="90">
        <f t="shared" si="1"/>
        <v>201108</v>
      </c>
      <c r="CC15" s="90">
        <f t="shared" si="1"/>
        <v>201109</v>
      </c>
      <c r="CD15" s="90">
        <f t="shared" si="1"/>
        <v>201110</v>
      </c>
      <c r="CE15" s="90">
        <f t="shared" si="1"/>
        <v>201111</v>
      </c>
      <c r="CF15" s="90">
        <f t="shared" si="1"/>
        <v>201112</v>
      </c>
      <c r="CG15" s="90">
        <v>201201</v>
      </c>
      <c r="CH15" s="90">
        <f>CG15+1</f>
        <v>201202</v>
      </c>
      <c r="CI15" s="90">
        <f t="shared" ref="CI15:CR15" si="2">CH15+1</f>
        <v>201203</v>
      </c>
      <c r="CJ15" s="90">
        <f t="shared" si="2"/>
        <v>201204</v>
      </c>
      <c r="CK15" s="90">
        <f t="shared" si="2"/>
        <v>201205</v>
      </c>
      <c r="CL15" s="90">
        <f t="shared" si="2"/>
        <v>201206</v>
      </c>
      <c r="CM15" s="90">
        <f t="shared" si="2"/>
        <v>201207</v>
      </c>
      <c r="CN15" s="90">
        <f t="shared" si="2"/>
        <v>201208</v>
      </c>
      <c r="CO15" s="90">
        <f t="shared" si="2"/>
        <v>201209</v>
      </c>
      <c r="CP15" s="90">
        <f>CO15+1</f>
        <v>201210</v>
      </c>
      <c r="CQ15" s="90">
        <f t="shared" si="2"/>
        <v>201211</v>
      </c>
      <c r="CR15" s="90">
        <f t="shared" si="2"/>
        <v>201212</v>
      </c>
      <c r="CS15" s="90">
        <v>201301</v>
      </c>
      <c r="CT15" s="90">
        <f>CS15+1</f>
        <v>201302</v>
      </c>
      <c r="CU15" s="91">
        <f>CT15+1</f>
        <v>201303</v>
      </c>
      <c r="CV15" s="85"/>
    </row>
    <row r="16" spans="2:100" ht="14.25" x14ac:dyDescent="0.2">
      <c r="B16" s="82"/>
      <c r="C16" s="92" t="s">
        <v>72</v>
      </c>
      <c r="D16" s="93">
        <f>IF(D6=0,0,D6-D5)</f>
        <v>0.27638600000000224</v>
      </c>
      <c r="E16" s="93">
        <f t="shared" ref="E16:BP20" si="3">IF(E6=0,0,E6-E5)</f>
        <v>4.2811980000001313</v>
      </c>
      <c r="F16" s="93">
        <f t="shared" si="3"/>
        <v>5.1358489999998937</v>
      </c>
      <c r="G16" s="93">
        <f t="shared" si="3"/>
        <v>6.2231870000000526</v>
      </c>
      <c r="H16" s="93">
        <f t="shared" si="3"/>
        <v>6.8894930000001295</v>
      </c>
      <c r="I16" s="93">
        <f t="shared" si="3"/>
        <v>5.7681239999999434</v>
      </c>
      <c r="J16" s="93">
        <f t="shared" si="3"/>
        <v>3.2244630000000143</v>
      </c>
      <c r="K16" s="93">
        <f t="shared" si="3"/>
        <v>-3.4198730000000523</v>
      </c>
      <c r="L16" s="93">
        <f t="shared" si="3"/>
        <v>-6.8745980000001055</v>
      </c>
      <c r="M16" s="93">
        <f t="shared" si="3"/>
        <v>-5.8067710000002535</v>
      </c>
      <c r="N16" s="93">
        <f t="shared" si="3"/>
        <v>-4.6136959999998908</v>
      </c>
      <c r="O16" s="93">
        <f t="shared" si="3"/>
        <v>-0.29383400000006077</v>
      </c>
      <c r="P16" s="93">
        <f t="shared" si="3"/>
        <v>-3.1607469999999012</v>
      </c>
      <c r="Q16" s="93">
        <f t="shared" si="3"/>
        <v>4.8213100000000395</v>
      </c>
      <c r="R16" s="93">
        <f t="shared" si="3"/>
        <v>7.0420709999999644</v>
      </c>
      <c r="S16" s="93">
        <f t="shared" si="3"/>
        <v>3.8646909999999934</v>
      </c>
      <c r="T16" s="93">
        <f t="shared" si="3"/>
        <v>2.473220000000083</v>
      </c>
      <c r="U16" s="93">
        <f t="shared" si="3"/>
        <v>-3.0495610000000397</v>
      </c>
      <c r="V16" s="93">
        <f t="shared" si="3"/>
        <v>-6.8382320000000618</v>
      </c>
      <c r="W16" s="93">
        <f t="shared" si="3"/>
        <v>-10.459957000000031</v>
      </c>
      <c r="X16" s="93">
        <f t="shared" si="3"/>
        <v>-13.50405099999989</v>
      </c>
      <c r="Y16" s="93">
        <f t="shared" si="3"/>
        <v>-7.3790890000002491</v>
      </c>
      <c r="Z16" s="93">
        <f t="shared" si="3"/>
        <v>-4.1367209999998522</v>
      </c>
      <c r="AA16" s="93">
        <f t="shared" si="3"/>
        <v>-2.011304999999993</v>
      </c>
      <c r="AB16" s="93">
        <f t="shared" si="3"/>
        <v>-4.9947510000001785</v>
      </c>
      <c r="AC16" s="93">
        <f t="shared" si="3"/>
        <v>-5.2319979999999759</v>
      </c>
      <c r="AD16" s="93">
        <f t="shared" si="3"/>
        <v>2.1311709999998811</v>
      </c>
      <c r="AE16" s="93">
        <f t="shared" si="3"/>
        <v>2.6785399999999981</v>
      </c>
      <c r="AF16" s="93">
        <f t="shared" si="3"/>
        <v>3.8909499999999753</v>
      </c>
      <c r="AG16" s="93">
        <f t="shared" si="3"/>
        <v>0.32767399999988811</v>
      </c>
      <c r="AH16" s="93">
        <f t="shared" si="3"/>
        <v>0.6146409999998923</v>
      </c>
      <c r="AI16" s="93">
        <f t="shared" si="3"/>
        <v>1.4132680000000164</v>
      </c>
      <c r="AJ16" s="93">
        <f t="shared" si="3"/>
        <v>-3.1601140000000214</v>
      </c>
      <c r="AK16" s="93">
        <f t="shared" si="3"/>
        <v>0.24837899999988622</v>
      </c>
      <c r="AL16" s="93">
        <f t="shared" si="3"/>
        <v>-3.9437169999998787</v>
      </c>
      <c r="AM16" s="93">
        <f t="shared" si="3"/>
        <v>-5.6442109999998138</v>
      </c>
      <c r="AN16" s="93">
        <f t="shared" si="3"/>
        <v>-5.3552859999997509</v>
      </c>
      <c r="AO16" s="93">
        <f t="shared" si="3"/>
        <v>4.8328579999999874</v>
      </c>
      <c r="AP16" s="93">
        <f t="shared" si="3"/>
        <v>0.43094699999994646</v>
      </c>
      <c r="AQ16" s="93">
        <f t="shared" si="3"/>
        <v>4.13274100000001</v>
      </c>
      <c r="AR16" s="93">
        <f t="shared" si="3"/>
        <v>1.4333560000000034</v>
      </c>
      <c r="AS16" s="93">
        <f t="shared" si="3"/>
        <v>4.8153159999999389</v>
      </c>
      <c r="AT16" s="93">
        <f t="shared" si="3"/>
        <v>-1.5769629999999779</v>
      </c>
      <c r="AU16" s="93">
        <f t="shared" si="3"/>
        <v>-5.7115340000000288</v>
      </c>
      <c r="AV16" s="93">
        <f t="shared" si="3"/>
        <v>-1.7203129999998055</v>
      </c>
      <c r="AW16" s="93">
        <f t="shared" si="3"/>
        <v>-24.51760599999966</v>
      </c>
      <c r="AX16" s="93">
        <f t="shared" si="3"/>
        <v>-15.526029999999764</v>
      </c>
      <c r="AY16" s="93">
        <f t="shared" si="3"/>
        <v>-10.403548000000228</v>
      </c>
      <c r="AZ16" s="93">
        <f t="shared" si="3"/>
        <v>-9.4117120000000796</v>
      </c>
      <c r="BA16" s="93">
        <f t="shared" si="3"/>
        <v>-10.295456999999942</v>
      </c>
      <c r="BB16" s="93">
        <f t="shared" si="3"/>
        <v>-1.9143460000000232</v>
      </c>
      <c r="BC16" s="93">
        <f t="shared" si="3"/>
        <v>3.5707859999999982</v>
      </c>
      <c r="BD16" s="93">
        <f t="shared" si="3"/>
        <v>3.3660650000000487</v>
      </c>
      <c r="BE16" s="93">
        <f t="shared" si="3"/>
        <v>0.9653849999999693</v>
      </c>
      <c r="BF16" s="93">
        <f t="shared" si="3"/>
        <v>-0.90599799999995412</v>
      </c>
      <c r="BG16" s="93">
        <f t="shared" si="3"/>
        <v>-0.47538800000006631</v>
      </c>
      <c r="BH16" s="93">
        <f t="shared" si="3"/>
        <v>-5.9473090000001321</v>
      </c>
      <c r="BI16" s="93">
        <f t="shared" si="3"/>
        <v>-5.4525579999999536</v>
      </c>
      <c r="BJ16" s="93">
        <f t="shared" si="3"/>
        <v>-6.3593989999999394</v>
      </c>
      <c r="BK16" s="93">
        <f t="shared" si="3"/>
        <v>-3.7327800000000479</v>
      </c>
      <c r="BL16" s="93">
        <f t="shared" si="3"/>
        <v>-2.1027709999998478</v>
      </c>
      <c r="BM16" s="93">
        <f t="shared" si="3"/>
        <v>-4.7726020000000062</v>
      </c>
      <c r="BN16" s="93">
        <f t="shared" si="3"/>
        <v>-1.0792719999999463</v>
      </c>
      <c r="BO16" s="93">
        <f t="shared" si="3"/>
        <v>2.4383700000000772</v>
      </c>
      <c r="BP16" s="93">
        <f t="shared" si="3"/>
        <v>2.9097160000000031</v>
      </c>
      <c r="BQ16" s="93">
        <f t="shared" ref="BQ16:CU20" si="4">IF(BQ6=0,0,BQ6-BQ5)</f>
        <v>3.2453320000000758</v>
      </c>
      <c r="BR16" s="93">
        <f t="shared" si="4"/>
        <v>4.5757069999999658</v>
      </c>
      <c r="BS16" s="93">
        <f t="shared" si="4"/>
        <v>6.236515000000054</v>
      </c>
      <c r="BT16" s="93">
        <f t="shared" si="4"/>
        <v>0.15320699999983844</v>
      </c>
      <c r="BU16" s="93">
        <f t="shared" si="4"/>
        <v>1.6693830000001526</v>
      </c>
      <c r="BV16" s="93">
        <f t="shared" si="4"/>
        <v>3.9237539999999171</v>
      </c>
      <c r="BW16" s="93">
        <f t="shared" si="4"/>
        <v>0.99770100000000639</v>
      </c>
      <c r="BX16" s="93">
        <f t="shared" si="4"/>
        <v>1.3032989999999245</v>
      </c>
      <c r="BY16" s="93">
        <f t="shared" si="4"/>
        <v>-3.9726769999998623</v>
      </c>
      <c r="BZ16" s="93">
        <f t="shared" si="4"/>
        <v>-2.4365569999999934</v>
      </c>
      <c r="CA16" s="93">
        <f t="shared" si="4"/>
        <v>-1.7578469999999697</v>
      </c>
      <c r="CB16" s="93">
        <f t="shared" si="4"/>
        <v>-0.53610599999990427</v>
      </c>
      <c r="CC16" s="93">
        <f t="shared" si="4"/>
        <v>-1.6886220000001231</v>
      </c>
      <c r="CD16" s="93">
        <f t="shared" si="4"/>
        <v>1.1806289999999535</v>
      </c>
      <c r="CE16" s="93">
        <f t="shared" si="4"/>
        <v>-2.0096899999998641</v>
      </c>
      <c r="CF16" s="93">
        <f t="shared" si="4"/>
        <v>-5.3938510000000406</v>
      </c>
      <c r="CG16" s="93">
        <f t="shared" si="4"/>
        <v>-1.0418800000002193</v>
      </c>
      <c r="CH16" s="93">
        <f t="shared" si="4"/>
        <v>-1.3698339999998552</v>
      </c>
      <c r="CI16" s="93">
        <f t="shared" si="4"/>
        <v>-1.433086000000003</v>
      </c>
      <c r="CJ16" s="93">
        <f t="shared" si="4"/>
        <v>-6.2796089999999367</v>
      </c>
      <c r="CK16" s="93">
        <f t="shared" si="4"/>
        <v>2.0249409999998988</v>
      </c>
      <c r="CL16" s="93">
        <f t="shared" si="4"/>
        <v>13.512563999999884</v>
      </c>
      <c r="CM16" s="93">
        <f t="shared" si="4"/>
        <v>6.5125899999999319</v>
      </c>
      <c r="CN16" s="93">
        <f t="shared" si="4"/>
        <v>-10.860169000000155</v>
      </c>
      <c r="CO16" s="93">
        <f t="shared" si="4"/>
        <v>0</v>
      </c>
      <c r="CP16" s="93">
        <f t="shared" si="4"/>
        <v>0</v>
      </c>
      <c r="CQ16" s="93">
        <f t="shared" si="4"/>
        <v>0</v>
      </c>
      <c r="CR16" s="93">
        <f t="shared" si="4"/>
        <v>0</v>
      </c>
      <c r="CS16" s="93">
        <f t="shared" si="4"/>
        <v>0</v>
      </c>
      <c r="CT16" s="93">
        <f t="shared" si="4"/>
        <v>0</v>
      </c>
      <c r="CU16" s="93">
        <f t="shared" si="4"/>
        <v>0</v>
      </c>
      <c r="CV16" s="85"/>
    </row>
    <row r="17" spans="1:100" ht="14.25" x14ac:dyDescent="0.2">
      <c r="B17" s="82"/>
      <c r="C17" s="92" t="s">
        <v>73</v>
      </c>
      <c r="D17" s="93">
        <f t="shared" ref="D17:S20" si="5">IF(D7=0,0,D7-D6)</f>
        <v>1.929977000000008</v>
      </c>
      <c r="E17" s="93">
        <f t="shared" si="5"/>
        <v>-0.99286200000028657</v>
      </c>
      <c r="F17" s="93">
        <f t="shared" si="5"/>
        <v>-2.5718189999998913</v>
      </c>
      <c r="G17" s="93">
        <f t="shared" si="5"/>
        <v>7.578275000000076</v>
      </c>
      <c r="H17" s="93">
        <f t="shared" si="5"/>
        <v>10.704923000000008</v>
      </c>
      <c r="I17" s="93">
        <f t="shared" si="5"/>
        <v>9.35655799999995</v>
      </c>
      <c r="J17" s="93">
        <f t="shared" si="5"/>
        <v>6.5551949999999124</v>
      </c>
      <c r="K17" s="93">
        <f t="shared" si="5"/>
        <v>6.3322100000000319</v>
      </c>
      <c r="L17" s="93">
        <f t="shared" si="5"/>
        <v>4.4829200000001492</v>
      </c>
      <c r="M17" s="93">
        <f t="shared" si="5"/>
        <v>-2.547456000000011</v>
      </c>
      <c r="N17" s="93">
        <f t="shared" si="5"/>
        <v>-6.7668459999999868</v>
      </c>
      <c r="O17" s="93">
        <f t="shared" si="5"/>
        <v>-7.4833729999998013</v>
      </c>
      <c r="P17" s="93">
        <f t="shared" si="5"/>
        <v>-5.6721139999997376</v>
      </c>
      <c r="Q17" s="93">
        <f t="shared" si="5"/>
        <v>-3.0713599999999133</v>
      </c>
      <c r="R17" s="93">
        <f t="shared" si="5"/>
        <v>2.0070359999998573</v>
      </c>
      <c r="S17" s="93">
        <f t="shared" si="5"/>
        <v>5.9218529999998282</v>
      </c>
      <c r="T17" s="93">
        <f t="shared" si="3"/>
        <v>10.710456000000022</v>
      </c>
      <c r="U17" s="93">
        <f t="shared" si="3"/>
        <v>3.3022520000001805</v>
      </c>
      <c r="V17" s="93">
        <f t="shared" si="3"/>
        <v>-1.1073630000000776</v>
      </c>
      <c r="W17" s="93">
        <f t="shared" si="3"/>
        <v>-6.5705520000001343</v>
      </c>
      <c r="X17" s="93">
        <f t="shared" si="3"/>
        <v>-9.2732310000001235</v>
      </c>
      <c r="Y17" s="93">
        <f t="shared" si="3"/>
        <v>-11.136019999999917</v>
      </c>
      <c r="Z17" s="93">
        <f t="shared" si="3"/>
        <v>-13.864803000000165</v>
      </c>
      <c r="AA17" s="93">
        <f t="shared" si="3"/>
        <v>-9.2620469999999386</v>
      </c>
      <c r="AB17" s="93">
        <f t="shared" si="3"/>
        <v>-6.1581439999997656</v>
      </c>
      <c r="AC17" s="93">
        <f t="shared" si="3"/>
        <v>-6.0143870000001698</v>
      </c>
      <c r="AD17" s="93">
        <f t="shared" si="3"/>
        <v>-6.5995649999999841</v>
      </c>
      <c r="AE17" s="93">
        <f t="shared" si="3"/>
        <v>-8.827523000000042</v>
      </c>
      <c r="AF17" s="93">
        <f t="shared" si="3"/>
        <v>-1.9897990000000618</v>
      </c>
      <c r="AG17" s="93">
        <f t="shared" si="3"/>
        <v>5.7665390000001935</v>
      </c>
      <c r="AH17" s="93">
        <f t="shared" si="3"/>
        <v>7.4761029999999664</v>
      </c>
      <c r="AI17" s="93">
        <f t="shared" si="3"/>
        <v>5.9820180000001528</v>
      </c>
      <c r="AJ17" s="93">
        <f t="shared" si="3"/>
        <v>6.1288130000000365</v>
      </c>
      <c r="AK17" s="93">
        <f t="shared" si="3"/>
        <v>2.4030040000000099</v>
      </c>
      <c r="AL17" s="93">
        <f t="shared" si="3"/>
        <v>-3.3074229999999716</v>
      </c>
      <c r="AM17" s="93">
        <f t="shared" si="3"/>
        <v>-5.5154310000000351</v>
      </c>
      <c r="AN17" s="93">
        <f t="shared" si="3"/>
        <v>-14.037168000000065</v>
      </c>
      <c r="AO17" s="93">
        <f t="shared" si="3"/>
        <v>-10.098483999999871</v>
      </c>
      <c r="AP17" s="93">
        <f t="shared" si="3"/>
        <v>-6.1890010000001894</v>
      </c>
      <c r="AQ17" s="93">
        <f t="shared" si="3"/>
        <v>8.6604000000079395E-2</v>
      </c>
      <c r="AR17" s="93">
        <f t="shared" si="3"/>
        <v>0.50293500000009317</v>
      </c>
      <c r="AS17" s="93">
        <f t="shared" si="3"/>
        <v>7.8866740000000846</v>
      </c>
      <c r="AT17" s="93">
        <f t="shared" si="3"/>
        <v>6.9017979999998715</v>
      </c>
      <c r="AU17" s="93">
        <f t="shared" si="3"/>
        <v>4.3059479999999439</v>
      </c>
      <c r="AV17" s="93">
        <f t="shared" si="3"/>
        <v>-2.2504529999998795</v>
      </c>
      <c r="AW17" s="93">
        <f t="shared" si="3"/>
        <v>-5.0441270000001168</v>
      </c>
      <c r="AX17" s="93">
        <f t="shared" si="3"/>
        <v>-17.194029</v>
      </c>
      <c r="AY17" s="93">
        <f t="shared" si="3"/>
        <v>-30.431739999999991</v>
      </c>
      <c r="AZ17" s="93">
        <f t="shared" si="3"/>
        <v>-26.243160000000444</v>
      </c>
      <c r="BA17" s="93">
        <f t="shared" si="3"/>
        <v>-22.744235000000117</v>
      </c>
      <c r="BB17" s="93">
        <f t="shared" si="3"/>
        <v>-18.111912999999959</v>
      </c>
      <c r="BC17" s="93">
        <f t="shared" si="3"/>
        <v>-16.908384999999953</v>
      </c>
      <c r="BD17" s="93">
        <f t="shared" si="3"/>
        <v>-2.9072600000000648</v>
      </c>
      <c r="BE17" s="93">
        <f t="shared" si="3"/>
        <v>4.702083000000016</v>
      </c>
      <c r="BF17" s="93">
        <f t="shared" si="3"/>
        <v>6.8307750000001306</v>
      </c>
      <c r="BG17" s="93">
        <f t="shared" si="3"/>
        <v>4.0457079999998768</v>
      </c>
      <c r="BH17" s="93">
        <f t="shared" si="3"/>
        <v>3.5381479999998646</v>
      </c>
      <c r="BI17" s="93">
        <f t="shared" si="3"/>
        <v>2.9738809999998921</v>
      </c>
      <c r="BJ17" s="93">
        <f t="shared" si="3"/>
        <v>-5.6172080000001188</v>
      </c>
      <c r="BK17" s="93">
        <f t="shared" si="3"/>
        <v>-9.9901720000000296</v>
      </c>
      <c r="BL17" s="93">
        <f t="shared" si="3"/>
        <v>-11.90684199999987</v>
      </c>
      <c r="BM17" s="93">
        <f t="shared" si="3"/>
        <v>-10.552642999999989</v>
      </c>
      <c r="BN17" s="93">
        <f t="shared" si="3"/>
        <v>-6.2198580000000447</v>
      </c>
      <c r="BO17" s="93">
        <f t="shared" si="3"/>
        <v>-5.4475109999999631</v>
      </c>
      <c r="BP17" s="93">
        <f t="shared" si="3"/>
        <v>-2.3471749999999929</v>
      </c>
      <c r="BQ17" s="93">
        <f t="shared" si="4"/>
        <v>4.4641150000001062</v>
      </c>
      <c r="BR17" s="93">
        <f t="shared" si="4"/>
        <v>5.4823269999999411</v>
      </c>
      <c r="BS17" s="93">
        <f t="shared" si="4"/>
        <v>6.280563999999913</v>
      </c>
      <c r="BT17" s="93">
        <f t="shared" si="4"/>
        <v>7.2617729999999483</v>
      </c>
      <c r="BU17" s="93">
        <f t="shared" si="4"/>
        <v>2.951919000000089</v>
      </c>
      <c r="BV17" s="93">
        <f t="shared" si="4"/>
        <v>-2.3823409999999967</v>
      </c>
      <c r="BW17" s="93">
        <f t="shared" si="4"/>
        <v>-1.1599099999998543</v>
      </c>
      <c r="BX17" s="93">
        <f t="shared" si="4"/>
        <v>-1.7690299999999297</v>
      </c>
      <c r="BY17" s="93">
        <f t="shared" si="4"/>
        <v>-1.2614939999999706</v>
      </c>
      <c r="BZ17" s="93">
        <f t="shared" si="4"/>
        <v>-7.0902499999999691</v>
      </c>
      <c r="CA17" s="93">
        <f t="shared" si="4"/>
        <v>-13.404616999999803</v>
      </c>
      <c r="CB17" s="93">
        <f t="shared" si="4"/>
        <v>-6.9280710000000454</v>
      </c>
      <c r="CC17" s="93">
        <f t="shared" si="4"/>
        <v>-3.2858289999999215</v>
      </c>
      <c r="CD17" s="93">
        <f t="shared" si="4"/>
        <v>-2.7557630000001154</v>
      </c>
      <c r="CE17" s="93">
        <f t="shared" si="4"/>
        <v>-4.0869669999999587</v>
      </c>
      <c r="CF17" s="93">
        <f t="shared" si="4"/>
        <v>-4.0012010000000373</v>
      </c>
      <c r="CG17" s="93">
        <f t="shared" si="4"/>
        <v>-3.8103699999999208</v>
      </c>
      <c r="CH17" s="93">
        <f t="shared" si="4"/>
        <v>-6.286527999999862</v>
      </c>
      <c r="CI17" s="93">
        <f t="shared" si="4"/>
        <v>-7.1488859999999477</v>
      </c>
      <c r="CJ17" s="93">
        <f t="shared" si="4"/>
        <v>-5.3694149999998899</v>
      </c>
      <c r="CK17" s="93">
        <f t="shared" si="4"/>
        <v>-9.3983020000000579</v>
      </c>
      <c r="CL17" s="93">
        <f t="shared" si="4"/>
        <v>-11.138904000000139</v>
      </c>
      <c r="CM17" s="93">
        <f t="shared" si="4"/>
        <v>-2.4190350000001217</v>
      </c>
      <c r="CN17" s="93">
        <f t="shared" si="4"/>
        <v>0.86051400000019385</v>
      </c>
      <c r="CO17" s="93">
        <f t="shared" si="4"/>
        <v>0</v>
      </c>
      <c r="CP17" s="93">
        <f t="shared" si="4"/>
        <v>0</v>
      </c>
      <c r="CQ17" s="93">
        <f t="shared" si="4"/>
        <v>0</v>
      </c>
      <c r="CR17" s="93">
        <f t="shared" si="4"/>
        <v>0</v>
      </c>
      <c r="CS17" s="93">
        <f t="shared" si="4"/>
        <v>0</v>
      </c>
      <c r="CT17" s="93">
        <f t="shared" si="4"/>
        <v>0</v>
      </c>
      <c r="CU17" s="93">
        <f t="shared" si="4"/>
        <v>0</v>
      </c>
      <c r="CV17" s="85"/>
    </row>
    <row r="18" spans="1:100" ht="14.25" x14ac:dyDescent="0.2">
      <c r="B18" s="82"/>
      <c r="C18" s="92" t="s">
        <v>74</v>
      </c>
      <c r="D18" s="93">
        <f t="shared" si="5"/>
        <v>3.4060810000000856</v>
      </c>
      <c r="E18" s="93">
        <f t="shared" si="5"/>
        <v>3.3222380000001976</v>
      </c>
      <c r="F18" s="93">
        <f t="shared" si="5"/>
        <v>-0.64467100000013033</v>
      </c>
      <c r="G18" s="93">
        <f t="shared" si="5"/>
        <v>2.600838000000067</v>
      </c>
      <c r="H18" s="93">
        <f t="shared" si="5"/>
        <v>1.4651270000001659</v>
      </c>
      <c r="I18" s="93">
        <f t="shared" si="5"/>
        <v>4.6763029999997343</v>
      </c>
      <c r="J18" s="93">
        <f t="shared" si="5"/>
        <v>7.4102409999998144</v>
      </c>
      <c r="K18" s="93">
        <f t="shared" si="5"/>
        <v>7.617966000000024</v>
      </c>
      <c r="L18" s="93">
        <f t="shared" si="5"/>
        <v>7.217401000000109</v>
      </c>
      <c r="M18" s="93">
        <f t="shared" si="5"/>
        <v>2.1365390000000843</v>
      </c>
      <c r="N18" s="93">
        <f t="shared" si="5"/>
        <v>-0.60972500000002583</v>
      </c>
      <c r="O18" s="93">
        <f t="shared" si="5"/>
        <v>-2.5881759999999758</v>
      </c>
      <c r="P18" s="93">
        <f t="shared" si="5"/>
        <v>1.0004539999999906</v>
      </c>
      <c r="Q18" s="93">
        <f t="shared" si="5"/>
        <v>-2.6370050000000447</v>
      </c>
      <c r="R18" s="93">
        <f t="shared" si="5"/>
        <v>-2.5056330000001026</v>
      </c>
      <c r="S18" s="93">
        <f t="shared" si="5"/>
        <v>-0.79798700000014833</v>
      </c>
      <c r="T18" s="93">
        <f t="shared" si="3"/>
        <v>2.0365649999998823</v>
      </c>
      <c r="U18" s="93">
        <f t="shared" si="3"/>
        <v>0.75575500000013562</v>
      </c>
      <c r="V18" s="93">
        <f t="shared" si="3"/>
        <v>0.23728800000003503</v>
      </c>
      <c r="W18" s="93">
        <f t="shared" si="3"/>
        <v>-0.31064000000014858</v>
      </c>
      <c r="X18" s="93">
        <f t="shared" si="3"/>
        <v>-1.8906210000000101</v>
      </c>
      <c r="Y18" s="93">
        <f t="shared" si="3"/>
        <v>-4.8776049999999032</v>
      </c>
      <c r="Z18" s="93">
        <f t="shared" si="3"/>
        <v>-3.9722189999999955</v>
      </c>
      <c r="AA18" s="93">
        <f t="shared" si="3"/>
        <v>-4.0743669999999383</v>
      </c>
      <c r="AB18" s="93">
        <f t="shared" si="3"/>
        <v>-2.4962020000000393</v>
      </c>
      <c r="AC18" s="93">
        <f t="shared" si="3"/>
        <v>-4.5917400000000725</v>
      </c>
      <c r="AD18" s="93">
        <f t="shared" si="3"/>
        <v>-5.3857949999999164</v>
      </c>
      <c r="AE18" s="93">
        <f t="shared" si="3"/>
        <v>-5.6257590000001301</v>
      </c>
      <c r="AF18" s="93">
        <f t="shared" si="3"/>
        <v>-3.1822419999998601</v>
      </c>
      <c r="AG18" s="93">
        <f t="shared" si="3"/>
        <v>-3.3932170000000497</v>
      </c>
      <c r="AH18" s="93">
        <f t="shared" si="3"/>
        <v>-4.6322999999997592</v>
      </c>
      <c r="AI18" s="93">
        <f t="shared" si="3"/>
        <v>-3.4129069999999047</v>
      </c>
      <c r="AJ18" s="93">
        <f t="shared" si="3"/>
        <v>0.1530049999998937</v>
      </c>
      <c r="AK18" s="93">
        <f t="shared" si="3"/>
        <v>3.7742570000000342</v>
      </c>
      <c r="AL18" s="93">
        <f t="shared" si="3"/>
        <v>4.6499559999999747</v>
      </c>
      <c r="AM18" s="93">
        <f t="shared" si="3"/>
        <v>1.7440919999999096</v>
      </c>
      <c r="AN18" s="93">
        <f t="shared" si="3"/>
        <v>-1.5323520000001736</v>
      </c>
      <c r="AO18" s="93">
        <f t="shared" si="3"/>
        <v>-2.692506000000094</v>
      </c>
      <c r="AP18" s="93">
        <f t="shared" si="3"/>
        <v>-4.3411189999999351</v>
      </c>
      <c r="AQ18" s="93">
        <f t="shared" si="3"/>
        <v>-1.3670190000001412</v>
      </c>
      <c r="AR18" s="93">
        <f t="shared" si="3"/>
        <v>-7.4446999999963737E-2</v>
      </c>
      <c r="AS18" s="93">
        <f t="shared" si="3"/>
        <v>0.52629700000011326</v>
      </c>
      <c r="AT18" s="93">
        <f t="shared" si="3"/>
        <v>0.46572399999990921</v>
      </c>
      <c r="AU18" s="93">
        <f t="shared" si="3"/>
        <v>0.61970300000007228</v>
      </c>
      <c r="AV18" s="93">
        <f t="shared" si="3"/>
        <v>2.8019810000000689</v>
      </c>
      <c r="AW18" s="93">
        <f t="shared" si="3"/>
        <v>2.2019350000000486</v>
      </c>
      <c r="AX18" s="93">
        <f t="shared" si="3"/>
        <v>-0.34585500000002867</v>
      </c>
      <c r="AY18" s="93">
        <f t="shared" si="3"/>
        <v>-2.9210250000000997</v>
      </c>
      <c r="AZ18" s="93">
        <f t="shared" si="3"/>
        <v>-7.6344079999998939</v>
      </c>
      <c r="BA18" s="93">
        <f t="shared" si="3"/>
        <v>-10.380847000000017</v>
      </c>
      <c r="BB18" s="93">
        <f t="shared" si="3"/>
        <v>-13.348502000000053</v>
      </c>
      <c r="BC18" s="93">
        <f t="shared" si="3"/>
        <v>-13.621689999999944</v>
      </c>
      <c r="BD18" s="93">
        <f t="shared" si="3"/>
        <v>-12.020844000000011</v>
      </c>
      <c r="BE18" s="93">
        <f t="shared" si="3"/>
        <v>-6.7013859999999568</v>
      </c>
      <c r="BF18" s="93">
        <f t="shared" si="3"/>
        <v>-4.3319239999998445</v>
      </c>
      <c r="BG18" s="93">
        <f t="shared" si="3"/>
        <v>-2.9807630000000245</v>
      </c>
      <c r="BH18" s="93">
        <f t="shared" si="3"/>
        <v>2.3189680000000408</v>
      </c>
      <c r="BI18" s="93">
        <f t="shared" si="3"/>
        <v>1.4741129999999885</v>
      </c>
      <c r="BJ18" s="93">
        <f t="shared" si="3"/>
        <v>2.0908979999999247</v>
      </c>
      <c r="BK18" s="93">
        <f t="shared" si="3"/>
        <v>1.8673000000035245E-2</v>
      </c>
      <c r="BL18" s="93">
        <f t="shared" si="3"/>
        <v>-3.8240769999999884</v>
      </c>
      <c r="BM18" s="93">
        <f t="shared" si="3"/>
        <v>-4.0177380000000085</v>
      </c>
      <c r="BN18" s="93">
        <f t="shared" si="3"/>
        <v>-7.4259249999997792</v>
      </c>
      <c r="BO18" s="93">
        <f t="shared" si="3"/>
        <v>-6.6551230000001169</v>
      </c>
      <c r="BP18" s="93">
        <f t="shared" si="3"/>
        <v>-2.5157299999999623</v>
      </c>
      <c r="BQ18" s="93">
        <f t="shared" si="4"/>
        <v>-2.033064999999965</v>
      </c>
      <c r="BR18" s="93">
        <f t="shared" si="4"/>
        <v>-0.60286199999995915</v>
      </c>
      <c r="BS18" s="93">
        <f t="shared" si="4"/>
        <v>9.0385999999853084E-2</v>
      </c>
      <c r="BT18" s="93">
        <f t="shared" si="4"/>
        <v>-9.8414999999931752E-2</v>
      </c>
      <c r="BU18" s="93">
        <f t="shared" si="4"/>
        <v>-0.50036799999998038</v>
      </c>
      <c r="BV18" s="93">
        <f t="shared" si="4"/>
        <v>-1.8389099999999416</v>
      </c>
      <c r="BW18" s="93">
        <f t="shared" si="4"/>
        <v>-3.0067709999998442</v>
      </c>
      <c r="BX18" s="93">
        <f t="shared" si="4"/>
        <v>-3.0652940000002218</v>
      </c>
      <c r="BY18" s="93">
        <f t="shared" si="4"/>
        <v>-3.6766940000001114</v>
      </c>
      <c r="BZ18" s="93">
        <f t="shared" si="4"/>
        <v>-7.2431100000001152</v>
      </c>
      <c r="CA18" s="93">
        <f t="shared" si="4"/>
        <v>-7.2861910000001444</v>
      </c>
      <c r="CB18" s="93">
        <f t="shared" si="4"/>
        <v>-8.2350689999999531</v>
      </c>
      <c r="CC18" s="93">
        <f t="shared" si="4"/>
        <v>-4.2055150000001049</v>
      </c>
      <c r="CD18" s="93">
        <f t="shared" si="4"/>
        <v>-7.5939799999998741</v>
      </c>
      <c r="CE18" s="93">
        <f t="shared" si="4"/>
        <v>-6.3600200000000768</v>
      </c>
      <c r="CF18" s="93">
        <f t="shared" si="4"/>
        <v>-6.0122730000000502</v>
      </c>
      <c r="CG18" s="93">
        <f t="shared" si="4"/>
        <v>-4.5319050000000516</v>
      </c>
      <c r="CH18" s="93">
        <f t="shared" si="4"/>
        <v>-4.1657620000000861</v>
      </c>
      <c r="CI18" s="93">
        <f t="shared" si="4"/>
        <v>-3.7362630000000081</v>
      </c>
      <c r="CJ18" s="93">
        <f t="shared" si="4"/>
        <v>-4.7898849999999129</v>
      </c>
      <c r="CK18" s="93">
        <f t="shared" si="4"/>
        <v>-4.5707830000000058</v>
      </c>
      <c r="CL18" s="93">
        <f t="shared" si="4"/>
        <v>-7.8558209999999917</v>
      </c>
      <c r="CM18" s="93">
        <f t="shared" si="4"/>
        <v>-9.1534880000001522</v>
      </c>
      <c r="CN18" s="93">
        <f t="shared" si="4"/>
        <v>-5.2519890000000942</v>
      </c>
      <c r="CO18" s="93">
        <f t="shared" si="4"/>
        <v>0</v>
      </c>
      <c r="CP18" s="93">
        <f t="shared" si="4"/>
        <v>0</v>
      </c>
      <c r="CQ18" s="93">
        <f t="shared" si="4"/>
        <v>0</v>
      </c>
      <c r="CR18" s="93">
        <f t="shared" si="4"/>
        <v>0</v>
      </c>
      <c r="CS18" s="93">
        <f t="shared" si="4"/>
        <v>0</v>
      </c>
      <c r="CT18" s="93">
        <f t="shared" si="4"/>
        <v>0</v>
      </c>
      <c r="CU18" s="93">
        <f t="shared" si="4"/>
        <v>0</v>
      </c>
      <c r="CV18" s="85"/>
    </row>
    <row r="19" spans="1:100" ht="14.25" x14ac:dyDescent="0.2">
      <c r="B19" s="82"/>
      <c r="C19" s="92" t="s">
        <v>75</v>
      </c>
      <c r="D19" s="93">
        <f t="shared" si="5"/>
        <v>9.8724240000001373</v>
      </c>
      <c r="E19" s="93">
        <f t="shared" si="3"/>
        <v>5.5421749999998156</v>
      </c>
      <c r="F19" s="93">
        <f t="shared" si="3"/>
        <v>5.1936040000000503</v>
      </c>
      <c r="G19" s="93">
        <f t="shared" si="3"/>
        <v>5.0779709999999341</v>
      </c>
      <c r="H19" s="93">
        <f t="shared" si="3"/>
        <v>5.2828890000000683</v>
      </c>
      <c r="I19" s="93">
        <f t="shared" si="3"/>
        <v>5.6015990000000784</v>
      </c>
      <c r="J19" s="93">
        <f t="shared" si="3"/>
        <v>6.9260979999999108</v>
      </c>
      <c r="K19" s="93">
        <f t="shared" si="3"/>
        <v>8.4367479999998523</v>
      </c>
      <c r="L19" s="93">
        <f t="shared" si="3"/>
        <v>4.7193430000002081</v>
      </c>
      <c r="M19" s="93">
        <f t="shared" si="3"/>
        <v>3.511426000000256</v>
      </c>
      <c r="N19" s="93">
        <f t="shared" si="3"/>
        <v>5.8132390000000669</v>
      </c>
      <c r="O19" s="93">
        <f t="shared" si="3"/>
        <v>3.3822079999999914</v>
      </c>
      <c r="P19" s="93">
        <f t="shared" si="3"/>
        <v>0.7490099999999984</v>
      </c>
      <c r="Q19" s="93">
        <f t="shared" si="3"/>
        <v>-1.549351999999999</v>
      </c>
      <c r="R19" s="93">
        <f t="shared" si="3"/>
        <v>-2.9334089999999833</v>
      </c>
      <c r="S19" s="93">
        <f t="shared" si="3"/>
        <v>1.0236179999999422</v>
      </c>
      <c r="T19" s="93">
        <f t="shared" si="3"/>
        <v>0.49501499999996668</v>
      </c>
      <c r="U19" s="93">
        <f t="shared" si="3"/>
        <v>3.6155999999891719E-2</v>
      </c>
      <c r="V19" s="93">
        <f t="shared" si="3"/>
        <v>-1.7285429999999451</v>
      </c>
      <c r="W19" s="93">
        <f t="shared" si="3"/>
        <v>-9.6763999999893713E-2</v>
      </c>
      <c r="X19" s="93">
        <f t="shared" si="3"/>
        <v>-2.1494819999998072</v>
      </c>
      <c r="Y19" s="93">
        <f t="shared" si="3"/>
        <v>-0.90186500000004344</v>
      </c>
      <c r="Z19" s="93">
        <f t="shared" si="3"/>
        <v>-0.65055099999995036</v>
      </c>
      <c r="AA19" s="93">
        <f t="shared" si="3"/>
        <v>-1.8293700000001536</v>
      </c>
      <c r="AB19" s="93">
        <f t="shared" si="3"/>
        <v>0</v>
      </c>
      <c r="AC19" s="93">
        <f t="shared" si="3"/>
        <v>-4.6354609999998502</v>
      </c>
      <c r="AD19" s="93">
        <f t="shared" si="3"/>
        <v>8.7517000000048029E-2</v>
      </c>
      <c r="AE19" s="93">
        <f t="shared" si="3"/>
        <v>0.25534199999992779</v>
      </c>
      <c r="AF19" s="93">
        <f t="shared" si="3"/>
        <v>-2.2336549999999988</v>
      </c>
      <c r="AG19" s="93">
        <f t="shared" si="3"/>
        <v>-4.5193500000000313</v>
      </c>
      <c r="AH19" s="93">
        <f t="shared" si="3"/>
        <v>-4.4556279999999333</v>
      </c>
      <c r="AI19" s="93">
        <f t="shared" si="3"/>
        <v>-4.9330230000000483</v>
      </c>
      <c r="AJ19" s="93">
        <f t="shared" si="3"/>
        <v>-5.8468410000000404</v>
      </c>
      <c r="AK19" s="93">
        <f t="shared" si="3"/>
        <v>-5.4876270000002023</v>
      </c>
      <c r="AL19" s="93">
        <f t="shared" si="3"/>
        <v>-4.5892180000000735</v>
      </c>
      <c r="AM19" s="93">
        <f t="shared" si="3"/>
        <v>-2.6777540000000499</v>
      </c>
      <c r="AN19" s="93">
        <f t="shared" si="3"/>
        <v>-0.56750800000008894</v>
      </c>
      <c r="AO19" s="93">
        <f t="shared" si="3"/>
        <v>0.20705099999997856</v>
      </c>
      <c r="AP19" s="93">
        <f t="shared" si="3"/>
        <v>-0.67217799999980343</v>
      </c>
      <c r="AQ19" s="93">
        <f t="shared" si="3"/>
        <v>0.28514800000004925</v>
      </c>
      <c r="AR19" s="93">
        <f t="shared" si="3"/>
        <v>-1.9194370000000163</v>
      </c>
      <c r="AS19" s="93">
        <f t="shared" si="3"/>
        <v>-1.6973869999999351</v>
      </c>
      <c r="AT19" s="93">
        <f t="shared" si="3"/>
        <v>1.3599000000112937E-2</v>
      </c>
      <c r="AU19" s="93">
        <f t="shared" si="3"/>
        <v>0.10435400000005757</v>
      </c>
      <c r="AV19" s="93">
        <f t="shared" si="3"/>
        <v>2.1054920000001403</v>
      </c>
      <c r="AW19" s="93">
        <f t="shared" si="3"/>
        <v>1.0280010000001312</v>
      </c>
      <c r="AX19" s="93">
        <f t="shared" si="3"/>
        <v>0.14487099999973907</v>
      </c>
      <c r="AY19" s="93">
        <f t="shared" si="3"/>
        <v>0.40806900000006863</v>
      </c>
      <c r="AZ19" s="93">
        <f t="shared" si="3"/>
        <v>-1.9104210000000421</v>
      </c>
      <c r="BA19" s="93">
        <f t="shared" si="3"/>
        <v>0.13888499999995929</v>
      </c>
      <c r="BB19" s="93">
        <f t="shared" si="3"/>
        <v>-1.5556569999999965</v>
      </c>
      <c r="BC19" s="93">
        <f t="shared" si="3"/>
        <v>-2.9791210000000774</v>
      </c>
      <c r="BD19" s="93">
        <f t="shared" si="3"/>
        <v>-4.2652070000000322</v>
      </c>
      <c r="BE19" s="93">
        <f t="shared" si="3"/>
        <v>-7.5223709999999073</v>
      </c>
      <c r="BF19" s="93">
        <f t="shared" si="3"/>
        <v>-7.7550210000001698</v>
      </c>
      <c r="BG19" s="93">
        <f t="shared" si="3"/>
        <v>-9.9104569999999512</v>
      </c>
      <c r="BH19" s="93">
        <f t="shared" si="3"/>
        <v>-7.5166990000000169</v>
      </c>
      <c r="BI19" s="93">
        <f t="shared" si="3"/>
        <v>-6.9440250000000106</v>
      </c>
      <c r="BJ19" s="93">
        <f t="shared" si="3"/>
        <v>-7.084822000000031</v>
      </c>
      <c r="BK19" s="93">
        <f t="shared" si="3"/>
        <v>-5.4554369999998471</v>
      </c>
      <c r="BL19" s="93">
        <f t="shared" si="3"/>
        <v>-6.3612560000001395</v>
      </c>
      <c r="BM19" s="93">
        <f t="shared" si="3"/>
        <v>-4.5299349999997958</v>
      </c>
      <c r="BN19" s="93">
        <f t="shared" si="3"/>
        <v>-5.9169799999999668</v>
      </c>
      <c r="BO19" s="93">
        <f t="shared" si="3"/>
        <v>-5.5813790000000836</v>
      </c>
      <c r="BP19" s="93">
        <f t="shared" si="3"/>
        <v>-6.2267829999999549</v>
      </c>
      <c r="BQ19" s="93">
        <f t="shared" si="4"/>
        <v>-4.9153320000000349</v>
      </c>
      <c r="BR19" s="93">
        <f t="shared" si="4"/>
        <v>-5.686439000000064</v>
      </c>
      <c r="BS19" s="93">
        <f t="shared" si="4"/>
        <v>-5.6735010000002148</v>
      </c>
      <c r="BT19" s="93">
        <f t="shared" si="4"/>
        <v>-3.6999490000000606</v>
      </c>
      <c r="BU19" s="93">
        <f t="shared" si="4"/>
        <v>-4.0629089999999906</v>
      </c>
      <c r="BV19" s="93">
        <f t="shared" si="4"/>
        <v>-4.7123449999999139</v>
      </c>
      <c r="BW19" s="93">
        <f t="shared" si="4"/>
        <v>-5.8770680000002358</v>
      </c>
      <c r="BX19" s="93">
        <f t="shared" si="4"/>
        <v>-8.1302650000002359</v>
      </c>
      <c r="BY19" s="93">
        <f t="shared" si="4"/>
        <v>-7.1045579999999973</v>
      </c>
      <c r="BZ19" s="93">
        <f t="shared" si="4"/>
        <v>-6.569197000000031</v>
      </c>
      <c r="CA19" s="93">
        <f t="shared" si="4"/>
        <v>-5.531223999999952</v>
      </c>
      <c r="CB19" s="93">
        <f t="shared" si="4"/>
        <v>-6.1268059999999878</v>
      </c>
      <c r="CC19" s="93">
        <f t="shared" si="4"/>
        <v>-6.902035000000069</v>
      </c>
      <c r="CD19" s="93">
        <f t="shared" si="4"/>
        <v>-6.9106409999999414</v>
      </c>
      <c r="CE19" s="93">
        <f t="shared" si="4"/>
        <v>-7.2987709999999879</v>
      </c>
      <c r="CF19" s="93">
        <f t="shared" si="4"/>
        <v>-7.967057000000068</v>
      </c>
      <c r="CG19" s="93">
        <f t="shared" si="4"/>
        <v>-9.4772559999998975</v>
      </c>
      <c r="CH19" s="93">
        <f t="shared" si="4"/>
        <v>-7.9554040000000441</v>
      </c>
      <c r="CI19" s="93">
        <f t="shared" si="4"/>
        <v>-6.3268829999999525</v>
      </c>
      <c r="CJ19" s="93">
        <f t="shared" si="4"/>
        <v>-6.1305899999999838</v>
      </c>
      <c r="CK19" s="93">
        <f t="shared" si="4"/>
        <v>-5.8318699999999808</v>
      </c>
      <c r="CL19" s="93">
        <f t="shared" si="4"/>
        <v>-6.2551950000000716</v>
      </c>
      <c r="CM19" s="93">
        <f t="shared" si="4"/>
        <v>-4.8802659999998923</v>
      </c>
      <c r="CN19" s="93">
        <f t="shared" si="4"/>
        <v>-4.2915610000000015</v>
      </c>
      <c r="CO19" s="93">
        <f t="shared" si="4"/>
        <v>0</v>
      </c>
      <c r="CP19" s="93">
        <f t="shared" si="4"/>
        <v>0</v>
      </c>
      <c r="CQ19" s="93">
        <f t="shared" si="4"/>
        <v>0</v>
      </c>
      <c r="CR19" s="93">
        <f t="shared" si="4"/>
        <v>0</v>
      </c>
      <c r="CS19" s="93">
        <f t="shared" si="4"/>
        <v>0</v>
      </c>
      <c r="CT19" s="93">
        <f t="shared" si="4"/>
        <v>0</v>
      </c>
      <c r="CU19" s="93">
        <f t="shared" si="4"/>
        <v>0</v>
      </c>
      <c r="CV19" s="85"/>
    </row>
    <row r="20" spans="1:100" ht="14.25" x14ac:dyDescent="0.2">
      <c r="B20" s="82"/>
      <c r="C20" s="92" t="s">
        <v>76</v>
      </c>
      <c r="D20" s="93">
        <f t="shared" si="5"/>
        <v>1.8407400000000962</v>
      </c>
      <c r="E20" s="93">
        <f t="shared" si="3"/>
        <v>1.8848729999999705</v>
      </c>
      <c r="F20" s="93">
        <f t="shared" si="3"/>
        <v>2.5043650000000071</v>
      </c>
      <c r="G20" s="93">
        <f t="shared" si="3"/>
        <v>3.3292969999999968</v>
      </c>
      <c r="H20" s="93">
        <f t="shared" si="3"/>
        <v>2.2504180000000815</v>
      </c>
      <c r="I20" s="93">
        <f t="shared" si="3"/>
        <v>-0.67708100000004379</v>
      </c>
      <c r="J20" s="93">
        <f t="shared" si="3"/>
        <v>1.697640999999976</v>
      </c>
      <c r="K20" s="93">
        <f t="shared" si="3"/>
        <v>3.0823769999999513</v>
      </c>
      <c r="L20" s="93">
        <f t="shared" si="3"/>
        <v>2.400908999999956</v>
      </c>
      <c r="M20" s="93">
        <f t="shared" si="3"/>
        <v>3.2904989999999543</v>
      </c>
      <c r="N20" s="93">
        <f t="shared" si="3"/>
        <v>7.9680759999998827</v>
      </c>
      <c r="O20" s="93">
        <f t="shared" si="3"/>
        <v>2.2818080000001828</v>
      </c>
      <c r="P20" s="93">
        <f t="shared" si="3"/>
        <v>3.6364590000000589</v>
      </c>
      <c r="Q20" s="93">
        <f t="shared" si="3"/>
        <v>-8.1231999999999971E-2</v>
      </c>
      <c r="R20" s="93">
        <f t="shared" si="3"/>
        <v>0.29630700000006982</v>
      </c>
      <c r="S20" s="93">
        <f t="shared" si="3"/>
        <v>-9.7717000000102416E-2</v>
      </c>
      <c r="T20" s="93">
        <f t="shared" si="3"/>
        <v>1.070756000000074</v>
      </c>
      <c r="U20" s="93">
        <f t="shared" si="3"/>
        <v>1.8702570000000378</v>
      </c>
      <c r="V20" s="93">
        <f t="shared" si="3"/>
        <v>1.1277000000000044</v>
      </c>
      <c r="W20" s="93">
        <f t="shared" si="3"/>
        <v>0.56009599999993043</v>
      </c>
      <c r="X20" s="93">
        <f t="shared" si="3"/>
        <v>-2.0807110000000648</v>
      </c>
      <c r="Y20" s="93">
        <f t="shared" si="3"/>
        <v>-3.2293839999999818</v>
      </c>
      <c r="Z20" s="93">
        <f t="shared" si="3"/>
        <v>-5.9656399999998939</v>
      </c>
      <c r="AA20" s="93">
        <f t="shared" si="3"/>
        <v>-4.7086550000001353</v>
      </c>
      <c r="AB20" s="93">
        <f t="shared" si="3"/>
        <v>-4.5768379999999524</v>
      </c>
      <c r="AC20" s="93">
        <f t="shared" si="3"/>
        <v>-2.444189999999935</v>
      </c>
      <c r="AD20" s="93">
        <f t="shared" si="3"/>
        <v>-2.1535600000000841</v>
      </c>
      <c r="AE20" s="93">
        <f t="shared" si="3"/>
        <v>-2.1523260000001301</v>
      </c>
      <c r="AF20" s="93">
        <f t="shared" si="3"/>
        <v>-1.404796000000033</v>
      </c>
      <c r="AG20" s="93">
        <f t="shared" si="3"/>
        <v>-2.1285870000001523</v>
      </c>
      <c r="AH20" s="93">
        <f t="shared" ref="AH20:BP20" si="6">IF(AH10=0,0,AH10-AH9)</f>
        <v>-2.1231699999998455</v>
      </c>
      <c r="AI20" s="93">
        <f t="shared" si="6"/>
        <v>-5.4438989999998739</v>
      </c>
      <c r="AJ20" s="93">
        <f t="shared" si="6"/>
        <v>-6.0203229999999621</v>
      </c>
      <c r="AK20" s="93">
        <f t="shared" si="6"/>
        <v>-5.436963999999989</v>
      </c>
      <c r="AL20" s="93">
        <f t="shared" si="6"/>
        <v>-6.6651880000001711</v>
      </c>
      <c r="AM20" s="93">
        <f t="shared" si="6"/>
        <v>-7.3050760000000992</v>
      </c>
      <c r="AN20" s="93">
        <f t="shared" si="6"/>
        <v>-6.9668839999999363</v>
      </c>
      <c r="AO20" s="93">
        <f t="shared" si="6"/>
        <v>-7.1455600000000459</v>
      </c>
      <c r="AP20" s="93">
        <f t="shared" si="6"/>
        <v>-8.5956250000000409</v>
      </c>
      <c r="AQ20" s="93">
        <f t="shared" si="6"/>
        <v>-7.8349630000000161</v>
      </c>
      <c r="AR20" s="93">
        <f t="shared" si="6"/>
        <v>-4.8108199999998078</v>
      </c>
      <c r="AS20" s="93">
        <f t="shared" si="6"/>
        <v>-3.8075890000002346</v>
      </c>
      <c r="AT20" s="93">
        <f t="shared" si="6"/>
        <v>-3.3443459999998595</v>
      </c>
      <c r="AU20" s="93">
        <f t="shared" si="6"/>
        <v>-3.2575580000000173</v>
      </c>
      <c r="AV20" s="93">
        <f t="shared" si="6"/>
        <v>-2.3393519999999626</v>
      </c>
      <c r="AW20" s="93">
        <f t="shared" si="6"/>
        <v>-2.108346999999867</v>
      </c>
      <c r="AX20" s="93">
        <f t="shared" si="6"/>
        <v>-2.689783000000034</v>
      </c>
      <c r="AY20" s="93">
        <f t="shared" si="6"/>
        <v>-2.5920330000001286</v>
      </c>
      <c r="AZ20" s="93">
        <f t="shared" si="6"/>
        <v>-2.9411549999999806</v>
      </c>
      <c r="BA20" s="93">
        <f t="shared" si="6"/>
        <v>-2.9066420000000335</v>
      </c>
      <c r="BB20" s="93">
        <f t="shared" si="6"/>
        <v>-1.902178000000049</v>
      </c>
      <c r="BC20" s="93">
        <f t="shared" si="6"/>
        <v>-1.8757479999999305</v>
      </c>
      <c r="BD20" s="93">
        <f t="shared" si="6"/>
        <v>-0.99828900000011345</v>
      </c>
      <c r="BE20" s="93">
        <f t="shared" si="6"/>
        <v>-1.8807970000000296</v>
      </c>
      <c r="BF20" s="93">
        <f t="shared" si="6"/>
        <v>-0.58310800000003837</v>
      </c>
      <c r="BG20" s="93">
        <f t="shared" si="6"/>
        <v>4.1334000000006199E-2</v>
      </c>
      <c r="BH20" s="93">
        <f t="shared" si="6"/>
        <v>0.31644600000004175</v>
      </c>
      <c r="BI20" s="93">
        <f t="shared" si="6"/>
        <v>0.34723099999996521</v>
      </c>
      <c r="BJ20" s="93">
        <f t="shared" si="6"/>
        <v>-0.87724099999991267</v>
      </c>
      <c r="BK20" s="93">
        <f t="shared" si="6"/>
        <v>-2.6103540000001431</v>
      </c>
      <c r="BL20" s="93">
        <f t="shared" si="6"/>
        <v>-1.6889969999999721</v>
      </c>
      <c r="BM20" s="93">
        <f t="shared" si="6"/>
        <v>6.9203000000015891E-2</v>
      </c>
      <c r="BN20" s="93">
        <f t="shared" si="6"/>
        <v>-0.69078000000001794</v>
      </c>
      <c r="BO20" s="93">
        <f t="shared" si="6"/>
        <v>-4.8025999999822488E-2</v>
      </c>
      <c r="BP20" s="93">
        <f t="shared" si="6"/>
        <v>-1.2447469999999612</v>
      </c>
      <c r="BQ20" s="93">
        <f t="shared" si="4"/>
        <v>-0.92219000000000051</v>
      </c>
      <c r="BR20" s="93">
        <f t="shared" si="4"/>
        <v>-1.1545909999999822</v>
      </c>
      <c r="BS20" s="93">
        <f t="shared" si="4"/>
        <v>-0.74506499999984044</v>
      </c>
      <c r="BT20" s="93">
        <f t="shared" si="4"/>
        <v>-1.3072810000001027</v>
      </c>
      <c r="BU20" s="93">
        <f t="shared" si="4"/>
        <v>-1.2586340000000291</v>
      </c>
      <c r="BV20" s="93">
        <f t="shared" si="4"/>
        <v>-2.4492079999999987</v>
      </c>
      <c r="BW20" s="93">
        <f t="shared" si="4"/>
        <v>-3.6442879999999604</v>
      </c>
      <c r="BX20" s="93">
        <f t="shared" si="4"/>
        <v>-2.2193640000000414</v>
      </c>
      <c r="BY20" s="93">
        <f t="shared" si="4"/>
        <v>-1.9189660000000686</v>
      </c>
      <c r="BZ20" s="93">
        <f t="shared" si="4"/>
        <v>-2.0543670000000702</v>
      </c>
      <c r="CA20" s="93">
        <f t="shared" si="4"/>
        <v>0.17553499999996802</v>
      </c>
      <c r="CB20" s="93">
        <f t="shared" si="4"/>
        <v>-1.0420000000181062E-2</v>
      </c>
      <c r="CC20" s="93">
        <f t="shared" si="4"/>
        <v>2.9120000000034452E-2</v>
      </c>
      <c r="CD20" s="93">
        <f t="shared" si="4"/>
        <v>0.13474100000007638</v>
      </c>
      <c r="CE20" s="93">
        <f t="shared" si="4"/>
        <v>0.11485999999990781</v>
      </c>
      <c r="CF20" s="93">
        <f t="shared" si="4"/>
        <v>0.2294329999999718</v>
      </c>
      <c r="CG20" s="93">
        <f t="shared" si="4"/>
        <v>-1.3642389999999978</v>
      </c>
      <c r="CH20" s="93">
        <f t="shared" si="4"/>
        <v>-0.73345899999981157</v>
      </c>
      <c r="CI20" s="93">
        <f t="shared" si="4"/>
        <v>-1.6219289999999091</v>
      </c>
      <c r="CJ20" s="93">
        <f t="shared" si="4"/>
        <v>-1.9132339999998749</v>
      </c>
      <c r="CK20" s="93">
        <f t="shared" si="4"/>
        <v>-2.6236790000000383</v>
      </c>
      <c r="CL20" s="93">
        <f t="shared" si="4"/>
        <v>-3.2268579999997655</v>
      </c>
      <c r="CM20" s="93">
        <f t="shared" si="4"/>
        <v>-0.81386299999985567</v>
      </c>
      <c r="CN20" s="93">
        <f t="shared" si="4"/>
        <v>-0.33448299999997744</v>
      </c>
      <c r="CO20" s="93">
        <f t="shared" si="4"/>
        <v>0</v>
      </c>
      <c r="CP20" s="93">
        <f t="shared" si="4"/>
        <v>0</v>
      </c>
      <c r="CQ20" s="93">
        <f t="shared" si="4"/>
        <v>0</v>
      </c>
      <c r="CR20" s="93">
        <f t="shared" si="4"/>
        <v>0</v>
      </c>
      <c r="CS20" s="93">
        <f t="shared" si="4"/>
        <v>0</v>
      </c>
      <c r="CT20" s="93">
        <f t="shared" si="4"/>
        <v>0</v>
      </c>
      <c r="CU20" s="93">
        <f t="shared" si="4"/>
        <v>0</v>
      </c>
      <c r="CV20" s="85"/>
    </row>
    <row r="21" spans="1:100" x14ac:dyDescent="0.2">
      <c r="B21" s="79" t="s">
        <v>77</v>
      </c>
      <c r="C21" s="94" t="s">
        <v>78</v>
      </c>
      <c r="D21" s="95">
        <f>SUM(D16:D20)</f>
        <v>17.325608000000329</v>
      </c>
      <c r="E21" s="95">
        <f t="shared" ref="E21:BP21" si="7">SUM(E16:E20)</f>
        <v>14.037621999999828</v>
      </c>
      <c r="F21" s="95">
        <f t="shared" si="7"/>
        <v>9.6173279999999295</v>
      </c>
      <c r="G21" s="95">
        <f t="shared" si="7"/>
        <v>24.809568000000127</v>
      </c>
      <c r="H21" s="95">
        <f t="shared" si="7"/>
        <v>26.592850000000453</v>
      </c>
      <c r="I21" s="95">
        <f t="shared" si="7"/>
        <v>24.725502999999662</v>
      </c>
      <c r="J21" s="95">
        <f t="shared" si="7"/>
        <v>25.813637999999628</v>
      </c>
      <c r="K21" s="95">
        <f t="shared" si="7"/>
        <v>22.049427999999807</v>
      </c>
      <c r="L21" s="95">
        <f t="shared" si="7"/>
        <v>11.945975000000317</v>
      </c>
      <c r="M21" s="95">
        <f t="shared" si="7"/>
        <v>0.58423700000003009</v>
      </c>
      <c r="N21" s="95">
        <f t="shared" si="7"/>
        <v>1.7910480000000462</v>
      </c>
      <c r="O21" s="95">
        <f t="shared" si="7"/>
        <v>-4.7013669999996637</v>
      </c>
      <c r="P21" s="95">
        <f t="shared" si="7"/>
        <v>-3.4469379999995908</v>
      </c>
      <c r="Q21" s="95">
        <f t="shared" si="7"/>
        <v>-2.5176389999999174</v>
      </c>
      <c r="R21" s="95">
        <f t="shared" si="7"/>
        <v>3.9063719999998057</v>
      </c>
      <c r="S21" s="95">
        <f t="shared" si="7"/>
        <v>9.914457999999513</v>
      </c>
      <c r="T21" s="95">
        <f t="shared" si="7"/>
        <v>16.786012000000028</v>
      </c>
      <c r="U21" s="95">
        <f t="shared" si="7"/>
        <v>2.9148590000002059</v>
      </c>
      <c r="V21" s="95">
        <f t="shared" si="7"/>
        <v>-8.3091500000000451</v>
      </c>
      <c r="W21" s="95">
        <f t="shared" si="7"/>
        <v>-16.877817000000277</v>
      </c>
      <c r="X21" s="95">
        <f t="shared" si="7"/>
        <v>-28.898095999999896</v>
      </c>
      <c r="Y21" s="95">
        <f t="shared" si="7"/>
        <v>-27.523963000000094</v>
      </c>
      <c r="Z21" s="95">
        <f t="shared" si="7"/>
        <v>-28.589933999999857</v>
      </c>
      <c r="AA21" s="95">
        <f t="shared" si="7"/>
        <v>-21.885744000000159</v>
      </c>
      <c r="AB21" s="95">
        <f t="shared" si="7"/>
        <v>-18.225934999999936</v>
      </c>
      <c r="AC21" s="95">
        <f t="shared" si="7"/>
        <v>-22.917776000000003</v>
      </c>
      <c r="AD21" s="95">
        <f t="shared" si="7"/>
        <v>-11.920232000000055</v>
      </c>
      <c r="AE21" s="95">
        <f t="shared" si="7"/>
        <v>-13.671726000000376</v>
      </c>
      <c r="AF21" s="95">
        <f t="shared" si="7"/>
        <v>-4.9195419999999785</v>
      </c>
      <c r="AG21" s="95">
        <f t="shared" si="7"/>
        <v>-3.9469410000001517</v>
      </c>
      <c r="AH21" s="95">
        <f t="shared" si="7"/>
        <v>-3.1203539999996792</v>
      </c>
      <c r="AI21" s="95">
        <f t="shared" si="7"/>
        <v>-6.3945429999996577</v>
      </c>
      <c r="AJ21" s="95">
        <f t="shared" si="7"/>
        <v>-8.7454600000000937</v>
      </c>
      <c r="AK21" s="95">
        <f t="shared" si="7"/>
        <v>-4.498951000000261</v>
      </c>
      <c r="AL21" s="95">
        <f t="shared" si="7"/>
        <v>-13.85559000000012</v>
      </c>
      <c r="AM21" s="95">
        <f t="shared" si="7"/>
        <v>-19.398380000000088</v>
      </c>
      <c r="AN21" s="95">
        <f t="shared" si="7"/>
        <v>-28.459198000000015</v>
      </c>
      <c r="AO21" s="95">
        <f t="shared" si="7"/>
        <v>-14.896641000000045</v>
      </c>
      <c r="AP21" s="95">
        <f t="shared" si="7"/>
        <v>-19.366976000000022</v>
      </c>
      <c r="AQ21" s="95">
        <f t="shared" si="7"/>
        <v>-4.6974890000000187</v>
      </c>
      <c r="AR21" s="95">
        <f t="shared" si="7"/>
        <v>-4.8684129999996912</v>
      </c>
      <c r="AS21" s="95">
        <f t="shared" si="7"/>
        <v>7.723310999999967</v>
      </c>
      <c r="AT21" s="95">
        <f t="shared" si="7"/>
        <v>2.4598120000000563</v>
      </c>
      <c r="AU21" s="95">
        <f t="shared" si="7"/>
        <v>-3.9390869999999722</v>
      </c>
      <c r="AV21" s="95">
        <f t="shared" si="7"/>
        <v>-1.4026449999994384</v>
      </c>
      <c r="AW21" s="95">
        <f t="shared" si="7"/>
        <v>-28.440143999999464</v>
      </c>
      <c r="AX21" s="95">
        <f t="shared" si="7"/>
        <v>-35.610826000000088</v>
      </c>
      <c r="AY21" s="95">
        <f t="shared" si="7"/>
        <v>-45.940277000000378</v>
      </c>
      <c r="AZ21" s="95">
        <f t="shared" si="7"/>
        <v>-48.14085600000044</v>
      </c>
      <c r="BA21" s="95">
        <f t="shared" si="7"/>
        <v>-46.18829600000015</v>
      </c>
      <c r="BB21" s="95">
        <f t="shared" si="7"/>
        <v>-36.83259600000008</v>
      </c>
      <c r="BC21" s="95">
        <f t="shared" si="7"/>
        <v>-31.814157999999907</v>
      </c>
      <c r="BD21" s="95">
        <f t="shared" si="7"/>
        <v>-16.825535000000173</v>
      </c>
      <c r="BE21" s="95">
        <f t="shared" si="7"/>
        <v>-10.437085999999908</v>
      </c>
      <c r="BF21" s="95">
        <f t="shared" si="7"/>
        <v>-6.7452759999998761</v>
      </c>
      <c r="BG21" s="95">
        <f t="shared" si="7"/>
        <v>-9.279566000000159</v>
      </c>
      <c r="BH21" s="95">
        <f t="shared" si="7"/>
        <v>-7.2904460000002018</v>
      </c>
      <c r="BI21" s="95">
        <f t="shared" si="7"/>
        <v>-7.6013580000001184</v>
      </c>
      <c r="BJ21" s="95">
        <f t="shared" si="7"/>
        <v>-17.847772000000077</v>
      </c>
      <c r="BK21" s="95">
        <f t="shared" si="7"/>
        <v>-21.770070000000032</v>
      </c>
      <c r="BL21" s="95">
        <f t="shared" si="7"/>
        <v>-25.883942999999817</v>
      </c>
      <c r="BM21" s="95">
        <f t="shared" si="7"/>
        <v>-23.803714999999784</v>
      </c>
      <c r="BN21" s="95">
        <f t="shared" si="7"/>
        <v>-21.332814999999755</v>
      </c>
      <c r="BO21" s="95">
        <f t="shared" si="7"/>
        <v>-15.293668999999909</v>
      </c>
      <c r="BP21" s="95">
        <f t="shared" si="7"/>
        <v>-9.4247189999998682</v>
      </c>
      <c r="BQ21" s="95">
        <f t="shared" ref="BQ21:CU21" si="8">SUM(BQ16:BQ20)</f>
        <v>-0.16113999999981843</v>
      </c>
      <c r="BR21" s="95">
        <f t="shared" si="8"/>
        <v>2.6141419999999016</v>
      </c>
      <c r="BS21" s="95">
        <f t="shared" si="8"/>
        <v>6.1888989999997648</v>
      </c>
      <c r="BT21" s="95">
        <f t="shared" si="8"/>
        <v>2.3093349999996917</v>
      </c>
      <c r="BU21" s="95">
        <f t="shared" si="8"/>
        <v>-1.2006089999997585</v>
      </c>
      <c r="BV21" s="95">
        <f t="shared" si="8"/>
        <v>-7.4590499999999338</v>
      </c>
      <c r="BW21" s="95">
        <f t="shared" si="8"/>
        <v>-12.690335999999888</v>
      </c>
      <c r="BX21" s="95">
        <f t="shared" si="8"/>
        <v>-13.880654000000504</v>
      </c>
      <c r="BY21" s="95">
        <f t="shared" si="8"/>
        <v>-17.93438900000001</v>
      </c>
      <c r="BZ21" s="95">
        <f t="shared" si="8"/>
        <v>-25.393481000000179</v>
      </c>
      <c r="CA21" s="95">
        <f t="shared" si="8"/>
        <v>-27.804343999999901</v>
      </c>
      <c r="CB21" s="95">
        <f t="shared" si="8"/>
        <v>-21.836472000000072</v>
      </c>
      <c r="CC21" s="95">
        <f t="shared" si="8"/>
        <v>-16.052881000000184</v>
      </c>
      <c r="CD21" s="95">
        <f t="shared" si="8"/>
        <v>-15.945013999999901</v>
      </c>
      <c r="CE21" s="95">
        <f t="shared" si="8"/>
        <v>-19.64058799999998</v>
      </c>
      <c r="CF21" s="95">
        <f t="shared" si="8"/>
        <v>-23.144949000000224</v>
      </c>
      <c r="CG21" s="95">
        <f t="shared" si="8"/>
        <v>-20.225650000000087</v>
      </c>
      <c r="CH21" s="95">
        <f t="shared" si="8"/>
        <v>-20.510986999999659</v>
      </c>
      <c r="CI21" s="95">
        <f t="shared" si="8"/>
        <v>-20.26704699999982</v>
      </c>
      <c r="CJ21" s="95">
        <f t="shared" si="8"/>
        <v>-24.482732999999598</v>
      </c>
      <c r="CK21" s="95">
        <f t="shared" si="8"/>
        <v>-20.399693000000184</v>
      </c>
      <c r="CL21" s="95">
        <f t="shared" si="8"/>
        <v>-14.964214000000084</v>
      </c>
      <c r="CM21" s="95">
        <f t="shared" si="8"/>
        <v>-10.75406200000009</v>
      </c>
      <c r="CN21" s="95">
        <f t="shared" si="8"/>
        <v>-19.877688000000035</v>
      </c>
      <c r="CO21" s="95">
        <f t="shared" si="8"/>
        <v>0</v>
      </c>
      <c r="CP21" s="95">
        <f t="shared" si="8"/>
        <v>0</v>
      </c>
      <c r="CQ21" s="95">
        <f t="shared" si="8"/>
        <v>0</v>
      </c>
      <c r="CR21" s="95">
        <f t="shared" si="8"/>
        <v>0</v>
      </c>
      <c r="CS21" s="95">
        <f t="shared" si="8"/>
        <v>0</v>
      </c>
      <c r="CT21" s="95">
        <f t="shared" si="8"/>
        <v>0</v>
      </c>
      <c r="CU21" s="96">
        <f t="shared" si="8"/>
        <v>0</v>
      </c>
    </row>
    <row r="23" spans="1:100" x14ac:dyDescent="0.2">
      <c r="B23" s="97"/>
    </row>
    <row r="24" spans="1:100" x14ac:dyDescent="0.2">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25"/>
      <c r="CP24" s="25"/>
      <c r="CQ24" s="25"/>
      <c r="CR24" s="25"/>
      <c r="CS24" s="25"/>
    </row>
    <row r="25" spans="1:100" x14ac:dyDescent="0.2">
      <c r="A25" s="82" t="s">
        <v>127</v>
      </c>
      <c r="B25" s="25"/>
      <c r="C25" s="98" t="s">
        <v>79</v>
      </c>
      <c r="D25" s="99">
        <f>D11</f>
        <v>1188.6917960955498</v>
      </c>
      <c r="E25" s="99">
        <f t="shared" ref="E25:BP25" si="9">E11</f>
        <v>1114.5050418370538</v>
      </c>
      <c r="F25" s="99">
        <f t="shared" si="9"/>
        <v>994.33891985186153</v>
      </c>
      <c r="G25" s="99">
        <f t="shared" si="9"/>
        <v>1031.8873700706865</v>
      </c>
      <c r="H25" s="99">
        <f t="shared" si="9"/>
        <v>1038.1572494298259</v>
      </c>
      <c r="I25" s="99">
        <f t="shared" si="9"/>
        <v>1061.3614333240471</v>
      </c>
      <c r="J25" s="99">
        <f t="shared" si="9"/>
        <v>1263.8237824717903</v>
      </c>
      <c r="K25" s="99">
        <f t="shared" si="9"/>
        <v>1505.1614280018368</v>
      </c>
      <c r="L25" s="99">
        <f t="shared" si="9"/>
        <v>1613.0017786723367</v>
      </c>
      <c r="M25" s="99">
        <f t="shared" si="9"/>
        <v>1590.9393512265613</v>
      </c>
      <c r="N25" s="99">
        <f t="shared" si="9"/>
        <v>1429.180607258173</v>
      </c>
      <c r="O25" s="99">
        <f t="shared" si="9"/>
        <v>1497.9504086107443</v>
      </c>
      <c r="P25" s="99">
        <f t="shared" si="9"/>
        <v>1190.0364006301763</v>
      </c>
      <c r="Q25" s="99">
        <f t="shared" si="9"/>
        <v>1069.4060105303397</v>
      </c>
      <c r="R25" s="99">
        <f t="shared" si="9"/>
        <v>1010.2767605612337</v>
      </c>
      <c r="S25" s="99">
        <f t="shared" si="9"/>
        <v>1029.6122042942511</v>
      </c>
      <c r="T25" s="99">
        <f t="shared" si="9"/>
        <v>1052.5655335049105</v>
      </c>
      <c r="U25" s="99">
        <f t="shared" si="9"/>
        <v>1049.9389155087608</v>
      </c>
      <c r="V25" s="99">
        <f t="shared" si="9"/>
        <v>1245.4366850040674</v>
      </c>
      <c r="W25" s="99">
        <f t="shared" si="9"/>
        <v>1384.6728536040534</v>
      </c>
      <c r="X25" s="99">
        <f t="shared" si="9"/>
        <v>1495.2899741304768</v>
      </c>
      <c r="Y25" s="99">
        <f t="shared" si="9"/>
        <v>1460.2108143205105</v>
      </c>
      <c r="Z25" s="99">
        <f t="shared" si="9"/>
        <v>1301.9920712208032</v>
      </c>
      <c r="AA25" s="99">
        <f t="shared" si="9"/>
        <v>1355.4574588694277</v>
      </c>
      <c r="AB25" s="99">
        <f t="shared" si="9"/>
        <v>1128.8675385624879</v>
      </c>
      <c r="AC25" s="99">
        <f t="shared" si="9"/>
        <v>1050.3459289065768</v>
      </c>
      <c r="AD25" s="99">
        <f t="shared" si="9"/>
        <v>955.00601479539944</v>
      </c>
      <c r="AE25" s="99">
        <f t="shared" si="9"/>
        <v>994.35286484499852</v>
      </c>
      <c r="AF25" s="99">
        <f t="shared" si="9"/>
        <v>998.03754749484494</v>
      </c>
      <c r="AG25" s="99">
        <f t="shared" si="9"/>
        <v>1051.6487341240472</v>
      </c>
      <c r="AH25" s="99">
        <f t="shared" si="9"/>
        <v>1222.4392291030003</v>
      </c>
      <c r="AI25" s="99">
        <f t="shared" si="9"/>
        <v>1425.5082224861201</v>
      </c>
      <c r="AJ25" s="99">
        <f t="shared" si="9"/>
        <v>1570.1677692092669</v>
      </c>
      <c r="AK25" s="99">
        <f t="shared" si="9"/>
        <v>1510.3237433013753</v>
      </c>
      <c r="AL25" s="99">
        <f t="shared" si="9"/>
        <v>1410.0829335689814</v>
      </c>
      <c r="AM25" s="99">
        <f t="shared" si="9"/>
        <v>1413.8448664238906</v>
      </c>
      <c r="AN25" s="99">
        <f t="shared" si="9"/>
        <v>1166.0324476208948</v>
      </c>
      <c r="AO25" s="99">
        <f t="shared" si="9"/>
        <v>1019.7123789078955</v>
      </c>
      <c r="AP25" s="99">
        <f t="shared" si="9"/>
        <v>935.57259445075476</v>
      </c>
      <c r="AQ25" s="99">
        <f t="shared" si="9"/>
        <v>987.98028598422638</v>
      </c>
      <c r="AR25" s="99">
        <f t="shared" si="9"/>
        <v>980.07001239930059</v>
      </c>
      <c r="AS25" s="99">
        <f t="shared" si="9"/>
        <v>1062.8746396418171</v>
      </c>
      <c r="AT25" s="99">
        <f t="shared" si="9"/>
        <v>1257.6180436713589</v>
      </c>
      <c r="AU25" s="99">
        <f t="shared" si="9"/>
        <v>1418.1518073285504</v>
      </c>
      <c r="AV25" s="99">
        <f t="shared" si="9"/>
        <v>1587.5855455196825</v>
      </c>
      <c r="AW25" s="99">
        <f t="shared" si="9"/>
        <v>1568.6987480534226</v>
      </c>
      <c r="AX25" s="99">
        <f t="shared" si="9"/>
        <v>1331.4667896532756</v>
      </c>
      <c r="AY25" s="99">
        <f t="shared" si="9"/>
        <v>1286.7091380903412</v>
      </c>
      <c r="AZ25" s="99">
        <f t="shared" si="9"/>
        <v>1088.1221152873468</v>
      </c>
      <c r="BA25" s="99">
        <f t="shared" si="9"/>
        <v>995.53294384453636</v>
      </c>
      <c r="BB25" s="99">
        <f t="shared" si="9"/>
        <v>921.92425789501021</v>
      </c>
      <c r="BC25" s="99">
        <f t="shared" si="9"/>
        <v>953.4672482597357</v>
      </c>
      <c r="BD25" s="99">
        <f t="shared" si="9"/>
        <v>963.39568140562312</v>
      </c>
      <c r="BE25" s="99">
        <f t="shared" si="9"/>
        <v>1006.9849216769312</v>
      </c>
      <c r="BF25" s="99">
        <f t="shared" si="9"/>
        <v>1176.4810326081183</v>
      </c>
      <c r="BG25" s="99">
        <f t="shared" si="9"/>
        <v>1331.5105405139971</v>
      </c>
      <c r="BH25" s="99">
        <f t="shared" si="9"/>
        <v>1543.781247970715</v>
      </c>
      <c r="BI25" s="99">
        <f t="shared" si="9"/>
        <v>1582.7486973295718</v>
      </c>
      <c r="BJ25" s="99">
        <f t="shared" si="9"/>
        <v>1367.1878457453552</v>
      </c>
      <c r="BK25" s="99">
        <f t="shared" si="9"/>
        <v>1345.6404907060601</v>
      </c>
      <c r="BL25" s="99">
        <f t="shared" si="9"/>
        <v>1111.5015871547314</v>
      </c>
      <c r="BM25" s="99">
        <f t="shared" si="9"/>
        <v>1042.3627505572128</v>
      </c>
      <c r="BN25" s="99">
        <f t="shared" si="9"/>
        <v>927.40669041107367</v>
      </c>
      <c r="BO25" s="99">
        <f t="shared" si="9"/>
        <v>957.8618487516834</v>
      </c>
      <c r="BP25" s="99">
        <f t="shared" si="9"/>
        <v>973.5480085664783</v>
      </c>
      <c r="BQ25" s="99">
        <f t="shared" ref="BQ25:CN25" si="10">BQ11</f>
        <v>1020.2113296057551</v>
      </c>
      <c r="BR25" s="99">
        <f t="shared" si="10"/>
        <v>1172.5498094980267</v>
      </c>
      <c r="BS25" s="99">
        <f t="shared" si="10"/>
        <v>1421.2462377015488</v>
      </c>
      <c r="BT25" s="99">
        <f t="shared" si="10"/>
        <v>1655.561499546066</v>
      </c>
      <c r="BU25" s="99">
        <f t="shared" si="10"/>
        <v>1512.8213087498407</v>
      </c>
      <c r="BV25" s="99">
        <f t="shared" si="10"/>
        <v>1261.4072281903161</v>
      </c>
      <c r="BW25" s="99">
        <f t="shared" si="10"/>
        <v>1326.1044276280195</v>
      </c>
      <c r="BX25" s="99">
        <f t="shared" si="10"/>
        <v>1044.8615393352547</v>
      </c>
      <c r="BY25" s="99">
        <f t="shared" si="10"/>
        <v>1015.335048133269</v>
      </c>
      <c r="BZ25" s="99">
        <f t="shared" si="10"/>
        <v>937.27568257069549</v>
      </c>
      <c r="CA25" s="99">
        <f t="shared" si="10"/>
        <v>950.69641852971699</v>
      </c>
      <c r="CB25" s="99">
        <f t="shared" si="10"/>
        <v>956.49571921923405</v>
      </c>
      <c r="CC25" s="99">
        <f t="shared" si="10"/>
        <v>965.32395538980825</v>
      </c>
      <c r="CD25" s="99">
        <f t="shared" si="10"/>
        <v>1100.287260394711</v>
      </c>
      <c r="CE25" s="99">
        <f t="shared" si="10"/>
        <v>1238.4340691187767</v>
      </c>
      <c r="CF25" s="99">
        <f t="shared" si="10"/>
        <v>1378.6594882611789</v>
      </c>
      <c r="CG25" s="99">
        <f t="shared" si="10"/>
        <v>1387.0760656514628</v>
      </c>
      <c r="CH25" s="99">
        <f t="shared" si="10"/>
        <v>1324.0019219063699</v>
      </c>
      <c r="CI25" s="99">
        <f t="shared" si="10"/>
        <v>1241.3294806314282</v>
      </c>
      <c r="CJ25" s="99">
        <f t="shared" si="10"/>
        <v>1105.320357185084</v>
      </c>
      <c r="CK25" s="99">
        <f t="shared" si="10"/>
        <v>1041.4977991372862</v>
      </c>
      <c r="CL25" s="99">
        <f t="shared" si="10"/>
        <v>975.02580524825248</v>
      </c>
      <c r="CM25" s="99">
        <f t="shared" si="10"/>
        <v>998.55181725028388</v>
      </c>
      <c r="CN25" s="99">
        <f t="shared" si="10"/>
        <v>968.35422123817727</v>
      </c>
      <c r="CO25" s="25"/>
      <c r="CP25" s="25"/>
      <c r="CQ25" s="25"/>
      <c r="CR25" s="25"/>
      <c r="CS25" s="25"/>
    </row>
    <row r="26" spans="1:100" x14ac:dyDescent="0.2">
      <c r="A26" s="81" t="s">
        <v>80</v>
      </c>
      <c r="B26" s="25"/>
      <c r="C26" s="98" t="s">
        <v>81</v>
      </c>
      <c r="D26" s="99">
        <f>D5-D11</f>
        <v>-8.3454770955497679</v>
      </c>
      <c r="E26" s="99">
        <f t="shared" ref="E26:BK26" si="11">E5-E11</f>
        <v>-5.6179448370537557</v>
      </c>
      <c r="F26" s="99">
        <f t="shared" si="11"/>
        <v>-2.1054618518616053</v>
      </c>
      <c r="G26" s="99">
        <f t="shared" si="11"/>
        <v>-17.014037070686527</v>
      </c>
      <c r="H26" s="99">
        <f t="shared" si="11"/>
        <v>-18.749952429825953</v>
      </c>
      <c r="I26" s="99">
        <f t="shared" si="11"/>
        <v>-16.707306324047067</v>
      </c>
      <c r="J26" s="99">
        <f t="shared" si="11"/>
        <v>-16.265912471790216</v>
      </c>
      <c r="K26" s="99">
        <f t="shared" si="11"/>
        <v>-10.678485001836862</v>
      </c>
      <c r="L26" s="99">
        <f t="shared" si="11"/>
        <v>0.2396623276633818</v>
      </c>
      <c r="M26" s="99">
        <f t="shared" si="11"/>
        <v>11.434726773438797</v>
      </c>
      <c r="N26" s="99">
        <f t="shared" si="11"/>
        <v>9.0058877418271095</v>
      </c>
      <c r="O26" s="99">
        <f t="shared" si="11"/>
        <v>16.017833389255884</v>
      </c>
      <c r="P26" s="100">
        <f t="shared" si="11"/>
        <v>1.817254369823786</v>
      </c>
      <c r="Q26" s="100">
        <f t="shared" si="11"/>
        <v>1.0531514696604063</v>
      </c>
      <c r="R26" s="100">
        <f t="shared" si="11"/>
        <v>-5.289885561233632</v>
      </c>
      <c r="S26" s="100">
        <f t="shared" si="11"/>
        <v>-11.324450294251164</v>
      </c>
      <c r="T26" s="100">
        <f t="shared" si="11"/>
        <v>-18.22743750491054</v>
      </c>
      <c r="U26" s="100">
        <f t="shared" si="11"/>
        <v>-4.3526875087609369</v>
      </c>
      <c r="V26" s="100">
        <f t="shared" si="11"/>
        <v>6.6035989959325434</v>
      </c>
      <c r="W26" s="100">
        <f t="shared" si="11"/>
        <v>14.981590395946569</v>
      </c>
      <c r="X26" s="100">
        <f t="shared" si="11"/>
        <v>26.850385869523279</v>
      </c>
      <c r="Y26" s="100">
        <f t="shared" si="11"/>
        <v>25.524291679489352</v>
      </c>
      <c r="Z26" s="100">
        <f t="shared" si="11"/>
        <v>26.806933779196697</v>
      </c>
      <c r="AA26" s="100">
        <f t="shared" si="11"/>
        <v>20.029526130572322</v>
      </c>
      <c r="AB26" s="101">
        <f t="shared" si="11"/>
        <v>1.6662584375121696</v>
      </c>
      <c r="AC26" s="101">
        <f t="shared" si="11"/>
        <v>7.5099550934232866</v>
      </c>
      <c r="AD26" s="101">
        <f t="shared" si="11"/>
        <v>-2.0890207953995059</v>
      </c>
      <c r="AE26" s="101">
        <f t="shared" si="11"/>
        <v>-0.91471684499845196</v>
      </c>
      <c r="AF26" s="101">
        <f t="shared" si="11"/>
        <v>-9.7209524948449371</v>
      </c>
      <c r="AG26" s="101">
        <f t="shared" si="11"/>
        <v>-11.479991124047274</v>
      </c>
      <c r="AH26" s="101">
        <f t="shared" si="11"/>
        <v>-14.811952103000294</v>
      </c>
      <c r="AI26" s="101">
        <f t="shared" si="11"/>
        <v>-14.516639486120084</v>
      </c>
      <c r="AJ26" s="101">
        <f t="shared" si="11"/>
        <v>-14.2877742092669</v>
      </c>
      <c r="AK26" s="101">
        <f t="shared" si="11"/>
        <v>-17.656414301375435</v>
      </c>
      <c r="AL26" s="101">
        <f t="shared" si="11"/>
        <v>-6.8293145689815447</v>
      </c>
      <c r="AM26" s="101">
        <f t="shared" si="11"/>
        <v>-1.3417094238907339</v>
      </c>
      <c r="AN26" s="102">
        <f t="shared" si="11"/>
        <v>22.416442379105092</v>
      </c>
      <c r="AO26" s="102">
        <f t="shared" si="11"/>
        <v>9.612163092104538</v>
      </c>
      <c r="AP26" s="102">
        <f t="shared" si="11"/>
        <v>14.518537549245252</v>
      </c>
      <c r="AQ26" s="102">
        <f t="shared" si="11"/>
        <v>-0.42254298422631109</v>
      </c>
      <c r="AR26" s="102">
        <f t="shared" si="11"/>
        <v>-0.21062539930062485</v>
      </c>
      <c r="AS26" s="102">
        <f t="shared" si="11"/>
        <v>-13.231469641817284</v>
      </c>
      <c r="AT26" s="102">
        <f t="shared" si="11"/>
        <v>-8.9771936713589184</v>
      </c>
      <c r="AU26" s="102">
        <f t="shared" si="11"/>
        <v>-3.4102323285503644</v>
      </c>
      <c r="AV26" s="102">
        <f t="shared" si="11"/>
        <v>-6.824734519682579</v>
      </c>
      <c r="AW26" s="102">
        <f t="shared" si="11"/>
        <v>20.310641946577334</v>
      </c>
      <c r="AX26" s="102">
        <f t="shared" si="11"/>
        <v>28.710736346724616</v>
      </c>
      <c r="AY26" s="102">
        <f t="shared" si="11"/>
        <v>39.2721359096588</v>
      </c>
      <c r="AZ26" s="103">
        <f t="shared" si="11"/>
        <v>26.2142947126531</v>
      </c>
      <c r="BA26" s="103">
        <f t="shared" si="11"/>
        <v>26.127483155463665</v>
      </c>
      <c r="BB26" s="103">
        <f t="shared" si="11"/>
        <v>18.255059104989869</v>
      </c>
      <c r="BC26" s="103">
        <f t="shared" si="11"/>
        <v>12.601003740264332</v>
      </c>
      <c r="BD26" s="103">
        <f t="shared" si="11"/>
        <v>-2.5876854056231196</v>
      </c>
      <c r="BE26" s="103">
        <f t="shared" si="11"/>
        <v>-9.8544936769312699</v>
      </c>
      <c r="BF26" s="103">
        <f t="shared" si="11"/>
        <v>-16.961790608118235</v>
      </c>
      <c r="BG26" s="103">
        <f t="shared" si="11"/>
        <v>-17.551473513997053</v>
      </c>
      <c r="BH26" s="103">
        <f t="shared" si="11"/>
        <v>-23.818023970715103</v>
      </c>
      <c r="BI26" s="103">
        <f t="shared" si="11"/>
        <v>-24.292338329571749</v>
      </c>
      <c r="BJ26" s="103">
        <f t="shared" si="11"/>
        <v>-9.7021947453552002</v>
      </c>
      <c r="BK26" s="103">
        <f t="shared" si="11"/>
        <v>-5.3456997060600315</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5"/>
      <c r="CP26" s="25"/>
      <c r="CQ26" s="25"/>
      <c r="CR26" s="25"/>
      <c r="CS26" s="25"/>
    </row>
    <row r="27" spans="1:100" x14ac:dyDescent="0.2">
      <c r="A27" s="81" t="s">
        <v>82</v>
      </c>
      <c r="B27" s="25"/>
      <c r="C27" s="104" t="s">
        <v>83</v>
      </c>
      <c r="D27" s="105">
        <v>30</v>
      </c>
      <c r="E27" s="105">
        <v>31</v>
      </c>
      <c r="F27" s="105">
        <v>30</v>
      </c>
      <c r="G27" s="105">
        <v>31</v>
      </c>
      <c r="H27" s="105">
        <v>31</v>
      </c>
      <c r="I27" s="105">
        <v>30</v>
      </c>
      <c r="J27" s="105">
        <v>31</v>
      </c>
      <c r="K27" s="105">
        <v>30</v>
      </c>
      <c r="L27" s="105">
        <v>31</v>
      </c>
      <c r="M27" s="105">
        <v>31</v>
      </c>
      <c r="N27" s="105">
        <v>28</v>
      </c>
      <c r="O27" s="105">
        <v>31</v>
      </c>
      <c r="P27" s="106">
        <v>30</v>
      </c>
      <c r="Q27" s="106">
        <v>31</v>
      </c>
      <c r="R27" s="106">
        <v>30</v>
      </c>
      <c r="S27" s="106">
        <v>31</v>
      </c>
      <c r="T27" s="106">
        <v>31</v>
      </c>
      <c r="U27" s="106">
        <v>30</v>
      </c>
      <c r="V27" s="106">
        <v>31</v>
      </c>
      <c r="W27" s="106">
        <v>30</v>
      </c>
      <c r="X27" s="106">
        <v>31</v>
      </c>
      <c r="Y27" s="106">
        <v>31</v>
      </c>
      <c r="Z27" s="106">
        <v>28</v>
      </c>
      <c r="AA27" s="106">
        <v>31</v>
      </c>
      <c r="AB27" s="107">
        <v>30</v>
      </c>
      <c r="AC27" s="107">
        <v>31</v>
      </c>
      <c r="AD27" s="107">
        <v>30</v>
      </c>
      <c r="AE27" s="107">
        <v>31</v>
      </c>
      <c r="AF27" s="107">
        <v>31</v>
      </c>
      <c r="AG27" s="107">
        <v>30</v>
      </c>
      <c r="AH27" s="107">
        <v>31</v>
      </c>
      <c r="AI27" s="107">
        <v>30</v>
      </c>
      <c r="AJ27" s="107">
        <v>31</v>
      </c>
      <c r="AK27" s="107">
        <v>31</v>
      </c>
      <c r="AL27" s="107">
        <v>28</v>
      </c>
      <c r="AM27" s="107">
        <v>31</v>
      </c>
      <c r="AN27" s="108">
        <v>30</v>
      </c>
      <c r="AO27" s="108">
        <v>31</v>
      </c>
      <c r="AP27" s="108">
        <v>30</v>
      </c>
      <c r="AQ27" s="108">
        <v>31</v>
      </c>
      <c r="AR27" s="108">
        <v>31</v>
      </c>
      <c r="AS27" s="108">
        <v>30</v>
      </c>
      <c r="AT27" s="108">
        <v>31</v>
      </c>
      <c r="AU27" s="108">
        <v>30</v>
      </c>
      <c r="AV27" s="108">
        <v>31</v>
      </c>
      <c r="AW27" s="108">
        <v>31</v>
      </c>
      <c r="AX27" s="108">
        <v>28</v>
      </c>
      <c r="AY27" s="108">
        <v>31</v>
      </c>
      <c r="AZ27" s="109">
        <v>30</v>
      </c>
      <c r="BA27" s="109">
        <v>31</v>
      </c>
      <c r="BB27" s="109">
        <v>30</v>
      </c>
      <c r="BC27" s="109">
        <v>31</v>
      </c>
      <c r="BD27" s="109">
        <v>31</v>
      </c>
      <c r="BE27" s="109">
        <v>30</v>
      </c>
      <c r="BF27" s="109">
        <v>31</v>
      </c>
      <c r="BG27" s="109">
        <v>30</v>
      </c>
      <c r="BH27" s="109">
        <v>31</v>
      </c>
      <c r="BI27" s="109">
        <v>31</v>
      </c>
      <c r="BJ27" s="109">
        <v>28</v>
      </c>
      <c r="BK27" s="109">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5"/>
      <c r="CP27" s="25"/>
      <c r="CQ27" s="25"/>
      <c r="CR27" s="25"/>
      <c r="CS27" s="25"/>
    </row>
    <row r="28" spans="1:100" ht="25.5" x14ac:dyDescent="0.2">
      <c r="A28" s="110" t="s">
        <v>84</v>
      </c>
      <c r="B28" s="25"/>
      <c r="C28" s="104" t="s">
        <v>85</v>
      </c>
      <c r="D28" s="99">
        <f>(SUM($D$26:$O$26))*D27/365</f>
        <v>-4.8317643986684864</v>
      </c>
      <c r="E28" s="99">
        <f t="shared" ref="E28:O28" si="12">(SUM($D$26:$O$26))*E27/365</f>
        <v>-4.9928232119574352</v>
      </c>
      <c r="F28" s="99">
        <f t="shared" si="12"/>
        <v>-4.8317643986684864</v>
      </c>
      <c r="G28" s="99">
        <f t="shared" si="12"/>
        <v>-4.9928232119574352</v>
      </c>
      <c r="H28" s="99">
        <f t="shared" si="12"/>
        <v>-4.9928232119574352</v>
      </c>
      <c r="I28" s="99">
        <f t="shared" si="12"/>
        <v>-4.8317643986684864</v>
      </c>
      <c r="J28" s="99">
        <f t="shared" si="12"/>
        <v>-4.9928232119574352</v>
      </c>
      <c r="K28" s="99">
        <f t="shared" si="12"/>
        <v>-4.8317643986684864</v>
      </c>
      <c r="L28" s="99">
        <f t="shared" si="12"/>
        <v>-4.9928232119574352</v>
      </c>
      <c r="M28" s="99">
        <f t="shared" si="12"/>
        <v>-4.9928232119574352</v>
      </c>
      <c r="N28" s="99">
        <f t="shared" si="12"/>
        <v>-4.5096467720905871</v>
      </c>
      <c r="O28" s="99">
        <f t="shared" si="12"/>
        <v>-4.9928232119574352</v>
      </c>
      <c r="P28" s="100">
        <f>(SUM($P$26:$AA$26))*P27/365</f>
        <v>6.9429264510401651</v>
      </c>
      <c r="Q28" s="100">
        <f t="shared" ref="Q28:AA28" si="13">(SUM($P$26:$AA$26))*Q27/365</f>
        <v>7.1743573327415042</v>
      </c>
      <c r="R28" s="100">
        <f t="shared" si="13"/>
        <v>6.9429264510401651</v>
      </c>
      <c r="S28" s="100">
        <f t="shared" si="13"/>
        <v>7.1743573327415042</v>
      </c>
      <c r="T28" s="100">
        <f t="shared" si="13"/>
        <v>7.1743573327415042</v>
      </c>
      <c r="U28" s="100">
        <f t="shared" si="13"/>
        <v>6.9429264510401651</v>
      </c>
      <c r="V28" s="100">
        <f t="shared" si="13"/>
        <v>7.1743573327415042</v>
      </c>
      <c r="W28" s="100">
        <f t="shared" si="13"/>
        <v>6.9429264510401651</v>
      </c>
      <c r="X28" s="100">
        <f t="shared" si="13"/>
        <v>7.1743573327415042</v>
      </c>
      <c r="Y28" s="100">
        <f t="shared" si="13"/>
        <v>7.1743573327415042</v>
      </c>
      <c r="Z28" s="100">
        <f t="shared" si="13"/>
        <v>6.4800646876374879</v>
      </c>
      <c r="AA28" s="100">
        <f t="shared" si="13"/>
        <v>7.1743573327415042</v>
      </c>
      <c r="AB28" s="101">
        <f>(SUM($AB$26:$AM$26))*AB27/365</f>
        <v>-6.9429264510402504</v>
      </c>
      <c r="AC28" s="101">
        <f t="shared" ref="AC28:AM28" si="14">(SUM($AB$26:$AM$26))*AC27/365</f>
        <v>-7.1743573327415913</v>
      </c>
      <c r="AD28" s="101">
        <f t="shared" si="14"/>
        <v>-6.9429264510402504</v>
      </c>
      <c r="AE28" s="101">
        <f t="shared" si="14"/>
        <v>-7.1743573327415913</v>
      </c>
      <c r="AF28" s="101">
        <f t="shared" si="14"/>
        <v>-7.1743573327415913</v>
      </c>
      <c r="AG28" s="101">
        <f t="shared" si="14"/>
        <v>-6.9429264510402504</v>
      </c>
      <c r="AH28" s="101">
        <f t="shared" si="14"/>
        <v>-7.1743573327415913</v>
      </c>
      <c r="AI28" s="101">
        <f t="shared" si="14"/>
        <v>-6.9429264510402504</v>
      </c>
      <c r="AJ28" s="101">
        <f t="shared" si="14"/>
        <v>-7.1743573327415913</v>
      </c>
      <c r="AK28" s="101">
        <f t="shared" si="14"/>
        <v>-7.1743573327415913</v>
      </c>
      <c r="AL28" s="101">
        <f>(SUM($AB$26:$AM$26))*AL27/365</f>
        <v>-6.480064687637566</v>
      </c>
      <c r="AM28" s="101">
        <f t="shared" si="14"/>
        <v>-7.1743573327415913</v>
      </c>
      <c r="AN28" s="102">
        <f>(SUM($AN$26:$AY$26))*AN27/365</f>
        <v>8.3641527680942094</v>
      </c>
      <c r="AO28" s="102">
        <f>(SUM($AN$26:$AY$26))*AO27/365</f>
        <v>8.6429578603640156</v>
      </c>
      <c r="AP28" s="102">
        <f t="shared" ref="AP28:AY28" si="15">(SUM($AN$26:$AY$26))*AP27/365</f>
        <v>8.3641527680942094</v>
      </c>
      <c r="AQ28" s="102">
        <f t="shared" si="15"/>
        <v>8.6429578603640156</v>
      </c>
      <c r="AR28" s="102">
        <f t="shared" si="15"/>
        <v>8.6429578603640156</v>
      </c>
      <c r="AS28" s="102">
        <f t="shared" si="15"/>
        <v>8.3641527680942094</v>
      </c>
      <c r="AT28" s="102">
        <f t="shared" si="15"/>
        <v>8.6429578603640156</v>
      </c>
      <c r="AU28" s="102">
        <f t="shared" si="15"/>
        <v>8.3641527680942094</v>
      </c>
      <c r="AV28" s="102">
        <f t="shared" si="15"/>
        <v>8.6429578603640156</v>
      </c>
      <c r="AW28" s="102">
        <f t="shared" si="15"/>
        <v>8.6429578603640156</v>
      </c>
      <c r="AX28" s="102">
        <f t="shared" si="15"/>
        <v>7.8065425835545961</v>
      </c>
      <c r="AY28" s="102">
        <f t="shared" si="15"/>
        <v>8.6429578603640156</v>
      </c>
      <c r="AZ28" s="103">
        <f>(SUM($AZ$26:$BK$26))*AZ27/365</f>
        <v>-2.2122624035343121</v>
      </c>
      <c r="BA28" s="103">
        <f t="shared" ref="BA28:BK28" si="16">(SUM($AZ$26:$BK$26))*BA27/365</f>
        <v>-2.2860044836521225</v>
      </c>
      <c r="BB28" s="103">
        <f t="shared" si="16"/>
        <v>-2.2122624035343121</v>
      </c>
      <c r="BC28" s="103">
        <f t="shared" si="16"/>
        <v>-2.2860044836521225</v>
      </c>
      <c r="BD28" s="103">
        <f t="shared" si="16"/>
        <v>-2.2860044836521225</v>
      </c>
      <c r="BE28" s="103">
        <f t="shared" si="16"/>
        <v>-2.2122624035343121</v>
      </c>
      <c r="BF28" s="103">
        <f t="shared" si="16"/>
        <v>-2.2860044836521225</v>
      </c>
      <c r="BG28" s="103">
        <f t="shared" si="16"/>
        <v>-2.2122624035343121</v>
      </c>
      <c r="BH28" s="103">
        <f t="shared" si="16"/>
        <v>-2.2860044836521225</v>
      </c>
      <c r="BI28" s="103">
        <f t="shared" si="16"/>
        <v>-2.2860044836521225</v>
      </c>
      <c r="BJ28" s="103">
        <f t="shared" si="16"/>
        <v>-2.064778243298691</v>
      </c>
      <c r="BK28" s="103">
        <f t="shared" si="16"/>
        <v>-2.2860044836521225</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5"/>
      <c r="CP28" s="25"/>
      <c r="CQ28" s="25"/>
      <c r="CR28" s="25"/>
      <c r="CS28" s="25"/>
    </row>
    <row r="29" spans="1:100" x14ac:dyDescent="0.2">
      <c r="A29" s="169" t="s">
        <v>86</v>
      </c>
      <c r="B29" s="111">
        <v>0.31</v>
      </c>
      <c r="C29" s="104" t="s">
        <v>87</v>
      </c>
      <c r="D29" s="112"/>
      <c r="E29" s="112"/>
      <c r="F29" s="113">
        <f>D$28*$B29</f>
        <v>-1.4978469635872307</v>
      </c>
      <c r="G29" s="113">
        <f t="shared" ref="G29:BR29" si="17">E$28*$B29</f>
        <v>-1.5477751957068049</v>
      </c>
      <c r="H29" s="113">
        <f t="shared" si="17"/>
        <v>-1.4978469635872307</v>
      </c>
      <c r="I29" s="113">
        <f t="shared" si="17"/>
        <v>-1.5477751957068049</v>
      </c>
      <c r="J29" s="113">
        <f t="shared" si="17"/>
        <v>-1.5477751957068049</v>
      </c>
      <c r="K29" s="113">
        <f t="shared" si="17"/>
        <v>-1.4978469635872307</v>
      </c>
      <c r="L29" s="113">
        <f t="shared" si="17"/>
        <v>-1.5477751957068049</v>
      </c>
      <c r="M29" s="113">
        <f t="shared" si="17"/>
        <v>-1.4978469635872307</v>
      </c>
      <c r="N29" s="113">
        <f t="shared" si="17"/>
        <v>-1.5477751957068049</v>
      </c>
      <c r="O29" s="113">
        <f t="shared" si="17"/>
        <v>-1.5477751957068049</v>
      </c>
      <c r="P29" s="113">
        <f t="shared" si="17"/>
        <v>-1.3979904993480821</v>
      </c>
      <c r="Q29" s="113">
        <f t="shared" si="17"/>
        <v>-1.5477751957068049</v>
      </c>
      <c r="R29" s="114">
        <f t="shared" si="17"/>
        <v>2.152307199822451</v>
      </c>
      <c r="S29" s="114">
        <f t="shared" si="17"/>
        <v>2.2240507731498664</v>
      </c>
      <c r="T29" s="114">
        <f t="shared" si="17"/>
        <v>2.152307199822451</v>
      </c>
      <c r="U29" s="114">
        <f t="shared" si="17"/>
        <v>2.2240507731498664</v>
      </c>
      <c r="V29" s="114">
        <f t="shared" si="17"/>
        <v>2.2240507731498664</v>
      </c>
      <c r="W29" s="114">
        <f t="shared" si="17"/>
        <v>2.152307199822451</v>
      </c>
      <c r="X29" s="114">
        <f t="shared" si="17"/>
        <v>2.2240507731498664</v>
      </c>
      <c r="Y29" s="114">
        <f t="shared" si="17"/>
        <v>2.152307199822451</v>
      </c>
      <c r="Z29" s="114">
        <f t="shared" si="17"/>
        <v>2.2240507731498664</v>
      </c>
      <c r="AA29" s="114">
        <f t="shared" si="17"/>
        <v>2.2240507731498664</v>
      </c>
      <c r="AB29" s="114">
        <f t="shared" si="17"/>
        <v>2.008820053167621</v>
      </c>
      <c r="AC29" s="114">
        <f t="shared" si="17"/>
        <v>2.2240507731498664</v>
      </c>
      <c r="AD29" s="115">
        <f t="shared" si="17"/>
        <v>-2.1523071998224776</v>
      </c>
      <c r="AE29" s="115">
        <f t="shared" si="17"/>
        <v>-2.2240507731498931</v>
      </c>
      <c r="AF29" s="115">
        <f t="shared" si="17"/>
        <v>-2.1523071998224776</v>
      </c>
      <c r="AG29" s="115">
        <f t="shared" si="17"/>
        <v>-2.2240507731498931</v>
      </c>
      <c r="AH29" s="115">
        <f t="shared" si="17"/>
        <v>-2.2240507731498931</v>
      </c>
      <c r="AI29" s="115">
        <f t="shared" si="17"/>
        <v>-2.1523071998224776</v>
      </c>
      <c r="AJ29" s="115">
        <f t="shared" si="17"/>
        <v>-2.2240507731498931</v>
      </c>
      <c r="AK29" s="115">
        <f t="shared" si="17"/>
        <v>-2.1523071998224776</v>
      </c>
      <c r="AL29" s="115">
        <f t="shared" si="17"/>
        <v>-2.2240507731498931</v>
      </c>
      <c r="AM29" s="115">
        <f t="shared" si="17"/>
        <v>-2.2240507731498931</v>
      </c>
      <c r="AN29" s="115">
        <f>AL$28*$B29</f>
        <v>-2.0088200531676454</v>
      </c>
      <c r="AO29" s="115">
        <f t="shared" si="17"/>
        <v>-2.2240507731498931</v>
      </c>
      <c r="AP29" s="116">
        <f t="shared" si="17"/>
        <v>2.5928873581092047</v>
      </c>
      <c r="AQ29" s="116">
        <f t="shared" si="17"/>
        <v>2.6793169367128447</v>
      </c>
      <c r="AR29" s="116">
        <f t="shared" si="17"/>
        <v>2.5928873581092047</v>
      </c>
      <c r="AS29" s="116">
        <f t="shared" si="17"/>
        <v>2.6793169367128447</v>
      </c>
      <c r="AT29" s="116">
        <f t="shared" si="17"/>
        <v>2.6793169367128447</v>
      </c>
      <c r="AU29" s="116">
        <f t="shared" si="17"/>
        <v>2.5928873581092047</v>
      </c>
      <c r="AV29" s="116">
        <f t="shared" si="17"/>
        <v>2.6793169367128447</v>
      </c>
      <c r="AW29" s="116">
        <f t="shared" si="17"/>
        <v>2.5928873581092047</v>
      </c>
      <c r="AX29" s="116">
        <f t="shared" si="17"/>
        <v>2.6793169367128447</v>
      </c>
      <c r="AY29" s="116">
        <f t="shared" si="17"/>
        <v>2.6793169367128447</v>
      </c>
      <c r="AZ29" s="116">
        <f t="shared" si="17"/>
        <v>2.4200282009019247</v>
      </c>
      <c r="BA29" s="116">
        <f t="shared" si="17"/>
        <v>2.6793169367128447</v>
      </c>
      <c r="BB29" s="117">
        <f t="shared" si="17"/>
        <v>-0.68580134509563673</v>
      </c>
      <c r="BC29" s="117">
        <f t="shared" si="17"/>
        <v>-0.70866138993215799</v>
      </c>
      <c r="BD29" s="117">
        <f t="shared" si="17"/>
        <v>-0.68580134509563673</v>
      </c>
      <c r="BE29" s="117">
        <f t="shared" si="17"/>
        <v>-0.70866138993215799</v>
      </c>
      <c r="BF29" s="117">
        <f t="shared" si="17"/>
        <v>-0.70866138993215799</v>
      </c>
      <c r="BG29" s="117">
        <f t="shared" si="17"/>
        <v>-0.68580134509563673</v>
      </c>
      <c r="BH29" s="117">
        <f t="shared" si="17"/>
        <v>-0.70866138993215799</v>
      </c>
      <c r="BI29" s="117">
        <f t="shared" si="17"/>
        <v>-0.68580134509563673</v>
      </c>
      <c r="BJ29" s="117">
        <f t="shared" si="17"/>
        <v>-0.70866138993215799</v>
      </c>
      <c r="BK29" s="117">
        <f t="shared" si="17"/>
        <v>-0.70866138993215799</v>
      </c>
      <c r="BL29" s="117">
        <f t="shared" si="17"/>
        <v>-0.6400812554225942</v>
      </c>
      <c r="BM29" s="117">
        <f t="shared" si="17"/>
        <v>-0.70866138993215799</v>
      </c>
      <c r="BN29" s="118">
        <f t="shared" si="17"/>
        <v>0</v>
      </c>
      <c r="BO29" s="118">
        <f t="shared" si="17"/>
        <v>0</v>
      </c>
      <c r="BP29" s="118">
        <f t="shared" si="17"/>
        <v>0</v>
      </c>
      <c r="BQ29" s="118">
        <f t="shared" si="17"/>
        <v>0</v>
      </c>
      <c r="BR29" s="118">
        <f t="shared" si="17"/>
        <v>0</v>
      </c>
      <c r="BS29" s="118">
        <f t="shared" ref="BS29:CN29" si="18">BQ$28*$B29</f>
        <v>0</v>
      </c>
      <c r="BT29" s="118">
        <f t="shared" si="18"/>
        <v>0</v>
      </c>
      <c r="BU29" s="118">
        <f t="shared" si="18"/>
        <v>0</v>
      </c>
      <c r="BV29" s="118">
        <f t="shared" si="18"/>
        <v>0</v>
      </c>
      <c r="BW29" s="118">
        <f t="shared" si="18"/>
        <v>0</v>
      </c>
      <c r="BX29" s="118">
        <f t="shared" si="18"/>
        <v>0</v>
      </c>
      <c r="BY29" s="118">
        <f t="shared" si="18"/>
        <v>0</v>
      </c>
      <c r="BZ29" s="119">
        <f t="shared" si="18"/>
        <v>0</v>
      </c>
      <c r="CA29" s="119">
        <f t="shared" si="18"/>
        <v>0</v>
      </c>
      <c r="CB29" s="119">
        <f t="shared" si="18"/>
        <v>0</v>
      </c>
      <c r="CC29" s="119">
        <f t="shared" si="18"/>
        <v>0</v>
      </c>
      <c r="CD29" s="119">
        <f t="shared" si="18"/>
        <v>0</v>
      </c>
      <c r="CE29" s="119">
        <f t="shared" si="18"/>
        <v>0</v>
      </c>
      <c r="CF29" s="119">
        <f t="shared" si="18"/>
        <v>0</v>
      </c>
      <c r="CG29" s="119">
        <f t="shared" si="18"/>
        <v>0</v>
      </c>
      <c r="CH29" s="119">
        <f t="shared" si="18"/>
        <v>0</v>
      </c>
      <c r="CI29" s="119">
        <f t="shared" si="18"/>
        <v>0</v>
      </c>
      <c r="CJ29" s="119">
        <f t="shared" si="18"/>
        <v>0</v>
      </c>
      <c r="CK29" s="119">
        <f t="shared" si="18"/>
        <v>0</v>
      </c>
      <c r="CL29" s="120">
        <f t="shared" si="18"/>
        <v>0</v>
      </c>
      <c r="CM29" s="120">
        <f t="shared" si="18"/>
        <v>0</v>
      </c>
      <c r="CN29" s="120">
        <f t="shared" si="18"/>
        <v>0</v>
      </c>
      <c r="CO29" s="25"/>
      <c r="CP29" s="25"/>
      <c r="CQ29" s="25"/>
      <c r="CR29" s="25"/>
      <c r="CS29" s="25"/>
    </row>
    <row r="30" spans="1:100" x14ac:dyDescent="0.2">
      <c r="A30" s="169"/>
      <c r="B30" s="111">
        <v>0.37</v>
      </c>
      <c r="C30" s="104" t="s">
        <v>88</v>
      </c>
      <c r="D30" s="112"/>
      <c r="E30" s="112"/>
      <c r="F30" s="112"/>
      <c r="G30" s="112"/>
      <c r="H30" s="113">
        <f>D$28*$B30</f>
        <v>-1.78775282750734</v>
      </c>
      <c r="I30" s="113">
        <f t="shared" ref="I30:BT30" si="19">E$28*$B30</f>
        <v>-1.847344588424251</v>
      </c>
      <c r="J30" s="113">
        <f t="shared" si="19"/>
        <v>-1.78775282750734</v>
      </c>
      <c r="K30" s="113">
        <f t="shared" si="19"/>
        <v>-1.847344588424251</v>
      </c>
      <c r="L30" s="113">
        <f t="shared" si="19"/>
        <v>-1.847344588424251</v>
      </c>
      <c r="M30" s="113">
        <f t="shared" si="19"/>
        <v>-1.78775282750734</v>
      </c>
      <c r="N30" s="113">
        <f t="shared" si="19"/>
        <v>-1.847344588424251</v>
      </c>
      <c r="O30" s="113">
        <f t="shared" si="19"/>
        <v>-1.78775282750734</v>
      </c>
      <c r="P30" s="113">
        <f t="shared" si="19"/>
        <v>-1.847344588424251</v>
      </c>
      <c r="Q30" s="113">
        <f t="shared" si="19"/>
        <v>-1.847344588424251</v>
      </c>
      <c r="R30" s="113">
        <f t="shared" si="19"/>
        <v>-1.6685693056735171</v>
      </c>
      <c r="S30" s="113">
        <f t="shared" si="19"/>
        <v>-1.847344588424251</v>
      </c>
      <c r="T30" s="114">
        <f t="shared" si="19"/>
        <v>2.5688827868848612</v>
      </c>
      <c r="U30" s="114">
        <f t="shared" si="19"/>
        <v>2.6545122131143564</v>
      </c>
      <c r="V30" s="114">
        <f t="shared" si="19"/>
        <v>2.5688827868848612</v>
      </c>
      <c r="W30" s="114">
        <f t="shared" si="19"/>
        <v>2.6545122131143564</v>
      </c>
      <c r="X30" s="114">
        <f t="shared" si="19"/>
        <v>2.6545122131143564</v>
      </c>
      <c r="Y30" s="114">
        <f t="shared" si="19"/>
        <v>2.5688827868848612</v>
      </c>
      <c r="Z30" s="114">
        <f t="shared" si="19"/>
        <v>2.6545122131143564</v>
      </c>
      <c r="AA30" s="114">
        <f t="shared" si="19"/>
        <v>2.5688827868848612</v>
      </c>
      <c r="AB30" s="114">
        <f t="shared" si="19"/>
        <v>2.6545122131143564</v>
      </c>
      <c r="AC30" s="114">
        <f t="shared" si="19"/>
        <v>2.6545122131143564</v>
      </c>
      <c r="AD30" s="114">
        <f t="shared" si="19"/>
        <v>2.3976239344258703</v>
      </c>
      <c r="AE30" s="114">
        <f t="shared" si="19"/>
        <v>2.6545122131143564</v>
      </c>
      <c r="AF30" s="115">
        <f t="shared" si="19"/>
        <v>-2.5688827868848927</v>
      </c>
      <c r="AG30" s="115">
        <f t="shared" si="19"/>
        <v>-2.6545122131143888</v>
      </c>
      <c r="AH30" s="115">
        <f t="shared" si="19"/>
        <v>-2.5688827868848927</v>
      </c>
      <c r="AI30" s="115">
        <f t="shared" si="19"/>
        <v>-2.6545122131143888</v>
      </c>
      <c r="AJ30" s="115">
        <f t="shared" si="19"/>
        <v>-2.6545122131143888</v>
      </c>
      <c r="AK30" s="115">
        <f t="shared" si="19"/>
        <v>-2.5688827868848927</v>
      </c>
      <c r="AL30" s="115">
        <f t="shared" si="19"/>
        <v>-2.6545122131143888</v>
      </c>
      <c r="AM30" s="115">
        <f t="shared" si="19"/>
        <v>-2.5688827868848927</v>
      </c>
      <c r="AN30" s="115">
        <f t="shared" si="19"/>
        <v>-2.6545122131143888</v>
      </c>
      <c r="AO30" s="115">
        <f t="shared" si="19"/>
        <v>-2.6545122131143888</v>
      </c>
      <c r="AP30" s="115">
        <f t="shared" si="19"/>
        <v>-2.3976239344258996</v>
      </c>
      <c r="AQ30" s="115">
        <f t="shared" si="19"/>
        <v>-2.6545122131143888</v>
      </c>
      <c r="AR30" s="116">
        <f t="shared" si="19"/>
        <v>3.0947365241948575</v>
      </c>
      <c r="AS30" s="116">
        <f t="shared" si="19"/>
        <v>3.1978944083346859</v>
      </c>
      <c r="AT30" s="116">
        <f t="shared" si="19"/>
        <v>3.0947365241948575</v>
      </c>
      <c r="AU30" s="116">
        <f t="shared" si="19"/>
        <v>3.1978944083346859</v>
      </c>
      <c r="AV30" s="116">
        <f t="shared" si="19"/>
        <v>3.1978944083346859</v>
      </c>
      <c r="AW30" s="116">
        <f t="shared" si="19"/>
        <v>3.0947365241948575</v>
      </c>
      <c r="AX30" s="116">
        <f t="shared" si="19"/>
        <v>3.1978944083346859</v>
      </c>
      <c r="AY30" s="116">
        <f t="shared" si="19"/>
        <v>3.0947365241948575</v>
      </c>
      <c r="AZ30" s="116">
        <f t="shared" si="19"/>
        <v>3.1978944083346859</v>
      </c>
      <c r="BA30" s="116">
        <f t="shared" si="19"/>
        <v>3.1978944083346859</v>
      </c>
      <c r="BB30" s="116">
        <f t="shared" si="19"/>
        <v>2.8884207559152006</v>
      </c>
      <c r="BC30" s="116">
        <f t="shared" si="19"/>
        <v>3.1978944083346859</v>
      </c>
      <c r="BD30" s="117">
        <f t="shared" si="19"/>
        <v>-0.81853708930769553</v>
      </c>
      <c r="BE30" s="117">
        <f t="shared" si="19"/>
        <v>-0.84582165895128536</v>
      </c>
      <c r="BF30" s="117">
        <f t="shared" si="19"/>
        <v>-0.81853708930769553</v>
      </c>
      <c r="BG30" s="117">
        <f t="shared" si="19"/>
        <v>-0.84582165895128536</v>
      </c>
      <c r="BH30" s="117">
        <f t="shared" si="19"/>
        <v>-0.84582165895128536</v>
      </c>
      <c r="BI30" s="117">
        <f t="shared" si="19"/>
        <v>-0.81853708930769553</v>
      </c>
      <c r="BJ30" s="117">
        <f t="shared" si="19"/>
        <v>-0.84582165895128536</v>
      </c>
      <c r="BK30" s="117">
        <f t="shared" si="19"/>
        <v>-0.81853708930769553</v>
      </c>
      <c r="BL30" s="117">
        <f t="shared" si="19"/>
        <v>-0.84582165895128536</v>
      </c>
      <c r="BM30" s="117">
        <f t="shared" si="19"/>
        <v>-0.84582165895128536</v>
      </c>
      <c r="BN30" s="117">
        <f t="shared" si="19"/>
        <v>-0.76396795002051565</v>
      </c>
      <c r="BO30" s="117">
        <f t="shared" si="19"/>
        <v>-0.84582165895128536</v>
      </c>
      <c r="BP30" s="118">
        <f t="shared" si="19"/>
        <v>0</v>
      </c>
      <c r="BQ30" s="118">
        <f t="shared" si="19"/>
        <v>0</v>
      </c>
      <c r="BR30" s="118">
        <f t="shared" si="19"/>
        <v>0</v>
      </c>
      <c r="BS30" s="118">
        <f t="shared" si="19"/>
        <v>0</v>
      </c>
      <c r="BT30" s="118">
        <f t="shared" si="19"/>
        <v>0</v>
      </c>
      <c r="BU30" s="118">
        <f t="shared" ref="BU30:CN30" si="20">BQ$28*$B30</f>
        <v>0</v>
      </c>
      <c r="BV30" s="118">
        <f t="shared" si="20"/>
        <v>0</v>
      </c>
      <c r="BW30" s="118">
        <f t="shared" si="20"/>
        <v>0</v>
      </c>
      <c r="BX30" s="118">
        <f t="shared" si="20"/>
        <v>0</v>
      </c>
      <c r="BY30" s="118">
        <f t="shared" si="20"/>
        <v>0</v>
      </c>
      <c r="BZ30" s="118">
        <f t="shared" si="20"/>
        <v>0</v>
      </c>
      <c r="CA30" s="118">
        <f t="shared" si="20"/>
        <v>0</v>
      </c>
      <c r="CB30" s="119">
        <f t="shared" si="20"/>
        <v>0</v>
      </c>
      <c r="CC30" s="119">
        <f t="shared" si="20"/>
        <v>0</v>
      </c>
      <c r="CD30" s="119">
        <f t="shared" si="20"/>
        <v>0</v>
      </c>
      <c r="CE30" s="119">
        <f t="shared" si="20"/>
        <v>0</v>
      </c>
      <c r="CF30" s="119">
        <f t="shared" si="20"/>
        <v>0</v>
      </c>
      <c r="CG30" s="119">
        <f t="shared" si="20"/>
        <v>0</v>
      </c>
      <c r="CH30" s="119">
        <f t="shared" si="20"/>
        <v>0</v>
      </c>
      <c r="CI30" s="119">
        <f t="shared" si="20"/>
        <v>0</v>
      </c>
      <c r="CJ30" s="119">
        <f t="shared" si="20"/>
        <v>0</v>
      </c>
      <c r="CK30" s="119">
        <f t="shared" si="20"/>
        <v>0</v>
      </c>
      <c r="CL30" s="119">
        <f t="shared" si="20"/>
        <v>0</v>
      </c>
      <c r="CM30" s="119">
        <f t="shared" si="20"/>
        <v>0</v>
      </c>
      <c r="CN30" s="120">
        <f t="shared" si="20"/>
        <v>0</v>
      </c>
      <c r="CO30" s="25"/>
      <c r="CP30" s="25"/>
      <c r="CQ30" s="25"/>
      <c r="CR30" s="25"/>
      <c r="CS30" s="25"/>
    </row>
    <row r="31" spans="1:100" x14ac:dyDescent="0.2">
      <c r="A31" s="169"/>
      <c r="B31" s="111">
        <v>0.21</v>
      </c>
      <c r="C31" s="104" t="s">
        <v>89</v>
      </c>
      <c r="D31" s="112"/>
      <c r="E31" s="112"/>
      <c r="F31" s="112"/>
      <c r="G31" s="112"/>
      <c r="H31" s="112"/>
      <c r="I31" s="112"/>
      <c r="J31" s="112"/>
      <c r="K31" s="113">
        <f>D$28*$B31</f>
        <v>-1.0146705237203821</v>
      </c>
      <c r="L31" s="113">
        <f t="shared" ref="L31:BW31" si="21">E$28*$B31</f>
        <v>-1.0484928745110613</v>
      </c>
      <c r="M31" s="113">
        <f t="shared" si="21"/>
        <v>-1.0146705237203821</v>
      </c>
      <c r="N31" s="113">
        <f t="shared" si="21"/>
        <v>-1.0484928745110613</v>
      </c>
      <c r="O31" s="113">
        <f t="shared" si="21"/>
        <v>-1.0484928745110613</v>
      </c>
      <c r="P31" s="113">
        <f t="shared" si="21"/>
        <v>-1.0146705237203821</v>
      </c>
      <c r="Q31" s="113">
        <f t="shared" si="21"/>
        <v>-1.0484928745110613</v>
      </c>
      <c r="R31" s="113">
        <f t="shared" si="21"/>
        <v>-1.0146705237203821</v>
      </c>
      <c r="S31" s="113">
        <f t="shared" si="21"/>
        <v>-1.0484928745110613</v>
      </c>
      <c r="T31" s="113">
        <f t="shared" si="21"/>
        <v>-1.0484928745110613</v>
      </c>
      <c r="U31" s="113">
        <f t="shared" si="21"/>
        <v>-0.9470258221390232</v>
      </c>
      <c r="V31" s="113">
        <f t="shared" si="21"/>
        <v>-1.0484928745110613</v>
      </c>
      <c r="W31" s="114">
        <f t="shared" si="21"/>
        <v>1.4580145547184347</v>
      </c>
      <c r="X31" s="114">
        <f t="shared" si="21"/>
        <v>1.5066150398757159</v>
      </c>
      <c r="Y31" s="114">
        <f t="shared" si="21"/>
        <v>1.4580145547184347</v>
      </c>
      <c r="Z31" s="114">
        <f t="shared" si="21"/>
        <v>1.5066150398757159</v>
      </c>
      <c r="AA31" s="114">
        <f t="shared" si="21"/>
        <v>1.5066150398757159</v>
      </c>
      <c r="AB31" s="114">
        <f t="shared" si="21"/>
        <v>1.4580145547184347</v>
      </c>
      <c r="AC31" s="114">
        <f t="shared" si="21"/>
        <v>1.5066150398757159</v>
      </c>
      <c r="AD31" s="114">
        <f t="shared" si="21"/>
        <v>1.4580145547184347</v>
      </c>
      <c r="AE31" s="114">
        <f t="shared" si="21"/>
        <v>1.5066150398757159</v>
      </c>
      <c r="AF31" s="114">
        <f t="shared" si="21"/>
        <v>1.5066150398757159</v>
      </c>
      <c r="AG31" s="114">
        <f t="shared" si="21"/>
        <v>1.3608135844038725</v>
      </c>
      <c r="AH31" s="114">
        <f t="shared" si="21"/>
        <v>1.5066150398757159</v>
      </c>
      <c r="AI31" s="115">
        <f t="shared" si="21"/>
        <v>-1.4580145547184524</v>
      </c>
      <c r="AJ31" s="115">
        <f t="shared" si="21"/>
        <v>-1.5066150398757341</v>
      </c>
      <c r="AK31" s="115">
        <f t="shared" si="21"/>
        <v>-1.4580145547184524</v>
      </c>
      <c r="AL31" s="115">
        <f t="shared" si="21"/>
        <v>-1.5066150398757341</v>
      </c>
      <c r="AM31" s="115">
        <f t="shared" si="21"/>
        <v>-1.5066150398757341</v>
      </c>
      <c r="AN31" s="115">
        <f t="shared" si="21"/>
        <v>-1.4580145547184524</v>
      </c>
      <c r="AO31" s="115">
        <f t="shared" si="21"/>
        <v>-1.5066150398757341</v>
      </c>
      <c r="AP31" s="115">
        <f t="shared" si="21"/>
        <v>-1.4580145547184524</v>
      </c>
      <c r="AQ31" s="115">
        <f t="shared" si="21"/>
        <v>-1.5066150398757341</v>
      </c>
      <c r="AR31" s="115">
        <f t="shared" si="21"/>
        <v>-1.5066150398757341</v>
      </c>
      <c r="AS31" s="115">
        <f t="shared" si="21"/>
        <v>-1.3608135844038889</v>
      </c>
      <c r="AT31" s="115">
        <f t="shared" si="21"/>
        <v>-1.5066150398757341</v>
      </c>
      <c r="AU31" s="116">
        <f t="shared" si="21"/>
        <v>1.7564720812997838</v>
      </c>
      <c r="AV31" s="116">
        <f t="shared" si="21"/>
        <v>1.8150211506764431</v>
      </c>
      <c r="AW31" s="116">
        <f t="shared" si="21"/>
        <v>1.7564720812997838</v>
      </c>
      <c r="AX31" s="116">
        <f t="shared" si="21"/>
        <v>1.8150211506764431</v>
      </c>
      <c r="AY31" s="116">
        <f t="shared" si="21"/>
        <v>1.8150211506764431</v>
      </c>
      <c r="AZ31" s="116">
        <f t="shared" si="21"/>
        <v>1.7564720812997838</v>
      </c>
      <c r="BA31" s="116">
        <f t="shared" si="21"/>
        <v>1.8150211506764431</v>
      </c>
      <c r="BB31" s="116">
        <f t="shared" si="21"/>
        <v>1.7564720812997838</v>
      </c>
      <c r="BC31" s="116">
        <f t="shared" si="21"/>
        <v>1.8150211506764431</v>
      </c>
      <c r="BD31" s="116">
        <f t="shared" si="21"/>
        <v>1.8150211506764431</v>
      </c>
      <c r="BE31" s="116">
        <f t="shared" si="21"/>
        <v>1.6393739425464651</v>
      </c>
      <c r="BF31" s="116">
        <f t="shared" si="21"/>
        <v>1.8150211506764431</v>
      </c>
      <c r="BG31" s="117">
        <f t="shared" si="21"/>
        <v>-0.46457510474220554</v>
      </c>
      <c r="BH31" s="117">
        <f t="shared" si="21"/>
        <v>-0.48006094156694573</v>
      </c>
      <c r="BI31" s="117">
        <f t="shared" si="21"/>
        <v>-0.46457510474220554</v>
      </c>
      <c r="BJ31" s="117">
        <f t="shared" si="21"/>
        <v>-0.48006094156694573</v>
      </c>
      <c r="BK31" s="117">
        <f t="shared" si="21"/>
        <v>-0.48006094156694573</v>
      </c>
      <c r="BL31" s="117">
        <f t="shared" si="21"/>
        <v>-0.46457510474220554</v>
      </c>
      <c r="BM31" s="117">
        <f t="shared" si="21"/>
        <v>-0.48006094156694573</v>
      </c>
      <c r="BN31" s="117">
        <f t="shared" si="21"/>
        <v>-0.46457510474220554</v>
      </c>
      <c r="BO31" s="117">
        <f t="shared" si="21"/>
        <v>-0.48006094156694573</v>
      </c>
      <c r="BP31" s="117">
        <f t="shared" si="21"/>
        <v>-0.48006094156694573</v>
      </c>
      <c r="BQ31" s="117">
        <f t="shared" si="21"/>
        <v>-0.43360343109272509</v>
      </c>
      <c r="BR31" s="117">
        <f t="shared" si="21"/>
        <v>-0.48006094156694573</v>
      </c>
      <c r="BS31" s="118">
        <f t="shared" si="21"/>
        <v>0</v>
      </c>
      <c r="BT31" s="118">
        <f t="shared" si="21"/>
        <v>0</v>
      </c>
      <c r="BU31" s="118">
        <f t="shared" si="21"/>
        <v>0</v>
      </c>
      <c r="BV31" s="118">
        <f t="shared" si="21"/>
        <v>0</v>
      </c>
      <c r="BW31" s="118">
        <f t="shared" si="21"/>
        <v>0</v>
      </c>
      <c r="BX31" s="118">
        <f t="shared" ref="BX31:CN31" si="22">BQ$28*$B31</f>
        <v>0</v>
      </c>
      <c r="BY31" s="118">
        <f t="shared" si="22"/>
        <v>0</v>
      </c>
      <c r="BZ31" s="118">
        <f t="shared" si="22"/>
        <v>0</v>
      </c>
      <c r="CA31" s="118">
        <f t="shared" si="22"/>
        <v>0</v>
      </c>
      <c r="CB31" s="118">
        <f t="shared" si="22"/>
        <v>0</v>
      </c>
      <c r="CC31" s="118">
        <f t="shared" si="22"/>
        <v>0</v>
      </c>
      <c r="CD31" s="118">
        <f t="shared" si="22"/>
        <v>0</v>
      </c>
      <c r="CE31" s="119">
        <f t="shared" si="22"/>
        <v>0</v>
      </c>
      <c r="CF31" s="119">
        <f t="shared" si="22"/>
        <v>0</v>
      </c>
      <c r="CG31" s="119">
        <f t="shared" si="22"/>
        <v>0</v>
      </c>
      <c r="CH31" s="119">
        <f t="shared" si="22"/>
        <v>0</v>
      </c>
      <c r="CI31" s="119">
        <f t="shared" si="22"/>
        <v>0</v>
      </c>
      <c r="CJ31" s="119">
        <f t="shared" si="22"/>
        <v>0</v>
      </c>
      <c r="CK31" s="119">
        <f t="shared" si="22"/>
        <v>0</v>
      </c>
      <c r="CL31" s="119">
        <f t="shared" si="22"/>
        <v>0</v>
      </c>
      <c r="CM31" s="119">
        <f t="shared" si="22"/>
        <v>0</v>
      </c>
      <c r="CN31" s="119">
        <f t="shared" si="22"/>
        <v>0</v>
      </c>
      <c r="CO31" s="25"/>
      <c r="CP31" s="25"/>
      <c r="CQ31" s="25"/>
      <c r="CR31" s="25"/>
      <c r="CS31" s="25"/>
    </row>
    <row r="32" spans="1:100" x14ac:dyDescent="0.2">
      <c r="A32" s="169"/>
      <c r="B32" s="111">
        <v>0.11</v>
      </c>
      <c r="C32" s="104" t="s">
        <v>90</v>
      </c>
      <c r="D32" s="121"/>
      <c r="E32" s="121"/>
      <c r="F32" s="112"/>
      <c r="G32" s="112"/>
      <c r="H32" s="112"/>
      <c r="I32" s="112"/>
      <c r="J32" s="112"/>
      <c r="K32" s="112"/>
      <c r="L32" s="112"/>
      <c r="M32" s="112"/>
      <c r="N32" s="112"/>
      <c r="O32" s="112"/>
      <c r="P32" s="112"/>
      <c r="Q32" s="112"/>
      <c r="R32" s="113">
        <f>D$28*$B32</f>
        <v>-0.53149408385353347</v>
      </c>
      <c r="S32" s="113">
        <f t="shared" ref="S32:CD32" si="23">E$28*$B32</f>
        <v>-0.54921055331531787</v>
      </c>
      <c r="T32" s="113">
        <f t="shared" si="23"/>
        <v>-0.53149408385353347</v>
      </c>
      <c r="U32" s="113">
        <f t="shared" si="23"/>
        <v>-0.54921055331531787</v>
      </c>
      <c r="V32" s="113">
        <f t="shared" si="23"/>
        <v>-0.54921055331531787</v>
      </c>
      <c r="W32" s="113">
        <f t="shared" si="23"/>
        <v>-0.53149408385353347</v>
      </c>
      <c r="X32" s="113">
        <f t="shared" si="23"/>
        <v>-0.54921055331531787</v>
      </c>
      <c r="Y32" s="113">
        <f t="shared" si="23"/>
        <v>-0.53149408385353347</v>
      </c>
      <c r="Z32" s="113">
        <f t="shared" si="23"/>
        <v>-0.54921055331531787</v>
      </c>
      <c r="AA32" s="113">
        <f t="shared" si="23"/>
        <v>-0.54921055331531787</v>
      </c>
      <c r="AB32" s="113">
        <f t="shared" si="23"/>
        <v>-0.49606114492996456</v>
      </c>
      <c r="AC32" s="113">
        <f t="shared" si="23"/>
        <v>-0.54921055331531787</v>
      </c>
      <c r="AD32" s="114">
        <f t="shared" si="23"/>
        <v>0.76372190961441822</v>
      </c>
      <c r="AE32" s="114">
        <f t="shared" si="23"/>
        <v>0.78917930660156543</v>
      </c>
      <c r="AF32" s="114">
        <f t="shared" si="23"/>
        <v>0.76372190961441822</v>
      </c>
      <c r="AG32" s="114">
        <f t="shared" si="23"/>
        <v>0.78917930660156543</v>
      </c>
      <c r="AH32" s="114">
        <f t="shared" si="23"/>
        <v>0.78917930660156543</v>
      </c>
      <c r="AI32" s="114">
        <f t="shared" si="23"/>
        <v>0.76372190961441822</v>
      </c>
      <c r="AJ32" s="114">
        <f t="shared" si="23"/>
        <v>0.78917930660156543</v>
      </c>
      <c r="AK32" s="114">
        <f t="shared" si="23"/>
        <v>0.76372190961441822</v>
      </c>
      <c r="AL32" s="114">
        <f t="shared" si="23"/>
        <v>0.78917930660156543</v>
      </c>
      <c r="AM32" s="114">
        <f t="shared" si="23"/>
        <v>0.78917930660156543</v>
      </c>
      <c r="AN32" s="114">
        <f t="shared" si="23"/>
        <v>0.71280711564012367</v>
      </c>
      <c r="AO32" s="114">
        <f t="shared" si="23"/>
        <v>0.78917930660156543</v>
      </c>
      <c r="AP32" s="115">
        <f t="shared" si="23"/>
        <v>-0.76372190961442754</v>
      </c>
      <c r="AQ32" s="115">
        <f t="shared" si="23"/>
        <v>-0.78917930660157509</v>
      </c>
      <c r="AR32" s="115">
        <f t="shared" si="23"/>
        <v>-0.76372190961442754</v>
      </c>
      <c r="AS32" s="115">
        <f t="shared" si="23"/>
        <v>-0.78917930660157509</v>
      </c>
      <c r="AT32" s="115">
        <f t="shared" si="23"/>
        <v>-0.78917930660157509</v>
      </c>
      <c r="AU32" s="115">
        <f t="shared" si="23"/>
        <v>-0.76372190961442754</v>
      </c>
      <c r="AV32" s="115">
        <f t="shared" si="23"/>
        <v>-0.78917930660157509</v>
      </c>
      <c r="AW32" s="115">
        <f t="shared" si="23"/>
        <v>-0.76372190961442754</v>
      </c>
      <c r="AX32" s="115">
        <f t="shared" si="23"/>
        <v>-0.78917930660157509</v>
      </c>
      <c r="AY32" s="115">
        <f t="shared" si="23"/>
        <v>-0.78917930660157509</v>
      </c>
      <c r="AZ32" s="115">
        <f t="shared" si="23"/>
        <v>-0.71280711564013222</v>
      </c>
      <c r="BA32" s="115">
        <f t="shared" si="23"/>
        <v>-0.78917930660157509</v>
      </c>
      <c r="BB32" s="116">
        <f t="shared" si="23"/>
        <v>0.92005680449036309</v>
      </c>
      <c r="BC32" s="116">
        <f t="shared" si="23"/>
        <v>0.95072536464004176</v>
      </c>
      <c r="BD32" s="116">
        <f t="shared" si="23"/>
        <v>0.92005680449036309</v>
      </c>
      <c r="BE32" s="116">
        <f t="shared" si="23"/>
        <v>0.95072536464004176</v>
      </c>
      <c r="BF32" s="116">
        <f t="shared" si="23"/>
        <v>0.95072536464004176</v>
      </c>
      <c r="BG32" s="116">
        <f t="shared" si="23"/>
        <v>0.92005680449036309</v>
      </c>
      <c r="BH32" s="116">
        <f t="shared" si="23"/>
        <v>0.95072536464004176</v>
      </c>
      <c r="BI32" s="116">
        <f t="shared" si="23"/>
        <v>0.92005680449036309</v>
      </c>
      <c r="BJ32" s="116">
        <f t="shared" si="23"/>
        <v>0.95072536464004176</v>
      </c>
      <c r="BK32" s="116">
        <f t="shared" si="23"/>
        <v>0.95072536464004176</v>
      </c>
      <c r="BL32" s="116">
        <f t="shared" si="23"/>
        <v>0.85871968419100553</v>
      </c>
      <c r="BM32" s="116">
        <f t="shared" si="23"/>
        <v>0.95072536464004176</v>
      </c>
      <c r="BN32" s="117">
        <f t="shared" si="23"/>
        <v>-0.24334886438877434</v>
      </c>
      <c r="BO32" s="117">
        <f t="shared" si="23"/>
        <v>-0.25146049320173347</v>
      </c>
      <c r="BP32" s="117">
        <f t="shared" si="23"/>
        <v>-0.24334886438877434</v>
      </c>
      <c r="BQ32" s="117">
        <f t="shared" si="23"/>
        <v>-0.25146049320173347</v>
      </c>
      <c r="BR32" s="117">
        <f t="shared" si="23"/>
        <v>-0.25146049320173347</v>
      </c>
      <c r="BS32" s="117">
        <f t="shared" si="23"/>
        <v>-0.24334886438877434</v>
      </c>
      <c r="BT32" s="117">
        <f t="shared" si="23"/>
        <v>-0.25146049320173347</v>
      </c>
      <c r="BU32" s="117">
        <f t="shared" si="23"/>
        <v>-0.24334886438877434</v>
      </c>
      <c r="BV32" s="117">
        <f t="shared" si="23"/>
        <v>-0.25146049320173347</v>
      </c>
      <c r="BW32" s="117">
        <f t="shared" si="23"/>
        <v>-0.25146049320173347</v>
      </c>
      <c r="BX32" s="117">
        <f t="shared" si="23"/>
        <v>-0.22712560676285601</v>
      </c>
      <c r="BY32" s="117">
        <f t="shared" si="23"/>
        <v>-0.25146049320173347</v>
      </c>
      <c r="BZ32" s="118">
        <f t="shared" si="23"/>
        <v>0</v>
      </c>
      <c r="CA32" s="118">
        <f t="shared" si="23"/>
        <v>0</v>
      </c>
      <c r="CB32" s="118">
        <f t="shared" si="23"/>
        <v>0</v>
      </c>
      <c r="CC32" s="118">
        <f t="shared" si="23"/>
        <v>0</v>
      </c>
      <c r="CD32" s="118">
        <f t="shared" si="23"/>
        <v>0</v>
      </c>
      <c r="CE32" s="118">
        <f t="shared" ref="CE32:CN32" si="24">BQ$28*$B32</f>
        <v>0</v>
      </c>
      <c r="CF32" s="118">
        <f t="shared" si="24"/>
        <v>0</v>
      </c>
      <c r="CG32" s="118">
        <f t="shared" si="24"/>
        <v>0</v>
      </c>
      <c r="CH32" s="118">
        <f t="shared" si="24"/>
        <v>0</v>
      </c>
      <c r="CI32" s="118">
        <f t="shared" si="24"/>
        <v>0</v>
      </c>
      <c r="CJ32" s="118">
        <f t="shared" si="24"/>
        <v>0</v>
      </c>
      <c r="CK32" s="118">
        <f t="shared" si="24"/>
        <v>0</v>
      </c>
      <c r="CL32" s="119">
        <f t="shared" si="24"/>
        <v>0</v>
      </c>
      <c r="CM32" s="119">
        <f t="shared" si="24"/>
        <v>0</v>
      </c>
      <c r="CN32" s="119">
        <f t="shared" si="24"/>
        <v>0</v>
      </c>
      <c r="CO32" s="25"/>
      <c r="CP32" s="25"/>
      <c r="CQ32" s="25"/>
      <c r="CR32" s="25"/>
      <c r="CS32" s="25"/>
    </row>
    <row r="33" spans="1:97" x14ac:dyDescent="0.2">
      <c r="A33" s="122" t="s">
        <v>91</v>
      </c>
      <c r="B33" s="25"/>
      <c r="C33" s="98" t="s">
        <v>92</v>
      </c>
      <c r="D33" s="121">
        <f t="shared" ref="D33:BO33" si="25">SUM(D29:D32)</f>
        <v>0</v>
      </c>
      <c r="E33" s="121">
        <f t="shared" si="25"/>
        <v>0</v>
      </c>
      <c r="F33" s="112">
        <f t="shared" si="25"/>
        <v>-1.4978469635872307</v>
      </c>
      <c r="G33" s="112">
        <f t="shared" si="25"/>
        <v>-1.5477751957068049</v>
      </c>
      <c r="H33" s="112">
        <f t="shared" si="25"/>
        <v>-3.2855997910945707</v>
      </c>
      <c r="I33" s="112">
        <f t="shared" si="25"/>
        <v>-3.3951197841310559</v>
      </c>
      <c r="J33" s="112">
        <f t="shared" si="25"/>
        <v>-3.3355280232141449</v>
      </c>
      <c r="K33" s="112">
        <f t="shared" si="25"/>
        <v>-4.359862075731864</v>
      </c>
      <c r="L33" s="112">
        <f t="shared" si="25"/>
        <v>-4.4436126586421167</v>
      </c>
      <c r="M33" s="112">
        <f t="shared" si="25"/>
        <v>-4.300270314814953</v>
      </c>
      <c r="N33" s="112">
        <f t="shared" si="25"/>
        <v>-4.4436126586421167</v>
      </c>
      <c r="O33" s="112">
        <f t="shared" si="25"/>
        <v>-4.3840208977252058</v>
      </c>
      <c r="P33" s="112">
        <f t="shared" si="25"/>
        <v>-4.2600056114927156</v>
      </c>
      <c r="Q33" s="112">
        <f t="shared" si="25"/>
        <v>-4.4436126586421167</v>
      </c>
      <c r="R33" s="113">
        <f t="shared" si="25"/>
        <v>-1.0624267134249816</v>
      </c>
      <c r="S33" s="113">
        <f t="shared" si="25"/>
        <v>-1.2209972431007636</v>
      </c>
      <c r="T33" s="113">
        <f t="shared" si="25"/>
        <v>3.1412030283427175</v>
      </c>
      <c r="U33" s="113">
        <f t="shared" si="25"/>
        <v>3.3823266108098817</v>
      </c>
      <c r="V33" s="113">
        <f t="shared" si="25"/>
        <v>3.1952301322083483</v>
      </c>
      <c r="W33" s="113">
        <f t="shared" si="25"/>
        <v>5.7333398838017091</v>
      </c>
      <c r="X33" s="113">
        <f t="shared" si="25"/>
        <v>5.8359674728246214</v>
      </c>
      <c r="Y33" s="113">
        <f t="shared" si="25"/>
        <v>5.6477104575722139</v>
      </c>
      <c r="Z33" s="113">
        <f t="shared" si="25"/>
        <v>5.8359674728246214</v>
      </c>
      <c r="AA33" s="113">
        <f t="shared" si="25"/>
        <v>5.7503380465951262</v>
      </c>
      <c r="AB33" s="113">
        <f t="shared" si="25"/>
        <v>5.6252856760704475</v>
      </c>
      <c r="AC33" s="113">
        <f t="shared" si="25"/>
        <v>5.8359674728246214</v>
      </c>
      <c r="AD33" s="114">
        <f t="shared" si="25"/>
        <v>2.4670531989362456</v>
      </c>
      <c r="AE33" s="114">
        <f t="shared" si="25"/>
        <v>2.7262557864417447</v>
      </c>
      <c r="AF33" s="114">
        <f t="shared" si="25"/>
        <v>-2.4508530372172364</v>
      </c>
      <c r="AG33" s="114">
        <f t="shared" si="25"/>
        <v>-2.7285700952588439</v>
      </c>
      <c r="AH33" s="114">
        <f t="shared" si="25"/>
        <v>-2.4971392135575048</v>
      </c>
      <c r="AI33" s="114">
        <f t="shared" si="25"/>
        <v>-5.501112058040901</v>
      </c>
      <c r="AJ33" s="114">
        <f t="shared" si="25"/>
        <v>-5.59599871953845</v>
      </c>
      <c r="AK33" s="114">
        <f t="shared" si="25"/>
        <v>-5.4154826318114058</v>
      </c>
      <c r="AL33" s="114">
        <f t="shared" si="25"/>
        <v>-5.59599871953845</v>
      </c>
      <c r="AM33" s="114">
        <f t="shared" si="25"/>
        <v>-5.5103692933089548</v>
      </c>
      <c r="AN33" s="114">
        <f t="shared" si="25"/>
        <v>-5.4085397053603623</v>
      </c>
      <c r="AO33" s="114">
        <f t="shared" si="25"/>
        <v>-5.59599871953845</v>
      </c>
      <c r="AP33" s="115">
        <f t="shared" si="25"/>
        <v>-2.026473040649575</v>
      </c>
      <c r="AQ33" s="115">
        <f t="shared" si="25"/>
        <v>-2.2709896228788535</v>
      </c>
      <c r="AR33" s="115">
        <f t="shared" si="25"/>
        <v>3.4172869328139006</v>
      </c>
      <c r="AS33" s="115">
        <f t="shared" si="25"/>
        <v>3.7272184540420668</v>
      </c>
      <c r="AT33" s="115">
        <f t="shared" si="25"/>
        <v>3.4782591144303927</v>
      </c>
      <c r="AU33" s="115">
        <f t="shared" si="25"/>
        <v>6.7835319381292463</v>
      </c>
      <c r="AV33" s="115">
        <f t="shared" si="25"/>
        <v>6.9030531891223994</v>
      </c>
      <c r="AW33" s="115">
        <f t="shared" si="25"/>
        <v>6.6803740539894187</v>
      </c>
      <c r="AX33" s="115">
        <f t="shared" si="25"/>
        <v>6.9030531891223994</v>
      </c>
      <c r="AY33" s="115">
        <f t="shared" si="25"/>
        <v>6.7998953049825701</v>
      </c>
      <c r="AZ33" s="115">
        <f t="shared" si="25"/>
        <v>6.661587574896263</v>
      </c>
      <c r="BA33" s="115">
        <f t="shared" si="25"/>
        <v>6.9030531891223994</v>
      </c>
      <c r="BB33" s="116">
        <f t="shared" si="25"/>
        <v>4.8791482966097108</v>
      </c>
      <c r="BC33" s="116">
        <f t="shared" si="25"/>
        <v>5.2549795337190135</v>
      </c>
      <c r="BD33" s="116">
        <f t="shared" si="25"/>
        <v>1.2307395207634739</v>
      </c>
      <c r="BE33" s="116">
        <f t="shared" si="25"/>
        <v>1.0356162583030635</v>
      </c>
      <c r="BF33" s="116">
        <f t="shared" si="25"/>
        <v>1.2385480360766314</v>
      </c>
      <c r="BG33" s="116">
        <f t="shared" si="25"/>
        <v>-1.0761413042987646</v>
      </c>
      <c r="BH33" s="116">
        <f t="shared" si="25"/>
        <v>-1.0838186258103473</v>
      </c>
      <c r="BI33" s="116">
        <f t="shared" si="25"/>
        <v>-1.0488567346551747</v>
      </c>
      <c r="BJ33" s="116">
        <f t="shared" si="25"/>
        <v>-1.0838186258103473</v>
      </c>
      <c r="BK33" s="116">
        <f t="shared" si="25"/>
        <v>-1.0565340561667573</v>
      </c>
      <c r="BL33" s="116">
        <f t="shared" si="25"/>
        <v>-1.0917583349250797</v>
      </c>
      <c r="BM33" s="116">
        <f t="shared" si="25"/>
        <v>-1.0838186258103473</v>
      </c>
      <c r="BN33" s="117">
        <f t="shared" si="25"/>
        <v>-1.4718919191514956</v>
      </c>
      <c r="BO33" s="117">
        <f t="shared" si="25"/>
        <v>-1.5773430937199646</v>
      </c>
      <c r="BP33" s="117">
        <f t="shared" ref="BP33:CN33" si="26">SUM(BP29:BP32)</f>
        <v>-0.72340980595572013</v>
      </c>
      <c r="BQ33" s="117">
        <f t="shared" si="26"/>
        <v>-0.6850639242944585</v>
      </c>
      <c r="BR33" s="117">
        <f t="shared" si="26"/>
        <v>-0.73152143476867915</v>
      </c>
      <c r="BS33" s="117">
        <f t="shared" si="26"/>
        <v>-0.24334886438877434</v>
      </c>
      <c r="BT33" s="117">
        <f t="shared" si="26"/>
        <v>-0.25146049320173347</v>
      </c>
      <c r="BU33" s="117">
        <f t="shared" si="26"/>
        <v>-0.24334886438877434</v>
      </c>
      <c r="BV33" s="117">
        <f t="shared" si="26"/>
        <v>-0.25146049320173347</v>
      </c>
      <c r="BW33" s="117">
        <f t="shared" si="26"/>
        <v>-0.25146049320173347</v>
      </c>
      <c r="BX33" s="117">
        <f t="shared" si="26"/>
        <v>-0.22712560676285601</v>
      </c>
      <c r="BY33" s="117">
        <f t="shared" si="26"/>
        <v>-0.25146049320173347</v>
      </c>
      <c r="BZ33" s="118">
        <f t="shared" si="26"/>
        <v>0</v>
      </c>
      <c r="CA33" s="118">
        <f t="shared" si="26"/>
        <v>0</v>
      </c>
      <c r="CB33" s="118">
        <f t="shared" si="26"/>
        <v>0</v>
      </c>
      <c r="CC33" s="118">
        <f t="shared" si="26"/>
        <v>0</v>
      </c>
      <c r="CD33" s="118">
        <f t="shared" si="26"/>
        <v>0</v>
      </c>
      <c r="CE33" s="118">
        <f t="shared" si="26"/>
        <v>0</v>
      </c>
      <c r="CF33" s="118">
        <f t="shared" si="26"/>
        <v>0</v>
      </c>
      <c r="CG33" s="118">
        <f t="shared" si="26"/>
        <v>0</v>
      </c>
      <c r="CH33" s="118">
        <f t="shared" si="26"/>
        <v>0</v>
      </c>
      <c r="CI33" s="118">
        <f t="shared" si="26"/>
        <v>0</v>
      </c>
      <c r="CJ33" s="118">
        <f t="shared" si="26"/>
        <v>0</v>
      </c>
      <c r="CK33" s="118">
        <f t="shared" si="26"/>
        <v>0</v>
      </c>
      <c r="CL33" s="119">
        <f t="shared" si="26"/>
        <v>0</v>
      </c>
      <c r="CM33" s="119">
        <f t="shared" si="26"/>
        <v>0</v>
      </c>
      <c r="CN33" s="119">
        <f t="shared" si="26"/>
        <v>0</v>
      </c>
      <c r="CO33" s="25"/>
      <c r="CP33" s="25"/>
      <c r="CQ33" s="25"/>
      <c r="CR33" s="25"/>
      <c r="CS33" s="25"/>
    </row>
    <row r="34" spans="1:97" ht="25.5" x14ac:dyDescent="0.2">
      <c r="A34" s="140" t="s">
        <v>128</v>
      </c>
      <c r="B34" s="25"/>
      <c r="C34" s="98" t="s">
        <v>93</v>
      </c>
      <c r="D34" s="123">
        <f>D5</f>
        <v>1180.346319</v>
      </c>
      <c r="E34" s="123">
        <f t="shared" ref="E34:AM34" si="27">E5</f>
        <v>1108.887097</v>
      </c>
      <c r="F34" s="123">
        <f t="shared" si="27"/>
        <v>992.23345799999993</v>
      </c>
      <c r="G34" s="123">
        <f t="shared" si="27"/>
        <v>1014.873333</v>
      </c>
      <c r="H34" s="123">
        <f t="shared" si="27"/>
        <v>1019.407297</v>
      </c>
      <c r="I34" s="123">
        <f t="shared" si="27"/>
        <v>1044.654127</v>
      </c>
      <c r="J34" s="123">
        <f t="shared" si="27"/>
        <v>1247.5578700000001</v>
      </c>
      <c r="K34" s="123">
        <f t="shared" si="27"/>
        <v>1494.482943</v>
      </c>
      <c r="L34" s="123">
        <f t="shared" si="27"/>
        <v>1613.2414410000001</v>
      </c>
      <c r="M34" s="123">
        <f t="shared" si="27"/>
        <v>1602.3740780000001</v>
      </c>
      <c r="N34" s="123">
        <f t="shared" si="27"/>
        <v>1438.1864950000001</v>
      </c>
      <c r="O34" s="123">
        <f t="shared" si="27"/>
        <v>1513.9682420000001</v>
      </c>
      <c r="P34" s="123">
        <f t="shared" si="27"/>
        <v>1191.8536550000001</v>
      </c>
      <c r="Q34" s="123">
        <f t="shared" si="27"/>
        <v>1070.4591620000001</v>
      </c>
      <c r="R34" s="123">
        <f t="shared" si="27"/>
        <v>1004.9868750000001</v>
      </c>
      <c r="S34" s="123">
        <f t="shared" si="27"/>
        <v>1018.2877539999999</v>
      </c>
      <c r="T34" s="123">
        <f t="shared" si="27"/>
        <v>1034.338096</v>
      </c>
      <c r="U34" s="123">
        <f t="shared" si="27"/>
        <v>1045.5862279999999</v>
      </c>
      <c r="V34" s="123">
        <f t="shared" si="27"/>
        <v>1252.0402839999999</v>
      </c>
      <c r="W34" s="123">
        <f t="shared" si="27"/>
        <v>1399.654444</v>
      </c>
      <c r="X34" s="123">
        <f t="shared" si="27"/>
        <v>1522.1403600000001</v>
      </c>
      <c r="Y34" s="123">
        <f t="shared" si="27"/>
        <v>1485.7351059999999</v>
      </c>
      <c r="Z34" s="123">
        <f t="shared" si="27"/>
        <v>1328.7990049999999</v>
      </c>
      <c r="AA34" s="123">
        <f t="shared" si="27"/>
        <v>1375.486985</v>
      </c>
      <c r="AB34" s="123">
        <f t="shared" si="27"/>
        <v>1130.533797</v>
      </c>
      <c r="AC34" s="123">
        <f t="shared" si="27"/>
        <v>1057.8558840000001</v>
      </c>
      <c r="AD34" s="123">
        <f t="shared" si="27"/>
        <v>952.91699399999993</v>
      </c>
      <c r="AE34" s="123">
        <f t="shared" si="27"/>
        <v>993.43814800000007</v>
      </c>
      <c r="AF34" s="123">
        <f t="shared" si="27"/>
        <v>988.31659500000001</v>
      </c>
      <c r="AG34" s="123">
        <f t="shared" si="27"/>
        <v>1040.1687429999999</v>
      </c>
      <c r="AH34" s="123">
        <f t="shared" si="27"/>
        <v>1207.627277</v>
      </c>
      <c r="AI34" s="123">
        <f t="shared" si="27"/>
        <v>1410.991583</v>
      </c>
      <c r="AJ34" s="123">
        <f t="shared" si="27"/>
        <v>1555.879995</v>
      </c>
      <c r="AK34" s="123">
        <f t="shared" si="27"/>
        <v>1492.6673289999999</v>
      </c>
      <c r="AL34" s="123">
        <f t="shared" si="27"/>
        <v>1403.2536189999998</v>
      </c>
      <c r="AM34" s="123">
        <f t="shared" si="27"/>
        <v>1412.5031569999999</v>
      </c>
      <c r="AN34" s="114">
        <f>AN5-AN33</f>
        <v>1193.8574297053603</v>
      </c>
      <c r="AO34" s="114">
        <f t="shared" ref="AO34:CN34" si="28">AO5-AO33</f>
        <v>1034.9205407195386</v>
      </c>
      <c r="AP34" s="115">
        <f>AP5-AP33</f>
        <v>952.11760504064955</v>
      </c>
      <c r="AQ34" s="115">
        <f t="shared" si="28"/>
        <v>989.82873262287887</v>
      </c>
      <c r="AR34" s="115">
        <f t="shared" si="28"/>
        <v>976.44210006718606</v>
      </c>
      <c r="AS34" s="115">
        <f t="shared" si="28"/>
        <v>1045.9159515459578</v>
      </c>
      <c r="AT34" s="115">
        <f t="shared" si="28"/>
        <v>1245.1625908855697</v>
      </c>
      <c r="AU34" s="115">
        <f t="shared" si="28"/>
        <v>1407.9580430618707</v>
      </c>
      <c r="AV34" s="115">
        <f t="shared" si="28"/>
        <v>1573.8577578108775</v>
      </c>
      <c r="AW34" s="115">
        <f t="shared" si="28"/>
        <v>1582.3290159460105</v>
      </c>
      <c r="AX34" s="115">
        <f t="shared" si="28"/>
        <v>1353.2744728108778</v>
      </c>
      <c r="AY34" s="115">
        <f t="shared" si="28"/>
        <v>1319.1813786950174</v>
      </c>
      <c r="AZ34" s="115">
        <f t="shared" si="28"/>
        <v>1107.6748224251037</v>
      </c>
      <c r="BA34" s="115">
        <f t="shared" si="28"/>
        <v>1014.7573738108777</v>
      </c>
      <c r="BB34" s="116">
        <f t="shared" si="28"/>
        <v>935.30016870339034</v>
      </c>
      <c r="BC34" s="116">
        <f t="shared" si="28"/>
        <v>960.81327246628098</v>
      </c>
      <c r="BD34" s="116">
        <f t="shared" si="28"/>
        <v>959.57725647923655</v>
      </c>
      <c r="BE34" s="116">
        <f t="shared" si="28"/>
        <v>996.09481174169684</v>
      </c>
      <c r="BF34" s="116">
        <f t="shared" si="28"/>
        <v>1158.2806939639233</v>
      </c>
      <c r="BG34" s="116">
        <f t="shared" si="28"/>
        <v>1315.0352083042987</v>
      </c>
      <c r="BH34" s="116">
        <f t="shared" si="28"/>
        <v>1521.0470426258103</v>
      </c>
      <c r="BI34" s="116">
        <f t="shared" si="28"/>
        <v>1559.5052157346552</v>
      </c>
      <c r="BJ34" s="116">
        <f t="shared" si="28"/>
        <v>1358.5694696258104</v>
      </c>
      <c r="BK34" s="116">
        <f t="shared" si="28"/>
        <v>1341.3513250561668</v>
      </c>
      <c r="BL34" s="116">
        <f t="shared" si="28"/>
        <v>1117.9595853349251</v>
      </c>
      <c r="BM34" s="116">
        <f t="shared" si="28"/>
        <v>1048.0088456258104</v>
      </c>
      <c r="BN34" s="117">
        <f t="shared" si="28"/>
        <v>933.09198391915152</v>
      </c>
      <c r="BO34" s="117">
        <f t="shared" si="28"/>
        <v>957.05126209371997</v>
      </c>
      <c r="BP34" s="117">
        <f t="shared" si="28"/>
        <v>965.72498080595574</v>
      </c>
      <c r="BQ34" s="117">
        <f t="shared" si="28"/>
        <v>1002.2249979242945</v>
      </c>
      <c r="BR34" s="117">
        <f t="shared" si="28"/>
        <v>1149.0225694347687</v>
      </c>
      <c r="BS34" s="117">
        <f t="shared" si="28"/>
        <v>1389.0652698643889</v>
      </c>
      <c r="BT34" s="117">
        <f t="shared" si="28"/>
        <v>1622.9428774932016</v>
      </c>
      <c r="BU34" s="117">
        <f t="shared" si="28"/>
        <v>1486.3394238643887</v>
      </c>
      <c r="BV34" s="117">
        <f t="shared" si="28"/>
        <v>1245.8328604932015</v>
      </c>
      <c r="BW34" s="117">
        <f t="shared" si="28"/>
        <v>1314.5670714932016</v>
      </c>
      <c r="BX34" s="117">
        <f t="shared" si="28"/>
        <v>1049.2740526067628</v>
      </c>
      <c r="BY34" s="117">
        <f t="shared" si="28"/>
        <v>1024.0996074932018</v>
      </c>
      <c r="BZ34" s="118">
        <f t="shared" si="28"/>
        <v>953.97218599999997</v>
      </c>
      <c r="CA34" s="118">
        <f t="shared" si="28"/>
        <v>969.6792539999999</v>
      </c>
      <c r="CB34" s="118">
        <f t="shared" si="28"/>
        <v>969.45687100000009</v>
      </c>
      <c r="CC34" s="118">
        <f t="shared" si="28"/>
        <v>972.41959900000006</v>
      </c>
      <c r="CD34" s="118">
        <f t="shared" si="28"/>
        <v>1106.0227130000001</v>
      </c>
      <c r="CE34" s="118">
        <f t="shared" si="28"/>
        <v>1246.5832320000002</v>
      </c>
      <c r="CF34" s="118">
        <f t="shared" si="28"/>
        <v>1389.011861</v>
      </c>
      <c r="CG34" s="118">
        <f t="shared" si="28"/>
        <v>1394.4310419999999</v>
      </c>
      <c r="CH34" s="118">
        <f t="shared" si="28"/>
        <v>1332.2275</v>
      </c>
      <c r="CI34" s="118">
        <f t="shared" si="28"/>
        <v>1250.0782360000001</v>
      </c>
      <c r="CJ34" s="118">
        <f t="shared" si="28"/>
        <v>1100.936888</v>
      </c>
      <c r="CK34" s="118">
        <f t="shared" si="28"/>
        <v>1034.6980600000002</v>
      </c>
      <c r="CL34" s="119">
        <f t="shared" si="28"/>
        <v>964.52654900000005</v>
      </c>
      <c r="CM34" s="119">
        <f t="shared" si="28"/>
        <v>983.22801100000004</v>
      </c>
      <c r="CN34" s="119">
        <f t="shared" si="28"/>
        <v>962.94267200000002</v>
      </c>
      <c r="CO34" s="25"/>
      <c r="CP34" s="25"/>
      <c r="CQ34" s="25"/>
      <c r="CR34" s="25"/>
      <c r="CS34" s="25"/>
    </row>
    <row r="35" spans="1:97" ht="25.5" x14ac:dyDescent="0.2">
      <c r="A35" s="110" t="s">
        <v>94</v>
      </c>
      <c r="B35" s="25"/>
      <c r="C35" s="15" t="s">
        <v>95</v>
      </c>
      <c r="D35" s="121">
        <f>SUM(D$5,D16:D20)-D$34</f>
        <v>17.325608000000329</v>
      </c>
      <c r="E35" s="121">
        <f t="shared" ref="E35:BP35" si="29">SUM(E$5,E16:E20)-E$34</f>
        <v>14.037621999999828</v>
      </c>
      <c r="F35" s="112">
        <f t="shared" si="29"/>
        <v>9.6173279999999295</v>
      </c>
      <c r="G35" s="112">
        <f t="shared" si="29"/>
        <v>24.809568000000127</v>
      </c>
      <c r="H35" s="112">
        <f t="shared" si="29"/>
        <v>26.592850000000453</v>
      </c>
      <c r="I35" s="112">
        <f t="shared" si="29"/>
        <v>24.725502999999662</v>
      </c>
      <c r="J35" s="112">
        <f t="shared" si="29"/>
        <v>25.813637999999628</v>
      </c>
      <c r="K35" s="112">
        <f t="shared" si="29"/>
        <v>22.049427999999807</v>
      </c>
      <c r="L35" s="112">
        <f t="shared" si="29"/>
        <v>11.945975000000317</v>
      </c>
      <c r="M35" s="112">
        <f t="shared" si="29"/>
        <v>0.58423700000003009</v>
      </c>
      <c r="N35" s="112">
        <f t="shared" si="29"/>
        <v>1.7910480000000462</v>
      </c>
      <c r="O35" s="112">
        <f t="shared" si="29"/>
        <v>-4.7013669999996637</v>
      </c>
      <c r="P35" s="112">
        <f t="shared" si="29"/>
        <v>-3.4469379999995908</v>
      </c>
      <c r="Q35" s="112">
        <f>SUM(Q$5,Q16:Q20)-Q$34</f>
        <v>-2.5176389999999174</v>
      </c>
      <c r="R35" s="113">
        <f>SUM(R$5,R16:R20)-R$34</f>
        <v>3.9063719999998057</v>
      </c>
      <c r="S35" s="113">
        <f t="shared" si="29"/>
        <v>9.914457999999513</v>
      </c>
      <c r="T35" s="113">
        <f t="shared" si="29"/>
        <v>16.786012000000028</v>
      </c>
      <c r="U35" s="113">
        <f t="shared" si="29"/>
        <v>2.9148590000002059</v>
      </c>
      <c r="V35" s="113">
        <f t="shared" si="29"/>
        <v>-8.3091500000000451</v>
      </c>
      <c r="W35" s="113">
        <f t="shared" si="29"/>
        <v>-16.877817000000277</v>
      </c>
      <c r="X35" s="113">
        <f t="shared" si="29"/>
        <v>-28.898095999999896</v>
      </c>
      <c r="Y35" s="113">
        <f t="shared" si="29"/>
        <v>-27.523963000000094</v>
      </c>
      <c r="Z35" s="113">
        <f t="shared" si="29"/>
        <v>-28.589933999999857</v>
      </c>
      <c r="AA35" s="113">
        <f t="shared" si="29"/>
        <v>-21.885744000000159</v>
      </c>
      <c r="AB35" s="113">
        <f t="shared" si="29"/>
        <v>-18.225934999999936</v>
      </c>
      <c r="AC35" s="113">
        <f t="shared" si="29"/>
        <v>-22.917776000000003</v>
      </c>
      <c r="AD35" s="114">
        <f t="shared" si="29"/>
        <v>-11.920232000000055</v>
      </c>
      <c r="AE35" s="114">
        <f t="shared" si="29"/>
        <v>-13.671726000000376</v>
      </c>
      <c r="AF35" s="114">
        <f t="shared" si="29"/>
        <v>-4.9195419999999785</v>
      </c>
      <c r="AG35" s="114">
        <f t="shared" si="29"/>
        <v>-3.9469410000001517</v>
      </c>
      <c r="AH35" s="114">
        <f t="shared" si="29"/>
        <v>-3.1203539999996792</v>
      </c>
      <c r="AI35" s="114">
        <f t="shared" si="29"/>
        <v>-6.3945429999996577</v>
      </c>
      <c r="AJ35" s="114">
        <f t="shared" si="29"/>
        <v>-8.7454600000000937</v>
      </c>
      <c r="AK35" s="114">
        <f t="shared" si="29"/>
        <v>-4.498951000000261</v>
      </c>
      <c r="AL35" s="114">
        <f t="shared" si="29"/>
        <v>-13.85559000000012</v>
      </c>
      <c r="AM35" s="114">
        <f t="shared" si="29"/>
        <v>-19.398380000000088</v>
      </c>
      <c r="AN35" s="114">
        <f>SUM(AN$5,AN16:AN20)-AN$34</f>
        <v>-33.867737705360469</v>
      </c>
      <c r="AO35" s="114">
        <f t="shared" si="29"/>
        <v>-20.492639719538602</v>
      </c>
      <c r="AP35" s="115">
        <f t="shared" si="29"/>
        <v>-21.393449040649557</v>
      </c>
      <c r="AQ35" s="115">
        <f t="shared" si="29"/>
        <v>-6.9684786228788198</v>
      </c>
      <c r="AR35" s="115">
        <f t="shared" si="29"/>
        <v>-1.4511260671857826</v>
      </c>
      <c r="AS35" s="115">
        <f t="shared" si="29"/>
        <v>11.450529454041998</v>
      </c>
      <c r="AT35" s="115">
        <f t="shared" si="29"/>
        <v>5.9380711144303859</v>
      </c>
      <c r="AU35" s="115">
        <f t="shared" si="29"/>
        <v>2.8444449381292998</v>
      </c>
      <c r="AV35" s="115">
        <f t="shared" si="29"/>
        <v>5.5004081891229362</v>
      </c>
      <c r="AW35" s="115">
        <f t="shared" si="29"/>
        <v>-21.75976994601001</v>
      </c>
      <c r="AX35" s="115">
        <f t="shared" si="29"/>
        <v>-28.707772810877714</v>
      </c>
      <c r="AY35" s="115">
        <f t="shared" si="29"/>
        <v>-39.140381695017822</v>
      </c>
      <c r="AZ35" s="115">
        <f t="shared" si="29"/>
        <v>-41.479268425104237</v>
      </c>
      <c r="BA35" s="115">
        <f t="shared" si="29"/>
        <v>-39.285242810877776</v>
      </c>
      <c r="BB35" s="116">
        <f t="shared" si="29"/>
        <v>-31.953447703390339</v>
      </c>
      <c r="BC35" s="116">
        <f t="shared" si="29"/>
        <v>-26.559178466280855</v>
      </c>
      <c r="BD35" s="116">
        <f t="shared" si="29"/>
        <v>-15.594795479236723</v>
      </c>
      <c r="BE35" s="116">
        <f t="shared" si="29"/>
        <v>-9.4014697416968147</v>
      </c>
      <c r="BF35" s="116">
        <f t="shared" si="29"/>
        <v>-5.5067279639231401</v>
      </c>
      <c r="BG35" s="116">
        <f t="shared" si="29"/>
        <v>-10.355707304298903</v>
      </c>
      <c r="BH35" s="116">
        <f t="shared" si="29"/>
        <v>-8.3742646258106106</v>
      </c>
      <c r="BI35" s="116">
        <f t="shared" si="29"/>
        <v>-8.6502147346552647</v>
      </c>
      <c r="BJ35" s="116">
        <f t="shared" si="29"/>
        <v>-18.931590625810486</v>
      </c>
      <c r="BK35" s="116">
        <f t="shared" si="29"/>
        <v>-22.826604056166843</v>
      </c>
      <c r="BL35" s="116">
        <f t="shared" si="29"/>
        <v>-26.975701334924906</v>
      </c>
      <c r="BM35" s="116">
        <f t="shared" si="29"/>
        <v>-24.887533625810192</v>
      </c>
      <c r="BN35" s="117">
        <f t="shared" si="29"/>
        <v>-22.804706919151272</v>
      </c>
      <c r="BO35" s="117">
        <f>SUM(BO$5,BO16:BO20)-BO$34</f>
        <v>-16.871012093719855</v>
      </c>
      <c r="BP35" s="117">
        <f t="shared" si="29"/>
        <v>-10.148128805955594</v>
      </c>
      <c r="BQ35" s="117">
        <f t="shared" ref="BQ35:CN35" si="30">SUM(BQ$5,BQ16:BQ20)-BQ$34</f>
        <v>-0.84620392429428648</v>
      </c>
      <c r="BR35" s="117">
        <f t="shared" si="30"/>
        <v>1.8826205652312638</v>
      </c>
      <c r="BS35" s="117">
        <f t="shared" si="30"/>
        <v>5.945550135611029</v>
      </c>
      <c r="BT35" s="117">
        <f t="shared" si="30"/>
        <v>2.0578745067980435</v>
      </c>
      <c r="BU35" s="117">
        <f t="shared" si="30"/>
        <v>-1.4439578643884943</v>
      </c>
      <c r="BV35" s="117">
        <f t="shared" si="30"/>
        <v>-7.710510493201582</v>
      </c>
      <c r="BW35" s="117">
        <f t="shared" si="30"/>
        <v>-12.941796493201537</v>
      </c>
      <c r="BX35" s="117">
        <f t="shared" si="30"/>
        <v>-14.107779606763415</v>
      </c>
      <c r="BY35" s="117">
        <f t="shared" si="30"/>
        <v>-18.185849493201772</v>
      </c>
      <c r="BZ35" s="118">
        <f t="shared" si="30"/>
        <v>-25.393481000000179</v>
      </c>
      <c r="CA35" s="118">
        <f t="shared" si="30"/>
        <v>-27.804343999999901</v>
      </c>
      <c r="CB35" s="118">
        <f t="shared" si="30"/>
        <v>-21.836472000000072</v>
      </c>
      <c r="CC35" s="118">
        <f t="shared" si="30"/>
        <v>-16.052881000000184</v>
      </c>
      <c r="CD35" s="118">
        <f t="shared" si="30"/>
        <v>-15.945013999999901</v>
      </c>
      <c r="CE35" s="118">
        <f t="shared" si="30"/>
        <v>-19.64058799999998</v>
      </c>
      <c r="CF35" s="118">
        <f t="shared" si="30"/>
        <v>-23.144949000000224</v>
      </c>
      <c r="CG35" s="118">
        <f t="shared" si="30"/>
        <v>-20.225650000000087</v>
      </c>
      <c r="CH35" s="118">
        <f t="shared" si="30"/>
        <v>-20.510986999999659</v>
      </c>
      <c r="CI35" s="118">
        <f t="shared" si="30"/>
        <v>-20.26704699999982</v>
      </c>
      <c r="CJ35" s="118">
        <f t="shared" si="30"/>
        <v>-24.482732999999598</v>
      </c>
      <c r="CK35" s="118">
        <f t="shared" si="30"/>
        <v>-20.399693000000184</v>
      </c>
      <c r="CL35" s="119">
        <f t="shared" si="30"/>
        <v>-14.964214000000084</v>
      </c>
      <c r="CM35" s="119">
        <f t="shared" si="30"/>
        <v>-10.75406200000009</v>
      </c>
      <c r="CN35" s="119">
        <f t="shared" si="30"/>
        <v>-19.877688000000035</v>
      </c>
      <c r="CO35" s="25"/>
      <c r="CP35" s="25"/>
      <c r="CQ35" s="25"/>
      <c r="CR35" s="25"/>
      <c r="CS35" s="25"/>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0866141732283472" right="0.70866141732283472" top="0.74803149606299213" bottom="0.74803149606299213" header="0.31496062992125984" footer="0.31496062992125984"/>
  <pageSetup paperSize="8" scale="50" orientation="landscape" horizontalDpi="200" verticalDpi="200" r:id="rId1"/>
  <headerFooter>
    <oddFooter>&amp;L&amp;Z&amp;F&amp;A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D20"/>
  <sheetViews>
    <sheetView tabSelected="1" workbookViewId="0">
      <selection activeCell="D7" sqref="D7"/>
    </sheetView>
  </sheetViews>
  <sheetFormatPr defaultRowHeight="12.75" x14ac:dyDescent="0.2"/>
  <cols>
    <col min="2" max="2" width="18.25" customWidth="1"/>
    <col min="3" max="3" width="11.75" customWidth="1"/>
    <col min="4" max="4" width="13.625" customWidth="1"/>
  </cols>
  <sheetData>
    <row r="1" spans="2:4" x14ac:dyDescent="0.2">
      <c r="B1" s="1" t="s">
        <v>0</v>
      </c>
    </row>
    <row r="3" spans="2:4" ht="25.5" x14ac:dyDescent="0.2">
      <c r="B3" s="2"/>
      <c r="C3" s="3" t="s">
        <v>1</v>
      </c>
      <c r="D3" s="4" t="s">
        <v>2</v>
      </c>
    </row>
    <row r="4" spans="2:4" x14ac:dyDescent="0.2">
      <c r="B4" s="5"/>
      <c r="C4" s="6" t="s">
        <v>3</v>
      </c>
      <c r="D4" s="7" t="s">
        <v>4</v>
      </c>
    </row>
    <row r="5" spans="2:4" x14ac:dyDescent="0.2">
      <c r="B5" s="8" t="s">
        <v>5</v>
      </c>
      <c r="C5" s="129" t="s">
        <v>22</v>
      </c>
      <c r="D5" s="130" t="s">
        <v>22</v>
      </c>
    </row>
    <row r="6" spans="2:4" x14ac:dyDescent="0.2">
      <c r="B6" s="8" t="s">
        <v>6</v>
      </c>
      <c r="C6" s="131">
        <f>SUM('Revised fully-reconciled - all'!AY13:BJ13)</f>
        <v>26062.257708599998</v>
      </c>
      <c r="D6" s="132">
        <f>C6</f>
        <v>26062.257708599998</v>
      </c>
    </row>
    <row r="7" spans="2:4" x14ac:dyDescent="0.2">
      <c r="B7" s="8" t="s">
        <v>7</v>
      </c>
      <c r="C7" s="131">
        <f>SUM('Revised fully-reconciled - all'!AY12:BJ12)</f>
        <v>24671.803493460004</v>
      </c>
      <c r="D7" s="132">
        <v>24749.071153228877</v>
      </c>
    </row>
    <row r="9" spans="2:4" ht="63.75" x14ac:dyDescent="0.2">
      <c r="B9" s="9"/>
      <c r="C9" s="10" t="s">
        <v>8</v>
      </c>
    </row>
    <row r="10" spans="2:4" x14ac:dyDescent="0.2">
      <c r="B10" s="8" t="s">
        <v>5</v>
      </c>
      <c r="C10" s="129" t="s">
        <v>22</v>
      </c>
    </row>
    <row r="11" spans="2:4" x14ac:dyDescent="0.2">
      <c r="B11" s="9" t="s">
        <v>9</v>
      </c>
      <c r="C11" s="133">
        <f>(SUM('Revised fully-reconciled - all'!C13:N13)-SUM('Revised fully-reconciled - all'!C12:N12))/SUM('Revised fully-reconciled - all'!C12:N12)</f>
        <v>5.2186288288929031E-2</v>
      </c>
    </row>
    <row r="12" spans="2:4" x14ac:dyDescent="0.2">
      <c r="B12" s="9" t="s">
        <v>10</v>
      </c>
      <c r="C12" s="133">
        <f>(SUM('Revised fully-reconciled - all'!O13:Z13)-SUM('Revised fully-reconciled - all'!O12:Z12))/SUM('Revised fully-reconciled - all'!O12:Z12)</f>
        <v>5.357194689628756E-2</v>
      </c>
    </row>
    <row r="13" spans="2:4" x14ac:dyDescent="0.2">
      <c r="B13" s="9" t="s">
        <v>11</v>
      </c>
      <c r="C13" s="133">
        <f>(SUM('Revised fully-reconciled - all'!AA13:AL13)-SUM('Revised fully-reconciled - all'!AA12:AL12))/SUM('Revised fully-reconciled - all'!AA12:AL12)</f>
        <v>5.3252938954669544E-2</v>
      </c>
    </row>
    <row r="14" spans="2:4" ht="12.75" customHeight="1" x14ac:dyDescent="0.2">
      <c r="B14" s="9" t="s">
        <v>12</v>
      </c>
      <c r="C14" s="133">
        <f>(SUM('Revised fully-reconciled - all'!AM13:AX13)-SUM('Revised fully-reconciled - all'!AM12:AX12))/SUM('Revised fully-reconciled - all'!AM12:AX12)</f>
        <v>5.7518363571118503E-2</v>
      </c>
    </row>
    <row r="15" spans="2:4" x14ac:dyDescent="0.2">
      <c r="B15" s="9" t="s">
        <v>13</v>
      </c>
      <c r="C15" s="133">
        <f>(SUM('Revised fully-reconciled - all'!AY13:BJ13)-SUM('Revised fully-reconciled - all'!AY12:BJ12))/SUM('Revised fully-reconciled - all'!AY12:BJ12)</f>
        <v>5.6358028934065399E-2</v>
      </c>
    </row>
    <row r="17" spans="2:3" x14ac:dyDescent="0.2">
      <c r="B17" t="s">
        <v>123</v>
      </c>
      <c r="C17" s="134">
        <v>41516</v>
      </c>
    </row>
    <row r="19" spans="2:3" x14ac:dyDescent="0.2">
      <c r="B19" s="11" t="s">
        <v>14</v>
      </c>
    </row>
    <row r="20" spans="2:3" x14ac:dyDescent="0.2">
      <c r="B20" s="11" t="s">
        <v>15</v>
      </c>
    </row>
  </sheetData>
  <sheetProtection sheet="1" objects="1" scenarios="1"/>
  <pageMargins left="0.70866141732283472" right="0.70866141732283472" top="0.74803149606299213" bottom="0.74803149606299213" header="0.31496062992125984" footer="0.31496062992125984"/>
  <pageSetup orientation="portrait" r:id="rId1"/>
  <headerFooter>
    <oddFooter>&amp;L&amp;Z&amp;F&amp;A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BJ33"/>
  <sheetViews>
    <sheetView zoomScaleNormal="100" workbookViewId="0">
      <pane xSplit="2" ySplit="2" topLeftCell="C3" activePane="bottomRight" state="frozen"/>
      <selection pane="topRight"/>
      <selection pane="bottomLeft"/>
      <selection pane="bottomRight" activeCell="C14" sqref="C14:BJ14"/>
    </sheetView>
  </sheetViews>
  <sheetFormatPr defaultRowHeight="12.75" x14ac:dyDescent="0.2"/>
  <cols>
    <col min="1" max="1" width="4.5" customWidth="1"/>
    <col min="2" max="2" width="21.5" customWidth="1"/>
  </cols>
  <sheetData>
    <row r="2" spans="2:6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x14ac:dyDescent="0.2">
      <c r="B3" s="15" t="s">
        <v>17</v>
      </c>
      <c r="C3" s="135">
        <v>1180.346319</v>
      </c>
      <c r="D3" s="135">
        <v>1108.887097</v>
      </c>
      <c r="E3" s="135">
        <v>992.23345799999993</v>
      </c>
      <c r="F3" s="135">
        <v>1014.873333</v>
      </c>
      <c r="G3" s="135">
        <v>1019.407297</v>
      </c>
      <c r="H3" s="135">
        <v>1044.654127</v>
      </c>
      <c r="I3" s="135">
        <v>1247.5578700000001</v>
      </c>
      <c r="J3" s="135">
        <v>1494.482943</v>
      </c>
      <c r="K3" s="135">
        <v>1613.2414410000001</v>
      </c>
      <c r="L3" s="135">
        <v>1602.3740780000001</v>
      </c>
      <c r="M3" s="135">
        <v>1438.1864950000001</v>
      </c>
      <c r="N3" s="135">
        <v>1513.9682420000001</v>
      </c>
      <c r="O3" s="135">
        <v>1191.8536550000001</v>
      </c>
      <c r="P3" s="135">
        <v>1070.4591620000001</v>
      </c>
      <c r="Q3" s="135">
        <v>1004.9868750000001</v>
      </c>
      <c r="R3" s="135">
        <v>1018.2877539999999</v>
      </c>
      <c r="S3" s="135">
        <v>1034.338096</v>
      </c>
      <c r="T3" s="135">
        <v>1045.5862279999999</v>
      </c>
      <c r="U3" s="135">
        <v>1252.0402839999999</v>
      </c>
      <c r="V3" s="135">
        <v>1399.654444</v>
      </c>
      <c r="W3" s="135">
        <v>1522.1403600000001</v>
      </c>
      <c r="X3" s="135">
        <v>1485.7351059999999</v>
      </c>
      <c r="Y3" s="135">
        <v>1328.7990049999999</v>
      </c>
      <c r="Z3" s="135">
        <v>1375.486985</v>
      </c>
      <c r="AA3" s="135">
        <v>1130.533797</v>
      </c>
      <c r="AB3" s="135">
        <v>1057.8558840000001</v>
      </c>
      <c r="AC3" s="135">
        <v>952.91699399999993</v>
      </c>
      <c r="AD3" s="135">
        <v>993.43814800000007</v>
      </c>
      <c r="AE3" s="135">
        <v>988.31659500000001</v>
      </c>
      <c r="AF3" s="135">
        <v>1040.1687429999999</v>
      </c>
      <c r="AG3" s="135">
        <v>1207.627277</v>
      </c>
      <c r="AH3" s="135">
        <v>1410.991583</v>
      </c>
      <c r="AI3" s="135">
        <v>1555.879995</v>
      </c>
      <c r="AJ3" s="135">
        <v>1492.6673289999999</v>
      </c>
      <c r="AK3" s="135">
        <v>1403.2536189999998</v>
      </c>
      <c r="AL3" s="135">
        <v>1412.5031569999999</v>
      </c>
      <c r="AM3" s="135">
        <v>1188.4488899999999</v>
      </c>
      <c r="AN3" s="135">
        <v>1029.3245420000001</v>
      </c>
      <c r="AO3" s="135">
        <v>950.09113200000002</v>
      </c>
      <c r="AP3" s="135">
        <v>987.55774300000007</v>
      </c>
      <c r="AQ3" s="135">
        <v>979.85938699999997</v>
      </c>
      <c r="AR3" s="135">
        <v>1049.6431699999998</v>
      </c>
      <c r="AS3" s="135">
        <v>1248.64085</v>
      </c>
      <c r="AT3" s="135">
        <v>1414.741575</v>
      </c>
      <c r="AU3" s="135">
        <v>1580.7608109999999</v>
      </c>
      <c r="AV3" s="135">
        <v>1589.0093899999999</v>
      </c>
      <c r="AW3" s="135">
        <v>1360.1775260000002</v>
      </c>
      <c r="AX3" s="135">
        <v>1325.981274</v>
      </c>
      <c r="AY3" s="136">
        <v>1114.3364099999999</v>
      </c>
      <c r="AZ3" s="136">
        <v>1021.660427</v>
      </c>
      <c r="BA3" s="136">
        <v>940.17931700000008</v>
      </c>
      <c r="BB3" s="136">
        <v>966.06825200000003</v>
      </c>
      <c r="BC3" s="136">
        <v>960.807996</v>
      </c>
      <c r="BD3" s="136">
        <v>997.13042799999994</v>
      </c>
      <c r="BE3" s="136">
        <v>1159.5192420000001</v>
      </c>
      <c r="BF3" s="136">
        <v>1313.959067</v>
      </c>
      <c r="BG3" s="136">
        <v>1519.9632239999999</v>
      </c>
      <c r="BH3" s="136">
        <v>1558.456359</v>
      </c>
      <c r="BI3" s="136">
        <v>1357.485651</v>
      </c>
      <c r="BJ3" s="136">
        <v>1340.294791</v>
      </c>
    </row>
    <row r="4" spans="2:62" x14ac:dyDescent="0.2">
      <c r="B4" s="15" t="s">
        <v>18</v>
      </c>
      <c r="C4" s="135">
        <v>1184.6275169999999</v>
      </c>
      <c r="D4" s="135">
        <v>1114.022946</v>
      </c>
      <c r="E4" s="135">
        <v>998.45664499999998</v>
      </c>
      <c r="F4" s="135">
        <v>1021.762826</v>
      </c>
      <c r="G4" s="135">
        <v>1025.1754209999999</v>
      </c>
      <c r="H4" s="135">
        <v>1047.87859</v>
      </c>
      <c r="I4" s="135">
        <v>1244.137997</v>
      </c>
      <c r="J4" s="135">
        <v>1487.6083449999999</v>
      </c>
      <c r="K4" s="135">
        <v>1607.4346699999999</v>
      </c>
      <c r="L4" s="135">
        <v>1597.7603819999999</v>
      </c>
      <c r="M4" s="135">
        <v>1437.8926610000001</v>
      </c>
      <c r="N4" s="135">
        <v>1510.807495</v>
      </c>
      <c r="O4" s="135">
        <v>1196.6749650000002</v>
      </c>
      <c r="P4" s="135">
        <v>1077.501233</v>
      </c>
      <c r="Q4" s="135">
        <v>1008.851566</v>
      </c>
      <c r="R4" s="135">
        <v>1020.760974</v>
      </c>
      <c r="S4" s="135">
        <v>1031.2885350000001</v>
      </c>
      <c r="T4" s="135">
        <v>1038.7479960000001</v>
      </c>
      <c r="U4" s="135">
        <v>1241.5803270000001</v>
      </c>
      <c r="V4" s="135">
        <v>1386.1503929999999</v>
      </c>
      <c r="W4" s="135">
        <v>1514.7612709999999</v>
      </c>
      <c r="X4" s="135">
        <v>1481.598385</v>
      </c>
      <c r="Y4" s="135">
        <v>1326.7876999999999</v>
      </c>
      <c r="Z4" s="135">
        <v>1370.4922339999998</v>
      </c>
      <c r="AA4" s="135">
        <v>1125.3017990000001</v>
      </c>
      <c r="AB4" s="135">
        <v>1059.9870549999998</v>
      </c>
      <c r="AC4" s="135">
        <v>955.59553399999993</v>
      </c>
      <c r="AD4" s="135">
        <v>997.32909800000004</v>
      </c>
      <c r="AE4" s="135">
        <v>988.64426900000001</v>
      </c>
      <c r="AF4" s="135">
        <v>1040.7833840000001</v>
      </c>
      <c r="AG4" s="135">
        <v>1209.0405449999998</v>
      </c>
      <c r="AH4" s="135">
        <v>1407.831469</v>
      </c>
      <c r="AI4" s="135">
        <v>1556.1283740000001</v>
      </c>
      <c r="AJ4" s="135">
        <v>1488.723612</v>
      </c>
      <c r="AK4" s="135">
        <v>1397.609408</v>
      </c>
      <c r="AL4" s="135">
        <v>1407.1478710000001</v>
      </c>
      <c r="AM4" s="135">
        <v>1193.2817479999999</v>
      </c>
      <c r="AN4" s="135">
        <v>1029.7554889999999</v>
      </c>
      <c r="AO4" s="135">
        <v>954.22387300000003</v>
      </c>
      <c r="AP4" s="135">
        <v>988.99109900000008</v>
      </c>
      <c r="AQ4" s="135">
        <v>984.67470300000002</v>
      </c>
      <c r="AR4" s="135">
        <v>1048.0662070000001</v>
      </c>
      <c r="AS4" s="135">
        <v>1242.9293160000002</v>
      </c>
      <c r="AT4" s="135">
        <v>1413.0212620000002</v>
      </c>
      <c r="AU4" s="135">
        <v>1556.2432050000002</v>
      </c>
      <c r="AV4" s="135">
        <v>1573.4833600000002</v>
      </c>
      <c r="AW4" s="135">
        <v>1349.7739779999999</v>
      </c>
      <c r="AX4" s="135">
        <v>1316.5695619999999</v>
      </c>
      <c r="AY4" s="136">
        <v>1104.0409529999999</v>
      </c>
      <c r="AZ4" s="136">
        <v>1019.746081</v>
      </c>
      <c r="BA4" s="136">
        <v>943.75010299999997</v>
      </c>
      <c r="BB4" s="136">
        <v>969.43431700000008</v>
      </c>
      <c r="BC4" s="136">
        <v>961.77338100000009</v>
      </c>
      <c r="BD4" s="136">
        <v>996.2244300000001</v>
      </c>
      <c r="BE4" s="136">
        <v>1159.043854</v>
      </c>
      <c r="BF4" s="136">
        <v>1308.0117579999999</v>
      </c>
      <c r="BG4" s="136">
        <v>1514.5106659999999</v>
      </c>
      <c r="BH4" s="136">
        <v>1552.0969599999999</v>
      </c>
      <c r="BI4" s="136">
        <v>1353.7528710000001</v>
      </c>
      <c r="BJ4" s="136">
        <v>1338.19202</v>
      </c>
    </row>
    <row r="5" spans="2:62" x14ac:dyDescent="0.2">
      <c r="B5" s="15" t="s">
        <v>19</v>
      </c>
      <c r="C5" s="135">
        <v>1195.3324399999999</v>
      </c>
      <c r="D5" s="135">
        <v>1123.379504</v>
      </c>
      <c r="E5" s="135">
        <v>1005.01184</v>
      </c>
      <c r="F5" s="135">
        <v>1028.0950359999999</v>
      </c>
      <c r="G5" s="135">
        <v>1029.6583410000001</v>
      </c>
      <c r="H5" s="135">
        <v>1045.331134</v>
      </c>
      <c r="I5" s="135">
        <v>1237.3711510000001</v>
      </c>
      <c r="J5" s="135">
        <v>1480.1249720000001</v>
      </c>
      <c r="K5" s="135">
        <v>1601.7625560000001</v>
      </c>
      <c r="L5" s="135">
        <v>1594.689022</v>
      </c>
      <c r="M5" s="135">
        <v>1439.8996969999998</v>
      </c>
      <c r="N5" s="135">
        <v>1516.7293480000001</v>
      </c>
      <c r="O5" s="135">
        <v>1207.3854210000002</v>
      </c>
      <c r="P5" s="135">
        <v>1080.8034850000001</v>
      </c>
      <c r="Q5" s="135">
        <v>1007.744203</v>
      </c>
      <c r="R5" s="135">
        <v>1014.190422</v>
      </c>
      <c r="S5" s="135">
        <v>1022.015304</v>
      </c>
      <c r="T5" s="135">
        <v>1027.6119759999999</v>
      </c>
      <c r="U5" s="135">
        <v>1227.715524</v>
      </c>
      <c r="V5" s="135">
        <v>1376.888346</v>
      </c>
      <c r="W5" s="135">
        <v>1508.6031270000001</v>
      </c>
      <c r="X5" s="135">
        <v>1475.5839979999998</v>
      </c>
      <c r="Y5" s="135">
        <v>1320.1881350000001</v>
      </c>
      <c r="Z5" s="135">
        <v>1361.6647109999999</v>
      </c>
      <c r="AA5" s="135">
        <v>1123.3119999999999</v>
      </c>
      <c r="AB5" s="135">
        <v>1065.753594</v>
      </c>
      <c r="AC5" s="135">
        <v>963.07163700000001</v>
      </c>
      <c r="AD5" s="135">
        <v>1003.3111160000001</v>
      </c>
      <c r="AE5" s="135">
        <v>994.77308200000004</v>
      </c>
      <c r="AF5" s="135">
        <v>1043.1863880000001</v>
      </c>
      <c r="AG5" s="135">
        <v>1205.7331219999999</v>
      </c>
      <c r="AH5" s="135">
        <v>1402.3160379999999</v>
      </c>
      <c r="AI5" s="135">
        <v>1542.0912060000001</v>
      </c>
      <c r="AJ5" s="135">
        <v>1478.6251280000001</v>
      </c>
      <c r="AK5" s="135">
        <v>1391.4204069999998</v>
      </c>
      <c r="AL5" s="135">
        <v>1407.2344750000002</v>
      </c>
      <c r="AM5" s="135">
        <v>1193.7846829999999</v>
      </c>
      <c r="AN5" s="135">
        <v>1037.642163</v>
      </c>
      <c r="AO5" s="135">
        <v>961.12567100000001</v>
      </c>
      <c r="AP5" s="135">
        <v>993.29704700000002</v>
      </c>
      <c r="AQ5" s="135">
        <v>982.42425000000003</v>
      </c>
      <c r="AR5" s="135">
        <v>1043.02208</v>
      </c>
      <c r="AS5" s="135">
        <v>1225.735287</v>
      </c>
      <c r="AT5" s="135">
        <v>1382.5895220000002</v>
      </c>
      <c r="AU5" s="135">
        <v>1530.000045</v>
      </c>
      <c r="AV5" s="135">
        <v>1550.7391250000001</v>
      </c>
      <c r="AW5" s="135">
        <v>1331.662065</v>
      </c>
      <c r="AX5" s="135">
        <v>1299.661177</v>
      </c>
      <c r="AY5" s="136">
        <v>1101.133693</v>
      </c>
      <c r="AZ5" s="136">
        <v>1024.4481639999999</v>
      </c>
      <c r="BA5" s="136">
        <v>950.58087799999998</v>
      </c>
      <c r="BB5" s="136">
        <v>973.48002500000007</v>
      </c>
      <c r="BC5" s="136">
        <v>965.31152899999995</v>
      </c>
      <c r="BD5" s="136">
        <v>999.19831099999999</v>
      </c>
      <c r="BE5" s="136">
        <v>1153.4266459999999</v>
      </c>
      <c r="BF5" s="136">
        <v>1298.0215859999998</v>
      </c>
      <c r="BG5" s="136">
        <v>1502.603824</v>
      </c>
      <c r="BH5" s="136">
        <v>1541.5443170000001</v>
      </c>
      <c r="BI5" s="136">
        <v>1347.533013</v>
      </c>
      <c r="BJ5" s="136">
        <v>1332.7445090000001</v>
      </c>
    </row>
    <row r="6" spans="2:62" x14ac:dyDescent="0.2">
      <c r="B6" s="15" t="s">
        <v>20</v>
      </c>
      <c r="C6" s="135">
        <v>1202.9504059999999</v>
      </c>
      <c r="D6" s="135">
        <v>1130.5969050000001</v>
      </c>
      <c r="E6" s="135">
        <v>1007.148379</v>
      </c>
      <c r="F6" s="135">
        <v>1027.4853109999999</v>
      </c>
      <c r="G6" s="135">
        <v>1027.0701650000001</v>
      </c>
      <c r="H6" s="135">
        <v>1046.331588</v>
      </c>
      <c r="I6" s="135">
        <v>1234.734146</v>
      </c>
      <c r="J6" s="135">
        <v>1477.6193389999999</v>
      </c>
      <c r="K6" s="135">
        <v>1600.964569</v>
      </c>
      <c r="L6" s="135">
        <v>1596.7255870000001</v>
      </c>
      <c r="M6" s="135">
        <v>1440.655452</v>
      </c>
      <c r="N6" s="135">
        <v>1516.9666359999999</v>
      </c>
      <c r="O6" s="135">
        <v>1207.074781</v>
      </c>
      <c r="P6" s="135">
        <v>1078.9128640000001</v>
      </c>
      <c r="Q6" s="135">
        <v>1002.866598</v>
      </c>
      <c r="R6" s="135">
        <v>1010.218203</v>
      </c>
      <c r="S6" s="135">
        <v>1017.9409370000001</v>
      </c>
      <c r="T6" s="135">
        <v>1025.1157739999999</v>
      </c>
      <c r="U6" s="135">
        <v>1223.1237839999999</v>
      </c>
      <c r="V6" s="135">
        <v>1371.502551</v>
      </c>
      <c r="W6" s="135">
        <v>1502.9773680000001</v>
      </c>
      <c r="X6" s="135">
        <v>1472.401756</v>
      </c>
      <c r="Y6" s="135">
        <v>1316.7949180000001</v>
      </c>
      <c r="Z6" s="135">
        <v>1357.0324110000001</v>
      </c>
      <c r="AA6" s="135">
        <v>1119.8990930000002</v>
      </c>
      <c r="AB6" s="135">
        <v>1065.9065989999999</v>
      </c>
      <c r="AC6" s="135">
        <v>966.84589399999993</v>
      </c>
      <c r="AD6" s="135">
        <v>1007.9610720000001</v>
      </c>
      <c r="AE6" s="135">
        <v>996.51717399999995</v>
      </c>
      <c r="AF6" s="135">
        <v>1041.6540359999999</v>
      </c>
      <c r="AG6" s="135">
        <v>1203.040616</v>
      </c>
      <c r="AH6" s="135">
        <v>1397.974919</v>
      </c>
      <c r="AI6" s="135">
        <v>1540.724187</v>
      </c>
      <c r="AJ6" s="135">
        <v>1478.5506810000002</v>
      </c>
      <c r="AK6" s="135">
        <v>1391.946704</v>
      </c>
      <c r="AL6" s="135">
        <v>1407.7001990000001</v>
      </c>
      <c r="AM6" s="135">
        <v>1194.4043859999999</v>
      </c>
      <c r="AN6" s="135">
        <v>1040.4441440000001</v>
      </c>
      <c r="AO6" s="135">
        <v>963.32760600000006</v>
      </c>
      <c r="AP6" s="135">
        <v>992.95119199999999</v>
      </c>
      <c r="AQ6" s="135">
        <v>979.50322499999993</v>
      </c>
      <c r="AR6" s="135">
        <v>1035.3876720000001</v>
      </c>
      <c r="AS6" s="135">
        <v>1215.3544399999998</v>
      </c>
      <c r="AT6" s="135">
        <v>1369.2410199999999</v>
      </c>
      <c r="AU6" s="135">
        <v>1516.3783550000001</v>
      </c>
      <c r="AV6" s="135">
        <v>1538.7182809999999</v>
      </c>
      <c r="AW6" s="135">
        <v>1324.960679</v>
      </c>
      <c r="AX6" s="135">
        <v>1295.3292530000001</v>
      </c>
      <c r="AY6" s="136">
        <v>1098.15293</v>
      </c>
      <c r="AZ6" s="136">
        <v>1026.7671319999999</v>
      </c>
      <c r="BA6" s="136">
        <v>952.05499100000009</v>
      </c>
      <c r="BB6" s="136">
        <v>975.57092299999999</v>
      </c>
      <c r="BC6" s="136">
        <v>965.3302020000001</v>
      </c>
      <c r="BD6" s="136">
        <v>995.374234</v>
      </c>
      <c r="BE6" s="136">
        <v>1149.4089080000001</v>
      </c>
      <c r="BF6" s="136">
        <v>1290.5956610000001</v>
      </c>
      <c r="BG6" s="136">
        <v>1495.9487009999998</v>
      </c>
      <c r="BH6" s="136">
        <v>1539.028587</v>
      </c>
      <c r="BI6" s="136">
        <v>1345.4999480000001</v>
      </c>
      <c r="BJ6" s="136">
        <v>1332.1416470000001</v>
      </c>
    </row>
    <row r="7" spans="2:62" x14ac:dyDescent="0.2">
      <c r="B7" s="15" t="s">
        <v>21</v>
      </c>
      <c r="C7" s="135">
        <v>1201.4010539999999</v>
      </c>
      <c r="D7" s="135">
        <v>1127.6634960000001</v>
      </c>
      <c r="E7" s="135">
        <v>1008.1719969999999</v>
      </c>
      <c r="F7" s="135">
        <v>1027.9803260000001</v>
      </c>
      <c r="G7" s="135">
        <v>1027.106321</v>
      </c>
      <c r="H7" s="135">
        <v>1044.6030450000001</v>
      </c>
      <c r="I7" s="135">
        <v>1234.6373819999999</v>
      </c>
      <c r="J7" s="135">
        <v>1475.469857</v>
      </c>
      <c r="K7" s="135">
        <v>1600.0627039999999</v>
      </c>
      <c r="L7" s="135">
        <v>1596.0750360000002</v>
      </c>
      <c r="M7" s="135">
        <v>1438.826082</v>
      </c>
      <c r="N7" s="135">
        <v>1514.5412490000001</v>
      </c>
      <c r="O7" s="135">
        <v>1204.864707</v>
      </c>
      <c r="P7" s="135">
        <v>1079.0003810000001</v>
      </c>
      <c r="Q7" s="135">
        <v>1003.12194</v>
      </c>
      <c r="R7" s="135">
        <v>1007.9845479999999</v>
      </c>
      <c r="S7" s="135">
        <v>1013.421587</v>
      </c>
      <c r="T7" s="135">
        <v>1020.6601459999999</v>
      </c>
      <c r="U7" s="135">
        <v>1218.1907609999998</v>
      </c>
      <c r="V7" s="135">
        <v>1365.65571</v>
      </c>
      <c r="W7" s="135">
        <v>1497.4897409999999</v>
      </c>
      <c r="X7" s="135">
        <v>1467.8125379999999</v>
      </c>
      <c r="Y7" s="135">
        <v>1314.117164</v>
      </c>
      <c r="Z7" s="135">
        <v>1356.4649029999998</v>
      </c>
      <c r="AA7" s="135">
        <v>1120.1061440000001</v>
      </c>
      <c r="AB7" s="135">
        <v>1065.2344210000001</v>
      </c>
      <c r="AC7" s="135">
        <v>967.13104199999998</v>
      </c>
      <c r="AD7" s="135">
        <v>1006.041635</v>
      </c>
      <c r="AE7" s="135">
        <v>994.81978700000002</v>
      </c>
      <c r="AF7" s="135">
        <v>1041.667635</v>
      </c>
      <c r="AG7" s="135">
        <v>1203.1449700000001</v>
      </c>
      <c r="AH7" s="135">
        <v>1400.0804110000001</v>
      </c>
      <c r="AI7" s="135">
        <v>1541.7521880000002</v>
      </c>
      <c r="AJ7" s="135">
        <v>1478.6955519999999</v>
      </c>
      <c r="AK7" s="135">
        <v>1392.354773</v>
      </c>
      <c r="AL7" s="135">
        <v>1405.7897779999998</v>
      </c>
      <c r="AM7" s="135">
        <v>1194.543271</v>
      </c>
      <c r="AN7" s="135">
        <v>1038.8884869999999</v>
      </c>
      <c r="AO7" s="135">
        <v>960.34848499999998</v>
      </c>
      <c r="AP7" s="135">
        <v>988.68598499999996</v>
      </c>
      <c r="AQ7" s="135">
        <v>971.98085400000002</v>
      </c>
      <c r="AR7" s="135">
        <v>1027.6326509999999</v>
      </c>
      <c r="AS7" s="135">
        <v>1205.4439830000001</v>
      </c>
      <c r="AT7" s="135">
        <v>1361.7243209999999</v>
      </c>
      <c r="AU7" s="135">
        <v>1509.43433</v>
      </c>
      <c r="AV7" s="135">
        <v>1531.6334590000001</v>
      </c>
      <c r="AW7" s="135">
        <v>1319.5052420000002</v>
      </c>
      <c r="AX7" s="135">
        <v>1288.967997</v>
      </c>
      <c r="AY7" s="136">
        <v>1093.6229950000002</v>
      </c>
      <c r="AZ7" s="136">
        <v>1020.850152</v>
      </c>
      <c r="BA7" s="136">
        <v>946.473612</v>
      </c>
      <c r="BB7" s="136">
        <v>969.34414000000004</v>
      </c>
      <c r="BC7" s="136">
        <v>960.41486999999995</v>
      </c>
      <c r="BD7" s="136">
        <v>989.68779500000005</v>
      </c>
      <c r="BE7" s="136">
        <v>1143.7354069999999</v>
      </c>
      <c r="BF7" s="136">
        <v>1286.895712</v>
      </c>
      <c r="BG7" s="136">
        <v>1491.8857919999998</v>
      </c>
      <c r="BH7" s="136">
        <v>1534.3162420000001</v>
      </c>
      <c r="BI7" s="136">
        <v>1339.6228799999999</v>
      </c>
      <c r="BJ7" s="136">
        <v>1324.0113819999999</v>
      </c>
    </row>
    <row r="8" spans="2:62" x14ac:dyDescent="0.2">
      <c r="B8" s="15" t="s">
        <v>22</v>
      </c>
      <c r="C8" s="135">
        <v>1199.9962579999999</v>
      </c>
      <c r="D8" s="135">
        <v>1125.534909</v>
      </c>
      <c r="E8" s="135">
        <v>1006.0488270000001</v>
      </c>
      <c r="F8" s="135">
        <v>1022.536427</v>
      </c>
      <c r="G8" s="135">
        <v>1021.085998</v>
      </c>
      <c r="H8" s="135">
        <v>1039.1660810000001</v>
      </c>
      <c r="I8" s="135">
        <v>1227.9721939999999</v>
      </c>
      <c r="J8" s="135">
        <v>1468.1647809999999</v>
      </c>
      <c r="K8" s="135">
        <v>1593.09582</v>
      </c>
      <c r="L8" s="135">
        <v>1588.929476</v>
      </c>
      <c r="M8" s="135">
        <v>1430.2304569999999</v>
      </c>
      <c r="N8" s="135">
        <v>1506.7062860000001</v>
      </c>
      <c r="O8" s="135">
        <v>1200.053887</v>
      </c>
      <c r="P8" s="135">
        <v>1075.1927919999998</v>
      </c>
      <c r="Q8" s="135">
        <v>999.77759400000002</v>
      </c>
      <c r="R8" s="135">
        <v>1004.72699</v>
      </c>
      <c r="S8" s="135">
        <v>1011.082235</v>
      </c>
      <c r="T8" s="135">
        <v>1018.551799</v>
      </c>
      <c r="U8" s="135">
        <v>1215.5009779999998</v>
      </c>
      <c r="V8" s="135">
        <v>1363.0636769999999</v>
      </c>
      <c r="W8" s="135">
        <v>1494.5485859999999</v>
      </c>
      <c r="X8" s="135">
        <v>1464.905896</v>
      </c>
      <c r="Y8" s="135">
        <v>1312.214986</v>
      </c>
      <c r="Z8" s="135">
        <v>1354.5891550000001</v>
      </c>
      <c r="AA8" s="135">
        <v>1119.107855</v>
      </c>
      <c r="AB8" s="135">
        <v>1063.3536240000001</v>
      </c>
      <c r="AC8" s="135">
        <v>966.54793400000005</v>
      </c>
      <c r="AD8" s="135">
        <v>1006.082969</v>
      </c>
      <c r="AE8" s="135">
        <v>995.13623300000006</v>
      </c>
      <c r="AF8" s="135">
        <v>1042.014866</v>
      </c>
      <c r="AG8" s="135">
        <v>1202.2677290000001</v>
      </c>
      <c r="AH8" s="135">
        <v>1397.470057</v>
      </c>
      <c r="AI8" s="135">
        <v>1540.0631910000002</v>
      </c>
      <c r="AJ8" s="135">
        <v>1478.7647549999999</v>
      </c>
      <c r="AK8" s="135">
        <v>1391.6639930000001</v>
      </c>
      <c r="AL8" s="135">
        <v>1405.7417520000001</v>
      </c>
      <c r="AM8" s="135">
        <v>1193.298524</v>
      </c>
      <c r="AN8" s="135">
        <v>1037.9662969999999</v>
      </c>
      <c r="AO8" s="135">
        <v>959.193894</v>
      </c>
      <c r="AP8" s="135">
        <v>987.94092000000001</v>
      </c>
      <c r="AQ8" s="135">
        <v>970.67357299999992</v>
      </c>
      <c r="AR8" s="135">
        <v>1026.3740170000001</v>
      </c>
      <c r="AS8" s="135">
        <v>1202.9947749999999</v>
      </c>
      <c r="AT8" s="135">
        <v>1358.080033</v>
      </c>
      <c r="AU8" s="135">
        <v>1507.214966</v>
      </c>
      <c r="AV8" s="135">
        <v>1529.7144929999999</v>
      </c>
      <c r="AW8" s="135">
        <v>1317.450875</v>
      </c>
      <c r="AX8" s="135">
        <v>1289.1435319999998</v>
      </c>
      <c r="AY8" s="136">
        <v>1093.6125749999999</v>
      </c>
      <c r="AZ8" s="136">
        <v>1020.879272</v>
      </c>
      <c r="BA8" s="136">
        <v>946.60835299999997</v>
      </c>
      <c r="BB8" s="136">
        <v>969.45899999999995</v>
      </c>
      <c r="BC8" s="136">
        <v>960.64430299999992</v>
      </c>
      <c r="BD8" s="136">
        <v>988.32355599999994</v>
      </c>
      <c r="BE8" s="136">
        <v>1143.0019480000001</v>
      </c>
      <c r="BF8" s="136">
        <v>1285.2737830000001</v>
      </c>
      <c r="BG8" s="136">
        <v>1489.9725579999999</v>
      </c>
      <c r="BH8" s="136">
        <v>1531.6925630000001</v>
      </c>
      <c r="BI8" s="136">
        <v>1336.3960220000001</v>
      </c>
      <c r="BJ8" s="136">
        <v>1323.1975190000001</v>
      </c>
    </row>
    <row r="9" spans="2:62" x14ac:dyDescent="0.2">
      <c r="B9" s="15" t="s">
        <v>23</v>
      </c>
      <c r="C9" s="135">
        <f>C8</f>
        <v>1199.9962579999999</v>
      </c>
      <c r="D9" s="135">
        <f t="shared" ref="D9:AX9" si="0">D8</f>
        <v>1125.534909</v>
      </c>
      <c r="E9" s="135">
        <f t="shared" si="0"/>
        <v>1006.0488270000001</v>
      </c>
      <c r="F9" s="135">
        <f t="shared" si="0"/>
        <v>1022.536427</v>
      </c>
      <c r="G9" s="135">
        <f t="shared" si="0"/>
        <v>1021.085998</v>
      </c>
      <c r="H9" s="135">
        <f t="shared" si="0"/>
        <v>1039.1660810000001</v>
      </c>
      <c r="I9" s="135">
        <f t="shared" si="0"/>
        <v>1227.9721939999999</v>
      </c>
      <c r="J9" s="135">
        <f t="shared" si="0"/>
        <v>1468.1647809999999</v>
      </c>
      <c r="K9" s="135">
        <f t="shared" si="0"/>
        <v>1593.09582</v>
      </c>
      <c r="L9" s="135">
        <f t="shared" si="0"/>
        <v>1588.929476</v>
      </c>
      <c r="M9" s="135">
        <f t="shared" si="0"/>
        <v>1430.2304569999999</v>
      </c>
      <c r="N9" s="135">
        <f t="shared" si="0"/>
        <v>1506.7062860000001</v>
      </c>
      <c r="O9" s="135">
        <f t="shared" si="0"/>
        <v>1200.053887</v>
      </c>
      <c r="P9" s="135">
        <f t="shared" si="0"/>
        <v>1075.1927919999998</v>
      </c>
      <c r="Q9" s="135">
        <f t="shared" si="0"/>
        <v>999.77759400000002</v>
      </c>
      <c r="R9" s="135">
        <f t="shared" si="0"/>
        <v>1004.72699</v>
      </c>
      <c r="S9" s="135">
        <f t="shared" si="0"/>
        <v>1011.082235</v>
      </c>
      <c r="T9" s="135">
        <f t="shared" si="0"/>
        <v>1018.551799</v>
      </c>
      <c r="U9" s="135">
        <f t="shared" si="0"/>
        <v>1215.5009779999998</v>
      </c>
      <c r="V9" s="135">
        <f t="shared" si="0"/>
        <v>1363.0636769999999</v>
      </c>
      <c r="W9" s="135">
        <f t="shared" si="0"/>
        <v>1494.5485859999999</v>
      </c>
      <c r="X9" s="135">
        <f t="shared" si="0"/>
        <v>1464.905896</v>
      </c>
      <c r="Y9" s="135">
        <f t="shared" si="0"/>
        <v>1312.214986</v>
      </c>
      <c r="Z9" s="135">
        <f t="shared" si="0"/>
        <v>1354.5891550000001</v>
      </c>
      <c r="AA9" s="135">
        <f t="shared" si="0"/>
        <v>1119.107855</v>
      </c>
      <c r="AB9" s="135">
        <f t="shared" si="0"/>
        <v>1063.3536240000001</v>
      </c>
      <c r="AC9" s="135">
        <f t="shared" si="0"/>
        <v>966.54793400000005</v>
      </c>
      <c r="AD9" s="135">
        <f t="shared" si="0"/>
        <v>1006.082969</v>
      </c>
      <c r="AE9" s="135">
        <f t="shared" si="0"/>
        <v>995.13623300000006</v>
      </c>
      <c r="AF9" s="135">
        <f t="shared" si="0"/>
        <v>1042.014866</v>
      </c>
      <c r="AG9" s="135">
        <f t="shared" si="0"/>
        <v>1202.2677290000001</v>
      </c>
      <c r="AH9" s="135">
        <f t="shared" si="0"/>
        <v>1397.470057</v>
      </c>
      <c r="AI9" s="135">
        <f t="shared" si="0"/>
        <v>1540.0631910000002</v>
      </c>
      <c r="AJ9" s="135">
        <f t="shared" si="0"/>
        <v>1478.7647549999999</v>
      </c>
      <c r="AK9" s="135">
        <f t="shared" si="0"/>
        <v>1391.6639930000001</v>
      </c>
      <c r="AL9" s="135">
        <f t="shared" si="0"/>
        <v>1405.7417520000001</v>
      </c>
      <c r="AM9" s="135">
        <f t="shared" si="0"/>
        <v>1193.298524</v>
      </c>
      <c r="AN9" s="135">
        <f t="shared" si="0"/>
        <v>1037.9662969999999</v>
      </c>
      <c r="AO9" s="135">
        <f t="shared" si="0"/>
        <v>959.193894</v>
      </c>
      <c r="AP9" s="135">
        <f t="shared" si="0"/>
        <v>987.94092000000001</v>
      </c>
      <c r="AQ9" s="135">
        <f t="shared" si="0"/>
        <v>970.67357299999992</v>
      </c>
      <c r="AR9" s="135">
        <f t="shared" si="0"/>
        <v>1026.3740170000001</v>
      </c>
      <c r="AS9" s="135">
        <f t="shared" si="0"/>
        <v>1202.9947749999999</v>
      </c>
      <c r="AT9" s="135">
        <f t="shared" si="0"/>
        <v>1358.080033</v>
      </c>
      <c r="AU9" s="135">
        <f t="shared" si="0"/>
        <v>1507.214966</v>
      </c>
      <c r="AV9" s="135">
        <f t="shared" si="0"/>
        <v>1529.7144929999999</v>
      </c>
      <c r="AW9" s="135">
        <f t="shared" si="0"/>
        <v>1317.450875</v>
      </c>
      <c r="AX9" s="135">
        <f t="shared" si="0"/>
        <v>1289.1435319999998</v>
      </c>
      <c r="AY9" s="136">
        <f>AY8</f>
        <v>1093.6125749999999</v>
      </c>
      <c r="AZ9" s="136">
        <f t="shared" ref="AZ9:BJ9" si="1">AZ8</f>
        <v>1020.879272</v>
      </c>
      <c r="BA9" s="136">
        <f t="shared" si="1"/>
        <v>946.60835299999997</v>
      </c>
      <c r="BB9" s="136">
        <f t="shared" si="1"/>
        <v>969.45899999999995</v>
      </c>
      <c r="BC9" s="136">
        <f t="shared" si="1"/>
        <v>960.64430299999992</v>
      </c>
      <c r="BD9" s="136">
        <f t="shared" si="1"/>
        <v>988.32355599999994</v>
      </c>
      <c r="BE9" s="136">
        <f t="shared" si="1"/>
        <v>1143.0019480000001</v>
      </c>
      <c r="BF9" s="136">
        <f t="shared" si="1"/>
        <v>1285.2737830000001</v>
      </c>
      <c r="BG9" s="136">
        <f t="shared" si="1"/>
        <v>1489.9725579999999</v>
      </c>
      <c r="BH9" s="136">
        <f t="shared" si="1"/>
        <v>1531.6925630000001</v>
      </c>
      <c r="BI9" s="136">
        <f t="shared" si="1"/>
        <v>1336.3960220000001</v>
      </c>
      <c r="BJ9" s="136">
        <f t="shared" si="1"/>
        <v>1323.1975190000001</v>
      </c>
    </row>
    <row r="10" spans="2:6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x14ac:dyDescent="0.2">
      <c r="B12" s="21" t="s">
        <v>24</v>
      </c>
      <c r="C12" s="22">
        <f>SUM(C9,C14)</f>
        <v>2220.3683364999997</v>
      </c>
      <c r="D12" s="22">
        <f t="shared" ref="D12:BJ12" si="2">SUM(D9,D14)</f>
        <v>2125.8550898799999</v>
      </c>
      <c r="E12" s="22">
        <f t="shared" si="2"/>
        <v>2006.49665592</v>
      </c>
      <c r="F12" s="22">
        <f t="shared" si="2"/>
        <v>2017.3646985</v>
      </c>
      <c r="G12" s="22">
        <f t="shared" si="2"/>
        <v>1995.5120034399999</v>
      </c>
      <c r="H12" s="22">
        <f t="shared" si="2"/>
        <v>2054.1661699000001</v>
      </c>
      <c r="I12" s="22">
        <f t="shared" si="2"/>
        <v>2258.4135952199999</v>
      </c>
      <c r="J12" s="22">
        <f t="shared" si="2"/>
        <v>2531.0311130199998</v>
      </c>
      <c r="K12" s="22">
        <f t="shared" si="2"/>
        <v>2557.8368091800003</v>
      </c>
      <c r="L12" s="22">
        <f t="shared" si="2"/>
        <v>2643.5474012200002</v>
      </c>
      <c r="M12" s="22">
        <f t="shared" si="2"/>
        <v>2417.2964334999997</v>
      </c>
      <c r="N12" s="22">
        <f t="shared" si="2"/>
        <v>2596.6947281800003</v>
      </c>
      <c r="O12" s="22">
        <f t="shared" si="2"/>
        <v>2149.7487593266669</v>
      </c>
      <c r="P12" s="22">
        <f t="shared" si="2"/>
        <v>2069.5969296666667</v>
      </c>
      <c r="Q12" s="22">
        <f t="shared" si="2"/>
        <v>1987.742985666667</v>
      </c>
      <c r="R12" s="22">
        <f t="shared" si="2"/>
        <v>2005.9190996666666</v>
      </c>
      <c r="S12" s="22">
        <f t="shared" si="2"/>
        <v>1969.1516809666666</v>
      </c>
      <c r="T12" s="22">
        <f t="shared" si="2"/>
        <v>2003.8267525266665</v>
      </c>
      <c r="U12" s="22">
        <f t="shared" si="2"/>
        <v>2238.2028794266662</v>
      </c>
      <c r="V12" s="22">
        <f t="shared" si="2"/>
        <v>2398.6543537266671</v>
      </c>
      <c r="W12" s="22">
        <f t="shared" si="2"/>
        <v>2417.9622026666666</v>
      </c>
      <c r="X12" s="22">
        <f t="shared" si="2"/>
        <v>2500.9731996666669</v>
      </c>
      <c r="Y12" s="22">
        <f t="shared" si="2"/>
        <v>2257.6960716666667</v>
      </c>
      <c r="Z12" s="22">
        <f t="shared" si="2"/>
        <v>2396.6378676666673</v>
      </c>
      <c r="AA12" s="22">
        <f t="shared" si="2"/>
        <v>2056.3423625999999</v>
      </c>
      <c r="AB12" s="22">
        <f t="shared" si="2"/>
        <v>2041.846763</v>
      </c>
      <c r="AC12" s="22">
        <f t="shared" si="2"/>
        <v>1928.2129047399999</v>
      </c>
      <c r="AD12" s="22">
        <f t="shared" si="2"/>
        <v>1965.2649970000002</v>
      </c>
      <c r="AE12" s="22">
        <f t="shared" si="2"/>
        <v>1945.6627309999999</v>
      </c>
      <c r="AF12" s="22">
        <f t="shared" si="2"/>
        <v>2003.3712070000001</v>
      </c>
      <c r="AG12" s="22">
        <f t="shared" si="2"/>
        <v>2230.736586</v>
      </c>
      <c r="AH12" s="22">
        <f t="shared" si="2"/>
        <v>2420.7448509999999</v>
      </c>
      <c r="AI12" s="22">
        <f t="shared" si="2"/>
        <v>2466.4444010000002</v>
      </c>
      <c r="AJ12" s="22">
        <f t="shared" si="2"/>
        <v>2517.1847519999997</v>
      </c>
      <c r="AK12" s="22">
        <f t="shared" si="2"/>
        <v>2373.9974630000002</v>
      </c>
      <c r="AL12" s="22">
        <f t="shared" si="2"/>
        <v>2393.6426840000004</v>
      </c>
      <c r="AM12" s="22">
        <f t="shared" si="2"/>
        <v>2182.7834242499998</v>
      </c>
      <c r="AN12" s="22">
        <f t="shared" si="2"/>
        <v>1983.5670592499998</v>
      </c>
      <c r="AO12" s="22">
        <f t="shared" si="2"/>
        <v>1893.8958912500002</v>
      </c>
      <c r="AP12" s="22">
        <f t="shared" si="2"/>
        <v>1947.7867442500001</v>
      </c>
      <c r="AQ12" s="22">
        <f t="shared" si="2"/>
        <v>1860.7130462499999</v>
      </c>
      <c r="AR12" s="22">
        <f t="shared" si="2"/>
        <v>1966.85783825</v>
      </c>
      <c r="AS12" s="22">
        <f t="shared" si="2"/>
        <v>2180.06396425</v>
      </c>
      <c r="AT12" s="22">
        <f t="shared" si="2"/>
        <v>2292.7917218499997</v>
      </c>
      <c r="AU12" s="22">
        <f t="shared" si="2"/>
        <v>2373.8235102499998</v>
      </c>
      <c r="AV12" s="22">
        <f t="shared" si="2"/>
        <v>2461.3242182499998</v>
      </c>
      <c r="AW12" s="22">
        <f t="shared" si="2"/>
        <v>2176.0460302500001</v>
      </c>
      <c r="AX12" s="22">
        <f t="shared" si="2"/>
        <v>2201.7527301299997</v>
      </c>
      <c r="AY12" s="22">
        <f t="shared" si="2"/>
        <v>1922.42936775</v>
      </c>
      <c r="AZ12" s="22">
        <f t="shared" si="2"/>
        <v>1858.8865967500001</v>
      </c>
      <c r="BA12" s="22">
        <f t="shared" si="2"/>
        <v>1809.50864469</v>
      </c>
      <c r="BB12" s="22">
        <f t="shared" si="2"/>
        <v>1849.4487597499999</v>
      </c>
      <c r="BC12" s="22">
        <f t="shared" si="2"/>
        <v>1792.64164175</v>
      </c>
      <c r="BD12" s="22">
        <f t="shared" si="2"/>
        <v>1864.12158275</v>
      </c>
      <c r="BE12" s="22">
        <f t="shared" si="2"/>
        <v>2054.1896957900003</v>
      </c>
      <c r="BF12" s="22">
        <f t="shared" si="2"/>
        <v>2192.8193917500002</v>
      </c>
      <c r="BG12" s="22">
        <f t="shared" si="2"/>
        <v>2359.4887619499996</v>
      </c>
      <c r="BH12" s="22">
        <f t="shared" si="2"/>
        <v>2472.7426540500001</v>
      </c>
      <c r="BI12" s="22">
        <f t="shared" si="2"/>
        <v>2214.4533717300001</v>
      </c>
      <c r="BJ12" s="22">
        <f t="shared" si="2"/>
        <v>2281.0730247500001</v>
      </c>
    </row>
    <row r="13" spans="2:62" x14ac:dyDescent="0.2">
      <c r="B13" s="21" t="s">
        <v>121</v>
      </c>
      <c r="C13" s="135">
        <v>2359.9188127999996</v>
      </c>
      <c r="D13" s="135">
        <v>2210.0064228000001</v>
      </c>
      <c r="E13" s="135">
        <v>2098.1869103000004</v>
      </c>
      <c r="F13" s="135">
        <v>2105.0008475</v>
      </c>
      <c r="G13" s="135">
        <v>2074.0847336000002</v>
      </c>
      <c r="H13" s="135">
        <v>2159.0469893</v>
      </c>
      <c r="I13" s="135">
        <v>2356.6928313000003</v>
      </c>
      <c r="J13" s="135">
        <v>2641.5006794999999</v>
      </c>
      <c r="K13" s="135">
        <v>2708.4232334999997</v>
      </c>
      <c r="L13" s="135">
        <v>2815.4800557000003</v>
      </c>
      <c r="M13" s="135">
        <v>2563.9284409000002</v>
      </c>
      <c r="N13" s="135">
        <v>2763.5002736999995</v>
      </c>
      <c r="O13" s="135">
        <v>2271.5804406000007</v>
      </c>
      <c r="P13" s="135">
        <v>2198.8806809999996</v>
      </c>
      <c r="Q13" s="135">
        <v>2053.7161294000007</v>
      </c>
      <c r="R13" s="135">
        <v>2096.6377646999999</v>
      </c>
      <c r="S13" s="135">
        <v>2055.8040664</v>
      </c>
      <c r="T13" s="135">
        <v>2102.5036856000006</v>
      </c>
      <c r="U13" s="135">
        <v>2326.1527151999994</v>
      </c>
      <c r="V13" s="135">
        <v>2526.2695493000006</v>
      </c>
      <c r="W13" s="135">
        <v>2558.4055793000002</v>
      </c>
      <c r="X13" s="135">
        <v>2677.7233173999989</v>
      </c>
      <c r="Y13" s="135">
        <v>2408.3252970000003</v>
      </c>
      <c r="Z13" s="135">
        <v>2534.2047089999996</v>
      </c>
      <c r="AA13" s="135">
        <v>2115.5695136000004</v>
      </c>
      <c r="AB13" s="135">
        <v>2163.9780352000002</v>
      </c>
      <c r="AC13" s="135">
        <v>2050.0418182999997</v>
      </c>
      <c r="AD13" s="135">
        <v>2084.7429388999999</v>
      </c>
      <c r="AE13" s="135">
        <v>2045.5900791000004</v>
      </c>
      <c r="AF13" s="135">
        <v>2100.9239106999999</v>
      </c>
      <c r="AG13" s="135">
        <v>2364.7746340999997</v>
      </c>
      <c r="AH13" s="135">
        <v>2526.4196193000002</v>
      </c>
      <c r="AI13" s="135">
        <v>2611.8642447000002</v>
      </c>
      <c r="AJ13" s="135">
        <v>2691.5171401000002</v>
      </c>
      <c r="AK13" s="135">
        <v>2489.9622013000003</v>
      </c>
      <c r="AL13" s="135">
        <v>2500.933792400001</v>
      </c>
      <c r="AM13" s="135">
        <v>2335.2022715999992</v>
      </c>
      <c r="AN13" s="135">
        <v>2102.2768095000001</v>
      </c>
      <c r="AO13" s="135">
        <v>2000.4871340999998</v>
      </c>
      <c r="AP13" s="135">
        <v>2053.9419773000009</v>
      </c>
      <c r="AQ13" s="135">
        <v>1975.2907340999998</v>
      </c>
      <c r="AR13" s="135">
        <v>2080.6007177000001</v>
      </c>
      <c r="AS13" s="135">
        <v>2299.3886570999998</v>
      </c>
      <c r="AT13" s="135">
        <v>2401.7861350000003</v>
      </c>
      <c r="AU13" s="135">
        <v>2506.2019885000009</v>
      </c>
      <c r="AV13" s="135">
        <v>2609.9576644999997</v>
      </c>
      <c r="AW13" s="135">
        <v>2306.8766313000001</v>
      </c>
      <c r="AX13" s="135">
        <v>2317.3449771999999</v>
      </c>
      <c r="AY13" s="136">
        <v>2007.3610826999998</v>
      </c>
      <c r="AZ13" s="136">
        <v>1974.2508846999995</v>
      </c>
      <c r="BA13" s="136">
        <v>1904.8080520000008</v>
      </c>
      <c r="BB13" s="136">
        <v>1947.1270682000004</v>
      </c>
      <c r="BC13" s="136">
        <v>1886.8187743999997</v>
      </c>
      <c r="BD13" s="136">
        <v>1957.9515962000003</v>
      </c>
      <c r="BE13" s="136">
        <v>2154.4833551000002</v>
      </c>
      <c r="BF13" s="136">
        <v>2287.6392298000001</v>
      </c>
      <c r="BG13" s="136">
        <v>2498.135929</v>
      </c>
      <c r="BH13" s="136">
        <v>2668.4474888999994</v>
      </c>
      <c r="BI13" s="136">
        <v>2356.1421226000002</v>
      </c>
      <c r="BJ13" s="136">
        <v>2419.0921249999997</v>
      </c>
    </row>
    <row r="14" spans="2:62" x14ac:dyDescent="0.2">
      <c r="B14" s="21" t="s">
        <v>25</v>
      </c>
      <c r="C14" s="135">
        <v>1020.3720784999999</v>
      </c>
      <c r="D14" s="135">
        <v>1000.3201808800001</v>
      </c>
      <c r="E14" s="135">
        <v>1000.4478289199999</v>
      </c>
      <c r="F14" s="135">
        <v>994.82827150000003</v>
      </c>
      <c r="G14" s="135">
        <v>974.42600543999993</v>
      </c>
      <c r="H14" s="135">
        <v>1015.0000888999999</v>
      </c>
      <c r="I14" s="135">
        <v>1030.44140122</v>
      </c>
      <c r="J14" s="135">
        <v>1062.8663320200001</v>
      </c>
      <c r="K14" s="135">
        <v>964.74098918000004</v>
      </c>
      <c r="L14" s="135">
        <v>1054.6179252200002</v>
      </c>
      <c r="M14" s="135">
        <v>987.06597649999992</v>
      </c>
      <c r="N14" s="135">
        <v>1089.9884421800002</v>
      </c>
      <c r="O14" s="135">
        <v>949.69487232666677</v>
      </c>
      <c r="P14" s="135">
        <v>994.40413766666677</v>
      </c>
      <c r="Q14" s="135">
        <v>987.96539166666696</v>
      </c>
      <c r="R14" s="135">
        <v>1001.1921096666666</v>
      </c>
      <c r="S14" s="135">
        <v>958.06944596666665</v>
      </c>
      <c r="T14" s="135">
        <v>985.27495352666665</v>
      </c>
      <c r="U14" s="135">
        <v>1022.7019014266666</v>
      </c>
      <c r="V14" s="135">
        <v>1035.590676726667</v>
      </c>
      <c r="W14" s="135">
        <v>923.4136166666666</v>
      </c>
      <c r="X14" s="135">
        <v>1036.0673036666667</v>
      </c>
      <c r="Y14" s="135">
        <v>945.48108566666679</v>
      </c>
      <c r="Z14" s="135">
        <v>1042.0487126666669</v>
      </c>
      <c r="AA14" s="135">
        <v>937.23450760000003</v>
      </c>
      <c r="AB14" s="135">
        <v>978.49313899999993</v>
      </c>
      <c r="AC14" s="135">
        <v>961.66497073999994</v>
      </c>
      <c r="AD14" s="135">
        <v>959.18202800000017</v>
      </c>
      <c r="AE14" s="135">
        <v>950.52649799999995</v>
      </c>
      <c r="AF14" s="135">
        <v>961.35634100000016</v>
      </c>
      <c r="AG14" s="135">
        <v>1028.4688569999998</v>
      </c>
      <c r="AH14" s="135">
        <v>1023.274794</v>
      </c>
      <c r="AI14" s="135">
        <v>926.38121000000001</v>
      </c>
      <c r="AJ14" s="135">
        <v>1038.4199969999997</v>
      </c>
      <c r="AK14" s="135">
        <v>982.33347000000003</v>
      </c>
      <c r="AL14" s="135">
        <v>987.90093200000001</v>
      </c>
      <c r="AM14" s="135">
        <v>989.4849002499999</v>
      </c>
      <c r="AN14" s="135">
        <v>945.60076224999989</v>
      </c>
      <c r="AO14" s="135">
        <v>934.70199725000009</v>
      </c>
      <c r="AP14" s="135">
        <v>959.84582424999996</v>
      </c>
      <c r="AQ14" s="135">
        <v>890.03947325000013</v>
      </c>
      <c r="AR14" s="135">
        <v>940.48382124999989</v>
      </c>
      <c r="AS14" s="135">
        <v>977.06918925000014</v>
      </c>
      <c r="AT14" s="135">
        <v>934.71168884999975</v>
      </c>
      <c r="AU14" s="135">
        <v>866.6085442499998</v>
      </c>
      <c r="AV14" s="135">
        <v>931.60972525</v>
      </c>
      <c r="AW14" s="135">
        <v>858.59515525000018</v>
      </c>
      <c r="AX14" s="135">
        <v>912.60919812999998</v>
      </c>
      <c r="AY14" s="136">
        <v>828.81679274999999</v>
      </c>
      <c r="AZ14" s="136">
        <v>838.00732475000007</v>
      </c>
      <c r="BA14" s="136">
        <v>862.90029169000013</v>
      </c>
      <c r="BB14" s="136">
        <v>879.98975974999996</v>
      </c>
      <c r="BC14" s="136">
        <v>831.99733874999993</v>
      </c>
      <c r="BD14" s="136">
        <v>875.79802675000008</v>
      </c>
      <c r="BE14" s="136">
        <v>911.18774779000012</v>
      </c>
      <c r="BF14" s="136">
        <v>907.54560875000004</v>
      </c>
      <c r="BG14" s="136">
        <v>869.51620394999986</v>
      </c>
      <c r="BH14" s="136">
        <v>941.05009105000022</v>
      </c>
      <c r="BI14" s="136">
        <v>878.05734972999994</v>
      </c>
      <c r="BJ14" s="136">
        <v>957.87550575</v>
      </c>
    </row>
    <row r="16" spans="2:62" x14ac:dyDescent="0.2">
      <c r="B16" s="11" t="s">
        <v>96</v>
      </c>
    </row>
    <row r="17" spans="2:62" x14ac:dyDescent="0.2">
      <c r="B17" s="11" t="s">
        <v>26</v>
      </c>
    </row>
    <row r="18" spans="2:62" x14ac:dyDescent="0.2">
      <c r="B18" s="11" t="s">
        <v>15</v>
      </c>
    </row>
    <row r="19" spans="2:62" x14ac:dyDescent="0.2">
      <c r="C19" s="23"/>
    </row>
    <row r="20" spans="2:62" x14ac:dyDescent="0.2">
      <c r="C20" s="24"/>
    </row>
    <row r="21" spans="2:62" x14ac:dyDescent="0.2">
      <c r="C21" s="23"/>
    </row>
    <row r="22" spans="2:62" s="25" customFormat="1" x14ac:dyDescent="0.2">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c r="BI22" s="150"/>
      <c r="BJ22" s="150"/>
    </row>
    <row r="23" spans="2:62" s="25" customFormat="1" x14ac:dyDescent="0.2">
      <c r="C23" s="150"/>
      <c r="D23" s="150"/>
      <c r="E23" s="150"/>
      <c r="F23" s="150"/>
      <c r="G23" s="150"/>
      <c r="H23" s="150"/>
      <c r="I23" s="150"/>
      <c r="J23" s="150"/>
      <c r="K23" s="150"/>
      <c r="L23" s="150"/>
      <c r="M23" s="150"/>
      <c r="N23" s="150"/>
      <c r="O23" s="150"/>
      <c r="P23" s="150"/>
      <c r="Q23" s="150"/>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c r="BI23" s="150"/>
      <c r="BJ23" s="150"/>
    </row>
    <row r="24" spans="2:62" s="25" customFormat="1" x14ac:dyDescent="0.2">
      <c r="C24" s="150"/>
      <c r="D24" s="150"/>
      <c r="E24" s="150"/>
      <c r="F24" s="150"/>
      <c r="G24" s="150"/>
      <c r="H24" s="150"/>
      <c r="I24" s="150"/>
      <c r="J24" s="150"/>
      <c r="K24" s="150"/>
      <c r="L24" s="150"/>
      <c r="M24" s="150"/>
      <c r="N24" s="150"/>
      <c r="O24" s="150"/>
      <c r="P24" s="150"/>
      <c r="Q24" s="150"/>
      <c r="R24" s="150"/>
      <c r="S24" s="150"/>
      <c r="T24" s="150"/>
      <c r="U24" s="150"/>
      <c r="V24" s="150"/>
      <c r="W24" s="150"/>
      <c r="X24" s="150"/>
      <c r="Y24" s="150"/>
      <c r="Z24" s="150"/>
      <c r="AA24" s="150"/>
      <c r="AB24" s="150"/>
      <c r="AC24" s="150"/>
      <c r="AD24" s="150"/>
      <c r="AE24" s="150"/>
      <c r="AF24" s="150"/>
      <c r="AG24" s="150"/>
      <c r="AH24" s="150"/>
      <c r="AI24" s="150"/>
      <c r="AJ24" s="150"/>
      <c r="AK24" s="150"/>
      <c r="AL24" s="150"/>
      <c r="AM24" s="150"/>
      <c r="AN24" s="150"/>
      <c r="AO24" s="150"/>
      <c r="AP24" s="150"/>
      <c r="AQ24" s="150"/>
      <c r="AR24" s="150"/>
      <c r="AS24" s="150"/>
      <c r="AT24" s="150"/>
      <c r="AU24" s="150"/>
      <c r="AV24" s="150"/>
      <c r="AW24" s="150"/>
      <c r="AX24" s="150"/>
      <c r="AY24" s="150"/>
      <c r="AZ24" s="150"/>
      <c r="BA24" s="150"/>
      <c r="BB24" s="150"/>
      <c r="BC24" s="150"/>
      <c r="BD24" s="150"/>
      <c r="BE24" s="150"/>
      <c r="BF24" s="150"/>
      <c r="BG24" s="150"/>
      <c r="BH24" s="150"/>
      <c r="BI24" s="150"/>
      <c r="BJ24" s="150"/>
    </row>
    <row r="25" spans="2:62" s="25" customFormat="1" x14ac:dyDescent="0.2">
      <c r="C25" s="150"/>
      <c r="D25" s="150"/>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c r="BI25" s="150"/>
      <c r="BJ25" s="150"/>
    </row>
    <row r="26" spans="2:62" s="25" customFormat="1" x14ac:dyDescent="0.2">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c r="BI26" s="150"/>
      <c r="BJ26" s="150"/>
    </row>
    <row r="27" spans="2:62" s="25" customFormat="1" x14ac:dyDescent="0.2">
      <c r="C27" s="150"/>
      <c r="D27" s="150"/>
      <c r="E27" s="150"/>
      <c r="F27" s="150"/>
      <c r="G27" s="150"/>
      <c r="H27" s="150"/>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c r="BI27" s="150"/>
      <c r="BJ27" s="150"/>
    </row>
    <row r="28" spans="2:62" s="25" customFormat="1" x14ac:dyDescent="0.2">
      <c r="C28" s="150"/>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c r="BI28" s="150"/>
      <c r="BJ28" s="150"/>
    </row>
    <row r="29" spans="2:62" s="25" customFormat="1" x14ac:dyDescent="0.2">
      <c r="C29" s="150"/>
      <c r="D29" s="150"/>
      <c r="E29" s="150"/>
      <c r="F29" s="150"/>
      <c r="G29" s="150"/>
      <c r="H29" s="150"/>
      <c r="I29" s="150"/>
      <c r="J29" s="150"/>
      <c r="K29" s="150"/>
      <c r="L29" s="150"/>
      <c r="M29" s="150"/>
      <c r="N29" s="150"/>
      <c r="O29" s="150"/>
      <c r="P29" s="150"/>
      <c r="Q29" s="150"/>
      <c r="R29" s="150"/>
      <c r="S29" s="150"/>
      <c r="T29" s="150"/>
      <c r="U29" s="150"/>
      <c r="V29" s="150"/>
      <c r="W29" s="150"/>
      <c r="X29" s="150"/>
      <c r="Y29" s="150"/>
      <c r="Z29" s="150"/>
      <c r="AA29" s="150"/>
      <c r="AB29" s="150"/>
      <c r="AC29" s="150"/>
      <c r="AD29" s="150"/>
      <c r="AE29" s="150"/>
      <c r="AF29" s="150"/>
      <c r="AG29" s="150"/>
      <c r="AH29" s="150"/>
      <c r="AI29" s="150"/>
      <c r="AJ29" s="150"/>
      <c r="AK29" s="150"/>
      <c r="AL29" s="150"/>
      <c r="AM29" s="150"/>
      <c r="AN29" s="150"/>
      <c r="AO29" s="150"/>
      <c r="AP29" s="150"/>
      <c r="AQ29" s="150"/>
      <c r="AR29" s="150"/>
      <c r="AS29" s="150"/>
      <c r="AT29" s="150"/>
      <c r="AU29" s="150"/>
      <c r="AV29" s="150"/>
      <c r="AW29" s="150"/>
      <c r="AX29" s="150"/>
      <c r="AY29" s="150"/>
      <c r="AZ29" s="150"/>
      <c r="BA29" s="150"/>
      <c r="BB29" s="150"/>
      <c r="BC29" s="150"/>
      <c r="BD29" s="150"/>
      <c r="BE29" s="150"/>
      <c r="BF29" s="150"/>
      <c r="BG29" s="150"/>
      <c r="BH29" s="150"/>
      <c r="BI29" s="150"/>
      <c r="BJ29" s="150"/>
    </row>
    <row r="30" spans="2:62" s="25" customFormat="1" x14ac:dyDescent="0.2">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c r="BI30" s="150"/>
      <c r="BJ30" s="150"/>
    </row>
    <row r="31" spans="2:62" s="25" customFormat="1" x14ac:dyDescent="0.2">
      <c r="C31" s="150"/>
      <c r="D31" s="150"/>
      <c r="E31" s="150"/>
      <c r="F31" s="150"/>
      <c r="G31" s="150"/>
      <c r="H31" s="150"/>
      <c r="I31" s="150"/>
      <c r="J31" s="150"/>
      <c r="K31" s="150"/>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c r="BI31" s="150"/>
      <c r="BJ31" s="150"/>
    </row>
    <row r="32" spans="2:62" s="25" customFormat="1" x14ac:dyDescent="0.2">
      <c r="C32" s="150"/>
      <c r="D32" s="150"/>
      <c r="E32" s="150"/>
      <c r="F32" s="150"/>
      <c r="G32" s="150"/>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150"/>
      <c r="AG32" s="150"/>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c r="BI32" s="150"/>
      <c r="BJ32" s="150"/>
    </row>
    <row r="33" spans="3:62" s="25" customFormat="1" x14ac:dyDescent="0.2">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50"/>
      <c r="AL33" s="150"/>
      <c r="AM33" s="150"/>
      <c r="AN33" s="150"/>
      <c r="AO33" s="150"/>
      <c r="AP33" s="150"/>
      <c r="AQ33" s="150"/>
      <c r="AR33" s="150"/>
      <c r="AS33" s="150"/>
      <c r="AT33" s="150"/>
      <c r="AU33" s="150"/>
      <c r="AV33" s="150"/>
      <c r="AW33" s="150"/>
      <c r="AX33" s="150"/>
      <c r="AY33" s="150"/>
      <c r="AZ33" s="150"/>
      <c r="BA33" s="150"/>
      <c r="BB33" s="150"/>
      <c r="BC33" s="150"/>
      <c r="BD33" s="150"/>
      <c r="BE33" s="150"/>
      <c r="BF33" s="150"/>
      <c r="BG33" s="150"/>
      <c r="BH33" s="150"/>
      <c r="BI33" s="150"/>
      <c r="BJ33" s="150"/>
    </row>
  </sheetData>
  <sheetProtection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BJ33"/>
  <sheetViews>
    <sheetView zoomScaleNormal="100" workbookViewId="0">
      <pane xSplit="2" ySplit="2" topLeftCell="C3" activePane="bottomRight" state="frozen"/>
      <selection pane="topRight"/>
      <selection pane="bottomLeft"/>
      <selection pane="bottomRight" activeCell="H35" sqref="H35"/>
    </sheetView>
  </sheetViews>
  <sheetFormatPr defaultRowHeight="12.75" x14ac:dyDescent="0.2"/>
  <cols>
    <col min="1" max="1" width="4.5" style="25" customWidth="1"/>
    <col min="2" max="2" width="21.5" style="25" customWidth="1"/>
    <col min="3" max="16384" width="9" style="25"/>
  </cols>
  <sheetData>
    <row r="2" spans="2:6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x14ac:dyDescent="0.2">
      <c r="B3" s="15" t="s">
        <v>17</v>
      </c>
      <c r="C3" s="135">
        <v>1180.346319</v>
      </c>
      <c r="D3" s="135">
        <v>1108.887097</v>
      </c>
      <c r="E3" s="135">
        <v>992.23345799999993</v>
      </c>
      <c r="F3" s="135">
        <v>1014.873333</v>
      </c>
      <c r="G3" s="135">
        <v>1019.407297</v>
      </c>
      <c r="H3" s="135">
        <v>1044.654127</v>
      </c>
      <c r="I3" s="135">
        <v>1247.5578700000001</v>
      </c>
      <c r="J3" s="135">
        <v>1494.482943</v>
      </c>
      <c r="K3" s="135">
        <v>1613.2414410000001</v>
      </c>
      <c r="L3" s="135">
        <v>1602.3740780000001</v>
      </c>
      <c r="M3" s="135">
        <v>1438.1864950000001</v>
      </c>
      <c r="N3" s="135">
        <v>1513.9682420000001</v>
      </c>
      <c r="O3" s="135">
        <v>1191.8536550000001</v>
      </c>
      <c r="P3" s="135">
        <v>1070.4591620000001</v>
      </c>
      <c r="Q3" s="135">
        <v>1004.9868750000001</v>
      </c>
      <c r="R3" s="135">
        <v>1018.2877539999999</v>
      </c>
      <c r="S3" s="135">
        <v>1034.338096</v>
      </c>
      <c r="T3" s="135">
        <v>1045.5862279999999</v>
      </c>
      <c r="U3" s="135">
        <v>1252.0402839999999</v>
      </c>
      <c r="V3" s="135">
        <v>1399.654444</v>
      </c>
      <c r="W3" s="135">
        <v>1522.1403600000001</v>
      </c>
      <c r="X3" s="135">
        <v>1485.7351059999999</v>
      </c>
      <c r="Y3" s="135">
        <v>1328.7990049999999</v>
      </c>
      <c r="Z3" s="135">
        <v>1375.486985</v>
      </c>
      <c r="AA3" s="135">
        <v>1130.533797</v>
      </c>
      <c r="AB3" s="135">
        <v>1057.8558840000001</v>
      </c>
      <c r="AC3" s="135">
        <v>952.91699399999993</v>
      </c>
      <c r="AD3" s="135">
        <v>993.43814800000007</v>
      </c>
      <c r="AE3" s="135">
        <v>988.31659500000001</v>
      </c>
      <c r="AF3" s="135">
        <v>1040.1687429999999</v>
      </c>
      <c r="AG3" s="135">
        <v>1207.627277</v>
      </c>
      <c r="AH3" s="135">
        <v>1410.991583</v>
      </c>
      <c r="AI3" s="135">
        <v>1555.879995</v>
      </c>
      <c r="AJ3" s="135">
        <v>1492.6673289999999</v>
      </c>
      <c r="AK3" s="135">
        <v>1403.2536189999998</v>
      </c>
      <c r="AL3" s="135">
        <v>1412.5031569999999</v>
      </c>
      <c r="AM3" s="135">
        <v>1188.4488899999999</v>
      </c>
      <c r="AN3" s="135">
        <v>1029.3245420000001</v>
      </c>
      <c r="AO3" s="135">
        <v>950.09113200000002</v>
      </c>
      <c r="AP3" s="135">
        <v>987.55774300000007</v>
      </c>
      <c r="AQ3" s="135">
        <v>979.85938699999997</v>
      </c>
      <c r="AR3" s="135">
        <v>1049.6431699999998</v>
      </c>
      <c r="AS3" s="135">
        <v>1248.64085</v>
      </c>
      <c r="AT3" s="135">
        <v>1414.741575</v>
      </c>
      <c r="AU3" s="135">
        <v>1580.7608109999999</v>
      </c>
      <c r="AV3" s="135">
        <v>1589.0093899999999</v>
      </c>
      <c r="AW3" s="135">
        <v>1360.1775260000002</v>
      </c>
      <c r="AX3" s="135">
        <v>1325.981274</v>
      </c>
      <c r="AY3" s="136">
        <v>1114.3364099999999</v>
      </c>
      <c r="AZ3" s="136">
        <v>1021.660427</v>
      </c>
      <c r="BA3" s="136">
        <v>940.17931700000008</v>
      </c>
      <c r="BB3" s="136">
        <v>966.06825200000003</v>
      </c>
      <c r="BC3" s="136">
        <v>960.807996</v>
      </c>
      <c r="BD3" s="136">
        <v>997.13042799999994</v>
      </c>
      <c r="BE3" s="136">
        <v>1159.5192420000001</v>
      </c>
      <c r="BF3" s="136">
        <v>1313.959067</v>
      </c>
      <c r="BG3" s="136">
        <v>1519.9632239999999</v>
      </c>
      <c r="BH3" s="136">
        <v>1558.456359</v>
      </c>
      <c r="BI3" s="136">
        <v>1357.485651</v>
      </c>
      <c r="BJ3" s="136">
        <v>1340.294791</v>
      </c>
    </row>
    <row r="4" spans="2:62" x14ac:dyDescent="0.2">
      <c r="B4" s="15" t="s">
        <v>18</v>
      </c>
      <c r="C4" s="135">
        <v>1184.6275169999999</v>
      </c>
      <c r="D4" s="135">
        <v>1114.022946</v>
      </c>
      <c r="E4" s="135">
        <v>998.45664499999998</v>
      </c>
      <c r="F4" s="135">
        <v>1021.762826</v>
      </c>
      <c r="G4" s="135">
        <v>1025.1754209999999</v>
      </c>
      <c r="H4" s="135">
        <v>1047.87859</v>
      </c>
      <c r="I4" s="135">
        <v>1244.137997</v>
      </c>
      <c r="J4" s="135">
        <v>1487.6083449999999</v>
      </c>
      <c r="K4" s="135">
        <v>1607.4346699999999</v>
      </c>
      <c r="L4" s="135">
        <v>1597.7603819999999</v>
      </c>
      <c r="M4" s="135">
        <v>1437.8926610000001</v>
      </c>
      <c r="N4" s="135">
        <v>1510.807495</v>
      </c>
      <c r="O4" s="135">
        <v>1196.6749650000002</v>
      </c>
      <c r="P4" s="135">
        <v>1077.501233</v>
      </c>
      <c r="Q4" s="135">
        <v>1008.851566</v>
      </c>
      <c r="R4" s="135">
        <v>1020.760974</v>
      </c>
      <c r="S4" s="135">
        <v>1031.2885350000001</v>
      </c>
      <c r="T4" s="135">
        <v>1038.7479960000001</v>
      </c>
      <c r="U4" s="135">
        <v>1241.5803270000001</v>
      </c>
      <c r="V4" s="135">
        <v>1386.1503929999999</v>
      </c>
      <c r="W4" s="135">
        <v>1514.7612709999999</v>
      </c>
      <c r="X4" s="135">
        <v>1481.598385</v>
      </c>
      <c r="Y4" s="135">
        <v>1326.7876999999999</v>
      </c>
      <c r="Z4" s="135">
        <v>1370.4922339999998</v>
      </c>
      <c r="AA4" s="135">
        <v>1125.3017990000001</v>
      </c>
      <c r="AB4" s="135">
        <v>1059.9870549999998</v>
      </c>
      <c r="AC4" s="135">
        <v>955.59553399999993</v>
      </c>
      <c r="AD4" s="135">
        <v>997.32909800000004</v>
      </c>
      <c r="AE4" s="135">
        <v>988.64426900000001</v>
      </c>
      <c r="AF4" s="135">
        <v>1040.7833840000001</v>
      </c>
      <c r="AG4" s="135">
        <v>1209.0405449999998</v>
      </c>
      <c r="AH4" s="135">
        <v>1407.831469</v>
      </c>
      <c r="AI4" s="135">
        <v>1556.1283740000001</v>
      </c>
      <c r="AJ4" s="135">
        <v>1488.723612</v>
      </c>
      <c r="AK4" s="135">
        <v>1397.609408</v>
      </c>
      <c r="AL4" s="135">
        <v>1407.1478710000001</v>
      </c>
      <c r="AM4" s="135">
        <v>1193.2817479999999</v>
      </c>
      <c r="AN4" s="135">
        <v>1029.7554889999999</v>
      </c>
      <c r="AO4" s="135">
        <v>954.22387300000003</v>
      </c>
      <c r="AP4" s="135">
        <v>988.99109900000008</v>
      </c>
      <c r="AQ4" s="135">
        <v>984.67470300000002</v>
      </c>
      <c r="AR4" s="135">
        <v>1048.0662070000001</v>
      </c>
      <c r="AS4" s="135">
        <v>1242.9293160000002</v>
      </c>
      <c r="AT4" s="135">
        <v>1413.0212620000002</v>
      </c>
      <c r="AU4" s="135">
        <v>1556.2432050000002</v>
      </c>
      <c r="AV4" s="135">
        <v>1573.4833600000002</v>
      </c>
      <c r="AW4" s="135">
        <v>1349.7739779999999</v>
      </c>
      <c r="AX4" s="135">
        <v>1316.5695619999999</v>
      </c>
      <c r="AY4" s="136">
        <v>1104.0409529999999</v>
      </c>
      <c r="AZ4" s="136">
        <v>1019.746081</v>
      </c>
      <c r="BA4" s="136">
        <v>943.75010299999997</v>
      </c>
      <c r="BB4" s="136">
        <v>969.43431700000008</v>
      </c>
      <c r="BC4" s="136">
        <v>961.77338100000009</v>
      </c>
      <c r="BD4" s="136">
        <v>996.2244300000001</v>
      </c>
      <c r="BE4" s="136">
        <v>1159.043854</v>
      </c>
      <c r="BF4" s="136">
        <v>1308.0117579999999</v>
      </c>
      <c r="BG4" s="136">
        <v>1514.5106659999999</v>
      </c>
      <c r="BH4" s="136">
        <v>1552.0969599999999</v>
      </c>
      <c r="BI4" s="136">
        <v>1353.7528710000001</v>
      </c>
      <c r="BJ4" s="136">
        <v>1338.19202</v>
      </c>
    </row>
    <row r="5" spans="2:62" x14ac:dyDescent="0.2">
      <c r="B5" s="15" t="s">
        <v>19</v>
      </c>
      <c r="C5" s="135">
        <v>1195.3324399999999</v>
      </c>
      <c r="D5" s="135">
        <v>1123.379504</v>
      </c>
      <c r="E5" s="135">
        <v>1005.01184</v>
      </c>
      <c r="F5" s="135">
        <v>1028.0950359999999</v>
      </c>
      <c r="G5" s="135">
        <v>1029.6583410000001</v>
      </c>
      <c r="H5" s="135">
        <v>1045.331134</v>
      </c>
      <c r="I5" s="135">
        <v>1237.3711510000001</v>
      </c>
      <c r="J5" s="135">
        <v>1480.1249720000001</v>
      </c>
      <c r="K5" s="135">
        <v>1601.7625560000001</v>
      </c>
      <c r="L5" s="135">
        <v>1594.689022</v>
      </c>
      <c r="M5" s="135">
        <v>1439.8996969999998</v>
      </c>
      <c r="N5" s="135">
        <v>1516.7293480000001</v>
      </c>
      <c r="O5" s="135">
        <v>1207.3854210000002</v>
      </c>
      <c r="P5" s="135">
        <v>1080.8034850000001</v>
      </c>
      <c r="Q5" s="135">
        <v>1007.744203</v>
      </c>
      <c r="R5" s="135">
        <v>1014.190422</v>
      </c>
      <c r="S5" s="135">
        <v>1022.015304</v>
      </c>
      <c r="T5" s="135">
        <v>1027.6119759999999</v>
      </c>
      <c r="U5" s="135">
        <v>1227.715524</v>
      </c>
      <c r="V5" s="135">
        <v>1376.888346</v>
      </c>
      <c r="W5" s="135">
        <v>1508.6031270000001</v>
      </c>
      <c r="X5" s="135">
        <v>1475.5839979999998</v>
      </c>
      <c r="Y5" s="135">
        <v>1320.1881350000001</v>
      </c>
      <c r="Z5" s="135">
        <v>1361.6647109999999</v>
      </c>
      <c r="AA5" s="135">
        <v>1123.3119999999999</v>
      </c>
      <c r="AB5" s="135">
        <v>1065.753594</v>
      </c>
      <c r="AC5" s="135">
        <v>963.07163700000001</v>
      </c>
      <c r="AD5" s="135">
        <v>1003.3111160000001</v>
      </c>
      <c r="AE5" s="135">
        <v>994.77308200000004</v>
      </c>
      <c r="AF5" s="135">
        <v>1043.1863880000001</v>
      </c>
      <c r="AG5" s="135">
        <v>1205.7331219999999</v>
      </c>
      <c r="AH5" s="135">
        <v>1402.3160379999999</v>
      </c>
      <c r="AI5" s="135">
        <v>1542.0912060000001</v>
      </c>
      <c r="AJ5" s="135">
        <v>1478.6251280000001</v>
      </c>
      <c r="AK5" s="135">
        <v>1391.4204069999998</v>
      </c>
      <c r="AL5" s="135">
        <v>1407.2344750000002</v>
      </c>
      <c r="AM5" s="135">
        <v>1193.7846829999999</v>
      </c>
      <c r="AN5" s="135">
        <v>1037.642163</v>
      </c>
      <c r="AO5" s="135">
        <v>961.12567100000001</v>
      </c>
      <c r="AP5" s="135">
        <v>993.29704700000002</v>
      </c>
      <c r="AQ5" s="135">
        <v>982.42425000000003</v>
      </c>
      <c r="AR5" s="135">
        <v>1043.02208</v>
      </c>
      <c r="AS5" s="135">
        <v>1225.735287</v>
      </c>
      <c r="AT5" s="135">
        <v>1382.5895220000002</v>
      </c>
      <c r="AU5" s="135">
        <v>1530.000045</v>
      </c>
      <c r="AV5" s="135">
        <v>1550.7391250000001</v>
      </c>
      <c r="AW5" s="135">
        <v>1331.662065</v>
      </c>
      <c r="AX5" s="135">
        <v>1299.661177</v>
      </c>
      <c r="AY5" s="136">
        <v>1101.133693</v>
      </c>
      <c r="AZ5" s="136">
        <v>1024.4481639999999</v>
      </c>
      <c r="BA5" s="136">
        <v>950.58087799999998</v>
      </c>
      <c r="BB5" s="136">
        <v>973.48002500000007</v>
      </c>
      <c r="BC5" s="136">
        <v>965.31152899999995</v>
      </c>
      <c r="BD5" s="136">
        <v>999.19831099999999</v>
      </c>
      <c r="BE5" s="136">
        <v>1153.4266459999999</v>
      </c>
      <c r="BF5" s="136">
        <v>1298.0215859999998</v>
      </c>
      <c r="BG5" s="136">
        <v>1502.603824</v>
      </c>
      <c r="BH5" s="136">
        <v>1541.5443170000001</v>
      </c>
      <c r="BI5" s="136">
        <v>1347.533013</v>
      </c>
      <c r="BJ5" s="136">
        <v>1332.7445090000001</v>
      </c>
    </row>
    <row r="6" spans="2:62" x14ac:dyDescent="0.2">
      <c r="B6" s="15" t="s">
        <v>20</v>
      </c>
      <c r="C6" s="135">
        <v>1202.9504059999999</v>
      </c>
      <c r="D6" s="135">
        <v>1130.5969050000001</v>
      </c>
      <c r="E6" s="135">
        <v>1007.148379</v>
      </c>
      <c r="F6" s="135">
        <v>1027.4853109999999</v>
      </c>
      <c r="G6" s="135">
        <v>1027.0701650000001</v>
      </c>
      <c r="H6" s="135">
        <v>1046.331588</v>
      </c>
      <c r="I6" s="135">
        <v>1234.734146</v>
      </c>
      <c r="J6" s="135">
        <v>1477.6193389999999</v>
      </c>
      <c r="K6" s="135">
        <v>1600.964569</v>
      </c>
      <c r="L6" s="135">
        <v>1596.7255870000001</v>
      </c>
      <c r="M6" s="135">
        <v>1440.655452</v>
      </c>
      <c r="N6" s="135">
        <v>1516.9666359999999</v>
      </c>
      <c r="O6" s="135">
        <v>1207.074781</v>
      </c>
      <c r="P6" s="135">
        <v>1078.9128640000001</v>
      </c>
      <c r="Q6" s="135">
        <v>1002.866598</v>
      </c>
      <c r="R6" s="135">
        <v>1010.218203</v>
      </c>
      <c r="S6" s="135">
        <v>1017.9409370000001</v>
      </c>
      <c r="T6" s="135">
        <v>1025.1157739999999</v>
      </c>
      <c r="U6" s="135">
        <v>1223.1237839999999</v>
      </c>
      <c r="V6" s="135">
        <v>1371.502551</v>
      </c>
      <c r="W6" s="135">
        <v>1502.9773680000001</v>
      </c>
      <c r="X6" s="135">
        <v>1472.401756</v>
      </c>
      <c r="Y6" s="135">
        <v>1316.7949180000001</v>
      </c>
      <c r="Z6" s="135">
        <v>1357.0324110000001</v>
      </c>
      <c r="AA6" s="135">
        <v>1119.8990930000002</v>
      </c>
      <c r="AB6" s="135">
        <v>1065.9065989999999</v>
      </c>
      <c r="AC6" s="135">
        <v>966.84589399999993</v>
      </c>
      <c r="AD6" s="135">
        <v>1007.9610720000001</v>
      </c>
      <c r="AE6" s="135">
        <v>996.51717399999995</v>
      </c>
      <c r="AF6" s="135">
        <v>1041.6540359999999</v>
      </c>
      <c r="AG6" s="135">
        <v>1203.040616</v>
      </c>
      <c r="AH6" s="135">
        <v>1397.974919</v>
      </c>
      <c r="AI6" s="135">
        <v>1540.724187</v>
      </c>
      <c r="AJ6" s="135">
        <v>1478.5506810000002</v>
      </c>
      <c r="AK6" s="135">
        <v>1391.946704</v>
      </c>
      <c r="AL6" s="135">
        <v>1407.7001990000001</v>
      </c>
      <c r="AM6" s="135">
        <v>1194.4043859999999</v>
      </c>
      <c r="AN6" s="135">
        <v>1040.4441440000001</v>
      </c>
      <c r="AO6" s="135">
        <v>963.32760600000006</v>
      </c>
      <c r="AP6" s="135">
        <v>992.95119199999999</v>
      </c>
      <c r="AQ6" s="135">
        <v>979.50322499999993</v>
      </c>
      <c r="AR6" s="135">
        <v>1035.3876720000001</v>
      </c>
      <c r="AS6" s="135">
        <v>1215.3544399999998</v>
      </c>
      <c r="AT6" s="135">
        <v>1369.2410199999999</v>
      </c>
      <c r="AU6" s="135">
        <v>1516.3783550000001</v>
      </c>
      <c r="AV6" s="135">
        <v>1538.7182809999999</v>
      </c>
      <c r="AW6" s="135">
        <v>1324.960679</v>
      </c>
      <c r="AX6" s="135">
        <v>1295.3292530000001</v>
      </c>
      <c r="AY6" s="136">
        <v>1098.15293</v>
      </c>
      <c r="AZ6" s="136">
        <v>1026.7671319999999</v>
      </c>
      <c r="BA6" s="136">
        <v>952.05499100000009</v>
      </c>
      <c r="BB6" s="136">
        <v>975.57092299999999</v>
      </c>
      <c r="BC6" s="136">
        <v>965.3302020000001</v>
      </c>
      <c r="BD6" s="136">
        <v>995.374234</v>
      </c>
      <c r="BE6" s="136">
        <v>1149.4089080000001</v>
      </c>
      <c r="BF6" s="136">
        <v>1290.5956610000001</v>
      </c>
      <c r="BG6" s="136">
        <v>1495.9487009999998</v>
      </c>
      <c r="BH6" s="136">
        <v>1539.028587</v>
      </c>
      <c r="BI6" s="136">
        <v>1345.4999480000001</v>
      </c>
      <c r="BJ6" s="136">
        <v>1332.1416470000001</v>
      </c>
    </row>
    <row r="7" spans="2:62" x14ac:dyDescent="0.2">
      <c r="B7" s="15" t="s">
        <v>21</v>
      </c>
      <c r="C7" s="135">
        <v>1201.4010539999999</v>
      </c>
      <c r="D7" s="135">
        <v>1127.6634960000001</v>
      </c>
      <c r="E7" s="135">
        <v>1008.1719969999999</v>
      </c>
      <c r="F7" s="135">
        <v>1027.9803260000001</v>
      </c>
      <c r="G7" s="135">
        <v>1027.106321</v>
      </c>
      <c r="H7" s="135">
        <v>1044.6030450000001</v>
      </c>
      <c r="I7" s="135">
        <v>1234.6373819999999</v>
      </c>
      <c r="J7" s="135">
        <v>1475.469857</v>
      </c>
      <c r="K7" s="135">
        <v>1600.0627039999999</v>
      </c>
      <c r="L7" s="135">
        <v>1596.0750360000002</v>
      </c>
      <c r="M7" s="135">
        <v>1438.826082</v>
      </c>
      <c r="N7" s="135">
        <v>1514.5412490000001</v>
      </c>
      <c r="O7" s="135">
        <v>1204.864707</v>
      </c>
      <c r="P7" s="135">
        <v>1079.0003810000001</v>
      </c>
      <c r="Q7" s="135">
        <v>1003.12194</v>
      </c>
      <c r="R7" s="135">
        <v>1007.9845479999999</v>
      </c>
      <c r="S7" s="135">
        <v>1013.421587</v>
      </c>
      <c r="T7" s="135">
        <v>1020.6601459999999</v>
      </c>
      <c r="U7" s="135">
        <v>1218.1907609999998</v>
      </c>
      <c r="V7" s="135">
        <v>1365.65571</v>
      </c>
      <c r="W7" s="135">
        <v>1497.4897409999999</v>
      </c>
      <c r="X7" s="135">
        <v>1467.8125379999999</v>
      </c>
      <c r="Y7" s="135">
        <v>1314.117164</v>
      </c>
      <c r="Z7" s="135">
        <v>1356.4649029999998</v>
      </c>
      <c r="AA7" s="135">
        <v>1120.1061440000001</v>
      </c>
      <c r="AB7" s="135">
        <v>1065.2344210000001</v>
      </c>
      <c r="AC7" s="135">
        <v>967.13104199999998</v>
      </c>
      <c r="AD7" s="135">
        <v>1006.041635</v>
      </c>
      <c r="AE7" s="135">
        <v>994.81978700000002</v>
      </c>
      <c r="AF7" s="135">
        <v>1041.667635</v>
      </c>
      <c r="AG7" s="135">
        <v>1203.1449700000001</v>
      </c>
      <c r="AH7" s="135">
        <v>1400.0804110000001</v>
      </c>
      <c r="AI7" s="135">
        <v>1541.7521880000002</v>
      </c>
      <c r="AJ7" s="135">
        <v>1478.6955519999999</v>
      </c>
      <c r="AK7" s="135">
        <v>1392.354773</v>
      </c>
      <c r="AL7" s="135">
        <v>1405.7897779999998</v>
      </c>
      <c r="AM7" s="135">
        <v>1194.543271</v>
      </c>
      <c r="AN7" s="135">
        <v>1038.8884869999999</v>
      </c>
      <c r="AO7" s="135">
        <v>960.34848499999998</v>
      </c>
      <c r="AP7" s="135">
        <v>988.68598499999996</v>
      </c>
      <c r="AQ7" s="135">
        <v>971.98085400000002</v>
      </c>
      <c r="AR7" s="135">
        <v>1027.6326509999999</v>
      </c>
      <c r="AS7" s="135">
        <v>1205.4439830000001</v>
      </c>
      <c r="AT7" s="135">
        <v>1361.7243209999999</v>
      </c>
      <c r="AU7" s="135">
        <v>1509.43433</v>
      </c>
      <c r="AV7" s="135">
        <v>1531.6334590000001</v>
      </c>
      <c r="AW7" s="135">
        <v>1319.5052420000002</v>
      </c>
      <c r="AX7" s="135">
        <v>1288.967997</v>
      </c>
      <c r="AY7" s="136">
        <v>1093.6229950000002</v>
      </c>
      <c r="AZ7" s="136">
        <v>1020.850152</v>
      </c>
      <c r="BA7" s="136">
        <v>946.473612</v>
      </c>
      <c r="BB7" s="136">
        <v>969.34414000000004</v>
      </c>
      <c r="BC7" s="136">
        <v>960.41486999999995</v>
      </c>
      <c r="BD7" s="136">
        <v>989.68779500000005</v>
      </c>
      <c r="BE7" s="136">
        <v>1143.7354069999999</v>
      </c>
      <c r="BF7" s="136">
        <v>1286.895712</v>
      </c>
      <c r="BG7" s="136">
        <v>1491.8857919999998</v>
      </c>
      <c r="BH7" s="136">
        <v>1534.3162420000001</v>
      </c>
      <c r="BI7" s="136">
        <v>1339.6228799999999</v>
      </c>
      <c r="BJ7" s="136">
        <v>1324.0113819999999</v>
      </c>
    </row>
    <row r="8" spans="2:62" x14ac:dyDescent="0.2">
      <c r="B8" s="15" t="s">
        <v>22</v>
      </c>
      <c r="C8" s="135">
        <v>1199.9962579999999</v>
      </c>
      <c r="D8" s="135">
        <v>1125.534909</v>
      </c>
      <c r="E8" s="135">
        <v>1006.0488270000001</v>
      </c>
      <c r="F8" s="135">
        <v>1022.536427</v>
      </c>
      <c r="G8" s="135">
        <v>1021.085998</v>
      </c>
      <c r="H8" s="135">
        <v>1039.1660810000001</v>
      </c>
      <c r="I8" s="135">
        <v>1227.9721939999999</v>
      </c>
      <c r="J8" s="135">
        <v>1468.1647809999999</v>
      </c>
      <c r="K8" s="135">
        <v>1593.09582</v>
      </c>
      <c r="L8" s="135">
        <v>1588.929476</v>
      </c>
      <c r="M8" s="135">
        <v>1430.2304569999999</v>
      </c>
      <c r="N8" s="135">
        <v>1506.7062860000001</v>
      </c>
      <c r="O8" s="135">
        <v>1200.053887</v>
      </c>
      <c r="P8" s="135">
        <v>1075.1927919999998</v>
      </c>
      <c r="Q8" s="135">
        <v>999.77759400000002</v>
      </c>
      <c r="R8" s="135">
        <v>1004.72699</v>
      </c>
      <c r="S8" s="135">
        <v>1011.082235</v>
      </c>
      <c r="T8" s="135">
        <v>1018.551799</v>
      </c>
      <c r="U8" s="135">
        <v>1215.5009779999998</v>
      </c>
      <c r="V8" s="135">
        <v>1363.0636769999999</v>
      </c>
      <c r="W8" s="135">
        <v>1494.5485859999999</v>
      </c>
      <c r="X8" s="135">
        <v>1464.905896</v>
      </c>
      <c r="Y8" s="135">
        <v>1312.214986</v>
      </c>
      <c r="Z8" s="135">
        <v>1354.5891550000001</v>
      </c>
      <c r="AA8" s="135">
        <v>1119.107855</v>
      </c>
      <c r="AB8" s="135">
        <v>1063.3536240000001</v>
      </c>
      <c r="AC8" s="135">
        <v>966.54793400000005</v>
      </c>
      <c r="AD8" s="135">
        <v>1006.082969</v>
      </c>
      <c r="AE8" s="135">
        <v>995.13623300000006</v>
      </c>
      <c r="AF8" s="135">
        <v>1042.014866</v>
      </c>
      <c r="AG8" s="135">
        <v>1202.2677290000001</v>
      </c>
      <c r="AH8" s="135">
        <v>1397.470057</v>
      </c>
      <c r="AI8" s="135">
        <v>1540.0631910000002</v>
      </c>
      <c r="AJ8" s="135">
        <v>1478.7647549999999</v>
      </c>
      <c r="AK8" s="135">
        <v>1391.6639930000001</v>
      </c>
      <c r="AL8" s="135">
        <v>1405.7417520000001</v>
      </c>
      <c r="AM8" s="135">
        <v>1193.298524</v>
      </c>
      <c r="AN8" s="135">
        <v>1037.9662969999999</v>
      </c>
      <c r="AO8" s="135">
        <v>959.193894</v>
      </c>
      <c r="AP8" s="135">
        <v>987.94092000000001</v>
      </c>
      <c r="AQ8" s="135">
        <v>970.67357299999992</v>
      </c>
      <c r="AR8" s="135">
        <v>1026.3740170000001</v>
      </c>
      <c r="AS8" s="135">
        <v>1202.9947749999999</v>
      </c>
      <c r="AT8" s="135">
        <v>1358.080033</v>
      </c>
      <c r="AU8" s="135">
        <v>1507.214966</v>
      </c>
      <c r="AV8" s="135">
        <v>1529.7144929999999</v>
      </c>
      <c r="AW8" s="135">
        <v>1317.450875</v>
      </c>
      <c r="AX8" s="135">
        <v>1289.1435319999998</v>
      </c>
      <c r="AY8" s="136">
        <v>1093.6125749999999</v>
      </c>
      <c r="AZ8" s="136">
        <v>1020.879272</v>
      </c>
      <c r="BA8" s="136">
        <v>946.60835299999997</v>
      </c>
      <c r="BB8" s="136">
        <v>969.45899999999995</v>
      </c>
      <c r="BC8" s="136">
        <v>960.64430299999992</v>
      </c>
      <c r="BD8" s="136">
        <v>988.32355599999994</v>
      </c>
      <c r="BE8" s="136">
        <v>1143.0019480000001</v>
      </c>
      <c r="BF8" s="136">
        <v>1285.2737830000001</v>
      </c>
      <c r="BG8" s="136">
        <v>1489.9725579999999</v>
      </c>
      <c r="BH8" s="136">
        <v>1531.6925630000001</v>
      </c>
      <c r="BI8" s="136">
        <v>1336.3960220000001</v>
      </c>
      <c r="BJ8" s="136">
        <v>1323.1975190000001</v>
      </c>
    </row>
    <row r="9" spans="2:62" x14ac:dyDescent="0.2">
      <c r="B9" s="15" t="s">
        <v>23</v>
      </c>
      <c r="C9" s="135">
        <f>C8</f>
        <v>1199.9962579999999</v>
      </c>
      <c r="D9" s="135">
        <f t="shared" ref="D9:AX9" si="0">D8</f>
        <v>1125.534909</v>
      </c>
      <c r="E9" s="135">
        <f t="shared" si="0"/>
        <v>1006.0488270000001</v>
      </c>
      <c r="F9" s="135">
        <f t="shared" si="0"/>
        <v>1022.536427</v>
      </c>
      <c r="G9" s="135">
        <f t="shared" si="0"/>
        <v>1021.085998</v>
      </c>
      <c r="H9" s="135">
        <f t="shared" si="0"/>
        <v>1039.1660810000001</v>
      </c>
      <c r="I9" s="135">
        <f t="shared" si="0"/>
        <v>1227.9721939999999</v>
      </c>
      <c r="J9" s="135">
        <f t="shared" si="0"/>
        <v>1468.1647809999999</v>
      </c>
      <c r="K9" s="135">
        <f t="shared" si="0"/>
        <v>1593.09582</v>
      </c>
      <c r="L9" s="135">
        <f t="shared" si="0"/>
        <v>1588.929476</v>
      </c>
      <c r="M9" s="135">
        <f t="shared" si="0"/>
        <v>1430.2304569999999</v>
      </c>
      <c r="N9" s="135">
        <f t="shared" si="0"/>
        <v>1506.7062860000001</v>
      </c>
      <c r="O9" s="135">
        <f t="shared" si="0"/>
        <v>1200.053887</v>
      </c>
      <c r="P9" s="135">
        <f t="shared" si="0"/>
        <v>1075.1927919999998</v>
      </c>
      <c r="Q9" s="135">
        <f t="shared" si="0"/>
        <v>999.77759400000002</v>
      </c>
      <c r="R9" s="135">
        <f t="shared" si="0"/>
        <v>1004.72699</v>
      </c>
      <c r="S9" s="135">
        <f t="shared" si="0"/>
        <v>1011.082235</v>
      </c>
      <c r="T9" s="135">
        <f t="shared" si="0"/>
        <v>1018.551799</v>
      </c>
      <c r="U9" s="135">
        <f t="shared" si="0"/>
        <v>1215.5009779999998</v>
      </c>
      <c r="V9" s="135">
        <f t="shared" si="0"/>
        <v>1363.0636769999999</v>
      </c>
      <c r="W9" s="135">
        <f t="shared" si="0"/>
        <v>1494.5485859999999</v>
      </c>
      <c r="X9" s="135">
        <f t="shared" si="0"/>
        <v>1464.905896</v>
      </c>
      <c r="Y9" s="135">
        <f t="shared" si="0"/>
        <v>1312.214986</v>
      </c>
      <c r="Z9" s="135">
        <f t="shared" si="0"/>
        <v>1354.5891550000001</v>
      </c>
      <c r="AA9" s="135">
        <f t="shared" si="0"/>
        <v>1119.107855</v>
      </c>
      <c r="AB9" s="135">
        <f t="shared" si="0"/>
        <v>1063.3536240000001</v>
      </c>
      <c r="AC9" s="135">
        <f t="shared" si="0"/>
        <v>966.54793400000005</v>
      </c>
      <c r="AD9" s="135">
        <f t="shared" si="0"/>
        <v>1006.082969</v>
      </c>
      <c r="AE9" s="135">
        <f t="shared" si="0"/>
        <v>995.13623300000006</v>
      </c>
      <c r="AF9" s="135">
        <f t="shared" si="0"/>
        <v>1042.014866</v>
      </c>
      <c r="AG9" s="135">
        <f t="shared" si="0"/>
        <v>1202.2677290000001</v>
      </c>
      <c r="AH9" s="135">
        <f t="shared" si="0"/>
        <v>1397.470057</v>
      </c>
      <c r="AI9" s="135">
        <f t="shared" si="0"/>
        <v>1540.0631910000002</v>
      </c>
      <c r="AJ9" s="135">
        <f t="shared" si="0"/>
        <v>1478.7647549999999</v>
      </c>
      <c r="AK9" s="135">
        <f t="shared" si="0"/>
        <v>1391.6639930000001</v>
      </c>
      <c r="AL9" s="135">
        <f t="shared" si="0"/>
        <v>1405.7417520000001</v>
      </c>
      <c r="AM9" s="135">
        <f t="shared" si="0"/>
        <v>1193.298524</v>
      </c>
      <c r="AN9" s="135">
        <f t="shared" si="0"/>
        <v>1037.9662969999999</v>
      </c>
      <c r="AO9" s="135">
        <f t="shared" si="0"/>
        <v>959.193894</v>
      </c>
      <c r="AP9" s="135">
        <f t="shared" si="0"/>
        <v>987.94092000000001</v>
      </c>
      <c r="AQ9" s="135">
        <f t="shared" si="0"/>
        <v>970.67357299999992</v>
      </c>
      <c r="AR9" s="135">
        <f t="shared" si="0"/>
        <v>1026.3740170000001</v>
      </c>
      <c r="AS9" s="135">
        <f t="shared" si="0"/>
        <v>1202.9947749999999</v>
      </c>
      <c r="AT9" s="135">
        <f t="shared" si="0"/>
        <v>1358.080033</v>
      </c>
      <c r="AU9" s="135">
        <f t="shared" si="0"/>
        <v>1507.214966</v>
      </c>
      <c r="AV9" s="135">
        <f t="shared" si="0"/>
        <v>1529.7144929999999</v>
      </c>
      <c r="AW9" s="135">
        <f t="shared" si="0"/>
        <v>1317.450875</v>
      </c>
      <c r="AX9" s="135">
        <f t="shared" si="0"/>
        <v>1289.1435319999998</v>
      </c>
      <c r="AY9" s="136">
        <f>AY8</f>
        <v>1093.6125749999999</v>
      </c>
      <c r="AZ9" s="136">
        <f t="shared" ref="AZ9:BJ9" si="1">AZ8</f>
        <v>1020.879272</v>
      </c>
      <c r="BA9" s="136">
        <f t="shared" si="1"/>
        <v>946.60835299999997</v>
      </c>
      <c r="BB9" s="136">
        <f t="shared" si="1"/>
        <v>969.45899999999995</v>
      </c>
      <c r="BC9" s="136">
        <f t="shared" si="1"/>
        <v>960.64430299999992</v>
      </c>
      <c r="BD9" s="136">
        <f t="shared" si="1"/>
        <v>988.32355599999994</v>
      </c>
      <c r="BE9" s="136">
        <f t="shared" si="1"/>
        <v>1143.0019480000001</v>
      </c>
      <c r="BF9" s="136">
        <f t="shared" si="1"/>
        <v>1285.2737830000001</v>
      </c>
      <c r="BG9" s="136">
        <f t="shared" si="1"/>
        <v>1489.9725579999999</v>
      </c>
      <c r="BH9" s="136">
        <f t="shared" si="1"/>
        <v>1531.6925630000001</v>
      </c>
      <c r="BI9" s="136">
        <f t="shared" si="1"/>
        <v>1336.3960220000001</v>
      </c>
      <c r="BJ9" s="136">
        <f t="shared" si="1"/>
        <v>1323.1975190000001</v>
      </c>
    </row>
    <row r="10" spans="2:6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x14ac:dyDescent="0.2">
      <c r="B12" s="21" t="s">
        <v>24</v>
      </c>
      <c r="C12" s="22">
        <f>SUM(C9,C14)</f>
        <v>2221.8009084999999</v>
      </c>
      <c r="D12" s="22">
        <f t="shared" ref="D12:BJ12" si="2">SUM(D9,D14)</f>
        <v>2127.2958258799999</v>
      </c>
      <c r="E12" s="22">
        <f t="shared" si="2"/>
        <v>2008.0103209200001</v>
      </c>
      <c r="F12" s="22">
        <f t="shared" si="2"/>
        <v>2019.1041614999999</v>
      </c>
      <c r="G12" s="22">
        <f t="shared" si="2"/>
        <v>1997.31700944</v>
      </c>
      <c r="H12" s="22">
        <f t="shared" si="2"/>
        <v>2055.9224648999998</v>
      </c>
      <c r="I12" s="22">
        <f t="shared" si="2"/>
        <v>2260.2104362199998</v>
      </c>
      <c r="J12" s="22">
        <f t="shared" si="2"/>
        <v>2532.8196760199999</v>
      </c>
      <c r="K12" s="22">
        <f t="shared" si="2"/>
        <v>2559.5684661800001</v>
      </c>
      <c r="L12" s="22">
        <f t="shared" si="2"/>
        <v>2645.2995232200001</v>
      </c>
      <c r="M12" s="22">
        <f t="shared" si="2"/>
        <v>2418.8726495000001</v>
      </c>
      <c r="N12" s="22">
        <f t="shared" si="2"/>
        <v>2598.5001031800002</v>
      </c>
      <c r="O12" s="22">
        <f t="shared" si="2"/>
        <v>2151.448706326667</v>
      </c>
      <c r="P12" s="22">
        <f t="shared" si="2"/>
        <v>2071.3610206666667</v>
      </c>
      <c r="Q12" s="22">
        <f t="shared" si="2"/>
        <v>1989.348807666667</v>
      </c>
      <c r="R12" s="22">
        <f t="shared" si="2"/>
        <v>2007.5193506666665</v>
      </c>
      <c r="S12" s="22">
        <f t="shared" si="2"/>
        <v>1970.6523669666667</v>
      </c>
      <c r="T12" s="22">
        <f t="shared" si="2"/>
        <v>2005.4180675266666</v>
      </c>
      <c r="U12" s="22">
        <f t="shared" si="2"/>
        <v>2239.9706394266664</v>
      </c>
      <c r="V12" s="22">
        <f t="shared" si="2"/>
        <v>2400.4287697266668</v>
      </c>
      <c r="W12" s="22">
        <f t="shared" si="2"/>
        <v>2419.7026836666664</v>
      </c>
      <c r="X12" s="22">
        <f t="shared" si="2"/>
        <v>2502.8985006666667</v>
      </c>
      <c r="Y12" s="22">
        <f t="shared" si="2"/>
        <v>2259.5505446666666</v>
      </c>
      <c r="Z12" s="22">
        <f t="shared" si="2"/>
        <v>2398.805831666667</v>
      </c>
      <c r="AA12" s="22">
        <f t="shared" si="2"/>
        <v>2058.2911165999999</v>
      </c>
      <c r="AB12" s="22">
        <f t="shared" si="2"/>
        <v>2043.9979510000001</v>
      </c>
      <c r="AC12" s="22">
        <f t="shared" si="2"/>
        <v>1930.3441577399999</v>
      </c>
      <c r="AD12" s="22">
        <f t="shared" si="2"/>
        <v>1967.4979370000001</v>
      </c>
      <c r="AE12" s="22">
        <f t="shared" si="2"/>
        <v>1948.008092</v>
      </c>
      <c r="AF12" s="22">
        <f t="shared" si="2"/>
        <v>2005.7913820000001</v>
      </c>
      <c r="AG12" s="22">
        <f t="shared" si="2"/>
        <v>2233.5185099999999</v>
      </c>
      <c r="AH12" s="22">
        <f t="shared" si="2"/>
        <v>2423.4478630000003</v>
      </c>
      <c r="AI12" s="22">
        <f t="shared" si="2"/>
        <v>2469.2986550000005</v>
      </c>
      <c r="AJ12" s="22">
        <f t="shared" si="2"/>
        <v>2520.4954709999997</v>
      </c>
      <c r="AK12" s="22">
        <f t="shared" si="2"/>
        <v>2377.255576</v>
      </c>
      <c r="AL12" s="22">
        <f t="shared" si="2"/>
        <v>2396.4807260000002</v>
      </c>
      <c r="AM12" s="22">
        <f t="shared" si="2"/>
        <v>2185.4356782499999</v>
      </c>
      <c r="AN12" s="22">
        <f t="shared" si="2"/>
        <v>1985.9942782499998</v>
      </c>
      <c r="AO12" s="22">
        <f t="shared" si="2"/>
        <v>1897.5101702500001</v>
      </c>
      <c r="AP12" s="22">
        <f t="shared" si="2"/>
        <v>1951.53014925</v>
      </c>
      <c r="AQ12" s="22">
        <f t="shared" si="2"/>
        <v>1864.19269525</v>
      </c>
      <c r="AR12" s="22">
        <f t="shared" si="2"/>
        <v>1970.2797572499999</v>
      </c>
      <c r="AS12" s="22">
        <f t="shared" si="2"/>
        <v>2182.9044932500001</v>
      </c>
      <c r="AT12" s="22">
        <f t="shared" si="2"/>
        <v>2295.78244885</v>
      </c>
      <c r="AU12" s="22">
        <f t="shared" si="2"/>
        <v>2377.5256922499998</v>
      </c>
      <c r="AV12" s="22">
        <f t="shared" si="2"/>
        <v>2465.7383852499997</v>
      </c>
      <c r="AW12" s="22">
        <f t="shared" si="2"/>
        <v>2179.7523752500001</v>
      </c>
      <c r="AX12" s="22">
        <f t="shared" si="2"/>
        <v>2205.46170213</v>
      </c>
      <c r="AY12" s="22">
        <f t="shared" si="2"/>
        <v>1924.78332275</v>
      </c>
      <c r="AZ12" s="22">
        <f t="shared" si="2"/>
        <v>1861.2593567499998</v>
      </c>
      <c r="BA12" s="22">
        <f t="shared" si="2"/>
        <v>1811.58744669</v>
      </c>
      <c r="BB12" s="22">
        <f t="shared" si="2"/>
        <v>1850.6591037499998</v>
      </c>
      <c r="BC12" s="22">
        <f t="shared" si="2"/>
        <v>1793.2795127499999</v>
      </c>
      <c r="BD12" s="22">
        <f t="shared" si="2"/>
        <v>1865.52000075</v>
      </c>
      <c r="BE12" s="22">
        <f t="shared" si="2"/>
        <v>2056.1921956900001</v>
      </c>
      <c r="BF12" s="22">
        <f t="shared" si="2"/>
        <v>2195.2372467499999</v>
      </c>
      <c r="BG12" s="22">
        <f t="shared" si="2"/>
        <v>2361.51438775</v>
      </c>
      <c r="BH12" s="22">
        <f t="shared" si="2"/>
        <v>2474.7838057500003</v>
      </c>
      <c r="BI12" s="22">
        <f t="shared" si="2"/>
        <v>2215.6925295300002</v>
      </c>
      <c r="BJ12" s="22">
        <f t="shared" si="2"/>
        <v>2282.1834817500003</v>
      </c>
    </row>
    <row r="13" spans="2:62" x14ac:dyDescent="0.2">
      <c r="B13" s="21" t="s">
        <v>121</v>
      </c>
      <c r="C13" s="135">
        <v>2359.9188127999996</v>
      </c>
      <c r="D13" s="135">
        <v>2210.0064228000001</v>
      </c>
      <c r="E13" s="135">
        <v>2098.1869103000004</v>
      </c>
      <c r="F13" s="135">
        <v>2105.0008475</v>
      </c>
      <c r="G13" s="135">
        <v>2074.0847336000002</v>
      </c>
      <c r="H13" s="135">
        <v>2159.0469893</v>
      </c>
      <c r="I13" s="135">
        <v>2356.6928313000003</v>
      </c>
      <c r="J13" s="135">
        <v>2641.5006794999999</v>
      </c>
      <c r="K13" s="135">
        <v>2708.4232334999997</v>
      </c>
      <c r="L13" s="135">
        <v>2815.4800557000003</v>
      </c>
      <c r="M13" s="135">
        <v>2563.9284409000002</v>
      </c>
      <c r="N13" s="135">
        <v>2763.5002736999995</v>
      </c>
      <c r="O13" s="135">
        <v>2271.5804406000007</v>
      </c>
      <c r="P13" s="135">
        <v>2198.8806809999996</v>
      </c>
      <c r="Q13" s="135">
        <v>2053.7161294000007</v>
      </c>
      <c r="R13" s="135">
        <v>2096.6377646999999</v>
      </c>
      <c r="S13" s="135">
        <v>2055.8040664</v>
      </c>
      <c r="T13" s="135">
        <v>2102.5036856000006</v>
      </c>
      <c r="U13" s="135">
        <v>2326.1527151999994</v>
      </c>
      <c r="V13" s="135">
        <v>2526.2695493000006</v>
      </c>
      <c r="W13" s="135">
        <v>2558.4055793000002</v>
      </c>
      <c r="X13" s="135">
        <v>2677.7233173999989</v>
      </c>
      <c r="Y13" s="135">
        <v>2408.3252970000003</v>
      </c>
      <c r="Z13" s="135">
        <v>2534.2047089999996</v>
      </c>
      <c r="AA13" s="135">
        <v>2115.5695136000004</v>
      </c>
      <c r="AB13" s="135">
        <v>2163.9780352000002</v>
      </c>
      <c r="AC13" s="135">
        <v>2050.0418182999997</v>
      </c>
      <c r="AD13" s="135">
        <v>2084.7429388999999</v>
      </c>
      <c r="AE13" s="135">
        <v>2045.5900791000004</v>
      </c>
      <c r="AF13" s="135">
        <v>2100.9239106999999</v>
      </c>
      <c r="AG13" s="135">
        <v>2364.7746340999997</v>
      </c>
      <c r="AH13" s="135">
        <v>2526.4196193000002</v>
      </c>
      <c r="AI13" s="135">
        <v>2611.8642447000002</v>
      </c>
      <c r="AJ13" s="135">
        <v>2691.5171401000002</v>
      </c>
      <c r="AK13" s="135">
        <v>2489.9622013000003</v>
      </c>
      <c r="AL13" s="135">
        <v>2500.933792400001</v>
      </c>
      <c r="AM13" s="135">
        <v>2335.2022715999992</v>
      </c>
      <c r="AN13" s="135">
        <v>2102.2768095000001</v>
      </c>
      <c r="AO13" s="135">
        <v>2000.4871340999998</v>
      </c>
      <c r="AP13" s="135">
        <v>2053.9419773000009</v>
      </c>
      <c r="AQ13" s="135">
        <v>1975.2907340999998</v>
      </c>
      <c r="AR13" s="135">
        <v>2080.6007177000001</v>
      </c>
      <c r="AS13" s="135">
        <v>2299.3886570999998</v>
      </c>
      <c r="AT13" s="135">
        <v>2401.7861350000003</v>
      </c>
      <c r="AU13" s="135">
        <v>2506.2019885000009</v>
      </c>
      <c r="AV13" s="135">
        <v>2609.9576644999997</v>
      </c>
      <c r="AW13" s="135">
        <v>2306.8766313000001</v>
      </c>
      <c r="AX13" s="135">
        <v>2317.3449771999999</v>
      </c>
      <c r="AY13" s="136">
        <v>2007.3610826999998</v>
      </c>
      <c r="AZ13" s="136">
        <v>1974.2508846999995</v>
      </c>
      <c r="BA13" s="136">
        <v>1904.8080520000008</v>
      </c>
      <c r="BB13" s="136">
        <v>1947.1270682000004</v>
      </c>
      <c r="BC13" s="136">
        <v>1886.8187743999997</v>
      </c>
      <c r="BD13" s="136">
        <v>1957.9515962000003</v>
      </c>
      <c r="BE13" s="136">
        <v>2154.4833551000002</v>
      </c>
      <c r="BF13" s="136">
        <v>2287.6392298000001</v>
      </c>
      <c r="BG13" s="136">
        <v>2498.135929</v>
      </c>
      <c r="BH13" s="136">
        <v>2668.4474888999994</v>
      </c>
      <c r="BI13" s="136">
        <v>2356.1421226000002</v>
      </c>
      <c r="BJ13" s="136">
        <v>2419.0921249999997</v>
      </c>
    </row>
    <row r="14" spans="2:62" x14ac:dyDescent="0.2">
      <c r="B14" s="21" t="s">
        <v>25</v>
      </c>
      <c r="C14" s="135">
        <v>1021.8046505</v>
      </c>
      <c r="D14" s="135">
        <v>1001.7609168800001</v>
      </c>
      <c r="E14" s="135">
        <v>1001.96149392</v>
      </c>
      <c r="F14" s="135">
        <v>996.56773450000003</v>
      </c>
      <c r="G14" s="135">
        <v>976.23101143999997</v>
      </c>
      <c r="H14" s="135">
        <v>1016.7563838999999</v>
      </c>
      <c r="I14" s="135">
        <v>1032.2382422199998</v>
      </c>
      <c r="J14" s="135">
        <v>1064.6548950199999</v>
      </c>
      <c r="K14" s="135">
        <v>966.47264618000008</v>
      </c>
      <c r="L14" s="135">
        <v>1056.3700472200001</v>
      </c>
      <c r="M14" s="135">
        <v>988.64219249999996</v>
      </c>
      <c r="N14" s="135">
        <v>1091.7938171800001</v>
      </c>
      <c r="O14" s="135">
        <v>951.39481932666683</v>
      </c>
      <c r="P14" s="135">
        <v>996.16822866666678</v>
      </c>
      <c r="Q14" s="135">
        <v>989.57121366666695</v>
      </c>
      <c r="R14" s="135">
        <v>1002.7923606666666</v>
      </c>
      <c r="S14" s="135">
        <v>959.57013196666662</v>
      </c>
      <c r="T14" s="135">
        <v>986.86626852666666</v>
      </c>
      <c r="U14" s="135">
        <v>1024.4696614266666</v>
      </c>
      <c r="V14" s="135">
        <v>1037.3650927266669</v>
      </c>
      <c r="W14" s="135">
        <v>925.15409766666664</v>
      </c>
      <c r="X14" s="135">
        <v>1037.9926046666667</v>
      </c>
      <c r="Y14" s="135">
        <v>947.33555866666677</v>
      </c>
      <c r="Z14" s="135">
        <v>1044.2166766666669</v>
      </c>
      <c r="AA14" s="135">
        <v>939.18326160000004</v>
      </c>
      <c r="AB14" s="135">
        <v>980.64432699999998</v>
      </c>
      <c r="AC14" s="135">
        <v>963.79622373999996</v>
      </c>
      <c r="AD14" s="135">
        <v>961.41496800000016</v>
      </c>
      <c r="AE14" s="135">
        <v>952.87185899999997</v>
      </c>
      <c r="AF14" s="135">
        <v>963.77651600000013</v>
      </c>
      <c r="AG14" s="135">
        <v>1031.250781</v>
      </c>
      <c r="AH14" s="135">
        <v>1025.9778060000001</v>
      </c>
      <c r="AI14" s="135">
        <v>929.23546400000009</v>
      </c>
      <c r="AJ14" s="135">
        <v>1041.7307159999998</v>
      </c>
      <c r="AK14" s="135">
        <v>985.59158300000001</v>
      </c>
      <c r="AL14" s="135">
        <v>990.73897399999998</v>
      </c>
      <c r="AM14" s="135">
        <v>992.13715424999987</v>
      </c>
      <c r="AN14" s="135">
        <v>948.02798124999993</v>
      </c>
      <c r="AO14" s="135">
        <v>938.3162762500001</v>
      </c>
      <c r="AP14" s="135">
        <v>963.58922925000002</v>
      </c>
      <c r="AQ14" s="135">
        <v>893.51912225000012</v>
      </c>
      <c r="AR14" s="135">
        <v>943.90574024999989</v>
      </c>
      <c r="AS14" s="135">
        <v>979.9097182500002</v>
      </c>
      <c r="AT14" s="135">
        <v>937.70241584999985</v>
      </c>
      <c r="AU14" s="135">
        <v>870.31072624999979</v>
      </c>
      <c r="AV14" s="135">
        <v>936.02389225000002</v>
      </c>
      <c r="AW14" s="135">
        <v>862.30150025000023</v>
      </c>
      <c r="AX14" s="135">
        <v>916.31817013</v>
      </c>
      <c r="AY14" s="136">
        <v>831.17074775000003</v>
      </c>
      <c r="AZ14" s="136">
        <v>840.38008474999992</v>
      </c>
      <c r="BA14" s="136">
        <v>864.97909369000013</v>
      </c>
      <c r="BB14" s="136">
        <v>881.20010374999993</v>
      </c>
      <c r="BC14" s="136">
        <v>832.63520974999983</v>
      </c>
      <c r="BD14" s="136">
        <v>877.19644475000007</v>
      </c>
      <c r="BE14" s="136">
        <v>913.19024769000009</v>
      </c>
      <c r="BF14" s="136">
        <v>909.96346374999996</v>
      </c>
      <c r="BG14" s="136">
        <v>871.54182974999992</v>
      </c>
      <c r="BH14" s="136">
        <v>943.09124274999999</v>
      </c>
      <c r="BI14" s="136">
        <v>879.2965075300001</v>
      </c>
      <c r="BJ14" s="136">
        <v>958.98596275000023</v>
      </c>
    </row>
    <row r="16" spans="2:62" customFormat="1" x14ac:dyDescent="0.2">
      <c r="B16" s="11" t="s">
        <v>97</v>
      </c>
    </row>
    <row r="17" spans="2:62" customFormat="1" x14ac:dyDescent="0.2">
      <c r="B17" s="11" t="s">
        <v>26</v>
      </c>
    </row>
    <row r="18" spans="2:62" customFormat="1" x14ac:dyDescent="0.2">
      <c r="B18" s="11" t="s">
        <v>15</v>
      </c>
    </row>
    <row r="19" spans="2:62" x14ac:dyDescent="0.2">
      <c r="C19" s="141" t="s">
        <v>129</v>
      </c>
    </row>
    <row r="22" spans="2:62" x14ac:dyDescent="0.2">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c r="BI22" s="150"/>
      <c r="BJ22" s="150"/>
    </row>
    <row r="23" spans="2:62" x14ac:dyDescent="0.2">
      <c r="C23" s="150"/>
      <c r="D23" s="150"/>
      <c r="E23" s="150"/>
      <c r="F23" s="150"/>
      <c r="G23" s="150"/>
      <c r="H23" s="150"/>
      <c r="I23" s="150"/>
      <c r="J23" s="150"/>
      <c r="K23" s="150"/>
      <c r="L23" s="150"/>
      <c r="M23" s="150"/>
      <c r="N23" s="150"/>
      <c r="O23" s="150"/>
      <c r="P23" s="150"/>
      <c r="Q23" s="150"/>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c r="BI23" s="150"/>
      <c r="BJ23" s="150"/>
    </row>
    <row r="24" spans="2:62" x14ac:dyDescent="0.2">
      <c r="C24" s="150"/>
      <c r="D24" s="150"/>
      <c r="E24" s="150"/>
      <c r="F24" s="150"/>
      <c r="G24" s="150"/>
      <c r="H24" s="150"/>
      <c r="I24" s="150"/>
      <c r="J24" s="150"/>
      <c r="K24" s="150"/>
      <c r="L24" s="150"/>
      <c r="M24" s="150"/>
      <c r="N24" s="150"/>
      <c r="O24" s="150"/>
      <c r="P24" s="150"/>
      <c r="Q24" s="150"/>
      <c r="R24" s="150"/>
      <c r="S24" s="150"/>
      <c r="T24" s="150"/>
      <c r="U24" s="150"/>
      <c r="V24" s="150"/>
      <c r="W24" s="150"/>
      <c r="X24" s="150"/>
      <c r="Y24" s="150"/>
      <c r="Z24" s="150"/>
      <c r="AA24" s="150"/>
      <c r="AB24" s="150"/>
      <c r="AC24" s="150"/>
      <c r="AD24" s="150"/>
      <c r="AE24" s="150"/>
      <c r="AF24" s="150"/>
      <c r="AG24" s="150"/>
      <c r="AH24" s="150"/>
      <c r="AI24" s="150"/>
      <c r="AJ24" s="150"/>
      <c r="AK24" s="150"/>
      <c r="AL24" s="150"/>
      <c r="AM24" s="150"/>
      <c r="AN24" s="150"/>
      <c r="AO24" s="150"/>
      <c r="AP24" s="150"/>
      <c r="AQ24" s="150"/>
      <c r="AR24" s="150"/>
      <c r="AS24" s="150"/>
      <c r="AT24" s="150"/>
      <c r="AU24" s="150"/>
      <c r="AV24" s="150"/>
      <c r="AW24" s="150"/>
      <c r="AX24" s="150"/>
      <c r="AY24" s="150"/>
      <c r="AZ24" s="150"/>
      <c r="BA24" s="150"/>
      <c r="BB24" s="150"/>
      <c r="BC24" s="150"/>
      <c r="BD24" s="150"/>
      <c r="BE24" s="150"/>
      <c r="BF24" s="150"/>
      <c r="BG24" s="150"/>
      <c r="BH24" s="150"/>
      <c r="BI24" s="150"/>
      <c r="BJ24" s="150"/>
    </row>
    <row r="25" spans="2:62" x14ac:dyDescent="0.2">
      <c r="C25" s="150"/>
      <c r="D25" s="150"/>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c r="BI25" s="150"/>
      <c r="BJ25" s="150"/>
    </row>
    <row r="26" spans="2:62" x14ac:dyDescent="0.2">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c r="BI26" s="150"/>
      <c r="BJ26" s="150"/>
    </row>
    <row r="27" spans="2:62" x14ac:dyDescent="0.2">
      <c r="C27" s="150"/>
      <c r="D27" s="150"/>
      <c r="E27" s="150"/>
      <c r="F27" s="150"/>
      <c r="G27" s="150"/>
      <c r="H27" s="150"/>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c r="BI27" s="150"/>
      <c r="BJ27" s="150"/>
    </row>
    <row r="28" spans="2:62" x14ac:dyDescent="0.2">
      <c r="C28" s="150"/>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c r="BI28" s="150"/>
      <c r="BJ28" s="150"/>
    </row>
    <row r="29" spans="2:62" x14ac:dyDescent="0.2">
      <c r="C29" s="150"/>
      <c r="D29" s="150"/>
      <c r="E29" s="150"/>
      <c r="F29" s="150"/>
      <c r="G29" s="150"/>
      <c r="H29" s="150"/>
      <c r="I29" s="150"/>
      <c r="J29" s="150"/>
      <c r="K29" s="150"/>
      <c r="L29" s="150"/>
      <c r="M29" s="150"/>
      <c r="N29" s="150"/>
      <c r="O29" s="150"/>
      <c r="P29" s="150"/>
      <c r="Q29" s="150"/>
      <c r="R29" s="150"/>
      <c r="S29" s="150"/>
      <c r="T29" s="150"/>
      <c r="U29" s="150"/>
      <c r="V29" s="150"/>
      <c r="W29" s="150"/>
      <c r="X29" s="150"/>
      <c r="Y29" s="150"/>
      <c r="Z29" s="150"/>
      <c r="AA29" s="150"/>
      <c r="AB29" s="150"/>
      <c r="AC29" s="150"/>
      <c r="AD29" s="150"/>
      <c r="AE29" s="150"/>
      <c r="AF29" s="150"/>
      <c r="AG29" s="150"/>
      <c r="AH29" s="150"/>
      <c r="AI29" s="150"/>
      <c r="AJ29" s="150"/>
      <c r="AK29" s="150"/>
      <c r="AL29" s="150"/>
      <c r="AM29" s="150"/>
      <c r="AN29" s="150"/>
      <c r="AO29" s="150"/>
      <c r="AP29" s="150"/>
      <c r="AQ29" s="150"/>
      <c r="AR29" s="150"/>
      <c r="AS29" s="150"/>
      <c r="AT29" s="150"/>
      <c r="AU29" s="150"/>
      <c r="AV29" s="150"/>
      <c r="AW29" s="150"/>
      <c r="AX29" s="150"/>
      <c r="AY29" s="150"/>
      <c r="AZ29" s="150"/>
      <c r="BA29" s="150"/>
      <c r="BB29" s="150"/>
      <c r="BC29" s="150"/>
      <c r="BD29" s="150"/>
      <c r="BE29" s="150"/>
      <c r="BF29" s="150"/>
      <c r="BG29" s="150"/>
      <c r="BH29" s="150"/>
      <c r="BI29" s="150"/>
      <c r="BJ29" s="150"/>
    </row>
    <row r="30" spans="2:62" x14ac:dyDescent="0.2">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c r="BI30" s="150"/>
      <c r="BJ30" s="150"/>
    </row>
    <row r="31" spans="2:62" x14ac:dyDescent="0.2">
      <c r="C31" s="150"/>
      <c r="D31" s="150"/>
      <c r="E31" s="150"/>
      <c r="F31" s="150"/>
      <c r="G31" s="150"/>
      <c r="H31" s="150"/>
      <c r="I31" s="150"/>
      <c r="J31" s="150"/>
      <c r="K31" s="150"/>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c r="BI31" s="150"/>
      <c r="BJ31" s="150"/>
    </row>
    <row r="32" spans="2:62" x14ac:dyDescent="0.2">
      <c r="C32" s="150"/>
      <c r="D32" s="150"/>
      <c r="E32" s="150"/>
      <c r="F32" s="150"/>
      <c r="G32" s="150"/>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150"/>
      <c r="AG32" s="150"/>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c r="BI32" s="150"/>
      <c r="BJ32" s="150"/>
    </row>
    <row r="33" spans="3:62" x14ac:dyDescent="0.2">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50"/>
      <c r="AL33" s="150"/>
      <c r="AM33" s="150"/>
      <c r="AN33" s="150"/>
      <c r="AO33" s="150"/>
      <c r="AP33" s="150"/>
      <c r="AQ33" s="150"/>
      <c r="AR33" s="150"/>
      <c r="AS33" s="150"/>
      <c r="AT33" s="150"/>
      <c r="AU33" s="150"/>
      <c r="AV33" s="150"/>
      <c r="AW33" s="150"/>
      <c r="AX33" s="150"/>
      <c r="AY33" s="150"/>
      <c r="AZ33" s="150"/>
      <c r="BA33" s="150"/>
      <c r="BB33" s="150"/>
      <c r="BC33" s="150"/>
      <c r="BD33" s="150"/>
      <c r="BE33" s="150"/>
      <c r="BF33" s="150"/>
      <c r="BG33" s="150"/>
      <c r="BH33" s="150"/>
      <c r="BI33" s="150"/>
      <c r="BJ33" s="150"/>
    </row>
  </sheetData>
  <sheetProtection sheet="1" objects="1" scenarios="1"/>
  <pageMargins left="0.70866141732283472" right="0.70866141732283472" top="0.74803149606299213" bottom="0.74803149606299213" header="0.31496062992125984" footer="0.31496062992125984"/>
  <pageSetup paperSize="8" scale="50" orientation="landscape" r:id="rId1"/>
  <headerFooter>
    <oddFooter>&amp;L&amp;Z&amp;F&amp;A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2:CZ26"/>
  <sheetViews>
    <sheetView zoomScaleNormal="100" workbookViewId="0">
      <pane xSplit="4" ySplit="2" topLeftCell="E3" activePane="bottomRight" state="frozen"/>
      <selection pane="topRight"/>
      <selection pane="bottomLeft"/>
      <selection pane="bottomRight" activeCell="G23" sqref="G23:Q23"/>
    </sheetView>
  </sheetViews>
  <sheetFormatPr defaultRowHeight="12.75" x14ac:dyDescent="0.2"/>
  <cols>
    <col min="1" max="1" width="10.125" style="25" hidden="1" customWidth="1"/>
    <col min="2" max="2" width="0.375" style="25" hidden="1" customWidth="1"/>
    <col min="3" max="3" width="4.5" style="25" customWidth="1"/>
    <col min="4" max="4" width="21.5" style="25" customWidth="1"/>
    <col min="5" max="16384" width="9" style="25"/>
  </cols>
  <sheetData>
    <row r="2" spans="4:104" x14ac:dyDescent="0.2">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x14ac:dyDescent="0.2">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x14ac:dyDescent="0.2">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0</v>
      </c>
      <c r="AP4" s="26">
        <f>'Orig. fully-reconciled - all'!AN4-'Revised fully-reconciled - all'!AN4</f>
        <v>0</v>
      </c>
      <c r="AQ4" s="26">
        <f>'Orig. fully-reconciled - all'!AO4-'Revised fully-reconciled - all'!AO4</f>
        <v>0</v>
      </c>
      <c r="AR4" s="26">
        <f>'Orig. fully-reconciled - all'!AP4-'Revised fully-reconciled - all'!AP4</f>
        <v>0</v>
      </c>
      <c r="AS4" s="26">
        <f>'Orig. fully-reconciled - all'!AQ4-'Revised fully-reconciled - all'!AQ4</f>
        <v>0</v>
      </c>
      <c r="AT4" s="26">
        <f>'Orig. fully-reconciled - all'!AR4-'Revised fully-reconciled - all'!AR4</f>
        <v>0</v>
      </c>
      <c r="AU4" s="26">
        <f>'Orig. fully-reconciled - all'!AS4-'Revised fully-reconciled - all'!AS4</f>
        <v>0</v>
      </c>
      <c r="AV4" s="26">
        <f>'Orig. fully-reconciled - all'!AT4-'Revised fully-reconciled - all'!AT4</f>
        <v>0</v>
      </c>
      <c r="AW4" s="26">
        <f>'Orig. fully-reconciled - all'!AU4-'Revised fully-reconciled - all'!AU4</f>
        <v>0</v>
      </c>
      <c r="AX4" s="26">
        <f>'Orig. fully-reconciled - all'!AV4-'Revised fully-reconciled - all'!AV4</f>
        <v>0</v>
      </c>
      <c r="AY4" s="26">
        <f>'Orig. fully-reconciled - all'!AW4-'Revised fully-reconciled - all'!AW4</f>
        <v>0</v>
      </c>
      <c r="AZ4" s="26">
        <f>'Orig. fully-reconciled - all'!AX4-'Revised fully-reconciled - all'!AX4</f>
        <v>0</v>
      </c>
      <c r="BA4" s="26">
        <f>'Orig. fully-reconciled - all'!AY4-'Revised fully-reconciled - all'!AY4</f>
        <v>0</v>
      </c>
      <c r="BB4" s="26">
        <f>'Orig. fully-reconciled - all'!AZ4-'Revised fully-reconciled - all'!AZ4</f>
        <v>0</v>
      </c>
      <c r="BC4" s="26">
        <f>'Orig. fully-reconciled - all'!BA4-'Revised fully-reconciled - all'!BA4</f>
        <v>0</v>
      </c>
      <c r="BD4" s="26">
        <f>'Orig. fully-reconciled - all'!BB4-'Revised fully-reconciled - all'!BB4</f>
        <v>0</v>
      </c>
      <c r="BE4" s="26">
        <f>'Orig. fully-reconciled - all'!BC4-'Revised fully-reconciled - all'!BC4</f>
        <v>0</v>
      </c>
      <c r="BF4" s="26">
        <f>'Orig. fully-reconciled - all'!BD4-'Revised fully-reconciled - all'!BD4</f>
        <v>0</v>
      </c>
      <c r="BG4" s="26">
        <f>'Orig. fully-reconciled - all'!BE4-'Revised fully-reconciled - all'!BE4</f>
        <v>0</v>
      </c>
      <c r="BH4" s="26">
        <f>'Orig. fully-reconciled - all'!BF4-'Revised fully-reconciled - all'!BF4</f>
        <v>0</v>
      </c>
      <c r="BI4" s="26">
        <f>'Orig. fully-reconciled - all'!BG4-'Revised fully-reconciled - all'!BG4</f>
        <v>0</v>
      </c>
      <c r="BJ4" s="26">
        <f>'Orig. fully-reconciled - all'!BH4-'Revised fully-reconciled - all'!BH4</f>
        <v>0</v>
      </c>
      <c r="BK4" s="26">
        <f>'Orig. fully-reconciled - all'!BI4-'Revised fully-reconciled - all'!BI4</f>
        <v>0</v>
      </c>
      <c r="BL4" s="26">
        <f>'Orig. fully-reconciled - all'!BJ4-'Revised fully-reconciled - all'!BJ4</f>
        <v>0</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x14ac:dyDescent="0.2">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0</v>
      </c>
      <c r="AP5" s="26">
        <f>'Orig. fully-reconciled - all'!AN5-'Revised fully-reconciled - all'!AN5</f>
        <v>0</v>
      </c>
      <c r="AQ5" s="26">
        <f>'Orig. fully-reconciled - all'!AO5-'Revised fully-reconciled - all'!AO5</f>
        <v>0</v>
      </c>
      <c r="AR5" s="26">
        <f>'Orig. fully-reconciled - all'!AP5-'Revised fully-reconciled - all'!AP5</f>
        <v>0</v>
      </c>
      <c r="AS5" s="26">
        <f>'Orig. fully-reconciled - all'!AQ5-'Revised fully-reconciled - all'!AQ5</f>
        <v>0</v>
      </c>
      <c r="AT5" s="26">
        <f>'Orig. fully-reconciled - all'!AR5-'Revised fully-reconciled - all'!AR5</f>
        <v>0</v>
      </c>
      <c r="AU5" s="26">
        <f>'Orig. fully-reconciled - all'!AS5-'Revised fully-reconciled - all'!AS5</f>
        <v>0</v>
      </c>
      <c r="AV5" s="26">
        <f>'Orig. fully-reconciled - all'!AT5-'Revised fully-reconciled - all'!AT5</f>
        <v>0</v>
      </c>
      <c r="AW5" s="26">
        <f>'Orig. fully-reconciled - all'!AU5-'Revised fully-reconciled - all'!AU5</f>
        <v>0</v>
      </c>
      <c r="AX5" s="26">
        <f>'Orig. fully-reconciled - all'!AV5-'Revised fully-reconciled - all'!AV5</f>
        <v>0</v>
      </c>
      <c r="AY5" s="26">
        <f>'Orig. fully-reconciled - all'!AW5-'Revised fully-reconciled - all'!AW5</f>
        <v>0</v>
      </c>
      <c r="AZ5" s="26">
        <f>'Orig. fully-reconciled - all'!AX5-'Revised fully-reconciled - all'!AX5</f>
        <v>0</v>
      </c>
      <c r="BA5" s="26">
        <f>'Orig. fully-reconciled - all'!AY5-'Revised fully-reconciled - all'!AY5</f>
        <v>0</v>
      </c>
      <c r="BB5" s="26">
        <f>'Orig. fully-reconciled - all'!AZ5-'Revised fully-reconciled - all'!AZ5</f>
        <v>0</v>
      </c>
      <c r="BC5" s="26">
        <f>'Orig. fully-reconciled - all'!BA5-'Revised fully-reconciled - all'!BA5</f>
        <v>0</v>
      </c>
      <c r="BD5" s="26">
        <f>'Orig. fully-reconciled - all'!BB5-'Revised fully-reconciled - all'!BB5</f>
        <v>0</v>
      </c>
      <c r="BE5" s="26">
        <f>'Orig. fully-reconciled - all'!BC5-'Revised fully-reconciled - all'!BC5</f>
        <v>0</v>
      </c>
      <c r="BF5" s="26">
        <f>'Orig. fully-reconciled - all'!BD5-'Revised fully-reconciled - all'!BD5</f>
        <v>0</v>
      </c>
      <c r="BG5" s="26">
        <f>'Orig. fully-reconciled - all'!BE5-'Revised fully-reconciled - all'!BE5</f>
        <v>0</v>
      </c>
      <c r="BH5" s="26">
        <f>'Orig. fully-reconciled - all'!BF5-'Revised fully-reconciled - all'!BF5</f>
        <v>0</v>
      </c>
      <c r="BI5" s="26">
        <f>'Orig. fully-reconciled - all'!BG5-'Revised fully-reconciled - all'!BG5</f>
        <v>0</v>
      </c>
      <c r="BJ5" s="26">
        <f>'Orig. fully-reconciled - all'!BH5-'Revised fully-reconciled - all'!BH5</f>
        <v>0</v>
      </c>
      <c r="BK5" s="26">
        <f>'Orig. fully-reconciled - all'!BI5-'Revised fully-reconciled - all'!BI5</f>
        <v>0</v>
      </c>
      <c r="BL5" s="26">
        <f>'Orig. fully-reconciled - all'!BJ5-'Revised fully-reconciled - all'!BJ5</f>
        <v>0</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x14ac:dyDescent="0.2">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0</v>
      </c>
      <c r="AP6" s="26">
        <f>'Orig. fully-reconciled - all'!AN6-'Revised fully-reconciled - all'!AN6</f>
        <v>0</v>
      </c>
      <c r="AQ6" s="26">
        <f>'Orig. fully-reconciled - all'!AO6-'Revised fully-reconciled - all'!AO6</f>
        <v>0</v>
      </c>
      <c r="AR6" s="26">
        <f>'Orig. fully-reconciled - all'!AP6-'Revised fully-reconciled - all'!AP6</f>
        <v>0</v>
      </c>
      <c r="AS6" s="26">
        <f>'Orig. fully-reconciled - all'!AQ6-'Revised fully-reconciled - all'!AQ6</f>
        <v>0</v>
      </c>
      <c r="AT6" s="26">
        <f>'Orig. fully-reconciled - all'!AR6-'Revised fully-reconciled - all'!AR6</f>
        <v>0</v>
      </c>
      <c r="AU6" s="26">
        <f>'Orig. fully-reconciled - all'!AS6-'Revised fully-reconciled - all'!AS6</f>
        <v>0</v>
      </c>
      <c r="AV6" s="26">
        <f>'Orig. fully-reconciled - all'!AT6-'Revised fully-reconciled - all'!AT6</f>
        <v>0</v>
      </c>
      <c r="AW6" s="26">
        <f>'Orig. fully-reconciled - all'!AU6-'Revised fully-reconciled - all'!AU6</f>
        <v>0</v>
      </c>
      <c r="AX6" s="26">
        <f>'Orig. fully-reconciled - all'!AV6-'Revised fully-reconciled - all'!AV6</f>
        <v>0</v>
      </c>
      <c r="AY6" s="26">
        <f>'Orig. fully-reconciled - all'!AW6-'Revised fully-reconciled - all'!AW6</f>
        <v>0</v>
      </c>
      <c r="AZ6" s="26">
        <f>'Orig. fully-reconciled - all'!AX6-'Revised fully-reconciled - all'!AX6</f>
        <v>0</v>
      </c>
      <c r="BA6" s="26">
        <f>'Orig. fully-reconciled - all'!AY6-'Revised fully-reconciled - all'!AY6</f>
        <v>0</v>
      </c>
      <c r="BB6" s="26">
        <f>'Orig. fully-reconciled - all'!AZ6-'Revised fully-reconciled - all'!AZ6</f>
        <v>0</v>
      </c>
      <c r="BC6" s="26">
        <f>'Orig. fully-reconciled - all'!BA6-'Revised fully-reconciled - all'!BA6</f>
        <v>0</v>
      </c>
      <c r="BD6" s="26">
        <f>'Orig. fully-reconciled - all'!BB6-'Revised fully-reconciled - all'!BB6</f>
        <v>0</v>
      </c>
      <c r="BE6" s="26">
        <f>'Orig. fully-reconciled - all'!BC6-'Revised fully-reconciled - all'!BC6</f>
        <v>0</v>
      </c>
      <c r="BF6" s="26">
        <f>'Orig. fully-reconciled - all'!BD6-'Revised fully-reconciled - all'!BD6</f>
        <v>0</v>
      </c>
      <c r="BG6" s="26">
        <f>'Orig. fully-reconciled - all'!BE6-'Revised fully-reconciled - all'!BE6</f>
        <v>0</v>
      </c>
      <c r="BH6" s="26">
        <f>'Orig. fully-reconciled - all'!BF6-'Revised fully-reconciled - all'!BF6</f>
        <v>0</v>
      </c>
      <c r="BI6" s="26">
        <f>'Orig. fully-reconciled - all'!BG6-'Revised fully-reconciled - all'!BG6</f>
        <v>0</v>
      </c>
      <c r="BJ6" s="26">
        <f>'Orig. fully-reconciled - all'!BH6-'Revised fully-reconciled - all'!BH6</f>
        <v>0</v>
      </c>
      <c r="BK6" s="26">
        <f>'Orig. fully-reconciled - all'!BI6-'Revised fully-reconciled - all'!BI6</f>
        <v>0</v>
      </c>
      <c r="BL6" s="26">
        <f>'Orig. fully-reconciled - all'!BJ6-'Revised fully-reconciled - all'!BJ6</f>
        <v>0</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x14ac:dyDescent="0.2">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0</v>
      </c>
      <c r="AP7" s="26">
        <f>'Orig. fully-reconciled - all'!AN7-'Revised fully-reconciled - all'!AN7</f>
        <v>0</v>
      </c>
      <c r="AQ7" s="26">
        <f>'Orig. fully-reconciled - all'!AO7-'Revised fully-reconciled - all'!AO7</f>
        <v>0</v>
      </c>
      <c r="AR7" s="26">
        <f>'Orig. fully-reconciled - all'!AP7-'Revised fully-reconciled - all'!AP7</f>
        <v>0</v>
      </c>
      <c r="AS7" s="26">
        <f>'Orig. fully-reconciled - all'!AQ7-'Revised fully-reconciled - all'!AQ7</f>
        <v>0</v>
      </c>
      <c r="AT7" s="26">
        <f>'Orig. fully-reconciled - all'!AR7-'Revised fully-reconciled - all'!AR7</f>
        <v>0</v>
      </c>
      <c r="AU7" s="26">
        <f>'Orig. fully-reconciled - all'!AS7-'Revised fully-reconciled - all'!AS7</f>
        <v>0</v>
      </c>
      <c r="AV7" s="26">
        <f>'Orig. fully-reconciled - all'!AT7-'Revised fully-reconciled - all'!AT7</f>
        <v>0</v>
      </c>
      <c r="AW7" s="26">
        <f>'Orig. fully-reconciled - all'!AU7-'Revised fully-reconciled - all'!AU7</f>
        <v>0</v>
      </c>
      <c r="AX7" s="26">
        <f>'Orig. fully-reconciled - all'!AV7-'Revised fully-reconciled - all'!AV7</f>
        <v>0</v>
      </c>
      <c r="AY7" s="26">
        <f>'Orig. fully-reconciled - all'!AW7-'Revised fully-reconciled - all'!AW7</f>
        <v>0</v>
      </c>
      <c r="AZ7" s="26">
        <f>'Orig. fully-reconciled - all'!AX7-'Revised fully-reconciled - all'!AX7</f>
        <v>0</v>
      </c>
      <c r="BA7" s="26">
        <f>'Orig. fully-reconciled - all'!AY7-'Revised fully-reconciled - all'!AY7</f>
        <v>0</v>
      </c>
      <c r="BB7" s="26">
        <f>'Orig. fully-reconciled - all'!AZ7-'Revised fully-reconciled - all'!AZ7</f>
        <v>0</v>
      </c>
      <c r="BC7" s="26">
        <f>'Orig. fully-reconciled - all'!BA7-'Revised fully-reconciled - all'!BA7</f>
        <v>0</v>
      </c>
      <c r="BD7" s="26">
        <f>'Orig. fully-reconciled - all'!BB7-'Revised fully-reconciled - all'!BB7</f>
        <v>0</v>
      </c>
      <c r="BE7" s="26">
        <f>'Orig. fully-reconciled - all'!BC7-'Revised fully-reconciled - all'!BC7</f>
        <v>0</v>
      </c>
      <c r="BF7" s="26">
        <f>'Orig. fully-reconciled - all'!BD7-'Revised fully-reconciled - all'!BD7</f>
        <v>0</v>
      </c>
      <c r="BG7" s="26">
        <f>'Orig. fully-reconciled - all'!BE7-'Revised fully-reconciled - all'!BE7</f>
        <v>0</v>
      </c>
      <c r="BH7" s="26">
        <f>'Orig. fully-reconciled - all'!BF7-'Revised fully-reconciled - all'!BF7</f>
        <v>0</v>
      </c>
      <c r="BI7" s="26">
        <f>'Orig. fully-reconciled - all'!BG7-'Revised fully-reconciled - all'!BG7</f>
        <v>0</v>
      </c>
      <c r="BJ7" s="26">
        <f>'Orig. fully-reconciled - all'!BH7-'Revised fully-reconciled - all'!BH7</f>
        <v>0</v>
      </c>
      <c r="BK7" s="26">
        <f>'Orig. fully-reconciled - all'!BI7-'Revised fully-reconciled - all'!BI7</f>
        <v>0</v>
      </c>
      <c r="BL7" s="26">
        <f>'Orig. fully-reconciled - all'!BJ7-'Revised fully-reconciled - all'!BJ7</f>
        <v>0</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x14ac:dyDescent="0.2">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x14ac:dyDescent="0.2">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0</v>
      </c>
      <c r="AZ9" s="26">
        <f>'Orig. fully-reconciled - all'!AX9-'Revised fully-reconciled - all'!AX9</f>
        <v>0</v>
      </c>
      <c r="BA9" s="26">
        <f>'Orig. fully-reconciled - all'!AY9-'Revised fully-reconciled - all'!AY9</f>
        <v>0</v>
      </c>
      <c r="BB9" s="26">
        <f>'Orig. fully-reconciled - all'!AZ9-'Revised fully-reconciled - all'!AZ9</f>
        <v>0</v>
      </c>
      <c r="BC9" s="26">
        <f>'Orig. fully-reconciled - all'!BA9-'Revised fully-reconciled - all'!BA9</f>
        <v>0</v>
      </c>
      <c r="BD9" s="26">
        <f>'Orig. fully-reconciled - all'!BB9-'Revised fully-reconciled - all'!BB9</f>
        <v>0</v>
      </c>
      <c r="BE9" s="26">
        <f>'Orig. fully-reconciled - all'!BC9-'Revised fully-reconciled - all'!BC9</f>
        <v>0</v>
      </c>
      <c r="BF9" s="26">
        <f>'Orig. fully-reconciled - all'!BD9-'Revised fully-reconciled - all'!BD9</f>
        <v>0</v>
      </c>
      <c r="BG9" s="26">
        <f>'Orig. fully-reconciled - all'!BE9-'Revised fully-reconciled - all'!BE9</f>
        <v>0</v>
      </c>
      <c r="BH9" s="26">
        <f>'Orig. fully-reconciled - all'!BF9-'Revised fully-reconciled - all'!BF9</f>
        <v>0</v>
      </c>
      <c r="BI9" s="26">
        <f>'Orig. fully-reconciled - all'!BG9-'Revised fully-reconciled - all'!BG9</f>
        <v>0</v>
      </c>
      <c r="BJ9" s="26">
        <f>'Orig. fully-reconciled - all'!BH9-'Revised fully-reconciled - all'!BH9</f>
        <v>0</v>
      </c>
      <c r="BK9" s="26">
        <f>'Orig. fully-reconciled - all'!BI9-'Revised fully-reconciled - all'!BI9</f>
        <v>0</v>
      </c>
      <c r="BL9" s="26">
        <f>'Orig. fully-reconciled - all'!BJ9-'Revised fully-reconciled - all'!BJ9</f>
        <v>0</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x14ac:dyDescent="0.2">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x14ac:dyDescent="0.2">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x14ac:dyDescent="0.2">
      <c r="D12" s="21" t="s">
        <v>24</v>
      </c>
      <c r="E12" s="22">
        <f>SUM(E9,E14)</f>
        <v>1.4325720000000501</v>
      </c>
      <c r="F12" s="22">
        <f t="shared" ref="F12:BQ12" si="0">SUM(F9,F14)</f>
        <v>1.4407360000000153</v>
      </c>
      <c r="G12" s="22">
        <f t="shared" si="0"/>
        <v>1.51366500000006</v>
      </c>
      <c r="H12" s="22">
        <f t="shared" si="0"/>
        <v>1.7394630000000006</v>
      </c>
      <c r="I12" s="22">
        <f t="shared" si="0"/>
        <v>1.8050060000000485</v>
      </c>
      <c r="J12" s="22">
        <f t="shared" si="0"/>
        <v>1.7562950000000228</v>
      </c>
      <c r="K12" s="22">
        <f t="shared" si="0"/>
        <v>1.7968409999998585</v>
      </c>
      <c r="L12" s="22">
        <f t="shared" si="0"/>
        <v>1.78856299999984</v>
      </c>
      <c r="M12" s="22">
        <f t="shared" si="0"/>
        <v>1.7316570000000411</v>
      </c>
      <c r="N12" s="22">
        <f t="shared" si="0"/>
        <v>1.7521219999998721</v>
      </c>
      <c r="O12" s="22">
        <f t="shared" si="0"/>
        <v>1.5762160000000449</v>
      </c>
      <c r="P12" s="22">
        <f t="shared" si="0"/>
        <v>1.8053749999999127</v>
      </c>
      <c r="Q12" s="22">
        <f t="shared" si="0"/>
        <v>1.6999470000000656</v>
      </c>
      <c r="R12" s="22">
        <f t="shared" si="0"/>
        <v>1.7640910000000076</v>
      </c>
      <c r="S12" s="22">
        <f t="shared" si="0"/>
        <v>1.6058219999999892</v>
      </c>
      <c r="T12" s="22">
        <f t="shared" si="0"/>
        <v>1.6002509999999575</v>
      </c>
      <c r="U12" s="22">
        <f t="shared" si="0"/>
        <v>1.5006859999999733</v>
      </c>
      <c r="V12" s="22">
        <f t="shared" si="0"/>
        <v>1.5913150000000087</v>
      </c>
      <c r="W12" s="22">
        <f t="shared" si="0"/>
        <v>1.7677599999999529</v>
      </c>
      <c r="X12" s="22">
        <f t="shared" si="0"/>
        <v>1.7744159999999738</v>
      </c>
      <c r="Y12" s="22">
        <f t="shared" si="0"/>
        <v>1.7404810000000452</v>
      </c>
      <c r="Z12" s="22">
        <f t="shared" si="0"/>
        <v>1.9253009999999904</v>
      </c>
      <c r="AA12" s="22">
        <f t="shared" si="0"/>
        <v>1.8544729999999845</v>
      </c>
      <c r="AB12" s="22">
        <f t="shared" si="0"/>
        <v>2.1679639999999836</v>
      </c>
      <c r="AC12" s="22">
        <f t="shared" si="0"/>
        <v>1.9487540000000081</v>
      </c>
      <c r="AD12" s="22">
        <f t="shared" si="0"/>
        <v>2.1511880000000474</v>
      </c>
      <c r="AE12" s="22">
        <f t="shared" si="0"/>
        <v>2.1312530000000152</v>
      </c>
      <c r="AF12" s="22">
        <f t="shared" si="0"/>
        <v>2.232939999999985</v>
      </c>
      <c r="AG12" s="22">
        <f t="shared" si="0"/>
        <v>2.3453610000000253</v>
      </c>
      <c r="AH12" s="22">
        <f t="shared" si="0"/>
        <v>2.420174999999972</v>
      </c>
      <c r="AI12" s="22">
        <f t="shared" si="0"/>
        <v>2.7819240000001173</v>
      </c>
      <c r="AJ12" s="22">
        <f t="shared" si="0"/>
        <v>2.7030120000000579</v>
      </c>
      <c r="AK12" s="22">
        <f t="shared" si="0"/>
        <v>2.8542540000000827</v>
      </c>
      <c r="AL12" s="22">
        <f t="shared" si="0"/>
        <v>3.3107190000000628</v>
      </c>
      <c r="AM12" s="22">
        <f t="shared" si="0"/>
        <v>3.2581129999999803</v>
      </c>
      <c r="AN12" s="22">
        <f t="shared" si="0"/>
        <v>2.8380419999999731</v>
      </c>
      <c r="AO12" s="22">
        <f t="shared" si="0"/>
        <v>2.6522539999999708</v>
      </c>
      <c r="AP12" s="22">
        <f t="shared" si="0"/>
        <v>2.4272190000000364</v>
      </c>
      <c r="AQ12" s="22">
        <f t="shared" si="0"/>
        <v>3.6142790000000105</v>
      </c>
      <c r="AR12" s="22">
        <f t="shared" si="0"/>
        <v>3.7434050000000525</v>
      </c>
      <c r="AS12" s="22">
        <f t="shared" si="0"/>
        <v>3.4796489999999949</v>
      </c>
      <c r="AT12" s="22">
        <f t="shared" si="0"/>
        <v>3.4219190000000026</v>
      </c>
      <c r="AU12" s="22">
        <f t="shared" si="0"/>
        <v>2.8405290000000605</v>
      </c>
      <c r="AV12" s="22">
        <f t="shared" si="0"/>
        <v>2.9907270000001063</v>
      </c>
      <c r="AW12" s="22">
        <f t="shared" si="0"/>
        <v>3.7021819999999934</v>
      </c>
      <c r="AX12" s="22">
        <f t="shared" si="0"/>
        <v>4.4141670000000204</v>
      </c>
      <c r="AY12" s="22">
        <f t="shared" si="0"/>
        <v>3.7063450000000557</v>
      </c>
      <c r="AZ12" s="22">
        <f t="shared" si="0"/>
        <v>3.708972000000017</v>
      </c>
      <c r="BA12" s="22">
        <f t="shared" si="0"/>
        <v>2.3539550000000418</v>
      </c>
      <c r="BB12" s="22">
        <f t="shared" si="0"/>
        <v>2.3727599999998574</v>
      </c>
      <c r="BC12" s="22">
        <f t="shared" si="0"/>
        <v>2.078801999999996</v>
      </c>
      <c r="BD12" s="22">
        <f t="shared" si="0"/>
        <v>1.2103439999999637</v>
      </c>
      <c r="BE12" s="22">
        <f t="shared" si="0"/>
        <v>0.6378709999999046</v>
      </c>
      <c r="BF12" s="22">
        <f t="shared" si="0"/>
        <v>1.3984179999999924</v>
      </c>
      <c r="BG12" s="22">
        <f t="shared" si="0"/>
        <v>2.0024998999999752</v>
      </c>
      <c r="BH12" s="22">
        <f t="shared" si="0"/>
        <v>2.4178549999999177</v>
      </c>
      <c r="BI12" s="22">
        <f t="shared" si="0"/>
        <v>2.0256258000000571</v>
      </c>
      <c r="BJ12" s="22">
        <f t="shared" si="0"/>
        <v>2.041151699999773</v>
      </c>
      <c r="BK12" s="22">
        <f t="shared" si="0"/>
        <v>1.2391578000001573</v>
      </c>
      <c r="BL12" s="22">
        <f t="shared" si="0"/>
        <v>1.1104570000002241</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x14ac:dyDescent="0.2">
      <c r="D13" s="21" t="s">
        <v>121</v>
      </c>
      <c r="E13" s="26">
        <f>'Revised fully-reconciled - all'!C13-'Orig. fully-reconciled - all'!C13</f>
        <v>0</v>
      </c>
      <c r="F13" s="26">
        <f>'Revised fully-reconciled - all'!D13-'Orig. fully-reconciled - all'!D13</f>
        <v>0</v>
      </c>
      <c r="G13" s="26">
        <f>'Revised fully-reconciled - all'!E13-'Orig. fully-reconciled - all'!E13</f>
        <v>0</v>
      </c>
      <c r="H13" s="26">
        <f>'Revised fully-reconciled - all'!F13-'Orig. fully-reconciled - all'!F13</f>
        <v>0</v>
      </c>
      <c r="I13" s="26">
        <f>'Revised fully-reconciled - all'!G13-'Orig. fully-reconciled - all'!G13</f>
        <v>0</v>
      </c>
      <c r="J13" s="26">
        <f>'Revised fully-reconciled - all'!H13-'Orig. fully-reconciled - all'!H13</f>
        <v>0</v>
      </c>
      <c r="K13" s="26">
        <f>'Revised fully-reconciled - all'!I13-'Orig. fully-reconciled - all'!I13</f>
        <v>0</v>
      </c>
      <c r="L13" s="26">
        <f>'Revised fully-reconciled - all'!J13-'Orig. fully-reconciled - all'!J13</f>
        <v>0</v>
      </c>
      <c r="M13" s="26">
        <f>'Revised fully-reconciled - all'!K13-'Orig. fully-reconciled - all'!K13</f>
        <v>0</v>
      </c>
      <c r="N13" s="26">
        <f>'Revised fully-reconciled - all'!L13-'Orig. fully-reconciled - all'!L13</f>
        <v>0</v>
      </c>
      <c r="O13" s="26">
        <f>'Revised fully-reconciled - all'!M13-'Orig. fully-reconciled - all'!M13</f>
        <v>0</v>
      </c>
      <c r="P13" s="26">
        <f>'Revised fully-reconciled - all'!N13-'Orig. fully-reconciled - all'!N13</f>
        <v>0</v>
      </c>
      <c r="Q13" s="26">
        <f>'Revised fully-reconciled - all'!O13-'Orig. fully-reconciled - all'!O13</f>
        <v>0</v>
      </c>
      <c r="R13" s="26">
        <f>'Revised fully-reconciled - all'!P13-'Orig. fully-reconciled - all'!P13</f>
        <v>0</v>
      </c>
      <c r="S13" s="26">
        <f>'Revised fully-reconciled - all'!Q13-'Orig. fully-reconciled - all'!Q13</f>
        <v>0</v>
      </c>
      <c r="T13" s="26">
        <f>'Revised fully-reconciled - all'!R13-'Orig. fully-reconciled - all'!R13</f>
        <v>0</v>
      </c>
      <c r="U13" s="26">
        <f>'Revised fully-reconciled - all'!S13-'Orig. fully-reconciled - all'!S13</f>
        <v>0</v>
      </c>
      <c r="V13" s="26">
        <f>'Revised fully-reconciled - all'!T13-'Orig. fully-reconciled - all'!T13</f>
        <v>0</v>
      </c>
      <c r="W13" s="26">
        <f>'Revised fully-reconciled - all'!U13-'Orig. fully-reconciled - all'!U13</f>
        <v>0</v>
      </c>
      <c r="X13" s="26">
        <f>'Revised fully-reconciled - all'!V13-'Orig. fully-reconciled - all'!V13</f>
        <v>0</v>
      </c>
      <c r="Y13" s="26">
        <f>'Revised fully-reconciled - all'!W13-'Orig. fully-reconciled - all'!W13</f>
        <v>0</v>
      </c>
      <c r="Z13" s="26">
        <f>'Revised fully-reconciled - all'!X13-'Orig. fully-reconciled - all'!X13</f>
        <v>0</v>
      </c>
      <c r="AA13" s="26">
        <f>'Revised fully-reconciled - all'!Y13-'Orig. fully-reconciled - all'!Y13</f>
        <v>0</v>
      </c>
      <c r="AB13" s="26">
        <f>'Revised fully-reconciled - all'!Z13-'Orig. fully-reconciled - all'!Z13</f>
        <v>0</v>
      </c>
      <c r="AC13" s="26">
        <f>'Revised fully-reconciled - all'!AA13-'Orig. fully-reconciled - all'!AA13</f>
        <v>0</v>
      </c>
      <c r="AD13" s="26">
        <f>'Revised fully-reconciled - all'!AB13-'Orig. fully-reconciled - all'!AB13</f>
        <v>0</v>
      </c>
      <c r="AE13" s="26">
        <f>'Revised fully-reconciled - all'!AC13-'Orig. fully-reconciled - all'!AC13</f>
        <v>0</v>
      </c>
      <c r="AF13" s="26">
        <f>'Revised fully-reconciled - all'!AD13-'Orig. fully-reconciled - all'!AD13</f>
        <v>0</v>
      </c>
      <c r="AG13" s="26">
        <f>'Revised fully-reconciled - all'!AE13-'Orig. fully-reconciled - all'!AE13</f>
        <v>0</v>
      </c>
      <c r="AH13" s="26">
        <f>'Revised fully-reconciled - all'!AF13-'Orig. fully-reconciled - all'!AF13</f>
        <v>0</v>
      </c>
      <c r="AI13" s="26">
        <f>'Revised fully-reconciled - all'!AG13-'Orig. fully-reconciled - all'!AG13</f>
        <v>0</v>
      </c>
      <c r="AJ13" s="26">
        <f>'Revised fully-reconciled - all'!AH13-'Orig. fully-reconciled - all'!AH13</f>
        <v>0</v>
      </c>
      <c r="AK13" s="26">
        <f>'Revised fully-reconciled - all'!AI13-'Orig. fully-reconciled - all'!AI13</f>
        <v>0</v>
      </c>
      <c r="AL13" s="26">
        <f>'Revised fully-reconciled - all'!AJ13-'Orig. fully-reconciled - all'!AJ13</f>
        <v>0</v>
      </c>
      <c r="AM13" s="26">
        <f>'Revised fully-reconciled - all'!AK13-'Orig. fully-reconciled - all'!AK13</f>
        <v>0</v>
      </c>
      <c r="AN13" s="26">
        <f>'Revised fully-reconciled - all'!AL13-'Orig. fully-reconciled - all'!AL13</f>
        <v>0</v>
      </c>
      <c r="AO13" s="26">
        <f>'Revised fully-reconciled - all'!AM13-'Orig. fully-reconciled - all'!AM13</f>
        <v>0</v>
      </c>
      <c r="AP13" s="26">
        <f>'Revised fully-reconciled - all'!AN13-'Orig. fully-reconciled - all'!AN13</f>
        <v>0</v>
      </c>
      <c r="AQ13" s="26">
        <f>'Revised fully-reconciled - all'!AO13-'Orig. fully-reconciled - all'!AO13</f>
        <v>0</v>
      </c>
      <c r="AR13" s="26">
        <f>'Revised fully-reconciled - all'!AP13-'Orig. fully-reconciled - all'!AP13</f>
        <v>0</v>
      </c>
      <c r="AS13" s="26">
        <f>'Revised fully-reconciled - all'!AQ13-'Orig. fully-reconciled - all'!AQ13</f>
        <v>0</v>
      </c>
      <c r="AT13" s="26">
        <f>'Revised fully-reconciled - all'!AR13-'Orig. fully-reconciled - all'!AR13</f>
        <v>0</v>
      </c>
      <c r="AU13" s="26">
        <f>'Revised fully-reconciled - all'!AS13-'Orig. fully-reconciled - all'!AS13</f>
        <v>0</v>
      </c>
      <c r="AV13" s="26">
        <f>'Revised fully-reconciled - all'!AT13-'Orig. fully-reconciled - all'!AT13</f>
        <v>0</v>
      </c>
      <c r="AW13" s="26">
        <f>'Revised fully-reconciled - all'!AU13-'Orig. fully-reconciled - all'!AU13</f>
        <v>0</v>
      </c>
      <c r="AX13" s="26">
        <f>'Revised fully-reconciled - all'!AV13-'Orig. fully-reconciled - all'!AV13</f>
        <v>0</v>
      </c>
      <c r="AY13" s="26">
        <f>'Revised fully-reconciled - all'!AW13-'Orig. fully-reconciled - all'!AW13</f>
        <v>0</v>
      </c>
      <c r="AZ13" s="26">
        <f>'Revised fully-reconciled - all'!AX13-'Orig. fully-reconciled - all'!AX13</f>
        <v>0</v>
      </c>
      <c r="BA13" s="26">
        <f>'Revised fully-reconciled - all'!AY13-'Orig. fully-reconciled - all'!AY13</f>
        <v>0</v>
      </c>
      <c r="BB13" s="26">
        <f>'Revised fully-reconciled - all'!AZ13-'Orig. fully-reconciled - all'!AZ13</f>
        <v>0</v>
      </c>
      <c r="BC13" s="26">
        <f>'Revised fully-reconciled - all'!BA13-'Orig. fully-reconciled - all'!BA13</f>
        <v>0</v>
      </c>
      <c r="BD13" s="26">
        <f>'Revised fully-reconciled - all'!BB13-'Orig. fully-reconciled - all'!BB13</f>
        <v>0</v>
      </c>
      <c r="BE13" s="26">
        <f>'Revised fully-reconciled - all'!BC13-'Orig. fully-reconciled - all'!BC13</f>
        <v>0</v>
      </c>
      <c r="BF13" s="26">
        <f>'Revised fully-reconciled - all'!BD13-'Orig. fully-reconciled - all'!BD13</f>
        <v>0</v>
      </c>
      <c r="BG13" s="26">
        <f>'Revised fully-reconciled - all'!BE13-'Orig. fully-reconciled - all'!BE13</f>
        <v>0</v>
      </c>
      <c r="BH13" s="26">
        <f>'Revised fully-reconciled - all'!BF13-'Orig. fully-reconciled - all'!BF13</f>
        <v>0</v>
      </c>
      <c r="BI13" s="26">
        <f>'Revised fully-reconciled - all'!BG13-'Orig. fully-reconciled - all'!BG13</f>
        <v>0</v>
      </c>
      <c r="BJ13" s="26">
        <f>'Revised fully-reconciled - all'!BH13-'Orig. fully-reconciled - all'!BH13</f>
        <v>0</v>
      </c>
      <c r="BK13" s="26">
        <f>'Revised fully-reconciled - all'!BI13-'Orig. fully-reconciled - all'!BI13</f>
        <v>0</v>
      </c>
      <c r="BL13" s="26">
        <f>'Revised fully-reconciled - all'!BJ13-'Orig. fully-reconciled - all'!BJ13</f>
        <v>0</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x14ac:dyDescent="0.2">
      <c r="D14" s="21" t="s">
        <v>25</v>
      </c>
      <c r="E14" s="26">
        <f>'Orig. fully-reconciled - all'!C14-'Revised fully-reconciled - all'!C14</f>
        <v>1.4325720000000501</v>
      </c>
      <c r="F14" s="26">
        <f>'Orig. fully-reconciled - all'!D14-'Revised fully-reconciled - all'!D14</f>
        <v>1.4407360000000153</v>
      </c>
      <c r="G14" s="26">
        <f>'Orig. fully-reconciled - all'!E14-'Revised fully-reconciled - all'!E14</f>
        <v>1.51366500000006</v>
      </c>
      <c r="H14" s="26">
        <f>'Orig. fully-reconciled - all'!F14-'Revised fully-reconciled - all'!F14</f>
        <v>1.7394630000000006</v>
      </c>
      <c r="I14" s="26">
        <f>'Orig. fully-reconciled - all'!G14-'Revised fully-reconciled - all'!G14</f>
        <v>1.8050060000000485</v>
      </c>
      <c r="J14" s="26">
        <f>'Orig. fully-reconciled - all'!H14-'Revised fully-reconciled - all'!H14</f>
        <v>1.7562950000000228</v>
      </c>
      <c r="K14" s="26">
        <f>'Orig. fully-reconciled - all'!I14-'Revised fully-reconciled - all'!I14</f>
        <v>1.7968409999998585</v>
      </c>
      <c r="L14" s="26">
        <f>'Orig. fully-reconciled - all'!J14-'Revised fully-reconciled - all'!J14</f>
        <v>1.78856299999984</v>
      </c>
      <c r="M14" s="26">
        <f>'Orig. fully-reconciled - all'!K14-'Revised fully-reconciled - all'!K14</f>
        <v>1.7316570000000411</v>
      </c>
      <c r="N14" s="26">
        <f>'Orig. fully-reconciled - all'!L14-'Revised fully-reconciled - all'!L14</f>
        <v>1.7521219999998721</v>
      </c>
      <c r="O14" s="26">
        <f>'Orig. fully-reconciled - all'!M14-'Revised fully-reconciled - all'!M14</f>
        <v>1.5762160000000449</v>
      </c>
      <c r="P14" s="26">
        <f>'Orig. fully-reconciled - all'!N14-'Revised fully-reconciled - all'!N14</f>
        <v>1.8053749999999127</v>
      </c>
      <c r="Q14" s="26">
        <f>'Orig. fully-reconciled - all'!O14-'Revised fully-reconciled - all'!O14</f>
        <v>1.6999470000000656</v>
      </c>
      <c r="R14" s="26">
        <f>'Orig. fully-reconciled - all'!P14-'Revised fully-reconciled - all'!P14</f>
        <v>1.7640910000000076</v>
      </c>
      <c r="S14" s="26">
        <f>'Orig. fully-reconciled - all'!Q14-'Revised fully-reconciled - all'!Q14</f>
        <v>1.6058219999999892</v>
      </c>
      <c r="T14" s="26">
        <f>'Orig. fully-reconciled - all'!R14-'Revised fully-reconciled - all'!R14</f>
        <v>1.6002509999999575</v>
      </c>
      <c r="U14" s="26">
        <f>'Orig. fully-reconciled - all'!S14-'Revised fully-reconciled - all'!S14</f>
        <v>1.5006859999999733</v>
      </c>
      <c r="V14" s="26">
        <f>'Orig. fully-reconciled - all'!T14-'Revised fully-reconciled - all'!T14</f>
        <v>1.5913150000000087</v>
      </c>
      <c r="W14" s="26">
        <f>'Orig. fully-reconciled - all'!U14-'Revised fully-reconciled - all'!U14</f>
        <v>1.7677599999999529</v>
      </c>
      <c r="X14" s="26">
        <f>'Orig. fully-reconciled - all'!V14-'Revised fully-reconciled - all'!V14</f>
        <v>1.7744159999999738</v>
      </c>
      <c r="Y14" s="26">
        <f>'Orig. fully-reconciled - all'!W14-'Revised fully-reconciled - all'!W14</f>
        <v>1.7404810000000452</v>
      </c>
      <c r="Z14" s="26">
        <f>'Orig. fully-reconciled - all'!X14-'Revised fully-reconciled - all'!X14</f>
        <v>1.9253009999999904</v>
      </c>
      <c r="AA14" s="26">
        <f>'Orig. fully-reconciled - all'!Y14-'Revised fully-reconciled - all'!Y14</f>
        <v>1.8544729999999845</v>
      </c>
      <c r="AB14" s="26">
        <f>'Orig. fully-reconciled - all'!Z14-'Revised fully-reconciled - all'!Z14</f>
        <v>2.1679639999999836</v>
      </c>
      <c r="AC14" s="26">
        <f>'Orig. fully-reconciled - all'!AA14-'Revised fully-reconciled - all'!AA14</f>
        <v>1.9487540000000081</v>
      </c>
      <c r="AD14" s="26">
        <f>'Orig. fully-reconciled - all'!AB14-'Revised fully-reconciled - all'!AB14</f>
        <v>2.1511880000000474</v>
      </c>
      <c r="AE14" s="26">
        <f>'Orig. fully-reconciled - all'!AC14-'Revised fully-reconciled - all'!AC14</f>
        <v>2.1312530000000152</v>
      </c>
      <c r="AF14" s="26">
        <f>'Orig. fully-reconciled - all'!AD14-'Revised fully-reconciled - all'!AD14</f>
        <v>2.232939999999985</v>
      </c>
      <c r="AG14" s="26">
        <f>'Orig. fully-reconciled - all'!AE14-'Revised fully-reconciled - all'!AE14</f>
        <v>2.3453610000000253</v>
      </c>
      <c r="AH14" s="26">
        <f>'Orig. fully-reconciled - all'!AF14-'Revised fully-reconciled - all'!AF14</f>
        <v>2.420174999999972</v>
      </c>
      <c r="AI14" s="26">
        <f>'Orig. fully-reconciled - all'!AG14-'Revised fully-reconciled - all'!AG14</f>
        <v>2.7819240000001173</v>
      </c>
      <c r="AJ14" s="26">
        <f>'Orig. fully-reconciled - all'!AH14-'Revised fully-reconciled - all'!AH14</f>
        <v>2.7030120000000579</v>
      </c>
      <c r="AK14" s="26">
        <f>'Orig. fully-reconciled - all'!AI14-'Revised fully-reconciled - all'!AI14</f>
        <v>2.8542540000000827</v>
      </c>
      <c r="AL14" s="26">
        <f>'Orig. fully-reconciled - all'!AJ14-'Revised fully-reconciled - all'!AJ14</f>
        <v>3.3107190000000628</v>
      </c>
      <c r="AM14" s="26">
        <f>'Orig. fully-reconciled - all'!AK14-'Revised fully-reconciled - all'!AK14</f>
        <v>3.2581129999999803</v>
      </c>
      <c r="AN14" s="26">
        <f>'Orig. fully-reconciled - all'!AL14-'Revised fully-reconciled - all'!AL14</f>
        <v>2.8380419999999731</v>
      </c>
      <c r="AO14" s="26">
        <f>'Orig. fully-reconciled - all'!AM14-'Revised fully-reconciled - all'!AM14</f>
        <v>2.6522539999999708</v>
      </c>
      <c r="AP14" s="26">
        <f>'Orig. fully-reconciled - all'!AN14-'Revised fully-reconciled - all'!AN14</f>
        <v>2.4272190000000364</v>
      </c>
      <c r="AQ14" s="26">
        <f>'Orig. fully-reconciled - all'!AO14-'Revised fully-reconciled - all'!AO14</f>
        <v>3.6142790000000105</v>
      </c>
      <c r="AR14" s="26">
        <f>'Orig. fully-reconciled - all'!AP14-'Revised fully-reconciled - all'!AP14</f>
        <v>3.7434050000000525</v>
      </c>
      <c r="AS14" s="26">
        <f>'Orig. fully-reconciled - all'!AQ14-'Revised fully-reconciled - all'!AQ14</f>
        <v>3.4796489999999949</v>
      </c>
      <c r="AT14" s="26">
        <f>'Orig. fully-reconciled - all'!AR14-'Revised fully-reconciled - all'!AR14</f>
        <v>3.4219190000000026</v>
      </c>
      <c r="AU14" s="26">
        <f>'Orig. fully-reconciled - all'!AS14-'Revised fully-reconciled - all'!AS14</f>
        <v>2.8405290000000605</v>
      </c>
      <c r="AV14" s="26">
        <f>'Orig. fully-reconciled - all'!AT14-'Revised fully-reconciled - all'!AT14</f>
        <v>2.9907270000001063</v>
      </c>
      <c r="AW14" s="26">
        <f>'Orig. fully-reconciled - all'!AU14-'Revised fully-reconciled - all'!AU14</f>
        <v>3.7021819999999934</v>
      </c>
      <c r="AX14" s="26">
        <f>'Orig. fully-reconciled - all'!AV14-'Revised fully-reconciled - all'!AV14</f>
        <v>4.4141670000000204</v>
      </c>
      <c r="AY14" s="26">
        <f>'Orig. fully-reconciled - all'!AW14-'Revised fully-reconciled - all'!AW14</f>
        <v>3.7063450000000557</v>
      </c>
      <c r="AZ14" s="26">
        <f>'Orig. fully-reconciled - all'!AX14-'Revised fully-reconciled - all'!AX14</f>
        <v>3.708972000000017</v>
      </c>
      <c r="BA14" s="26">
        <f>'Orig. fully-reconciled - all'!AY14-'Revised fully-reconciled - all'!AY14</f>
        <v>2.3539550000000418</v>
      </c>
      <c r="BB14" s="26">
        <f>'Orig. fully-reconciled - all'!AZ14-'Revised fully-reconciled - all'!AZ14</f>
        <v>2.3727599999998574</v>
      </c>
      <c r="BC14" s="26">
        <f>'Orig. fully-reconciled - all'!BA14-'Revised fully-reconciled - all'!BA14</f>
        <v>2.078801999999996</v>
      </c>
      <c r="BD14" s="26">
        <f>'Orig. fully-reconciled - all'!BB14-'Revised fully-reconciled - all'!BB14</f>
        <v>1.2103439999999637</v>
      </c>
      <c r="BE14" s="26">
        <f>'Orig. fully-reconciled - all'!BC14-'Revised fully-reconciled - all'!BC14</f>
        <v>0.6378709999999046</v>
      </c>
      <c r="BF14" s="26">
        <f>'Orig. fully-reconciled - all'!BD14-'Revised fully-reconciled - all'!BD14</f>
        <v>1.3984179999999924</v>
      </c>
      <c r="BG14" s="26">
        <f>'Orig. fully-reconciled - all'!BE14-'Revised fully-reconciled - all'!BE14</f>
        <v>2.0024998999999752</v>
      </c>
      <c r="BH14" s="26">
        <f>'Orig. fully-reconciled - all'!BF14-'Revised fully-reconciled - all'!BF14</f>
        <v>2.4178549999999177</v>
      </c>
      <c r="BI14" s="26">
        <f>'Orig. fully-reconciled - all'!BG14-'Revised fully-reconciled - all'!BG14</f>
        <v>2.0256258000000571</v>
      </c>
      <c r="BJ14" s="26">
        <f>'Orig. fully-reconciled - all'!BH14-'Revised fully-reconciled - all'!BH14</f>
        <v>2.041151699999773</v>
      </c>
      <c r="BK14" s="26">
        <f>'Orig. fully-reconciled - all'!BI14-'Revised fully-reconciled - all'!BI14</f>
        <v>1.2391578000001573</v>
      </c>
      <c r="BL14" s="26">
        <f>'Orig. fully-reconciled - all'!BJ14-'Revised fully-reconciled - all'!BJ14</f>
        <v>1.1104570000002241</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x14ac:dyDescent="0.2">
      <c r="D16" s="11"/>
    </row>
    <row r="17" spans="1:90" ht="41.25" customHeight="1" x14ac:dyDescent="0.2">
      <c r="D17" s="152" t="s">
        <v>122</v>
      </c>
      <c r="E17" s="159" t="s">
        <v>110</v>
      </c>
      <c r="F17" s="159"/>
      <c r="G17" s="153" t="s">
        <v>29</v>
      </c>
      <c r="H17" s="154"/>
      <c r="I17" s="154"/>
      <c r="J17" s="154"/>
      <c r="K17" s="154"/>
      <c r="L17" s="154"/>
      <c r="M17" s="154"/>
      <c r="N17" s="154"/>
      <c r="O17" s="154"/>
      <c r="P17" s="154"/>
      <c r="Q17" s="155"/>
    </row>
    <row r="18" spans="1:90" ht="25.5" customHeight="1" x14ac:dyDescent="0.2">
      <c r="A18" s="25" t="s">
        <v>30</v>
      </c>
      <c r="B18" s="25" t="s">
        <v>31</v>
      </c>
      <c r="D18" s="152"/>
      <c r="E18" s="128" t="s">
        <v>111</v>
      </c>
      <c r="F18" s="128" t="s">
        <v>112</v>
      </c>
      <c r="G18" s="156"/>
      <c r="H18" s="157"/>
      <c r="I18" s="157"/>
      <c r="J18" s="157"/>
      <c r="K18" s="157"/>
      <c r="L18" s="157"/>
      <c r="M18" s="157"/>
      <c r="N18" s="157"/>
      <c r="O18" s="157"/>
      <c r="P18" s="157"/>
      <c r="Q18" s="158"/>
      <c r="CL18" s="27"/>
    </row>
    <row r="19" spans="1:90" x14ac:dyDescent="0.2">
      <c r="A19" s="25">
        <v>1</v>
      </c>
      <c r="B19" s="25">
        <v>12</v>
      </c>
      <c r="D19" s="28" t="s">
        <v>9</v>
      </c>
      <c r="E19" s="28">
        <f t="shared" ref="E19:E23" ca="1" si="2">SUM(OFFSET(Entry_Anchor,0,A19,1,B19))</f>
        <v>0</v>
      </c>
      <c r="F19" s="28">
        <f t="shared" ref="F19:F23" ca="1" si="3">SUM(OFFSET(NHH_Exit_Anchor,0,A19,1,B19),OFFSET(HH_Exit_Anchor,0,A19,1,B19))</f>
        <v>20.138510999999767</v>
      </c>
      <c r="G19" s="151" t="s">
        <v>134</v>
      </c>
      <c r="H19" s="151"/>
      <c r="I19" s="151"/>
      <c r="J19" s="151"/>
      <c r="K19" s="151"/>
      <c r="L19" s="151"/>
      <c r="M19" s="151"/>
      <c r="N19" s="151"/>
      <c r="O19" s="151"/>
      <c r="P19" s="151"/>
      <c r="Q19" s="151"/>
    </row>
    <row r="20" spans="1:90" x14ac:dyDescent="0.2">
      <c r="A20" s="25">
        <f>A19+12</f>
        <v>13</v>
      </c>
      <c r="B20" s="25">
        <v>12</v>
      </c>
      <c r="D20" s="28" t="s">
        <v>10</v>
      </c>
      <c r="E20" s="28">
        <f t="shared" ca="1" si="2"/>
        <v>0</v>
      </c>
      <c r="F20" s="28">
        <f t="shared" ca="1" si="3"/>
        <v>20.992506999999932</v>
      </c>
      <c r="G20" s="151" t="s">
        <v>134</v>
      </c>
      <c r="H20" s="151"/>
      <c r="I20" s="151"/>
      <c r="J20" s="151"/>
      <c r="K20" s="151"/>
      <c r="L20" s="151"/>
      <c r="M20" s="151"/>
      <c r="N20" s="151"/>
      <c r="O20" s="151"/>
      <c r="P20" s="151"/>
      <c r="Q20" s="151"/>
    </row>
    <row r="21" spans="1:90" x14ac:dyDescent="0.2">
      <c r="A21" s="25">
        <f t="shared" ref="A21:A23" si="4">A20+12</f>
        <v>25</v>
      </c>
      <c r="B21" s="25">
        <v>12</v>
      </c>
      <c r="D21" s="28" t="s">
        <v>11</v>
      </c>
      <c r="E21" s="28">
        <f t="shared" ca="1" si="2"/>
        <v>0</v>
      </c>
      <c r="F21" s="28">
        <f t="shared" ca="1" si="3"/>
        <v>30.975735000000327</v>
      </c>
      <c r="G21" s="151" t="s">
        <v>134</v>
      </c>
      <c r="H21" s="151"/>
      <c r="I21" s="151"/>
      <c r="J21" s="151"/>
      <c r="K21" s="151"/>
      <c r="L21" s="151"/>
      <c r="M21" s="151"/>
      <c r="N21" s="151"/>
      <c r="O21" s="151"/>
      <c r="P21" s="151"/>
      <c r="Q21" s="151"/>
    </row>
    <row r="22" spans="1:90" x14ac:dyDescent="0.2">
      <c r="A22" s="25">
        <f t="shared" si="4"/>
        <v>37</v>
      </c>
      <c r="B22" s="25">
        <v>12</v>
      </c>
      <c r="D22" s="28" t="s">
        <v>12</v>
      </c>
      <c r="E22" s="28">
        <f t="shared" ca="1" si="2"/>
        <v>0</v>
      </c>
      <c r="F22" s="28">
        <f t="shared" ca="1" si="3"/>
        <v>40.701647000000321</v>
      </c>
      <c r="G22" s="151" t="s">
        <v>134</v>
      </c>
      <c r="H22" s="151"/>
      <c r="I22" s="151"/>
      <c r="J22" s="151"/>
      <c r="K22" s="151"/>
      <c r="L22" s="151"/>
      <c r="M22" s="151"/>
      <c r="N22" s="151"/>
      <c r="O22" s="151"/>
      <c r="P22" s="151"/>
      <c r="Q22" s="151"/>
    </row>
    <row r="23" spans="1:90" x14ac:dyDescent="0.2">
      <c r="A23" s="25">
        <f t="shared" si="4"/>
        <v>49</v>
      </c>
      <c r="B23" s="25">
        <v>12</v>
      </c>
      <c r="D23" s="28" t="s">
        <v>13</v>
      </c>
      <c r="E23" s="28">
        <f t="shared" ca="1" si="2"/>
        <v>0</v>
      </c>
      <c r="F23" s="28">
        <f t="shared" ca="1" si="3"/>
        <v>20.88889719999986</v>
      </c>
      <c r="G23" s="151" t="s">
        <v>136</v>
      </c>
      <c r="H23" s="151"/>
      <c r="I23" s="151"/>
      <c r="J23" s="151"/>
      <c r="K23" s="151"/>
      <c r="L23" s="151"/>
      <c r="M23" s="151"/>
      <c r="N23" s="151"/>
      <c r="O23" s="151"/>
      <c r="P23" s="151"/>
      <c r="Q23" s="151"/>
    </row>
    <row r="25" spans="1:90" x14ac:dyDescent="0.2">
      <c r="D25" s="124" t="s">
        <v>98</v>
      </c>
    </row>
    <row r="26" spans="1:90" x14ac:dyDescent="0.2">
      <c r="D26" s="124" t="s">
        <v>99</v>
      </c>
    </row>
  </sheetData>
  <sheetProtection sheet="1" objects="1" scenarios="1"/>
  <mergeCells count="8">
    <mergeCell ref="G23:Q23"/>
    <mergeCell ref="G21:Q21"/>
    <mergeCell ref="G22:Q22"/>
    <mergeCell ref="D17:D18"/>
    <mergeCell ref="G17:Q18"/>
    <mergeCell ref="E17:F17"/>
    <mergeCell ref="G19:Q19"/>
    <mergeCell ref="G20:Q20"/>
  </mergeCells>
  <conditionalFormatting sqref="E3:CZ9 E13:CZ14">
    <cfRule type="cellIs" dxfId="25" priority="5" operator="lessThan">
      <formula>0</formula>
    </cfRule>
    <cfRule type="cellIs" dxfId="24" priority="6" operator="greaterThan">
      <formula>0</formula>
    </cfRule>
  </conditionalFormatting>
  <pageMargins left="0.70866141732283472" right="0.70866141732283472" top="0.74803149606299213" bottom="0.74803149606299213" header="0.31496062992125984" footer="0.31496062992125984"/>
  <pageSetup scale="76" orientation="landscape" r:id="rId1"/>
  <headerFooter>
    <oddFooter>&amp;L&amp;Z&amp;F&amp;A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B1:O53"/>
  <sheetViews>
    <sheetView zoomScaleNormal="100" workbookViewId="0">
      <selection activeCell="F34" sqref="F34"/>
    </sheetView>
  </sheetViews>
  <sheetFormatPr defaultRowHeight="12.75" x14ac:dyDescent="0.2"/>
  <cols>
    <col min="2" max="2" width="12.75" customWidth="1"/>
    <col min="3" max="3" width="16.625" customWidth="1"/>
    <col min="4" max="4" width="16" customWidth="1"/>
    <col min="5" max="5" width="16.625" customWidth="1"/>
    <col min="6" max="7" width="16" customWidth="1"/>
  </cols>
  <sheetData>
    <row r="1" spans="2:7" ht="12.75" customHeight="1" x14ac:dyDescent="0.2">
      <c r="B1" s="1" t="s">
        <v>130</v>
      </c>
      <c r="D1" s="1"/>
    </row>
    <row r="2" spans="2:7" x14ac:dyDescent="0.2">
      <c r="B2" s="1"/>
    </row>
    <row r="3" spans="2:7" ht="25.5" x14ac:dyDescent="0.2">
      <c r="C3" s="163" t="s">
        <v>113</v>
      </c>
      <c r="D3" s="164"/>
      <c r="E3" s="163" t="s">
        <v>131</v>
      </c>
      <c r="F3" s="164"/>
      <c r="G3" s="4" t="s">
        <v>2</v>
      </c>
    </row>
    <row r="4" spans="2:7" ht="12.75" customHeight="1" x14ac:dyDescent="0.2">
      <c r="C4" s="146" t="s">
        <v>101</v>
      </c>
      <c r="D4" s="147" t="s">
        <v>114</v>
      </c>
      <c r="E4" s="146" t="s">
        <v>101</v>
      </c>
      <c r="F4" s="147" t="s">
        <v>114</v>
      </c>
      <c r="G4" s="147" t="s">
        <v>102</v>
      </c>
    </row>
    <row r="5" spans="2:7" ht="12.75" customHeight="1" x14ac:dyDescent="0.2">
      <c r="B5" s="160" t="s">
        <v>13</v>
      </c>
      <c r="C5" s="161"/>
      <c r="D5" s="161"/>
      <c r="E5" s="161"/>
      <c r="F5" s="161"/>
      <c r="G5" s="162"/>
    </row>
    <row r="6" spans="2:7" x14ac:dyDescent="0.2">
      <c r="B6" s="125" t="s">
        <v>103</v>
      </c>
      <c r="C6" s="126"/>
      <c r="D6" s="137">
        <v>506.125</v>
      </c>
      <c r="E6" s="126"/>
      <c r="F6" s="137">
        <f>D6</f>
        <v>506.125</v>
      </c>
      <c r="G6" s="138"/>
    </row>
    <row r="7" spans="2:7" x14ac:dyDescent="0.2">
      <c r="B7" s="125" t="s">
        <v>104</v>
      </c>
      <c r="C7" s="126"/>
      <c r="D7" s="137">
        <v>7918.6350000000002</v>
      </c>
      <c r="E7" s="126"/>
      <c r="F7" s="137">
        <f t="shared" ref="F7:F10" si="0">D7</f>
        <v>7918.6350000000002</v>
      </c>
      <c r="G7" s="138"/>
    </row>
    <row r="8" spans="2:7" x14ac:dyDescent="0.2">
      <c r="B8" s="125" t="s">
        <v>105</v>
      </c>
      <c r="C8" s="126"/>
      <c r="D8" s="137">
        <v>1719.0170000000001</v>
      </c>
      <c r="E8" s="126"/>
      <c r="F8" s="137">
        <f t="shared" si="0"/>
        <v>1719.0170000000001</v>
      </c>
      <c r="G8" s="138"/>
    </row>
    <row r="9" spans="2:7" x14ac:dyDescent="0.2">
      <c r="B9" s="125" t="s">
        <v>106</v>
      </c>
      <c r="C9" s="126"/>
      <c r="D9" s="137">
        <v>1286.461</v>
      </c>
      <c r="E9" s="126"/>
      <c r="F9" s="137">
        <f t="shared" si="0"/>
        <v>1286.461</v>
      </c>
      <c r="G9" s="138"/>
    </row>
    <row r="10" spans="2:7" x14ac:dyDescent="0.2">
      <c r="B10" s="125" t="s">
        <v>107</v>
      </c>
      <c r="C10" s="126"/>
      <c r="D10" s="137">
        <v>13275.851000000001</v>
      </c>
      <c r="E10" s="126"/>
      <c r="F10" s="137">
        <f t="shared" si="0"/>
        <v>13275.851000000001</v>
      </c>
      <c r="G10" s="138"/>
    </row>
    <row r="11" spans="2:7" x14ac:dyDescent="0.2">
      <c r="B11" s="127" t="s">
        <v>50</v>
      </c>
      <c r="C11" s="137">
        <v>26070.476999999999</v>
      </c>
      <c r="D11" s="137">
        <f>SUM(D6:D10)</f>
        <v>24706.089</v>
      </c>
      <c r="E11" s="137">
        <f>C11</f>
        <v>26070.476999999999</v>
      </c>
      <c r="F11" s="137">
        <f>SUM(F6:F10)</f>
        <v>24706.089</v>
      </c>
      <c r="G11" s="138">
        <f>SUM(G6:G10)</f>
        <v>0</v>
      </c>
    </row>
    <row r="12" spans="2:7" x14ac:dyDescent="0.2">
      <c r="B12" s="160" t="s">
        <v>12</v>
      </c>
      <c r="C12" s="161"/>
      <c r="D12" s="161"/>
      <c r="E12" s="161"/>
      <c r="F12" s="162"/>
      <c r="G12" s="144"/>
    </row>
    <row r="13" spans="2:7" x14ac:dyDescent="0.2">
      <c r="B13" s="125" t="s">
        <v>103</v>
      </c>
      <c r="C13" s="126"/>
      <c r="D13" s="137">
        <v>563.76599999999996</v>
      </c>
      <c r="E13" s="126"/>
      <c r="F13" s="137">
        <f>D13</f>
        <v>563.76599999999996</v>
      </c>
      <c r="G13" s="144"/>
    </row>
    <row r="14" spans="2:7" x14ac:dyDescent="0.2">
      <c r="B14" s="125" t="s">
        <v>104</v>
      </c>
      <c r="C14" s="126"/>
      <c r="D14" s="137">
        <v>8370.6620000000003</v>
      </c>
      <c r="E14" s="126"/>
      <c r="F14" s="137">
        <f t="shared" ref="F14:F17" si="1">D14</f>
        <v>8370.6620000000003</v>
      </c>
      <c r="G14" s="144"/>
    </row>
    <row r="15" spans="2:7" x14ac:dyDescent="0.2">
      <c r="B15" s="125" t="s">
        <v>105</v>
      </c>
      <c r="C15" s="126"/>
      <c r="D15" s="137">
        <v>1711.616</v>
      </c>
      <c r="E15" s="126"/>
      <c r="F15" s="137">
        <f t="shared" si="1"/>
        <v>1711.616</v>
      </c>
      <c r="G15" s="144"/>
    </row>
    <row r="16" spans="2:7" x14ac:dyDescent="0.2">
      <c r="B16" s="125" t="s">
        <v>106</v>
      </c>
      <c r="C16" s="126"/>
      <c r="D16" s="137">
        <v>1393.519</v>
      </c>
      <c r="E16" s="126"/>
      <c r="F16" s="137">
        <f t="shared" si="1"/>
        <v>1393.519</v>
      </c>
      <c r="G16" s="144"/>
    </row>
    <row r="17" spans="2:7" x14ac:dyDescent="0.2">
      <c r="B17" s="125" t="s">
        <v>107</v>
      </c>
      <c r="C17" s="126"/>
      <c r="D17" s="137">
        <v>13345.728999999999</v>
      </c>
      <c r="E17" s="126"/>
      <c r="F17" s="137">
        <f t="shared" si="1"/>
        <v>13345.728999999999</v>
      </c>
      <c r="G17" s="144"/>
    </row>
    <row r="18" spans="2:7" x14ac:dyDescent="0.2">
      <c r="B18" s="127" t="s">
        <v>50</v>
      </c>
      <c r="C18" s="137">
        <v>26763.828000000001</v>
      </c>
      <c r="D18" s="137">
        <f>SUM(D13:D17)</f>
        <v>25385.292000000001</v>
      </c>
      <c r="E18" s="137">
        <f>C18</f>
        <v>26763.828000000001</v>
      </c>
      <c r="F18" s="137">
        <f>SUM(F13:F17)</f>
        <v>25385.292000000001</v>
      </c>
      <c r="G18" s="144"/>
    </row>
    <row r="19" spans="2:7" x14ac:dyDescent="0.2">
      <c r="B19" s="160" t="s">
        <v>11</v>
      </c>
      <c r="C19" s="161"/>
      <c r="D19" s="161"/>
      <c r="E19" s="161"/>
      <c r="F19" s="162"/>
      <c r="G19" s="144"/>
    </row>
    <row r="20" spans="2:7" x14ac:dyDescent="0.2">
      <c r="B20" s="125" t="s">
        <v>103</v>
      </c>
      <c r="C20" s="126"/>
      <c r="D20" s="137">
        <v>615.79999999999995</v>
      </c>
      <c r="E20" s="126"/>
      <c r="F20" s="137">
        <f>D20</f>
        <v>615.79999999999995</v>
      </c>
      <c r="G20" s="144"/>
    </row>
    <row r="21" spans="2:7" x14ac:dyDescent="0.2">
      <c r="B21" s="125" t="s">
        <v>104</v>
      </c>
      <c r="C21" s="126"/>
      <c r="D21" s="137">
        <v>9050.8320000000003</v>
      </c>
      <c r="E21" s="126"/>
      <c r="F21" s="137">
        <f t="shared" ref="F21:F24" si="2">D21</f>
        <v>9050.8320000000003</v>
      </c>
      <c r="G21" s="144"/>
    </row>
    <row r="22" spans="2:7" x14ac:dyDescent="0.2">
      <c r="B22" s="125" t="s">
        <v>105</v>
      </c>
      <c r="C22" s="126"/>
      <c r="D22" s="137">
        <v>1796.1110000000001</v>
      </c>
      <c r="E22" s="126"/>
      <c r="F22" s="137">
        <f t="shared" si="2"/>
        <v>1796.1110000000001</v>
      </c>
      <c r="G22" s="144"/>
    </row>
    <row r="23" spans="2:7" x14ac:dyDescent="0.2">
      <c r="B23" s="125" t="s">
        <v>106</v>
      </c>
      <c r="C23" s="126"/>
      <c r="D23" s="137">
        <v>1281.337</v>
      </c>
      <c r="E23" s="126"/>
      <c r="F23" s="137">
        <f t="shared" si="2"/>
        <v>1281.337</v>
      </c>
      <c r="G23" s="144"/>
    </row>
    <row r="24" spans="2:7" x14ac:dyDescent="0.2">
      <c r="B24" s="125" t="s">
        <v>107</v>
      </c>
      <c r="C24" s="126"/>
      <c r="D24" s="137">
        <v>14006.531999999999</v>
      </c>
      <c r="E24" s="126"/>
      <c r="F24" s="137">
        <f t="shared" si="2"/>
        <v>14006.531999999999</v>
      </c>
      <c r="G24" s="144"/>
    </row>
    <row r="25" spans="2:7" x14ac:dyDescent="0.2">
      <c r="B25" s="127" t="s">
        <v>50</v>
      </c>
      <c r="C25" s="137">
        <v>27956.133999999998</v>
      </c>
      <c r="D25" s="137">
        <f>SUM(D20:D24)</f>
        <v>26750.612000000001</v>
      </c>
      <c r="E25" s="137">
        <f>C25</f>
        <v>27956.133999999998</v>
      </c>
      <c r="F25" s="137">
        <f>SUM(F20:F24)</f>
        <v>26750.612000000001</v>
      </c>
      <c r="G25" s="144"/>
    </row>
    <row r="26" spans="2:7" x14ac:dyDescent="0.2">
      <c r="B26" s="160" t="s">
        <v>10</v>
      </c>
      <c r="C26" s="161"/>
      <c r="D26" s="161"/>
      <c r="E26" s="161"/>
      <c r="F26" s="162"/>
      <c r="G26" s="144"/>
    </row>
    <row r="27" spans="2:7" x14ac:dyDescent="0.2">
      <c r="B27" s="125" t="s">
        <v>103</v>
      </c>
      <c r="C27" s="126"/>
      <c r="D27" s="137">
        <v>580.76099999999997</v>
      </c>
      <c r="E27" s="126"/>
      <c r="F27" s="137">
        <f>D27</f>
        <v>580.76099999999997</v>
      </c>
      <c r="G27" s="144"/>
    </row>
    <row r="28" spans="2:7" x14ac:dyDescent="0.2">
      <c r="B28" s="125" t="s">
        <v>104</v>
      </c>
      <c r="C28" s="126"/>
      <c r="D28" s="137">
        <v>9219.56</v>
      </c>
      <c r="E28" s="126"/>
      <c r="F28" s="137">
        <f t="shared" ref="F28:F31" si="3">D28</f>
        <v>9219.56</v>
      </c>
      <c r="G28" s="144"/>
    </row>
    <row r="29" spans="2:7" x14ac:dyDescent="0.2">
      <c r="B29" s="125" t="s">
        <v>105</v>
      </c>
      <c r="C29" s="126"/>
      <c r="D29" s="137">
        <v>1834.6410000000001</v>
      </c>
      <c r="E29" s="126"/>
      <c r="F29" s="137">
        <f t="shared" si="3"/>
        <v>1834.6410000000001</v>
      </c>
      <c r="G29" s="144"/>
    </row>
    <row r="30" spans="2:7" x14ac:dyDescent="0.2">
      <c r="B30" s="125" t="s">
        <v>106</v>
      </c>
      <c r="C30" s="126"/>
      <c r="D30" s="137">
        <v>1394.89</v>
      </c>
      <c r="E30" s="126"/>
      <c r="F30" s="137">
        <f t="shared" si="3"/>
        <v>1394.89</v>
      </c>
      <c r="G30" s="144"/>
    </row>
    <row r="31" spans="2:7" x14ac:dyDescent="0.2">
      <c r="B31" s="125" t="s">
        <v>107</v>
      </c>
      <c r="C31" s="126"/>
      <c r="D31" s="137">
        <v>13756.540999999999</v>
      </c>
      <c r="E31" s="126"/>
      <c r="F31" s="137">
        <f t="shared" si="3"/>
        <v>13756.540999999999</v>
      </c>
      <c r="G31" s="144"/>
    </row>
    <row r="32" spans="2:7" x14ac:dyDescent="0.2">
      <c r="B32" s="127" t="s">
        <v>50</v>
      </c>
      <c r="C32" s="137">
        <v>27843.173999999999</v>
      </c>
      <c r="D32" s="137">
        <f>SUM(D27:D31)</f>
        <v>26786.392999999996</v>
      </c>
      <c r="E32" s="137">
        <f>C32</f>
        <v>27843.173999999999</v>
      </c>
      <c r="F32" s="137">
        <f>SUM(F27:F31)</f>
        <v>26786.392999999996</v>
      </c>
      <c r="G32" s="144"/>
    </row>
    <row r="33" spans="2:15" x14ac:dyDescent="0.2">
      <c r="B33" s="160" t="s">
        <v>9</v>
      </c>
      <c r="C33" s="161"/>
      <c r="D33" s="161"/>
      <c r="E33" s="161"/>
      <c r="F33" s="162"/>
      <c r="G33" s="144"/>
    </row>
    <row r="34" spans="2:15" x14ac:dyDescent="0.2">
      <c r="B34" s="125" t="s">
        <v>103</v>
      </c>
      <c r="C34" s="126"/>
      <c r="D34" s="137">
        <v>639.25900000000001</v>
      </c>
      <c r="E34" s="126"/>
      <c r="F34" s="137">
        <f>D34</f>
        <v>639.25900000000001</v>
      </c>
      <c r="G34" s="144"/>
    </row>
    <row r="35" spans="2:15" x14ac:dyDescent="0.2">
      <c r="B35" s="125" t="s">
        <v>104</v>
      </c>
      <c r="C35" s="126"/>
      <c r="D35" s="137">
        <v>9571.7150000000001</v>
      </c>
      <c r="E35" s="126"/>
      <c r="F35" s="137">
        <f t="shared" ref="F35:F38" si="4">D35</f>
        <v>9571.7150000000001</v>
      </c>
      <c r="G35" s="144"/>
    </row>
    <row r="36" spans="2:15" x14ac:dyDescent="0.2">
      <c r="B36" s="125" t="s">
        <v>105</v>
      </c>
      <c r="C36" s="126"/>
      <c r="D36" s="137">
        <v>1802.357</v>
      </c>
      <c r="E36" s="126"/>
      <c r="F36" s="137">
        <f t="shared" si="4"/>
        <v>1802.357</v>
      </c>
      <c r="G36" s="144"/>
    </row>
    <row r="37" spans="2:15" x14ac:dyDescent="0.2">
      <c r="B37" s="125" t="s">
        <v>106</v>
      </c>
      <c r="C37" s="126"/>
      <c r="D37" s="137">
        <v>1625.2180000000001</v>
      </c>
      <c r="E37" s="126"/>
      <c r="F37" s="137">
        <f t="shared" si="4"/>
        <v>1625.2180000000001</v>
      </c>
      <c r="G37" s="144"/>
    </row>
    <row r="38" spans="2:15" x14ac:dyDescent="0.2">
      <c r="B38" s="125" t="s">
        <v>107</v>
      </c>
      <c r="C38" s="126"/>
      <c r="D38" s="137">
        <v>13803.959000000001</v>
      </c>
      <c r="E38" s="126"/>
      <c r="F38" s="137">
        <f t="shared" si="4"/>
        <v>13803.959000000001</v>
      </c>
      <c r="G38" s="144"/>
    </row>
    <row r="39" spans="2:15" x14ac:dyDescent="0.2">
      <c r="B39" s="127" t="s">
        <v>50</v>
      </c>
      <c r="C39" s="137">
        <v>28803.657999999999</v>
      </c>
      <c r="D39" s="137">
        <f>SUM(D34:D38)</f>
        <v>27442.508000000002</v>
      </c>
      <c r="E39" s="137">
        <f>C39</f>
        <v>28803.657999999999</v>
      </c>
      <c r="F39" s="137">
        <f>SUM(F34:F38)</f>
        <v>27442.508000000002</v>
      </c>
      <c r="G39" s="144"/>
    </row>
    <row r="40" spans="2:15" x14ac:dyDescent="0.2">
      <c r="B40" s="142"/>
      <c r="C40" s="143"/>
      <c r="D40" s="143"/>
      <c r="E40" s="143"/>
      <c r="F40" s="143"/>
      <c r="G40" s="145"/>
    </row>
    <row r="41" spans="2:15" x14ac:dyDescent="0.2">
      <c r="B41" s="11" t="s">
        <v>115</v>
      </c>
    </row>
    <row r="42" spans="2:15" x14ac:dyDescent="0.2">
      <c r="B42" s="11" t="s">
        <v>132</v>
      </c>
    </row>
    <row r="43" spans="2:15" x14ac:dyDescent="0.2">
      <c r="B43" s="11" t="s">
        <v>116</v>
      </c>
    </row>
    <row r="44" spans="2:15" x14ac:dyDescent="0.2">
      <c r="B44" s="11"/>
    </row>
    <row r="45" spans="2:15" x14ac:dyDescent="0.2">
      <c r="B45" s="11" t="s">
        <v>117</v>
      </c>
    </row>
    <row r="47" spans="2:15" ht="25.5" customHeight="1" x14ac:dyDescent="0.2">
      <c r="B47" s="152" t="s">
        <v>122</v>
      </c>
      <c r="C47" s="159" t="s">
        <v>110</v>
      </c>
      <c r="D47" s="159"/>
      <c r="E47" s="153" t="s">
        <v>29</v>
      </c>
      <c r="F47" s="154"/>
      <c r="G47" s="154"/>
      <c r="H47" s="154"/>
      <c r="I47" s="154"/>
      <c r="J47" s="154"/>
      <c r="K47" s="154"/>
      <c r="L47" s="154"/>
      <c r="M47" s="154"/>
      <c r="N47" s="154"/>
      <c r="O47" s="155"/>
    </row>
    <row r="48" spans="2:15" x14ac:dyDescent="0.2">
      <c r="B48" s="152"/>
      <c r="C48" s="148" t="s">
        <v>111</v>
      </c>
      <c r="D48" s="148" t="s">
        <v>112</v>
      </c>
      <c r="E48" s="156"/>
      <c r="F48" s="157"/>
      <c r="G48" s="157"/>
      <c r="H48" s="157"/>
      <c r="I48" s="157"/>
      <c r="J48" s="157"/>
      <c r="K48" s="157"/>
      <c r="L48" s="157"/>
      <c r="M48" s="157"/>
      <c r="N48" s="157"/>
      <c r="O48" s="158"/>
    </row>
    <row r="49" spans="2:15" ht="12.75" customHeight="1" x14ac:dyDescent="0.2">
      <c r="B49" s="80" t="s">
        <v>13</v>
      </c>
      <c r="C49" s="28">
        <f>E11-C11</f>
        <v>0</v>
      </c>
      <c r="D49" s="28">
        <f>D11-F11</f>
        <v>0</v>
      </c>
      <c r="E49" s="151" t="s">
        <v>133</v>
      </c>
      <c r="F49" s="151"/>
      <c r="G49" s="151"/>
      <c r="H49" s="151"/>
      <c r="I49" s="151"/>
      <c r="J49" s="151"/>
      <c r="K49" s="151"/>
      <c r="L49" s="151"/>
      <c r="M49" s="151"/>
      <c r="N49" s="151"/>
      <c r="O49" s="151"/>
    </row>
    <row r="50" spans="2:15" ht="12.75" customHeight="1" x14ac:dyDescent="0.2">
      <c r="B50" s="80" t="s">
        <v>12</v>
      </c>
      <c r="C50" s="80">
        <f>E18-C18</f>
        <v>0</v>
      </c>
      <c r="D50" s="80">
        <f>D18-F18</f>
        <v>0</v>
      </c>
      <c r="E50" s="151" t="s">
        <v>133</v>
      </c>
      <c r="F50" s="151"/>
      <c r="G50" s="151"/>
      <c r="H50" s="151"/>
      <c r="I50" s="151"/>
      <c r="J50" s="151"/>
      <c r="K50" s="151"/>
      <c r="L50" s="151"/>
      <c r="M50" s="151"/>
      <c r="N50" s="151"/>
      <c r="O50" s="151"/>
    </row>
    <row r="51" spans="2:15" x14ac:dyDescent="0.2">
      <c r="B51" s="80" t="s">
        <v>11</v>
      </c>
      <c r="C51" s="80">
        <f>E25-C25</f>
        <v>0</v>
      </c>
      <c r="D51" s="80">
        <f>D25-F25</f>
        <v>0</v>
      </c>
      <c r="E51" s="151" t="s">
        <v>133</v>
      </c>
      <c r="F51" s="151"/>
      <c r="G51" s="151"/>
      <c r="H51" s="151"/>
      <c r="I51" s="151"/>
      <c r="J51" s="151"/>
      <c r="K51" s="151"/>
      <c r="L51" s="151"/>
      <c r="M51" s="151"/>
      <c r="N51" s="151"/>
      <c r="O51" s="151"/>
    </row>
    <row r="52" spans="2:15" x14ac:dyDescent="0.2">
      <c r="B52" s="80" t="s">
        <v>10</v>
      </c>
      <c r="C52" s="80">
        <f>E32-C32</f>
        <v>0</v>
      </c>
      <c r="D52" s="80">
        <f>D32-F32</f>
        <v>0</v>
      </c>
      <c r="E52" s="151" t="s">
        <v>133</v>
      </c>
      <c r="F52" s="151"/>
      <c r="G52" s="151"/>
      <c r="H52" s="151"/>
      <c r="I52" s="151"/>
      <c r="J52" s="151"/>
      <c r="K52" s="151"/>
      <c r="L52" s="151"/>
      <c r="M52" s="151"/>
      <c r="N52" s="151"/>
      <c r="O52" s="151"/>
    </row>
    <row r="53" spans="2:15" x14ac:dyDescent="0.2">
      <c r="B53" s="80" t="s">
        <v>9</v>
      </c>
      <c r="C53" s="80">
        <f>E39-C39</f>
        <v>0</v>
      </c>
      <c r="D53" s="80">
        <f>D39-F39</f>
        <v>0</v>
      </c>
      <c r="E53" s="151" t="s">
        <v>133</v>
      </c>
      <c r="F53" s="151"/>
      <c r="G53" s="151"/>
      <c r="H53" s="151"/>
      <c r="I53" s="151"/>
      <c r="J53" s="151"/>
      <c r="K53" s="151"/>
      <c r="L53" s="151"/>
      <c r="M53" s="151"/>
      <c r="N53" s="151"/>
      <c r="O53" s="151"/>
    </row>
  </sheetData>
  <sheetProtection sheet="1" objects="1" scenarios="1"/>
  <mergeCells count="15">
    <mergeCell ref="E50:O50"/>
    <mergeCell ref="E51:O51"/>
    <mergeCell ref="E52:O52"/>
    <mergeCell ref="E53:O53"/>
    <mergeCell ref="B47:B48"/>
    <mergeCell ref="C47:D47"/>
    <mergeCell ref="E47:O48"/>
    <mergeCell ref="E49:O49"/>
    <mergeCell ref="B26:F26"/>
    <mergeCell ref="B33:F33"/>
    <mergeCell ref="C3:D3"/>
    <mergeCell ref="E3:F3"/>
    <mergeCell ref="B5:G5"/>
    <mergeCell ref="B12:F12"/>
    <mergeCell ref="B19:F19"/>
  </mergeCells>
  <pageMargins left="0.70866141732283472" right="0.70866141732283472" top="0.74803149606299213" bottom="0.74803149606299213" header="0.31496062992125984" footer="0.31496062992125984"/>
  <pageSetup paperSize="9" scale="66" orientation="landscape" r:id="rId1"/>
  <headerFooter>
    <oddFooter>&amp;L&amp;Z&amp;F&amp;A</oddFooter>
  </headerFooter>
  <rowBreaks count="1" manualBreakCount="1">
    <brk id="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CX17"/>
  <sheetViews>
    <sheetView zoomScaleNormal="100" workbookViewId="0">
      <pane xSplit="2" ySplit="2" topLeftCell="C3" activePane="bottomRight" state="frozen"/>
      <selection pane="topRight"/>
      <selection pane="bottomLeft"/>
      <selection pane="bottomRight" activeCell="C13" sqref="C13:CU14"/>
    </sheetView>
  </sheetViews>
  <sheetFormatPr defaultRowHeight="12.75" x14ac:dyDescent="0.2"/>
  <cols>
    <col min="1" max="1" width="4.5" style="25" customWidth="1"/>
    <col min="2" max="2" width="21.5" style="25" customWidth="1"/>
    <col min="3" max="16384" width="9" style="25"/>
  </cols>
  <sheetData>
    <row r="2" spans="2:10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x14ac:dyDescent="0.2">
      <c r="B3" s="15" t="s">
        <v>17</v>
      </c>
      <c r="C3" s="135">
        <v>1180.346319</v>
      </c>
      <c r="D3" s="135">
        <v>1108.887097</v>
      </c>
      <c r="E3" s="135">
        <v>992.23345799999993</v>
      </c>
      <c r="F3" s="135">
        <v>1014.873333</v>
      </c>
      <c r="G3" s="135">
        <v>1019.407297</v>
      </c>
      <c r="H3" s="135">
        <v>1044.654127</v>
      </c>
      <c r="I3" s="135">
        <v>1247.5578700000001</v>
      </c>
      <c r="J3" s="135">
        <v>1494.482943</v>
      </c>
      <c r="K3" s="135">
        <v>1613.2414410000001</v>
      </c>
      <c r="L3" s="135">
        <v>1602.3740780000001</v>
      </c>
      <c r="M3" s="135">
        <v>1438.1864950000001</v>
      </c>
      <c r="N3" s="135">
        <v>1513.9682420000001</v>
      </c>
      <c r="O3" s="135">
        <v>1191.8536550000001</v>
      </c>
      <c r="P3" s="135">
        <v>1070.4591620000001</v>
      </c>
      <c r="Q3" s="135">
        <v>1004.9868750000001</v>
      </c>
      <c r="R3" s="135">
        <v>1018.2877539999999</v>
      </c>
      <c r="S3" s="135">
        <v>1034.338096</v>
      </c>
      <c r="T3" s="135">
        <v>1045.5862279999999</v>
      </c>
      <c r="U3" s="135">
        <v>1252.0402839999999</v>
      </c>
      <c r="V3" s="135">
        <v>1399.654444</v>
      </c>
      <c r="W3" s="135">
        <v>1522.1403600000001</v>
      </c>
      <c r="X3" s="135">
        <v>1485.7351059999999</v>
      </c>
      <c r="Y3" s="135">
        <v>1328.7990049999999</v>
      </c>
      <c r="Z3" s="135">
        <v>1375.486985</v>
      </c>
      <c r="AA3" s="135">
        <v>1130.533797</v>
      </c>
      <c r="AB3" s="135">
        <v>1057.8558840000001</v>
      </c>
      <c r="AC3" s="135">
        <v>952.91699399999993</v>
      </c>
      <c r="AD3" s="135">
        <v>993.43814800000007</v>
      </c>
      <c r="AE3" s="135">
        <v>988.31659500000001</v>
      </c>
      <c r="AF3" s="135">
        <v>1040.1687429999999</v>
      </c>
      <c r="AG3" s="135">
        <v>1207.627277</v>
      </c>
      <c r="AH3" s="135">
        <v>1410.991583</v>
      </c>
      <c r="AI3" s="135">
        <v>1555.879995</v>
      </c>
      <c r="AJ3" s="135">
        <v>1492.6673289999999</v>
      </c>
      <c r="AK3" s="135">
        <v>1403.2536189999998</v>
      </c>
      <c r="AL3" s="135">
        <v>1412.5031569999999</v>
      </c>
      <c r="AM3" s="135">
        <v>1188.4488899999999</v>
      </c>
      <c r="AN3" s="135">
        <v>1029.3245420000001</v>
      </c>
      <c r="AO3" s="135">
        <v>950.09113200000002</v>
      </c>
      <c r="AP3" s="135">
        <v>987.55774300000007</v>
      </c>
      <c r="AQ3" s="135">
        <v>979.85938699999997</v>
      </c>
      <c r="AR3" s="135">
        <v>1049.6431699999998</v>
      </c>
      <c r="AS3" s="135">
        <v>1248.64085</v>
      </c>
      <c r="AT3" s="135">
        <v>1414.741575</v>
      </c>
      <c r="AU3" s="135">
        <v>1580.7608109999999</v>
      </c>
      <c r="AV3" s="135">
        <v>1589.0093899999999</v>
      </c>
      <c r="AW3" s="135">
        <v>1360.1775260000002</v>
      </c>
      <c r="AX3" s="135">
        <v>1325.981274</v>
      </c>
      <c r="AY3" s="135">
        <v>1114.3364099999999</v>
      </c>
      <c r="AZ3" s="135">
        <v>1021.660427</v>
      </c>
      <c r="BA3" s="135">
        <v>940.17931700000008</v>
      </c>
      <c r="BB3" s="135">
        <v>966.06825200000003</v>
      </c>
      <c r="BC3" s="135">
        <v>960.807996</v>
      </c>
      <c r="BD3" s="135">
        <v>997.13042799999994</v>
      </c>
      <c r="BE3" s="135">
        <v>1159.5192420000001</v>
      </c>
      <c r="BF3" s="135">
        <v>1313.959067</v>
      </c>
      <c r="BG3" s="135">
        <v>1519.9632239999999</v>
      </c>
      <c r="BH3" s="135">
        <v>1558.456359</v>
      </c>
      <c r="BI3" s="135">
        <v>1357.485651</v>
      </c>
      <c r="BJ3" s="135">
        <v>1340.294791</v>
      </c>
      <c r="BK3" s="135">
        <v>1116.867827</v>
      </c>
      <c r="BL3" s="135">
        <v>1046.925027</v>
      </c>
      <c r="BM3" s="135">
        <v>931.620092</v>
      </c>
      <c r="BN3" s="135">
        <v>955.47391900000002</v>
      </c>
      <c r="BO3" s="135">
        <v>965.00157100000001</v>
      </c>
      <c r="BP3" s="135">
        <v>1001.539934</v>
      </c>
      <c r="BQ3" s="135">
        <v>1148.291048</v>
      </c>
      <c r="BR3" s="135">
        <v>1388.8219210000002</v>
      </c>
      <c r="BS3" s="135">
        <v>1622.691417</v>
      </c>
      <c r="BT3" s="135">
        <v>1486.0960749999999</v>
      </c>
      <c r="BU3" s="135">
        <v>1245.5813999999998</v>
      </c>
      <c r="BV3" s="135">
        <v>1314.315611</v>
      </c>
      <c r="BW3" s="135">
        <v>1049.0469269999999</v>
      </c>
      <c r="BX3" s="135">
        <v>1023.848147</v>
      </c>
      <c r="BY3" s="135">
        <v>953.97218599999997</v>
      </c>
      <c r="BZ3" s="135">
        <v>969.6792539999999</v>
      </c>
      <c r="CA3" s="135">
        <v>969.45687100000009</v>
      </c>
      <c r="CB3" s="135">
        <v>972.41959900000006</v>
      </c>
      <c r="CC3" s="135">
        <v>1106.0227130000001</v>
      </c>
      <c r="CD3" s="135">
        <v>1246.5832320000002</v>
      </c>
      <c r="CE3" s="135">
        <v>1389.011861</v>
      </c>
      <c r="CF3" s="135">
        <v>1394.4310419999999</v>
      </c>
      <c r="CG3" s="135">
        <v>1332.2275</v>
      </c>
      <c r="CH3" s="135">
        <v>1250.0782360000001</v>
      </c>
      <c r="CI3" s="135">
        <v>1100.936888</v>
      </c>
      <c r="CJ3" s="135">
        <v>1034.6980600000002</v>
      </c>
      <c r="CK3" s="135">
        <v>964.52654900000005</v>
      </c>
      <c r="CL3" s="135">
        <v>983.22801100000004</v>
      </c>
      <c r="CM3" s="135">
        <v>962.94267200000002</v>
      </c>
      <c r="CN3" s="135">
        <v>994.60162300000002</v>
      </c>
      <c r="CO3" s="135">
        <v>1166.9477429999999</v>
      </c>
      <c r="CP3" s="135">
        <v>1323.9352609999999</v>
      </c>
      <c r="CQ3" s="135">
        <v>1427.2684469999999</v>
      </c>
      <c r="CR3" s="135">
        <v>1465.4425639999999</v>
      </c>
      <c r="CS3" s="135">
        <v>1303.4792590000002</v>
      </c>
      <c r="CT3" s="135">
        <v>1405.6329040000001</v>
      </c>
      <c r="CU3" s="135">
        <v>1090.280514</v>
      </c>
      <c r="CV3" s="135">
        <v>1025.067076</v>
      </c>
      <c r="CW3" s="135"/>
      <c r="CX3" s="135"/>
    </row>
    <row r="4" spans="2:102" x14ac:dyDescent="0.2">
      <c r="B4" s="15" t="s">
        <v>18</v>
      </c>
      <c r="C4" s="135">
        <v>1180.622705</v>
      </c>
      <c r="D4" s="135">
        <v>1113.1682950000002</v>
      </c>
      <c r="E4" s="135">
        <v>997.36930699999982</v>
      </c>
      <c r="F4" s="135">
        <v>1021.0965200000001</v>
      </c>
      <c r="G4" s="135">
        <v>1026.2967900000001</v>
      </c>
      <c r="H4" s="135">
        <v>1050.422251</v>
      </c>
      <c r="I4" s="135">
        <v>1250.7823330000001</v>
      </c>
      <c r="J4" s="135">
        <v>1491.0630699999999</v>
      </c>
      <c r="K4" s="135">
        <v>1606.366843</v>
      </c>
      <c r="L4" s="135">
        <v>1596.5673069999998</v>
      </c>
      <c r="M4" s="135">
        <v>1433.5727990000003</v>
      </c>
      <c r="N4" s="135">
        <v>1513.6744080000001</v>
      </c>
      <c r="O4" s="135">
        <v>1188.6929080000002</v>
      </c>
      <c r="P4" s="135">
        <v>1075.2804720000001</v>
      </c>
      <c r="Q4" s="135">
        <v>1012.028946</v>
      </c>
      <c r="R4" s="135">
        <v>1022.1524449999999</v>
      </c>
      <c r="S4" s="135">
        <v>1036.811316</v>
      </c>
      <c r="T4" s="135">
        <v>1042.5366669999999</v>
      </c>
      <c r="U4" s="135">
        <v>1245.2020519999999</v>
      </c>
      <c r="V4" s="135">
        <v>1389.194487</v>
      </c>
      <c r="W4" s="135">
        <v>1508.6363090000002</v>
      </c>
      <c r="X4" s="135">
        <v>1478.3560169999996</v>
      </c>
      <c r="Y4" s="135">
        <v>1324.662284</v>
      </c>
      <c r="Z4" s="135">
        <v>1373.47568</v>
      </c>
      <c r="AA4" s="135">
        <v>1125.5390459999999</v>
      </c>
      <c r="AB4" s="135">
        <v>1052.6238860000001</v>
      </c>
      <c r="AC4" s="135">
        <v>955.04816499999981</v>
      </c>
      <c r="AD4" s="135">
        <v>996.11668800000007</v>
      </c>
      <c r="AE4" s="135">
        <v>992.20754499999998</v>
      </c>
      <c r="AF4" s="135">
        <v>1040.4964169999998</v>
      </c>
      <c r="AG4" s="135">
        <v>1208.2419179999999</v>
      </c>
      <c r="AH4" s="135">
        <v>1412.404851</v>
      </c>
      <c r="AI4" s="135">
        <v>1552.719881</v>
      </c>
      <c r="AJ4" s="135">
        <v>1492.9157079999998</v>
      </c>
      <c r="AK4" s="135">
        <v>1399.309902</v>
      </c>
      <c r="AL4" s="135">
        <v>1406.8589460000001</v>
      </c>
      <c r="AM4" s="135">
        <v>1183.0936040000001</v>
      </c>
      <c r="AN4" s="135">
        <v>1034.1574000000001</v>
      </c>
      <c r="AO4" s="135">
        <v>950.52207899999996</v>
      </c>
      <c r="AP4" s="135">
        <v>991.69048400000008</v>
      </c>
      <c r="AQ4" s="135">
        <v>981.29274299999997</v>
      </c>
      <c r="AR4" s="135">
        <v>1054.4584859999998</v>
      </c>
      <c r="AS4" s="135">
        <v>1247.063887</v>
      </c>
      <c r="AT4" s="135">
        <v>1409.030041</v>
      </c>
      <c r="AU4" s="135">
        <v>1579.0404980000001</v>
      </c>
      <c r="AV4" s="135">
        <v>1564.4917840000003</v>
      </c>
      <c r="AW4" s="135">
        <v>1344.6514960000004</v>
      </c>
      <c r="AX4" s="135">
        <v>1315.5777259999998</v>
      </c>
      <c r="AY4" s="135">
        <v>1104.9246979999998</v>
      </c>
      <c r="AZ4" s="135">
        <v>1011.3649700000001</v>
      </c>
      <c r="BA4" s="135">
        <v>938.26497100000006</v>
      </c>
      <c r="BB4" s="135">
        <v>969.63903800000003</v>
      </c>
      <c r="BC4" s="135">
        <v>964.17406100000005</v>
      </c>
      <c r="BD4" s="135">
        <v>998.09581299999991</v>
      </c>
      <c r="BE4" s="135">
        <v>1158.6132440000001</v>
      </c>
      <c r="BF4" s="135">
        <v>1313.4836789999999</v>
      </c>
      <c r="BG4" s="135">
        <v>1514.0159149999997</v>
      </c>
      <c r="BH4" s="135">
        <v>1553.0038010000001</v>
      </c>
      <c r="BI4" s="135">
        <v>1351.126252</v>
      </c>
      <c r="BJ4" s="135">
        <v>1336.562011</v>
      </c>
      <c r="BK4" s="135">
        <v>1114.7650560000002</v>
      </c>
      <c r="BL4" s="135">
        <v>1042.152425</v>
      </c>
      <c r="BM4" s="135">
        <v>930.54082000000005</v>
      </c>
      <c r="BN4" s="135">
        <v>957.9122890000001</v>
      </c>
      <c r="BO4" s="135">
        <v>967.91128700000002</v>
      </c>
      <c r="BP4" s="135">
        <v>1004.7852660000001</v>
      </c>
      <c r="BQ4" s="135">
        <v>1152.866755</v>
      </c>
      <c r="BR4" s="135">
        <v>1395.0584360000003</v>
      </c>
      <c r="BS4" s="135">
        <v>1622.8446239999998</v>
      </c>
      <c r="BT4" s="135">
        <v>1487.7654580000001</v>
      </c>
      <c r="BU4" s="135">
        <v>1249.5051539999997</v>
      </c>
      <c r="BV4" s="135">
        <v>1315.313312</v>
      </c>
      <c r="BW4" s="135">
        <v>1050.3502259999998</v>
      </c>
      <c r="BX4" s="135">
        <v>1019.8754700000002</v>
      </c>
      <c r="BY4" s="135">
        <v>951.53562899999997</v>
      </c>
      <c r="BZ4" s="135">
        <v>967.92140699999993</v>
      </c>
      <c r="CA4" s="135">
        <v>968.92076500000019</v>
      </c>
      <c r="CB4" s="135">
        <v>970.73097699999994</v>
      </c>
      <c r="CC4" s="135">
        <v>1107.203342</v>
      </c>
      <c r="CD4" s="135">
        <v>1244.5735420000003</v>
      </c>
      <c r="CE4" s="135">
        <v>1383.6180099999999</v>
      </c>
      <c r="CF4" s="135">
        <v>1393.3891619999997</v>
      </c>
      <c r="CG4" s="135">
        <v>1330.8576660000001</v>
      </c>
      <c r="CH4" s="135">
        <v>1248.6451500000001</v>
      </c>
      <c r="CI4" s="135">
        <v>1094.657279</v>
      </c>
      <c r="CJ4" s="135">
        <v>1036.7230010000001</v>
      </c>
      <c r="CK4" s="135">
        <v>978.03911299999993</v>
      </c>
      <c r="CL4" s="135">
        <v>989.74060099999997</v>
      </c>
      <c r="CM4" s="135">
        <v>952.08250299999986</v>
      </c>
      <c r="CN4" s="135">
        <v>991.46715700000004</v>
      </c>
      <c r="CO4" s="135">
        <v>1165.8855699999999</v>
      </c>
      <c r="CP4" s="135">
        <v>1322.9645079999998</v>
      </c>
      <c r="CQ4" s="135">
        <v>1418.3863200000001</v>
      </c>
      <c r="CR4" s="135">
        <v>1456.110275</v>
      </c>
      <c r="CS4" s="135">
        <v>1292.1250890000003</v>
      </c>
      <c r="CT4" s="135">
        <v>1398.8135030000001</v>
      </c>
      <c r="CU4" s="135">
        <v>1101.3294919999998</v>
      </c>
      <c r="CV4" s="135">
        <v>1018.6461870000001</v>
      </c>
      <c r="CW4" s="135"/>
      <c r="CX4" s="135"/>
    </row>
    <row r="5" spans="2:102" x14ac:dyDescent="0.2">
      <c r="B5" s="15" t="s">
        <v>19</v>
      </c>
      <c r="C5" s="135">
        <v>1182.552682</v>
      </c>
      <c r="D5" s="135">
        <v>1112.1754329999999</v>
      </c>
      <c r="E5" s="135">
        <v>994.79748799999993</v>
      </c>
      <c r="F5" s="135">
        <v>1028.6747950000001</v>
      </c>
      <c r="G5" s="135">
        <v>1037.0017130000001</v>
      </c>
      <c r="H5" s="135">
        <v>1059.7788089999999</v>
      </c>
      <c r="I5" s="135">
        <v>1257.337528</v>
      </c>
      <c r="J5" s="135">
        <v>1497.39528</v>
      </c>
      <c r="K5" s="135">
        <v>1610.8497630000002</v>
      </c>
      <c r="L5" s="135">
        <v>1594.0198509999998</v>
      </c>
      <c r="M5" s="135">
        <v>1426.8059530000003</v>
      </c>
      <c r="N5" s="135">
        <v>1506.1910350000003</v>
      </c>
      <c r="O5" s="135">
        <v>1183.0207940000005</v>
      </c>
      <c r="P5" s="135">
        <v>1072.2091120000002</v>
      </c>
      <c r="Q5" s="135">
        <v>1014.0359819999999</v>
      </c>
      <c r="R5" s="135">
        <v>1028.0742979999998</v>
      </c>
      <c r="S5" s="135">
        <v>1047.5217720000001</v>
      </c>
      <c r="T5" s="135">
        <v>1045.838919</v>
      </c>
      <c r="U5" s="135">
        <v>1244.0946889999998</v>
      </c>
      <c r="V5" s="135">
        <v>1382.6239349999998</v>
      </c>
      <c r="W5" s="135">
        <v>1499.3630780000001</v>
      </c>
      <c r="X5" s="135">
        <v>1467.2199969999997</v>
      </c>
      <c r="Y5" s="135">
        <v>1310.7974809999998</v>
      </c>
      <c r="Z5" s="135">
        <v>1364.2136330000001</v>
      </c>
      <c r="AA5" s="135">
        <v>1119.3809020000001</v>
      </c>
      <c r="AB5" s="135">
        <v>1046.6094989999999</v>
      </c>
      <c r="AC5" s="135">
        <v>948.44859999999983</v>
      </c>
      <c r="AD5" s="135">
        <v>987.28916500000003</v>
      </c>
      <c r="AE5" s="135">
        <v>990.21774599999992</v>
      </c>
      <c r="AF5" s="135">
        <v>1046.262956</v>
      </c>
      <c r="AG5" s="135">
        <v>1215.7180209999999</v>
      </c>
      <c r="AH5" s="135">
        <v>1418.3868690000002</v>
      </c>
      <c r="AI5" s="135">
        <v>1558.848694</v>
      </c>
      <c r="AJ5" s="135">
        <v>1495.3187119999998</v>
      </c>
      <c r="AK5" s="135">
        <v>1396.002479</v>
      </c>
      <c r="AL5" s="135">
        <v>1401.343515</v>
      </c>
      <c r="AM5" s="135">
        <v>1169.0564360000001</v>
      </c>
      <c r="AN5" s="135">
        <v>1024.0589160000002</v>
      </c>
      <c r="AO5" s="135">
        <v>944.33307799999977</v>
      </c>
      <c r="AP5" s="135">
        <v>991.77708800000016</v>
      </c>
      <c r="AQ5" s="135">
        <v>981.79567800000007</v>
      </c>
      <c r="AR5" s="135">
        <v>1062.3451599999999</v>
      </c>
      <c r="AS5" s="135">
        <v>1253.9656849999999</v>
      </c>
      <c r="AT5" s="135">
        <v>1413.3359889999999</v>
      </c>
      <c r="AU5" s="135">
        <v>1576.7900450000002</v>
      </c>
      <c r="AV5" s="135">
        <v>1559.4476570000002</v>
      </c>
      <c r="AW5" s="135">
        <v>1327.4574670000004</v>
      </c>
      <c r="AX5" s="135">
        <v>1285.1459859999998</v>
      </c>
      <c r="AY5" s="135">
        <v>1078.6815379999994</v>
      </c>
      <c r="AZ5" s="135">
        <v>988.62073499999997</v>
      </c>
      <c r="BA5" s="135">
        <v>920.1530580000001</v>
      </c>
      <c r="BB5" s="135">
        <v>952.73065300000007</v>
      </c>
      <c r="BC5" s="135">
        <v>961.26680099999999</v>
      </c>
      <c r="BD5" s="135">
        <v>1002.7978959999999</v>
      </c>
      <c r="BE5" s="135">
        <v>1165.4440190000003</v>
      </c>
      <c r="BF5" s="135">
        <v>1317.5293869999998</v>
      </c>
      <c r="BG5" s="135">
        <v>1517.5540629999996</v>
      </c>
      <c r="BH5" s="135">
        <v>1555.977682</v>
      </c>
      <c r="BI5" s="135">
        <v>1345.5090439999999</v>
      </c>
      <c r="BJ5" s="135">
        <v>1326.571839</v>
      </c>
      <c r="BK5" s="135">
        <v>1102.8582140000003</v>
      </c>
      <c r="BL5" s="135">
        <v>1031.599782</v>
      </c>
      <c r="BM5" s="135">
        <v>924.32096200000001</v>
      </c>
      <c r="BN5" s="135">
        <v>952.46477800000014</v>
      </c>
      <c r="BO5" s="135">
        <v>965.56411200000002</v>
      </c>
      <c r="BP5" s="135">
        <v>1009.2493810000002</v>
      </c>
      <c r="BQ5" s="135">
        <v>1158.349082</v>
      </c>
      <c r="BR5" s="135">
        <v>1401.3390000000002</v>
      </c>
      <c r="BS5" s="135">
        <v>1630.1063969999998</v>
      </c>
      <c r="BT5" s="135">
        <v>1490.7173770000002</v>
      </c>
      <c r="BU5" s="135">
        <v>1247.1228129999997</v>
      </c>
      <c r="BV5" s="135">
        <v>1314.1534020000001</v>
      </c>
      <c r="BW5" s="135">
        <v>1048.5811959999999</v>
      </c>
      <c r="BX5" s="135">
        <v>1018.6139760000002</v>
      </c>
      <c r="BY5" s="135">
        <v>944.445379</v>
      </c>
      <c r="BZ5" s="135">
        <v>954.51679000000013</v>
      </c>
      <c r="CA5" s="135">
        <v>961.99269400000014</v>
      </c>
      <c r="CB5" s="135">
        <v>967.44514800000002</v>
      </c>
      <c r="CC5" s="135">
        <v>1104.4475789999999</v>
      </c>
      <c r="CD5" s="135">
        <v>1240.4865750000004</v>
      </c>
      <c r="CE5" s="135">
        <v>1379.6168089999999</v>
      </c>
      <c r="CF5" s="135">
        <v>1389.5787919999998</v>
      </c>
      <c r="CG5" s="135">
        <v>1324.5711380000002</v>
      </c>
      <c r="CH5" s="135">
        <v>1241.4962640000001</v>
      </c>
      <c r="CI5" s="135">
        <v>1089.2878640000001</v>
      </c>
      <c r="CJ5" s="135">
        <v>1027.324699</v>
      </c>
      <c r="CK5" s="135">
        <v>966.90020899999979</v>
      </c>
      <c r="CL5" s="135">
        <v>987.32156599999985</v>
      </c>
      <c r="CM5" s="135">
        <v>952.94301700000005</v>
      </c>
      <c r="CN5" s="135">
        <v>985.68788000000006</v>
      </c>
      <c r="CO5" s="135">
        <v>1152.351752</v>
      </c>
      <c r="CP5" s="135">
        <v>1319.8812819999998</v>
      </c>
      <c r="CQ5" s="135">
        <v>1414.33305</v>
      </c>
      <c r="CR5" s="135">
        <v>1449.4444580000002</v>
      </c>
      <c r="CS5" s="135">
        <v>1283.1877960000004</v>
      </c>
      <c r="CT5" s="135">
        <v>1387.37248</v>
      </c>
      <c r="CU5" s="135">
        <v>1090.2597509999996</v>
      </c>
      <c r="CV5" s="135">
        <v>1011.0709799999998</v>
      </c>
      <c r="CW5" s="135"/>
      <c r="CX5" s="135"/>
    </row>
    <row r="6" spans="2:102" x14ac:dyDescent="0.2">
      <c r="B6" s="15" t="s">
        <v>20</v>
      </c>
      <c r="C6" s="135">
        <v>1185.9587630000001</v>
      </c>
      <c r="D6" s="135">
        <v>1115.4976710000001</v>
      </c>
      <c r="E6" s="135">
        <v>994.1528169999998</v>
      </c>
      <c r="F6" s="135">
        <v>1031.2756330000002</v>
      </c>
      <c r="G6" s="135">
        <v>1038.4668400000003</v>
      </c>
      <c r="H6" s="135">
        <v>1064.4551119999996</v>
      </c>
      <c r="I6" s="135">
        <v>1264.7477689999998</v>
      </c>
      <c r="J6" s="135">
        <v>1505.013246</v>
      </c>
      <c r="K6" s="135">
        <v>1618.0671640000003</v>
      </c>
      <c r="L6" s="135">
        <v>1596.1563899999999</v>
      </c>
      <c r="M6" s="135">
        <v>1426.1962280000002</v>
      </c>
      <c r="N6" s="135">
        <v>1503.6028590000003</v>
      </c>
      <c r="O6" s="135">
        <v>1184.0212480000005</v>
      </c>
      <c r="P6" s="135">
        <v>1069.5721070000002</v>
      </c>
      <c r="Q6" s="135">
        <v>1011.5303489999998</v>
      </c>
      <c r="R6" s="135">
        <v>1027.2763109999996</v>
      </c>
      <c r="S6" s="135">
        <v>1049.5583369999999</v>
      </c>
      <c r="T6" s="135">
        <v>1046.5946740000002</v>
      </c>
      <c r="U6" s="135">
        <v>1244.3319769999998</v>
      </c>
      <c r="V6" s="135">
        <v>1382.3132949999997</v>
      </c>
      <c r="W6" s="135">
        <v>1497.4724570000001</v>
      </c>
      <c r="X6" s="135">
        <v>1462.3423919999998</v>
      </c>
      <c r="Y6" s="135">
        <v>1306.8252619999998</v>
      </c>
      <c r="Z6" s="135">
        <v>1360.1392660000001</v>
      </c>
      <c r="AA6" s="135">
        <v>1116.8847000000001</v>
      </c>
      <c r="AB6" s="135">
        <v>1042.0177589999998</v>
      </c>
      <c r="AC6" s="135">
        <v>943.06280499999991</v>
      </c>
      <c r="AD6" s="135">
        <v>981.6634059999999</v>
      </c>
      <c r="AE6" s="135">
        <v>987.03550400000006</v>
      </c>
      <c r="AF6" s="135">
        <v>1042.869739</v>
      </c>
      <c r="AG6" s="135">
        <v>1211.0857210000001</v>
      </c>
      <c r="AH6" s="135">
        <v>1414.9739620000003</v>
      </c>
      <c r="AI6" s="135">
        <v>1559.0016989999999</v>
      </c>
      <c r="AJ6" s="135">
        <v>1499.0929689999998</v>
      </c>
      <c r="AK6" s="135">
        <v>1400.652435</v>
      </c>
      <c r="AL6" s="135">
        <v>1403.0876069999999</v>
      </c>
      <c r="AM6" s="135">
        <v>1167.5240839999999</v>
      </c>
      <c r="AN6" s="135">
        <v>1021.3664100000001</v>
      </c>
      <c r="AO6" s="135">
        <v>939.99195899999984</v>
      </c>
      <c r="AP6" s="135">
        <v>990.41006900000002</v>
      </c>
      <c r="AQ6" s="135">
        <v>981.7212310000001</v>
      </c>
      <c r="AR6" s="135">
        <v>1062.871457</v>
      </c>
      <c r="AS6" s="135">
        <v>1254.4314089999998</v>
      </c>
      <c r="AT6" s="135">
        <v>1413.955692</v>
      </c>
      <c r="AU6" s="135">
        <v>1579.5920260000003</v>
      </c>
      <c r="AV6" s="135">
        <v>1561.6495920000002</v>
      </c>
      <c r="AW6" s="135">
        <v>1327.1116120000004</v>
      </c>
      <c r="AX6" s="135">
        <v>1282.2249609999997</v>
      </c>
      <c r="AY6" s="135">
        <v>1071.0471299999995</v>
      </c>
      <c r="AZ6" s="135">
        <v>978.23988799999995</v>
      </c>
      <c r="BA6" s="135">
        <v>906.80455600000005</v>
      </c>
      <c r="BB6" s="135">
        <v>939.10896300000013</v>
      </c>
      <c r="BC6" s="135">
        <v>949.24595699999998</v>
      </c>
      <c r="BD6" s="135">
        <v>996.09650999999997</v>
      </c>
      <c r="BE6" s="135">
        <v>1161.1120950000004</v>
      </c>
      <c r="BF6" s="135">
        <v>1314.5486239999998</v>
      </c>
      <c r="BG6" s="135">
        <v>1519.8730309999996</v>
      </c>
      <c r="BH6" s="135">
        <v>1557.4517949999999</v>
      </c>
      <c r="BI6" s="135">
        <v>1347.5999419999998</v>
      </c>
      <c r="BJ6" s="135">
        <v>1326.590512</v>
      </c>
      <c r="BK6" s="135">
        <v>1099.0341370000003</v>
      </c>
      <c r="BL6" s="135">
        <v>1027.582044</v>
      </c>
      <c r="BM6" s="135">
        <v>916.89503700000023</v>
      </c>
      <c r="BN6" s="135">
        <v>945.80965500000002</v>
      </c>
      <c r="BO6" s="135">
        <v>963.04838200000006</v>
      </c>
      <c r="BP6" s="135">
        <v>1007.2163160000002</v>
      </c>
      <c r="BQ6" s="135">
        <v>1157.74622</v>
      </c>
      <c r="BR6" s="135">
        <v>1401.429386</v>
      </c>
      <c r="BS6" s="135">
        <v>1630.0079819999999</v>
      </c>
      <c r="BT6" s="135">
        <v>1490.2170090000002</v>
      </c>
      <c r="BU6" s="135">
        <v>1245.2839029999998</v>
      </c>
      <c r="BV6" s="135">
        <v>1311.1466310000003</v>
      </c>
      <c r="BW6" s="135">
        <v>1045.5159019999996</v>
      </c>
      <c r="BX6" s="135">
        <v>1014.9372820000001</v>
      </c>
      <c r="BY6" s="135">
        <v>937.20226899999989</v>
      </c>
      <c r="BZ6" s="135">
        <v>947.23059899999998</v>
      </c>
      <c r="CA6" s="135">
        <v>953.75762500000019</v>
      </c>
      <c r="CB6" s="135">
        <v>963.23963299999991</v>
      </c>
      <c r="CC6" s="135">
        <v>1096.853599</v>
      </c>
      <c r="CD6" s="135">
        <v>1234.1265550000003</v>
      </c>
      <c r="CE6" s="135">
        <v>1373.6045359999998</v>
      </c>
      <c r="CF6" s="135">
        <v>1385.0468869999997</v>
      </c>
      <c r="CG6" s="135">
        <v>1320.4053760000002</v>
      </c>
      <c r="CH6" s="135">
        <v>1237.7600010000001</v>
      </c>
      <c r="CI6" s="135">
        <v>1084.4979790000002</v>
      </c>
      <c r="CJ6" s="135">
        <v>1022.753916</v>
      </c>
      <c r="CK6" s="135">
        <v>959.0443879999998</v>
      </c>
      <c r="CL6" s="135">
        <v>978.1680779999997</v>
      </c>
      <c r="CM6" s="135">
        <v>947.69102799999996</v>
      </c>
      <c r="CN6" s="135">
        <v>982.25366900000017</v>
      </c>
      <c r="CO6" s="135">
        <v>1146.2077389999999</v>
      </c>
      <c r="CP6" s="135">
        <v>1317.6987579999995</v>
      </c>
      <c r="CQ6" s="135">
        <v>1411.2666839999999</v>
      </c>
      <c r="CR6" s="135">
        <v>1445.6974090000001</v>
      </c>
      <c r="CS6" s="135">
        <v>1278.7057840000004</v>
      </c>
      <c r="CT6" s="135">
        <v>1382.120954</v>
      </c>
      <c r="CU6" s="135">
        <v>1085.1213569999995</v>
      </c>
      <c r="CV6" s="135">
        <v>1004.7284899999999</v>
      </c>
      <c r="CW6" s="135"/>
      <c r="CX6" s="135"/>
    </row>
    <row r="7" spans="2:102" x14ac:dyDescent="0.2">
      <c r="B7" s="15" t="s">
        <v>21</v>
      </c>
      <c r="C7" s="135">
        <v>1195.8311870000002</v>
      </c>
      <c r="D7" s="135">
        <v>1121.0398459999999</v>
      </c>
      <c r="E7" s="135">
        <v>999.34642099999985</v>
      </c>
      <c r="F7" s="135">
        <v>1036.3536040000001</v>
      </c>
      <c r="G7" s="135">
        <v>1043.7497290000003</v>
      </c>
      <c r="H7" s="135">
        <v>1070.0567109999997</v>
      </c>
      <c r="I7" s="135">
        <v>1271.6738669999997</v>
      </c>
      <c r="J7" s="135">
        <v>1513.4499939999998</v>
      </c>
      <c r="K7" s="135">
        <v>1622.7865070000005</v>
      </c>
      <c r="L7" s="135">
        <v>1599.6678160000001</v>
      </c>
      <c r="M7" s="135">
        <v>1432.0094670000003</v>
      </c>
      <c r="N7" s="135">
        <v>1506.9850670000003</v>
      </c>
      <c r="O7" s="135">
        <v>1184.7702580000005</v>
      </c>
      <c r="P7" s="135">
        <v>1068.0227550000002</v>
      </c>
      <c r="Q7" s="135">
        <v>1008.5969399999998</v>
      </c>
      <c r="R7" s="135">
        <v>1028.2999289999996</v>
      </c>
      <c r="S7" s="135">
        <v>1050.0533519999999</v>
      </c>
      <c r="T7" s="135">
        <v>1046.6308300000001</v>
      </c>
      <c r="U7" s="135">
        <v>1242.6034339999999</v>
      </c>
      <c r="V7" s="135">
        <v>1382.2165309999998</v>
      </c>
      <c r="W7" s="135">
        <v>1495.3229750000003</v>
      </c>
      <c r="X7" s="135">
        <v>1461.4405269999997</v>
      </c>
      <c r="Y7" s="135">
        <v>1306.1747109999999</v>
      </c>
      <c r="Z7" s="135">
        <v>1358.309896</v>
      </c>
      <c r="AA7" s="135">
        <v>1116.8847000000001</v>
      </c>
      <c r="AB7" s="135">
        <v>1037.382298</v>
      </c>
      <c r="AC7" s="135">
        <v>943.15032199999996</v>
      </c>
      <c r="AD7" s="135">
        <v>981.91874799999982</v>
      </c>
      <c r="AE7" s="135">
        <v>984.80184900000006</v>
      </c>
      <c r="AF7" s="135">
        <v>1038.350389</v>
      </c>
      <c r="AG7" s="135">
        <v>1206.6300930000002</v>
      </c>
      <c r="AH7" s="135">
        <v>1410.0409390000002</v>
      </c>
      <c r="AI7" s="135">
        <v>1553.1548579999999</v>
      </c>
      <c r="AJ7" s="135">
        <v>1493.6053419999996</v>
      </c>
      <c r="AK7" s="135">
        <v>1396.0632169999999</v>
      </c>
      <c r="AL7" s="135">
        <v>1400.4098529999999</v>
      </c>
      <c r="AM7" s="135">
        <v>1166.9565759999998</v>
      </c>
      <c r="AN7" s="135">
        <v>1021.5734610000001</v>
      </c>
      <c r="AO7" s="135">
        <v>939.31978100000003</v>
      </c>
      <c r="AP7" s="135">
        <v>990.69521700000007</v>
      </c>
      <c r="AQ7" s="135">
        <v>979.80179400000009</v>
      </c>
      <c r="AR7" s="135">
        <v>1061.17407</v>
      </c>
      <c r="AS7" s="135">
        <v>1254.4450079999999</v>
      </c>
      <c r="AT7" s="135">
        <v>1414.0600460000001</v>
      </c>
      <c r="AU7" s="135">
        <v>1581.6975180000004</v>
      </c>
      <c r="AV7" s="135">
        <v>1562.6775930000003</v>
      </c>
      <c r="AW7" s="135">
        <v>1327.2564830000001</v>
      </c>
      <c r="AX7" s="135">
        <v>1282.6330299999997</v>
      </c>
      <c r="AY7" s="135">
        <v>1069.1367089999994</v>
      </c>
      <c r="AZ7" s="135">
        <v>978.37877299999991</v>
      </c>
      <c r="BA7" s="135">
        <v>905.24889900000005</v>
      </c>
      <c r="BB7" s="135">
        <v>936.12984200000005</v>
      </c>
      <c r="BC7" s="135">
        <v>944.98074999999994</v>
      </c>
      <c r="BD7" s="135">
        <v>988.57413900000006</v>
      </c>
      <c r="BE7" s="135">
        <v>1153.3570740000002</v>
      </c>
      <c r="BF7" s="135">
        <v>1304.6381669999998</v>
      </c>
      <c r="BG7" s="135">
        <v>1512.3563319999996</v>
      </c>
      <c r="BH7" s="135">
        <v>1550.5077699999999</v>
      </c>
      <c r="BI7" s="135">
        <v>1340.5151199999998</v>
      </c>
      <c r="BJ7" s="135">
        <v>1321.1350750000001</v>
      </c>
      <c r="BK7" s="135">
        <v>1092.6728810000002</v>
      </c>
      <c r="BL7" s="135">
        <v>1023.0521090000002</v>
      </c>
      <c r="BM7" s="135">
        <v>910.97805700000026</v>
      </c>
      <c r="BN7" s="135">
        <v>940.22827599999994</v>
      </c>
      <c r="BO7" s="135">
        <v>956.82159900000011</v>
      </c>
      <c r="BP7" s="135">
        <v>1002.3009840000002</v>
      </c>
      <c r="BQ7" s="135">
        <v>1152.0597809999999</v>
      </c>
      <c r="BR7" s="135">
        <v>1395.7558849999998</v>
      </c>
      <c r="BS7" s="135">
        <v>1626.3080329999998</v>
      </c>
      <c r="BT7" s="135">
        <v>1486.1541000000002</v>
      </c>
      <c r="BU7" s="135">
        <v>1240.5715579999999</v>
      </c>
      <c r="BV7" s="135">
        <v>1305.2695630000001</v>
      </c>
      <c r="BW7" s="135">
        <v>1037.3856369999994</v>
      </c>
      <c r="BX7" s="135">
        <v>1007.8327240000001</v>
      </c>
      <c r="BY7" s="135">
        <v>930.63307199999986</v>
      </c>
      <c r="BZ7" s="135">
        <v>941.69937500000003</v>
      </c>
      <c r="CA7" s="135">
        <v>947.6308190000002</v>
      </c>
      <c r="CB7" s="135">
        <v>956.33759799999984</v>
      </c>
      <c r="CC7" s="135">
        <v>1089.9429580000001</v>
      </c>
      <c r="CD7" s="135">
        <v>1226.8277840000003</v>
      </c>
      <c r="CE7" s="135">
        <v>1365.6374789999998</v>
      </c>
      <c r="CF7" s="135">
        <v>1375.5696309999998</v>
      </c>
      <c r="CG7" s="135">
        <v>1312.4499720000001</v>
      </c>
      <c r="CH7" s="135">
        <v>1231.4331180000001</v>
      </c>
      <c r="CI7" s="135">
        <v>1078.3673890000002</v>
      </c>
      <c r="CJ7" s="135">
        <v>1016.922046</v>
      </c>
      <c r="CK7" s="135">
        <v>952.78919299999973</v>
      </c>
      <c r="CL7" s="135">
        <v>973.2878119999998</v>
      </c>
      <c r="CM7" s="135">
        <v>943.39946699999996</v>
      </c>
      <c r="CN7" s="135">
        <v>976.70116300000007</v>
      </c>
      <c r="CO7" s="135">
        <v>1140.669631</v>
      </c>
      <c r="CP7" s="135">
        <v>1311.0457499999993</v>
      </c>
      <c r="CQ7" s="135">
        <v>1404.6381999999999</v>
      </c>
      <c r="CR7" s="135">
        <v>1439.0305440000002</v>
      </c>
      <c r="CS7" s="135">
        <v>1272.6788550000003</v>
      </c>
      <c r="CT7" s="135">
        <v>1376.3066489999999</v>
      </c>
      <c r="CU7" s="135">
        <v>1080.1461299999996</v>
      </c>
      <c r="CV7" s="135">
        <v>996.2969700000001</v>
      </c>
      <c r="CW7" s="135"/>
      <c r="CX7" s="135"/>
    </row>
    <row r="8" spans="2:102" x14ac:dyDescent="0.2">
      <c r="B8" s="15" t="s">
        <v>22</v>
      </c>
      <c r="C8" s="135">
        <v>1197.6719270000003</v>
      </c>
      <c r="D8" s="135">
        <v>1122.9247189999999</v>
      </c>
      <c r="E8" s="135">
        <v>1001.8507859999999</v>
      </c>
      <c r="F8" s="135">
        <v>1039.6829010000001</v>
      </c>
      <c r="G8" s="135">
        <v>1046.0001470000004</v>
      </c>
      <c r="H8" s="135">
        <v>1069.3796299999997</v>
      </c>
      <c r="I8" s="135">
        <v>1273.3715079999997</v>
      </c>
      <c r="J8" s="135">
        <v>1516.5323709999998</v>
      </c>
      <c r="K8" s="135">
        <v>1625.1874160000004</v>
      </c>
      <c r="L8" s="135">
        <v>1602.9583150000001</v>
      </c>
      <c r="M8" s="135">
        <v>1439.9775430000002</v>
      </c>
      <c r="N8" s="135">
        <v>1509.2668750000005</v>
      </c>
      <c r="O8" s="135">
        <v>1188.4067170000005</v>
      </c>
      <c r="P8" s="135">
        <v>1067.9415230000002</v>
      </c>
      <c r="Q8" s="135">
        <v>1008.8932469999999</v>
      </c>
      <c r="R8" s="135">
        <v>1028.2022119999995</v>
      </c>
      <c r="S8" s="135">
        <v>1051.124108</v>
      </c>
      <c r="T8" s="135">
        <v>1048.5010870000001</v>
      </c>
      <c r="U8" s="135">
        <v>1243.7311339999999</v>
      </c>
      <c r="V8" s="135">
        <v>1382.7766269999997</v>
      </c>
      <c r="W8" s="135">
        <v>1493.2422640000002</v>
      </c>
      <c r="X8" s="135">
        <v>1458.2111429999998</v>
      </c>
      <c r="Y8" s="135">
        <v>1300.209071</v>
      </c>
      <c r="Z8" s="135">
        <v>1353.6012409999998</v>
      </c>
      <c r="AA8" s="135">
        <v>1112.3078620000001</v>
      </c>
      <c r="AB8" s="135">
        <v>1034.9381080000001</v>
      </c>
      <c r="AC8" s="135">
        <v>940.99676199999988</v>
      </c>
      <c r="AD8" s="135">
        <v>979.76642199999969</v>
      </c>
      <c r="AE8" s="135">
        <v>983.39705300000003</v>
      </c>
      <c r="AF8" s="135">
        <v>1036.2218019999998</v>
      </c>
      <c r="AG8" s="135">
        <v>1204.5069230000004</v>
      </c>
      <c r="AH8" s="135">
        <v>1404.5970400000003</v>
      </c>
      <c r="AI8" s="135">
        <v>1547.1345349999999</v>
      </c>
      <c r="AJ8" s="135">
        <v>1488.1683779999996</v>
      </c>
      <c r="AK8" s="135">
        <v>1389.3980289999997</v>
      </c>
      <c r="AL8" s="135">
        <v>1393.1047769999998</v>
      </c>
      <c r="AM8" s="135">
        <v>1159.9896919999999</v>
      </c>
      <c r="AN8" s="135">
        <v>1014.427901</v>
      </c>
      <c r="AO8" s="135">
        <v>930.72415599999999</v>
      </c>
      <c r="AP8" s="135">
        <v>982.86025400000005</v>
      </c>
      <c r="AQ8" s="135">
        <v>974.99097400000028</v>
      </c>
      <c r="AR8" s="135">
        <v>1057.3664809999998</v>
      </c>
      <c r="AS8" s="135">
        <v>1251.1006620000001</v>
      </c>
      <c r="AT8" s="135">
        <v>1410.802488</v>
      </c>
      <c r="AU8" s="135">
        <v>1579.3581660000004</v>
      </c>
      <c r="AV8" s="135">
        <v>1560.5692460000005</v>
      </c>
      <c r="AW8" s="135">
        <v>1324.5667000000001</v>
      </c>
      <c r="AX8" s="135">
        <v>1280.0409969999996</v>
      </c>
      <c r="AY8" s="135">
        <v>1066.1955539999994</v>
      </c>
      <c r="AZ8" s="135">
        <v>975.47213099999988</v>
      </c>
      <c r="BA8" s="135">
        <v>903.346721</v>
      </c>
      <c r="BB8" s="135">
        <v>934.25409400000012</v>
      </c>
      <c r="BC8" s="135">
        <v>943.98246099999983</v>
      </c>
      <c r="BD8" s="135">
        <v>986.69334200000003</v>
      </c>
      <c r="BE8" s="135">
        <v>1152.7739660000002</v>
      </c>
      <c r="BF8" s="135">
        <v>1304.6795009999998</v>
      </c>
      <c r="BG8" s="135">
        <v>1512.6727779999997</v>
      </c>
      <c r="BH8" s="135">
        <v>1550.8550009999999</v>
      </c>
      <c r="BI8" s="135">
        <v>1339.6378789999999</v>
      </c>
      <c r="BJ8" s="135">
        <v>1318.524721</v>
      </c>
      <c r="BK8" s="135">
        <v>1090.9838840000002</v>
      </c>
      <c r="BL8" s="135">
        <v>1023.1213120000002</v>
      </c>
      <c r="BM8" s="135">
        <v>910.28727700000024</v>
      </c>
      <c r="BN8" s="135">
        <v>940.18025000000011</v>
      </c>
      <c r="BO8" s="135">
        <v>955.57685200000014</v>
      </c>
      <c r="BP8" s="135">
        <v>1001.3787940000002</v>
      </c>
      <c r="BQ8" s="135">
        <v>1150.9051899999999</v>
      </c>
      <c r="BR8" s="135">
        <v>1395.01082</v>
      </c>
      <c r="BS8" s="135">
        <v>1625.0007519999997</v>
      </c>
      <c r="BT8" s="135">
        <v>1484.8954660000002</v>
      </c>
      <c r="BU8" s="135">
        <v>1238.1223499999999</v>
      </c>
      <c r="BV8" s="135">
        <v>1301.6252750000001</v>
      </c>
      <c r="BW8" s="135">
        <v>1035.1662729999994</v>
      </c>
      <c r="BX8" s="135">
        <v>1005.913758</v>
      </c>
      <c r="BY8" s="135">
        <v>928.57870499999979</v>
      </c>
      <c r="BZ8" s="135">
        <v>941.87491</v>
      </c>
      <c r="CA8" s="135">
        <v>947.62039900000002</v>
      </c>
      <c r="CB8" s="135">
        <v>956.36671799999988</v>
      </c>
      <c r="CC8" s="135">
        <v>1090.0776990000002</v>
      </c>
      <c r="CD8" s="135">
        <v>1226.9426440000002</v>
      </c>
      <c r="CE8" s="135">
        <v>1365.8669119999997</v>
      </c>
      <c r="CF8" s="135">
        <v>1374.2053919999998</v>
      </c>
      <c r="CG8" s="135">
        <v>1311.7165130000003</v>
      </c>
      <c r="CH8" s="135">
        <v>1229.8111890000002</v>
      </c>
      <c r="CI8" s="135">
        <v>1076.4541550000004</v>
      </c>
      <c r="CJ8" s="135">
        <v>1014.298367</v>
      </c>
      <c r="CK8" s="135">
        <v>949.56233499999996</v>
      </c>
      <c r="CL8" s="135">
        <v>972.47394899999995</v>
      </c>
      <c r="CM8" s="135">
        <v>943.06498399999998</v>
      </c>
      <c r="CN8" s="135">
        <v>976.26790200000005</v>
      </c>
      <c r="CO8" s="135">
        <v>1140.5938649999998</v>
      </c>
      <c r="CP8" s="135">
        <v>1311.3632329999994</v>
      </c>
      <c r="CQ8" s="135">
        <v>1404.7251649999998</v>
      </c>
      <c r="CR8" s="135">
        <v>1438.8572600000002</v>
      </c>
      <c r="CS8" s="135">
        <v>1272.1746510000005</v>
      </c>
      <c r="CT8" s="135">
        <v>1375.4719459999999</v>
      </c>
      <c r="CU8" s="135">
        <v>1079.2099649999996</v>
      </c>
      <c r="CV8" s="135">
        <v>993.53343300000006</v>
      </c>
      <c r="CW8" s="135"/>
      <c r="CX8" s="135"/>
    </row>
    <row r="9" spans="2:102" x14ac:dyDescent="0.2">
      <c r="B9" s="15" t="s">
        <v>23</v>
      </c>
      <c r="C9" s="135">
        <f>C8</f>
        <v>1197.6719270000003</v>
      </c>
      <c r="D9" s="135">
        <f t="shared" ref="D9:BO9" si="0">D8</f>
        <v>1122.9247189999999</v>
      </c>
      <c r="E9" s="135">
        <f t="shared" si="0"/>
        <v>1001.8507859999999</v>
      </c>
      <c r="F9" s="135">
        <f t="shared" si="0"/>
        <v>1039.6829010000001</v>
      </c>
      <c r="G9" s="135">
        <f t="shared" si="0"/>
        <v>1046.0001470000004</v>
      </c>
      <c r="H9" s="135">
        <f t="shared" si="0"/>
        <v>1069.3796299999997</v>
      </c>
      <c r="I9" s="135">
        <f t="shared" si="0"/>
        <v>1273.3715079999997</v>
      </c>
      <c r="J9" s="135">
        <f t="shared" si="0"/>
        <v>1516.5323709999998</v>
      </c>
      <c r="K9" s="135">
        <f t="shared" si="0"/>
        <v>1625.1874160000004</v>
      </c>
      <c r="L9" s="135">
        <f t="shared" si="0"/>
        <v>1602.9583150000001</v>
      </c>
      <c r="M9" s="135">
        <f t="shared" si="0"/>
        <v>1439.9775430000002</v>
      </c>
      <c r="N9" s="135">
        <f t="shared" si="0"/>
        <v>1509.2668750000005</v>
      </c>
      <c r="O9" s="135">
        <f t="shared" si="0"/>
        <v>1188.4067170000005</v>
      </c>
      <c r="P9" s="135">
        <f t="shared" si="0"/>
        <v>1067.9415230000002</v>
      </c>
      <c r="Q9" s="135">
        <f t="shared" si="0"/>
        <v>1008.8932469999999</v>
      </c>
      <c r="R9" s="135">
        <f t="shared" si="0"/>
        <v>1028.2022119999995</v>
      </c>
      <c r="S9" s="135">
        <f t="shared" si="0"/>
        <v>1051.124108</v>
      </c>
      <c r="T9" s="135">
        <f t="shared" si="0"/>
        <v>1048.5010870000001</v>
      </c>
      <c r="U9" s="135">
        <f t="shared" si="0"/>
        <v>1243.7311339999999</v>
      </c>
      <c r="V9" s="135">
        <f t="shared" si="0"/>
        <v>1382.7766269999997</v>
      </c>
      <c r="W9" s="135">
        <f t="shared" si="0"/>
        <v>1493.2422640000002</v>
      </c>
      <c r="X9" s="135">
        <f t="shared" si="0"/>
        <v>1458.2111429999998</v>
      </c>
      <c r="Y9" s="135">
        <f t="shared" si="0"/>
        <v>1300.209071</v>
      </c>
      <c r="Z9" s="135">
        <f t="shared" si="0"/>
        <v>1353.6012409999998</v>
      </c>
      <c r="AA9" s="135">
        <f t="shared" si="0"/>
        <v>1112.3078620000001</v>
      </c>
      <c r="AB9" s="135">
        <f t="shared" si="0"/>
        <v>1034.9381080000001</v>
      </c>
      <c r="AC9" s="135">
        <f t="shared" si="0"/>
        <v>940.99676199999988</v>
      </c>
      <c r="AD9" s="135">
        <f t="shared" si="0"/>
        <v>979.76642199999969</v>
      </c>
      <c r="AE9" s="135">
        <f t="shared" si="0"/>
        <v>983.39705300000003</v>
      </c>
      <c r="AF9" s="135">
        <f t="shared" si="0"/>
        <v>1036.2218019999998</v>
      </c>
      <c r="AG9" s="135">
        <f t="shared" si="0"/>
        <v>1204.5069230000004</v>
      </c>
      <c r="AH9" s="135">
        <f t="shared" si="0"/>
        <v>1404.5970400000003</v>
      </c>
      <c r="AI9" s="135">
        <f t="shared" si="0"/>
        <v>1547.1345349999999</v>
      </c>
      <c r="AJ9" s="135">
        <f t="shared" si="0"/>
        <v>1488.1683779999996</v>
      </c>
      <c r="AK9" s="135">
        <f t="shared" si="0"/>
        <v>1389.3980289999997</v>
      </c>
      <c r="AL9" s="135">
        <f t="shared" si="0"/>
        <v>1393.1047769999998</v>
      </c>
      <c r="AM9" s="135">
        <f t="shared" si="0"/>
        <v>1159.9896919999999</v>
      </c>
      <c r="AN9" s="135">
        <f t="shared" si="0"/>
        <v>1014.427901</v>
      </c>
      <c r="AO9" s="135">
        <f t="shared" si="0"/>
        <v>930.72415599999999</v>
      </c>
      <c r="AP9" s="135">
        <f t="shared" si="0"/>
        <v>982.86025400000005</v>
      </c>
      <c r="AQ9" s="135">
        <f t="shared" si="0"/>
        <v>974.99097400000028</v>
      </c>
      <c r="AR9" s="135">
        <f t="shared" si="0"/>
        <v>1057.3664809999998</v>
      </c>
      <c r="AS9" s="135">
        <f t="shared" si="0"/>
        <v>1251.1006620000001</v>
      </c>
      <c r="AT9" s="135">
        <f t="shared" si="0"/>
        <v>1410.802488</v>
      </c>
      <c r="AU9" s="135">
        <f t="shared" si="0"/>
        <v>1579.3581660000004</v>
      </c>
      <c r="AV9" s="135">
        <f t="shared" si="0"/>
        <v>1560.5692460000005</v>
      </c>
      <c r="AW9" s="135">
        <f t="shared" si="0"/>
        <v>1324.5667000000001</v>
      </c>
      <c r="AX9" s="135">
        <f t="shared" si="0"/>
        <v>1280.0409969999996</v>
      </c>
      <c r="AY9" s="135">
        <f t="shared" si="0"/>
        <v>1066.1955539999994</v>
      </c>
      <c r="AZ9" s="135">
        <f t="shared" si="0"/>
        <v>975.47213099999988</v>
      </c>
      <c r="BA9" s="135">
        <f t="shared" si="0"/>
        <v>903.346721</v>
      </c>
      <c r="BB9" s="135">
        <f t="shared" si="0"/>
        <v>934.25409400000012</v>
      </c>
      <c r="BC9" s="135">
        <f t="shared" si="0"/>
        <v>943.98246099999983</v>
      </c>
      <c r="BD9" s="135">
        <f t="shared" si="0"/>
        <v>986.69334200000003</v>
      </c>
      <c r="BE9" s="135">
        <f t="shared" si="0"/>
        <v>1152.7739660000002</v>
      </c>
      <c r="BF9" s="135">
        <f t="shared" si="0"/>
        <v>1304.6795009999998</v>
      </c>
      <c r="BG9" s="135">
        <f t="shared" si="0"/>
        <v>1512.6727779999997</v>
      </c>
      <c r="BH9" s="135">
        <f t="shared" si="0"/>
        <v>1550.8550009999999</v>
      </c>
      <c r="BI9" s="135">
        <f t="shared" si="0"/>
        <v>1339.6378789999999</v>
      </c>
      <c r="BJ9" s="135">
        <f t="shared" si="0"/>
        <v>1318.524721</v>
      </c>
      <c r="BK9" s="135">
        <f t="shared" si="0"/>
        <v>1090.9838840000002</v>
      </c>
      <c r="BL9" s="135">
        <f t="shared" si="0"/>
        <v>1023.1213120000002</v>
      </c>
      <c r="BM9" s="135">
        <f t="shared" si="0"/>
        <v>910.28727700000024</v>
      </c>
      <c r="BN9" s="135">
        <f t="shared" si="0"/>
        <v>940.18025000000011</v>
      </c>
      <c r="BO9" s="135">
        <f t="shared" si="0"/>
        <v>955.57685200000014</v>
      </c>
      <c r="BP9" s="135">
        <f t="shared" ref="BP9:CV9" si="1">BP8</f>
        <v>1001.3787940000002</v>
      </c>
      <c r="BQ9" s="135">
        <f t="shared" si="1"/>
        <v>1150.9051899999999</v>
      </c>
      <c r="BR9" s="135">
        <f t="shared" si="1"/>
        <v>1395.01082</v>
      </c>
      <c r="BS9" s="135">
        <f t="shared" si="1"/>
        <v>1625.0007519999997</v>
      </c>
      <c r="BT9" s="135">
        <f t="shared" si="1"/>
        <v>1484.8954660000002</v>
      </c>
      <c r="BU9" s="135">
        <f t="shared" si="1"/>
        <v>1238.1223499999999</v>
      </c>
      <c r="BV9" s="135">
        <f t="shared" si="1"/>
        <v>1301.6252750000001</v>
      </c>
      <c r="BW9" s="135">
        <f t="shared" si="1"/>
        <v>1035.1662729999994</v>
      </c>
      <c r="BX9" s="135">
        <f t="shared" si="1"/>
        <v>1005.913758</v>
      </c>
      <c r="BY9" s="135">
        <f t="shared" si="1"/>
        <v>928.57870499999979</v>
      </c>
      <c r="BZ9" s="135">
        <f t="shared" si="1"/>
        <v>941.87491</v>
      </c>
      <c r="CA9" s="135">
        <f t="shared" si="1"/>
        <v>947.62039900000002</v>
      </c>
      <c r="CB9" s="135">
        <f t="shared" si="1"/>
        <v>956.36671799999988</v>
      </c>
      <c r="CC9" s="135">
        <f t="shared" si="1"/>
        <v>1090.0776990000002</v>
      </c>
      <c r="CD9" s="135">
        <f t="shared" si="1"/>
        <v>1226.9426440000002</v>
      </c>
      <c r="CE9" s="135">
        <f t="shared" si="1"/>
        <v>1365.8669119999997</v>
      </c>
      <c r="CF9" s="135">
        <f t="shared" si="1"/>
        <v>1374.2053919999998</v>
      </c>
      <c r="CG9" s="135">
        <f t="shared" si="1"/>
        <v>1311.7165130000003</v>
      </c>
      <c r="CH9" s="135">
        <f t="shared" si="1"/>
        <v>1229.8111890000002</v>
      </c>
      <c r="CI9" s="135">
        <f t="shared" si="1"/>
        <v>1076.4541550000004</v>
      </c>
      <c r="CJ9" s="135">
        <f t="shared" si="1"/>
        <v>1014.298367</v>
      </c>
      <c r="CK9" s="135">
        <f t="shared" si="1"/>
        <v>949.56233499999996</v>
      </c>
      <c r="CL9" s="135">
        <f t="shared" si="1"/>
        <v>972.47394899999995</v>
      </c>
      <c r="CM9" s="135">
        <f t="shared" si="1"/>
        <v>943.06498399999998</v>
      </c>
      <c r="CN9" s="135">
        <f t="shared" si="1"/>
        <v>976.26790200000005</v>
      </c>
      <c r="CO9" s="135">
        <f t="shared" si="1"/>
        <v>1140.5938649999998</v>
      </c>
      <c r="CP9" s="135">
        <f t="shared" si="1"/>
        <v>1311.3632329999994</v>
      </c>
      <c r="CQ9" s="135">
        <f t="shared" si="1"/>
        <v>1404.7251649999998</v>
      </c>
      <c r="CR9" s="135">
        <f t="shared" si="1"/>
        <v>1438.8572600000002</v>
      </c>
      <c r="CS9" s="135">
        <f t="shared" si="1"/>
        <v>1272.1746510000005</v>
      </c>
      <c r="CT9" s="135">
        <f t="shared" si="1"/>
        <v>1375.4719459999999</v>
      </c>
      <c r="CU9" s="135">
        <f t="shared" si="1"/>
        <v>1079.2099649999996</v>
      </c>
      <c r="CV9" s="135">
        <f t="shared" si="1"/>
        <v>993.53343300000006</v>
      </c>
      <c r="CW9" s="135"/>
      <c r="CX9" s="135"/>
    </row>
    <row r="10" spans="2:10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x14ac:dyDescent="0.2">
      <c r="B12" s="21" t="s">
        <v>24</v>
      </c>
      <c r="C12" s="22">
        <f>SUM(C9,C14)</f>
        <v>2218.0440055000004</v>
      </c>
      <c r="D12" s="22">
        <f t="shared" ref="D12:BO12" si="2">SUM(D9,D14)</f>
        <v>2123.24489988</v>
      </c>
      <c r="E12" s="22">
        <f t="shared" si="2"/>
        <v>2002.2986149199996</v>
      </c>
      <c r="F12" s="22">
        <f t="shared" si="2"/>
        <v>2034.5111725000002</v>
      </c>
      <c r="G12" s="22">
        <f t="shared" si="2"/>
        <v>2020.4261524400004</v>
      </c>
      <c r="H12" s="22">
        <f t="shared" si="2"/>
        <v>2084.3797188999997</v>
      </c>
      <c r="I12" s="22">
        <f t="shared" si="2"/>
        <v>2303.8129092199997</v>
      </c>
      <c r="J12" s="22">
        <f t="shared" si="2"/>
        <v>2579.3987030199996</v>
      </c>
      <c r="K12" s="22">
        <f t="shared" si="2"/>
        <v>2589.9284051800005</v>
      </c>
      <c r="L12" s="22">
        <f t="shared" si="2"/>
        <v>2657.5762402200003</v>
      </c>
      <c r="M12" s="22">
        <f t="shared" si="2"/>
        <v>2427.0435195</v>
      </c>
      <c r="N12" s="22">
        <f t="shared" si="2"/>
        <v>2599.2553171800009</v>
      </c>
      <c r="O12" s="22">
        <f t="shared" si="2"/>
        <v>2138.1015893266672</v>
      </c>
      <c r="P12" s="22">
        <f t="shared" si="2"/>
        <v>2062.3456606666668</v>
      </c>
      <c r="Q12" s="22">
        <f t="shared" si="2"/>
        <v>1996.8586386666668</v>
      </c>
      <c r="R12" s="22">
        <f t="shared" si="2"/>
        <v>2029.3943216666662</v>
      </c>
      <c r="S12" s="22">
        <f t="shared" si="2"/>
        <v>2009.1935539666665</v>
      </c>
      <c r="T12" s="22">
        <f t="shared" si="2"/>
        <v>2033.7760405266667</v>
      </c>
      <c r="U12" s="22">
        <f t="shared" si="2"/>
        <v>2266.4330354266667</v>
      </c>
      <c r="V12" s="22">
        <f t="shared" si="2"/>
        <v>2418.3673037266667</v>
      </c>
      <c r="W12" s="22">
        <f t="shared" si="2"/>
        <v>2416.6558806666667</v>
      </c>
      <c r="X12" s="22">
        <f t="shared" si="2"/>
        <v>2494.2784466666662</v>
      </c>
      <c r="Y12" s="22">
        <f t="shared" si="2"/>
        <v>2245.6901566666666</v>
      </c>
      <c r="Z12" s="22">
        <f t="shared" si="2"/>
        <v>2395.649953666667</v>
      </c>
      <c r="AA12" s="22">
        <f t="shared" si="2"/>
        <v>2049.5423696000003</v>
      </c>
      <c r="AB12" s="22">
        <f t="shared" si="2"/>
        <v>2013.431247</v>
      </c>
      <c r="AC12" s="22">
        <f t="shared" si="2"/>
        <v>1902.6617327399999</v>
      </c>
      <c r="AD12" s="22">
        <f t="shared" si="2"/>
        <v>1938.9484499999999</v>
      </c>
      <c r="AE12" s="22">
        <f t="shared" si="2"/>
        <v>1933.9235509999999</v>
      </c>
      <c r="AF12" s="22">
        <f t="shared" si="2"/>
        <v>1997.578143</v>
      </c>
      <c r="AG12" s="22">
        <f t="shared" si="2"/>
        <v>2232.9757800000002</v>
      </c>
      <c r="AH12" s="22">
        <f t="shared" si="2"/>
        <v>2427.8718340000005</v>
      </c>
      <c r="AI12" s="22">
        <f t="shared" si="2"/>
        <v>2473.5157449999997</v>
      </c>
      <c r="AJ12" s="22">
        <f t="shared" si="2"/>
        <v>2526.5883749999994</v>
      </c>
      <c r="AK12" s="22">
        <f t="shared" si="2"/>
        <v>2371.7314989999995</v>
      </c>
      <c r="AL12" s="22">
        <f t="shared" si="2"/>
        <v>2381.005709</v>
      </c>
      <c r="AM12" s="22">
        <f t="shared" si="2"/>
        <v>2149.4745922499997</v>
      </c>
      <c r="AN12" s="22">
        <f t="shared" si="2"/>
        <v>1960.0286632499999</v>
      </c>
      <c r="AO12" s="22">
        <f t="shared" si="2"/>
        <v>1865.42615325</v>
      </c>
      <c r="AP12" s="22">
        <f t="shared" si="2"/>
        <v>1942.70607825</v>
      </c>
      <c r="AQ12" s="22">
        <f t="shared" si="2"/>
        <v>1865.0304472500004</v>
      </c>
      <c r="AR12" s="22">
        <f t="shared" si="2"/>
        <v>1997.8503022499997</v>
      </c>
      <c r="AS12" s="22">
        <f t="shared" si="2"/>
        <v>2228.1698512500002</v>
      </c>
      <c r="AT12" s="22">
        <f t="shared" si="2"/>
        <v>2345.5141768499998</v>
      </c>
      <c r="AU12" s="22">
        <f t="shared" si="2"/>
        <v>2445.9667102500002</v>
      </c>
      <c r="AV12" s="22">
        <f t="shared" si="2"/>
        <v>2492.1789712500004</v>
      </c>
      <c r="AW12" s="22">
        <f t="shared" si="2"/>
        <v>2183.1618552500004</v>
      </c>
      <c r="AX12" s="22">
        <f t="shared" si="2"/>
        <v>2192.6501951299997</v>
      </c>
      <c r="AY12" s="22">
        <f t="shared" si="2"/>
        <v>1895.0123467499993</v>
      </c>
      <c r="AZ12" s="22">
        <f t="shared" si="2"/>
        <v>1813.4794557499999</v>
      </c>
      <c r="BA12" s="22">
        <f t="shared" si="2"/>
        <v>1766.2470126900002</v>
      </c>
      <c r="BB12" s="22">
        <f t="shared" si="2"/>
        <v>1814.2438537500002</v>
      </c>
      <c r="BC12" s="22">
        <f t="shared" si="2"/>
        <v>1775.9797997499998</v>
      </c>
      <c r="BD12" s="22">
        <f t="shared" si="2"/>
        <v>1862.4913687500002</v>
      </c>
      <c r="BE12" s="22">
        <f t="shared" si="2"/>
        <v>2063.9617137900004</v>
      </c>
      <c r="BF12" s="22">
        <f t="shared" si="2"/>
        <v>2212.2251097499998</v>
      </c>
      <c r="BG12" s="22">
        <f t="shared" si="2"/>
        <v>2382.1889819499993</v>
      </c>
      <c r="BH12" s="22">
        <f t="shared" si="2"/>
        <v>2491.9050920500003</v>
      </c>
      <c r="BI12" s="22">
        <f t="shared" si="2"/>
        <v>2217.6952287300001</v>
      </c>
      <c r="BJ12" s="22">
        <f t="shared" si="2"/>
        <v>2276.40022675</v>
      </c>
      <c r="BK12" s="22">
        <f t="shared" si="2"/>
        <v>1943.0292207500006</v>
      </c>
      <c r="BL12" s="22">
        <f t="shared" si="2"/>
        <v>1905.6779377500002</v>
      </c>
      <c r="BM12" s="22">
        <f t="shared" si="2"/>
        <v>1787.10715175</v>
      </c>
      <c r="BN12" s="22">
        <f t="shared" si="2"/>
        <v>1837.1042557500004</v>
      </c>
      <c r="BO12" s="22">
        <f t="shared" si="2"/>
        <v>1807.6480847500006</v>
      </c>
      <c r="BP12" s="22">
        <f t="shared" ref="BP12:CX12" si="3">SUM(BP9,BP14)</f>
        <v>1891.7458817499999</v>
      </c>
      <c r="BQ12" s="22">
        <f t="shared" si="3"/>
        <v>2069.38804175</v>
      </c>
      <c r="BR12" s="22">
        <f t="shared" si="3"/>
        <v>2338.2179407499998</v>
      </c>
      <c r="BS12" s="22">
        <f t="shared" si="3"/>
        <v>2539.8334164500011</v>
      </c>
      <c r="BT12" s="22">
        <f t="shared" si="3"/>
        <v>2440.8974359499998</v>
      </c>
      <c r="BU12" s="22">
        <f t="shared" si="3"/>
        <v>2126.0330742499996</v>
      </c>
      <c r="BV12" s="22">
        <f t="shared" si="3"/>
        <v>2276.2655245500005</v>
      </c>
      <c r="BW12" s="22">
        <f t="shared" si="3"/>
        <v>1880.6566207499998</v>
      </c>
      <c r="BX12" s="22">
        <f t="shared" si="3"/>
        <v>1893.5309507499994</v>
      </c>
      <c r="BY12" s="22">
        <f t="shared" si="3"/>
        <v>1810.3261613499997</v>
      </c>
      <c r="BZ12" s="22">
        <f t="shared" si="3"/>
        <v>1820.0852399499995</v>
      </c>
      <c r="CA12" s="22">
        <f t="shared" si="3"/>
        <v>1819.5558859499999</v>
      </c>
      <c r="CB12" s="22">
        <f t="shared" si="3"/>
        <v>1857.5093236499995</v>
      </c>
      <c r="CC12" s="22">
        <f t="shared" si="3"/>
        <v>2015.40561325</v>
      </c>
      <c r="CD12" s="22">
        <f t="shared" si="3"/>
        <v>2163.9309110500008</v>
      </c>
      <c r="CE12" s="22">
        <f t="shared" si="3"/>
        <v>2232.9048848499992</v>
      </c>
      <c r="CF12" s="22">
        <f t="shared" si="3"/>
        <v>2315.6395362499993</v>
      </c>
      <c r="CG12" s="22">
        <f t="shared" si="3"/>
        <v>2234.0642027499998</v>
      </c>
      <c r="CH12" s="22">
        <f t="shared" si="3"/>
        <v>2165.4871707499997</v>
      </c>
      <c r="CI12" s="22">
        <f t="shared" si="3"/>
        <v>1927.2890095499995</v>
      </c>
      <c r="CJ12" s="22">
        <f t="shared" si="3"/>
        <v>1936.85135765</v>
      </c>
      <c r="CK12" s="22">
        <f t="shared" si="3"/>
        <v>1779.5616497500005</v>
      </c>
      <c r="CL12" s="22">
        <f t="shared" si="3"/>
        <v>1853.1788497500002</v>
      </c>
      <c r="CM12" s="22">
        <f t="shared" si="3"/>
        <v>1809.04309175</v>
      </c>
      <c r="CN12" s="22">
        <f t="shared" si="3"/>
        <v>1839.4913610000001</v>
      </c>
      <c r="CO12" s="22">
        <f t="shared" si="3"/>
        <v>2065.9550859999999</v>
      </c>
      <c r="CP12" s="22">
        <f t="shared" si="3"/>
        <v>2234.6173969999991</v>
      </c>
      <c r="CQ12" s="22">
        <f t="shared" si="3"/>
        <v>2245.0923189999999</v>
      </c>
      <c r="CR12" s="22">
        <f t="shared" si="3"/>
        <v>2384.926046</v>
      </c>
      <c r="CS12" s="22">
        <f t="shared" si="3"/>
        <v>2151.3631290000008</v>
      </c>
      <c r="CT12" s="22">
        <f t="shared" si="3"/>
        <v>2314.9587019999999</v>
      </c>
      <c r="CU12" s="22">
        <f t="shared" si="3"/>
        <v>1955.8742849999996</v>
      </c>
      <c r="CV12" s="22">
        <f t="shared" si="3"/>
        <v>1867.89518</v>
      </c>
      <c r="CW12" s="22">
        <f t="shared" si="3"/>
        <v>0</v>
      </c>
      <c r="CX12" s="22">
        <f t="shared" si="3"/>
        <v>0</v>
      </c>
    </row>
    <row r="13" spans="2:102" x14ac:dyDescent="0.2">
      <c r="B13" s="21" t="s">
        <v>121</v>
      </c>
      <c r="C13" s="135">
        <v>2359.9188127999996</v>
      </c>
      <c r="D13" s="135">
        <v>2210.0064228000001</v>
      </c>
      <c r="E13" s="135">
        <v>2098.1869103000004</v>
      </c>
      <c r="F13" s="135">
        <v>2105.0008475</v>
      </c>
      <c r="G13" s="135">
        <v>2074.0847336000002</v>
      </c>
      <c r="H13" s="135">
        <v>2159.0469893</v>
      </c>
      <c r="I13" s="135">
        <v>2356.6928313000003</v>
      </c>
      <c r="J13" s="135">
        <v>2641.5006794999999</v>
      </c>
      <c r="K13" s="135">
        <v>2708.4232334999997</v>
      </c>
      <c r="L13" s="135">
        <v>2815.4800557000003</v>
      </c>
      <c r="M13" s="135">
        <v>2563.9284409000002</v>
      </c>
      <c r="N13" s="135">
        <v>2763.5002736999995</v>
      </c>
      <c r="O13" s="135">
        <v>2271.5804406000007</v>
      </c>
      <c r="P13" s="135">
        <v>2198.8806809999996</v>
      </c>
      <c r="Q13" s="135">
        <v>2053.7161294000007</v>
      </c>
      <c r="R13" s="135">
        <v>2096.6377646999999</v>
      </c>
      <c r="S13" s="135">
        <v>2055.8040664</v>
      </c>
      <c r="T13" s="135">
        <v>2102.5036856000006</v>
      </c>
      <c r="U13" s="135">
        <v>2326.1527151999994</v>
      </c>
      <c r="V13" s="135">
        <v>2526.2695493000006</v>
      </c>
      <c r="W13" s="135">
        <v>2558.4055793000002</v>
      </c>
      <c r="X13" s="135">
        <v>2677.7233173999989</v>
      </c>
      <c r="Y13" s="135">
        <v>2408.3252970000003</v>
      </c>
      <c r="Z13" s="135">
        <v>2534.2047089999996</v>
      </c>
      <c r="AA13" s="135">
        <v>2115.5695136000004</v>
      </c>
      <c r="AB13" s="135">
        <v>2163.9780352000002</v>
      </c>
      <c r="AC13" s="135">
        <v>2050.0418182999997</v>
      </c>
      <c r="AD13" s="135">
        <v>2084.7429388999999</v>
      </c>
      <c r="AE13" s="135">
        <v>2045.5900791000004</v>
      </c>
      <c r="AF13" s="135">
        <v>2100.9239106999999</v>
      </c>
      <c r="AG13" s="135">
        <v>2364.7746340999997</v>
      </c>
      <c r="AH13" s="135">
        <v>2526.4196193000002</v>
      </c>
      <c r="AI13" s="135">
        <v>2611.8642447000002</v>
      </c>
      <c r="AJ13" s="135">
        <v>2691.5171401000002</v>
      </c>
      <c r="AK13" s="135">
        <v>2489.9622013000003</v>
      </c>
      <c r="AL13" s="135">
        <v>2500.933792400001</v>
      </c>
      <c r="AM13" s="135">
        <v>2335.2022715999992</v>
      </c>
      <c r="AN13" s="135">
        <v>2102.2768095000001</v>
      </c>
      <c r="AO13" s="135">
        <v>2000.4871340999998</v>
      </c>
      <c r="AP13" s="135">
        <v>2053.9419773000009</v>
      </c>
      <c r="AQ13" s="135">
        <v>1975.2907340999998</v>
      </c>
      <c r="AR13" s="135">
        <v>2080.6007177000001</v>
      </c>
      <c r="AS13" s="135">
        <v>2299.3886570999998</v>
      </c>
      <c r="AT13" s="135">
        <v>2401.7861350000003</v>
      </c>
      <c r="AU13" s="135">
        <v>2506.2019885000009</v>
      </c>
      <c r="AV13" s="135">
        <v>2609.9576644999997</v>
      </c>
      <c r="AW13" s="135">
        <v>2306.8766313000001</v>
      </c>
      <c r="AX13" s="135">
        <v>2317.3449771999999</v>
      </c>
      <c r="AY13" s="135">
        <v>2007.3610826999998</v>
      </c>
      <c r="AZ13" s="135">
        <v>1974.2508846999995</v>
      </c>
      <c r="BA13" s="135">
        <v>1904.8080520000008</v>
      </c>
      <c r="BB13" s="135">
        <v>1947.1270682000004</v>
      </c>
      <c r="BC13" s="135">
        <v>1886.8187743999997</v>
      </c>
      <c r="BD13" s="135">
        <v>1957.9515962000003</v>
      </c>
      <c r="BE13" s="135">
        <v>2154.4833551000002</v>
      </c>
      <c r="BF13" s="135">
        <v>2287.6392298000001</v>
      </c>
      <c r="BG13" s="135">
        <v>2498.135929</v>
      </c>
      <c r="BH13" s="135">
        <v>2668.4474888999994</v>
      </c>
      <c r="BI13" s="135">
        <v>2356.1421226000002</v>
      </c>
      <c r="BJ13" s="135">
        <v>2419.0921249999997</v>
      </c>
      <c r="BK13" s="135">
        <v>2052.9066846000001</v>
      </c>
      <c r="BL13" s="135">
        <v>2028.7672981000001</v>
      </c>
      <c r="BM13" s="135">
        <v>1906.3777381</v>
      </c>
      <c r="BN13" s="135">
        <v>1954.1158573999999</v>
      </c>
      <c r="BO13" s="135">
        <v>1918.2813000000001</v>
      </c>
      <c r="BP13" s="135">
        <v>1997.7106784</v>
      </c>
      <c r="BQ13" s="135">
        <v>2209.821066</v>
      </c>
      <c r="BR13" s="135">
        <v>2423.2766354</v>
      </c>
      <c r="BS13" s="135">
        <v>2711.9876524000001</v>
      </c>
      <c r="BT13" s="135">
        <v>2604.7912302000004</v>
      </c>
      <c r="BU13" s="135">
        <v>2265.7510179999999</v>
      </c>
      <c r="BV13" s="135">
        <v>2375.2429913000001</v>
      </c>
      <c r="BW13" s="135">
        <v>1948.1672415999999</v>
      </c>
      <c r="BX13" s="135">
        <v>1986.9054523</v>
      </c>
      <c r="BY13" s="135">
        <v>1915.4965119000001</v>
      </c>
      <c r="BZ13" s="135">
        <v>1918.4091530999999</v>
      </c>
      <c r="CA13" s="135">
        <v>1912.8083182999999</v>
      </c>
      <c r="CB13" s="135">
        <v>1967.5428334000001</v>
      </c>
      <c r="CC13" s="135">
        <v>2117.7843819</v>
      </c>
      <c r="CD13" s="135">
        <v>2257.4147352</v>
      </c>
      <c r="CE13" s="135">
        <v>2392.8754890999999</v>
      </c>
      <c r="CF13" s="135">
        <v>2464.0473273999996</v>
      </c>
      <c r="CG13" s="135">
        <v>2385.2439503999999</v>
      </c>
      <c r="CH13" s="135">
        <v>2245.3853502000002</v>
      </c>
      <c r="CI13" s="135">
        <v>2100.1256179000002</v>
      </c>
      <c r="CJ13" s="135">
        <v>2075.9035197000003</v>
      </c>
      <c r="CK13" s="135">
        <v>1881.9233361000001</v>
      </c>
      <c r="CL13" s="135">
        <v>1935.8776872000001</v>
      </c>
      <c r="CM13" s="135">
        <v>1903.3912355</v>
      </c>
      <c r="CN13" s="135">
        <v>1943.2457867000001</v>
      </c>
      <c r="CO13" s="135">
        <v>2208.8324152999999</v>
      </c>
      <c r="CP13" s="135">
        <v>2330.6470085999999</v>
      </c>
      <c r="CQ13" s="135">
        <v>2407.0698594</v>
      </c>
      <c r="CR13" s="135">
        <v>2540.2098231999998</v>
      </c>
      <c r="CS13" s="135">
        <v>2309.6306516999998</v>
      </c>
      <c r="CT13" s="135">
        <v>2482.9456740000001</v>
      </c>
      <c r="CU13" s="135">
        <v>2140.7283927000003</v>
      </c>
      <c r="CV13" s="135">
        <v>2004.884022</v>
      </c>
      <c r="CW13" s="135"/>
      <c r="CX13" s="135"/>
    </row>
    <row r="14" spans="2:102" x14ac:dyDescent="0.2">
      <c r="B14" s="21" t="s">
        <v>25</v>
      </c>
      <c r="C14" s="135">
        <v>1020.3720784999999</v>
      </c>
      <c r="D14" s="135">
        <v>1000.3201808800001</v>
      </c>
      <c r="E14" s="135">
        <v>1000.4478289199999</v>
      </c>
      <c r="F14" s="135">
        <v>994.82827150000003</v>
      </c>
      <c r="G14" s="135">
        <v>974.42600543999993</v>
      </c>
      <c r="H14" s="135">
        <v>1015.0000888999999</v>
      </c>
      <c r="I14" s="135">
        <v>1030.44140122</v>
      </c>
      <c r="J14" s="135">
        <v>1062.8663320200001</v>
      </c>
      <c r="K14" s="135">
        <v>964.74098918000004</v>
      </c>
      <c r="L14" s="135">
        <v>1054.6179252200002</v>
      </c>
      <c r="M14" s="135">
        <v>987.06597649999992</v>
      </c>
      <c r="N14" s="135">
        <v>1089.9884421800002</v>
      </c>
      <c r="O14" s="135">
        <v>949.69487232666677</v>
      </c>
      <c r="P14" s="135">
        <v>994.40413766666677</v>
      </c>
      <c r="Q14" s="135">
        <v>987.96539166666696</v>
      </c>
      <c r="R14" s="135">
        <v>1001.1921096666666</v>
      </c>
      <c r="S14" s="135">
        <v>958.06944596666665</v>
      </c>
      <c r="T14" s="135">
        <v>985.27495352666665</v>
      </c>
      <c r="U14" s="135">
        <v>1022.7019014266666</v>
      </c>
      <c r="V14" s="135">
        <v>1035.590676726667</v>
      </c>
      <c r="W14" s="135">
        <v>923.4136166666666</v>
      </c>
      <c r="X14" s="135">
        <v>1036.0673036666667</v>
      </c>
      <c r="Y14" s="135">
        <v>945.48108566666679</v>
      </c>
      <c r="Z14" s="135">
        <v>1042.0487126666669</v>
      </c>
      <c r="AA14" s="135">
        <v>937.23450760000003</v>
      </c>
      <c r="AB14" s="135">
        <v>978.49313899999993</v>
      </c>
      <c r="AC14" s="135">
        <v>961.66497073999994</v>
      </c>
      <c r="AD14" s="135">
        <v>959.18202800000017</v>
      </c>
      <c r="AE14" s="135">
        <v>950.52649799999995</v>
      </c>
      <c r="AF14" s="135">
        <v>961.35634100000016</v>
      </c>
      <c r="AG14" s="135">
        <v>1028.4688569999998</v>
      </c>
      <c r="AH14" s="135">
        <v>1023.274794</v>
      </c>
      <c r="AI14" s="135">
        <v>926.38121000000001</v>
      </c>
      <c r="AJ14" s="135">
        <v>1038.4199969999997</v>
      </c>
      <c r="AK14" s="135">
        <v>982.33347000000003</v>
      </c>
      <c r="AL14" s="135">
        <v>987.90093200000001</v>
      </c>
      <c r="AM14" s="135">
        <v>989.4849002499999</v>
      </c>
      <c r="AN14" s="135">
        <v>945.60076224999989</v>
      </c>
      <c r="AO14" s="135">
        <v>934.70199725000009</v>
      </c>
      <c r="AP14" s="135">
        <v>959.84582424999996</v>
      </c>
      <c r="AQ14" s="135">
        <v>890.03947325000013</v>
      </c>
      <c r="AR14" s="135">
        <v>940.48382124999989</v>
      </c>
      <c r="AS14" s="135">
        <v>977.06918925000014</v>
      </c>
      <c r="AT14" s="135">
        <v>934.71168884999975</v>
      </c>
      <c r="AU14" s="135">
        <v>866.6085442499998</v>
      </c>
      <c r="AV14" s="135">
        <v>931.60972525</v>
      </c>
      <c r="AW14" s="135">
        <v>858.59515525000018</v>
      </c>
      <c r="AX14" s="135">
        <v>912.60919812999998</v>
      </c>
      <c r="AY14" s="135">
        <v>828.81679274999999</v>
      </c>
      <c r="AZ14" s="135">
        <v>838.00732475000007</v>
      </c>
      <c r="BA14" s="135">
        <v>862.90029169000013</v>
      </c>
      <c r="BB14" s="135">
        <v>879.98975974999996</v>
      </c>
      <c r="BC14" s="135">
        <v>831.99733874999993</v>
      </c>
      <c r="BD14" s="135">
        <v>875.79802675000008</v>
      </c>
      <c r="BE14" s="135">
        <v>911.18774779000012</v>
      </c>
      <c r="BF14" s="135">
        <v>907.54560875000004</v>
      </c>
      <c r="BG14" s="135">
        <v>869.51620394999986</v>
      </c>
      <c r="BH14" s="135">
        <v>941.05009105000022</v>
      </c>
      <c r="BI14" s="135">
        <v>878.05734972999994</v>
      </c>
      <c r="BJ14" s="135">
        <v>957.87550575</v>
      </c>
      <c r="BK14" s="139">
        <v>852.04533675000027</v>
      </c>
      <c r="BL14" s="139">
        <v>882.55662574999997</v>
      </c>
      <c r="BM14" s="139">
        <v>876.8198747499996</v>
      </c>
      <c r="BN14" s="139">
        <v>896.92400575000033</v>
      </c>
      <c r="BO14" s="139">
        <v>852.0712327500006</v>
      </c>
      <c r="BP14" s="139">
        <v>890.36708774999965</v>
      </c>
      <c r="BQ14" s="139">
        <v>918.4828517499999</v>
      </c>
      <c r="BR14" s="139">
        <v>943.20712075000006</v>
      </c>
      <c r="BS14" s="139">
        <v>914.83266445000129</v>
      </c>
      <c r="BT14" s="139">
        <v>956.00196994999965</v>
      </c>
      <c r="BU14" s="139">
        <v>887.9107242499997</v>
      </c>
      <c r="BV14" s="139">
        <v>974.64024955000048</v>
      </c>
      <c r="BW14" s="139">
        <v>845.49034775000041</v>
      </c>
      <c r="BX14" s="139">
        <v>887.61719274999939</v>
      </c>
      <c r="BY14" s="139">
        <v>881.74745634999988</v>
      </c>
      <c r="BZ14" s="139">
        <v>878.2103299499995</v>
      </c>
      <c r="CA14" s="139">
        <v>871.93548694999993</v>
      </c>
      <c r="CB14" s="139">
        <v>901.14260564999961</v>
      </c>
      <c r="CC14" s="139">
        <v>925.32791424999994</v>
      </c>
      <c r="CD14" s="139">
        <v>936.98826705000056</v>
      </c>
      <c r="CE14" s="139">
        <v>867.03797284999951</v>
      </c>
      <c r="CF14" s="139">
        <v>941.43414424999946</v>
      </c>
      <c r="CG14" s="139">
        <v>922.34768974999974</v>
      </c>
      <c r="CH14" s="139">
        <v>935.67598174999921</v>
      </c>
      <c r="CI14" s="139">
        <v>850.83485454999914</v>
      </c>
      <c r="CJ14" s="139">
        <v>922.55299064999997</v>
      </c>
      <c r="CK14" s="139">
        <v>829.99931475000062</v>
      </c>
      <c r="CL14" s="139">
        <v>880.70490075000009</v>
      </c>
      <c r="CM14" s="139">
        <v>865.97810775000005</v>
      </c>
      <c r="CN14" s="139">
        <v>863.22345900000005</v>
      </c>
      <c r="CO14" s="139">
        <v>925.361221</v>
      </c>
      <c r="CP14" s="139">
        <v>923.25416399999995</v>
      </c>
      <c r="CQ14" s="139">
        <v>840.36715400000003</v>
      </c>
      <c r="CR14" s="139">
        <v>946.06878599999993</v>
      </c>
      <c r="CS14" s="139">
        <v>879.18847800000026</v>
      </c>
      <c r="CT14" s="139">
        <v>939.4867559999999</v>
      </c>
      <c r="CU14" s="139">
        <v>876.66432000000009</v>
      </c>
      <c r="CV14" s="139">
        <v>874.36174699999992</v>
      </c>
      <c r="CW14" s="139"/>
      <c r="CX14" s="139"/>
    </row>
    <row r="16" spans="2:102" customFormat="1" x14ac:dyDescent="0.2">
      <c r="B16" s="11" t="s">
        <v>100</v>
      </c>
    </row>
    <row r="17" spans="2:2" x14ac:dyDescent="0.2">
      <c r="B17" s="11" t="s">
        <v>27</v>
      </c>
    </row>
  </sheetData>
  <sheetProtection sheet="1" objects="1" scenarios="1"/>
  <pageMargins left="0.70866141732283472" right="0.70866141732283472" top="0.74803149606299213" bottom="0.74803149606299213" header="0.31496062992125984" footer="0.31496062992125984"/>
  <pageSetup paperSize="8" scale="50" orientation="landscape" r:id="rId1"/>
  <headerFooter>
    <oddFooter>&amp;L&amp;Z&amp;F&amp;A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CX17"/>
  <sheetViews>
    <sheetView zoomScaleNormal="100" workbookViewId="0">
      <pane xSplit="2" ySplit="2" topLeftCell="C3" activePane="bottomRight" state="frozen"/>
      <selection pane="topRight"/>
      <selection pane="bottomLeft"/>
      <selection pane="bottomRight" activeCell="F35" sqref="F35"/>
    </sheetView>
  </sheetViews>
  <sheetFormatPr defaultRowHeight="12.75" x14ac:dyDescent="0.2"/>
  <cols>
    <col min="1" max="1" width="4.5" style="25" customWidth="1"/>
    <col min="2" max="2" width="21.5" style="25" customWidth="1"/>
    <col min="3" max="16384" width="9" style="25"/>
  </cols>
  <sheetData>
    <row r="2" spans="2:10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x14ac:dyDescent="0.2">
      <c r="B3" s="15" t="s">
        <v>17</v>
      </c>
      <c r="C3" s="135">
        <v>1180.346319</v>
      </c>
      <c r="D3" s="135">
        <v>1108.887097</v>
      </c>
      <c r="E3" s="135">
        <v>992.23345799999993</v>
      </c>
      <c r="F3" s="135">
        <v>1014.873333</v>
      </c>
      <c r="G3" s="135">
        <v>1019.407297</v>
      </c>
      <c r="H3" s="135">
        <v>1044.654127</v>
      </c>
      <c r="I3" s="135">
        <v>1247.5578700000001</v>
      </c>
      <c r="J3" s="135">
        <v>1494.482943</v>
      </c>
      <c r="K3" s="135">
        <v>1613.2414410000001</v>
      </c>
      <c r="L3" s="135">
        <v>1602.3740780000001</v>
      </c>
      <c r="M3" s="135">
        <v>1438.1864950000001</v>
      </c>
      <c r="N3" s="135">
        <v>1513.9682420000001</v>
      </c>
      <c r="O3" s="135">
        <v>1191.8536550000001</v>
      </c>
      <c r="P3" s="135">
        <v>1070.4591620000001</v>
      </c>
      <c r="Q3" s="135">
        <v>1004.9868750000001</v>
      </c>
      <c r="R3" s="135">
        <v>1018.2877539999999</v>
      </c>
      <c r="S3" s="135">
        <v>1034.338096</v>
      </c>
      <c r="T3" s="135">
        <v>1045.5862279999999</v>
      </c>
      <c r="U3" s="135">
        <v>1252.0402839999999</v>
      </c>
      <c r="V3" s="135">
        <v>1399.654444</v>
      </c>
      <c r="W3" s="135">
        <v>1522.1403600000001</v>
      </c>
      <c r="X3" s="135">
        <v>1485.7351059999999</v>
      </c>
      <c r="Y3" s="135">
        <v>1328.7990049999999</v>
      </c>
      <c r="Z3" s="135">
        <v>1375.486985</v>
      </c>
      <c r="AA3" s="135">
        <v>1130.533797</v>
      </c>
      <c r="AB3" s="135">
        <v>1057.8558840000001</v>
      </c>
      <c r="AC3" s="135">
        <v>952.91699399999993</v>
      </c>
      <c r="AD3" s="135">
        <v>993.43814800000007</v>
      </c>
      <c r="AE3" s="135">
        <v>988.31659500000001</v>
      </c>
      <c r="AF3" s="135">
        <v>1040.1687429999999</v>
      </c>
      <c r="AG3" s="135">
        <v>1207.627277</v>
      </c>
      <c r="AH3" s="135">
        <v>1410.991583</v>
      </c>
      <c r="AI3" s="135">
        <v>1555.879995</v>
      </c>
      <c r="AJ3" s="135">
        <v>1492.6673289999999</v>
      </c>
      <c r="AK3" s="135">
        <v>1403.2536189999998</v>
      </c>
      <c r="AL3" s="135">
        <v>1412.5031569999999</v>
      </c>
      <c r="AM3" s="135">
        <v>1188.4488899999999</v>
      </c>
      <c r="AN3" s="135">
        <v>1029.3245420000001</v>
      </c>
      <c r="AO3" s="135">
        <v>950.09113200000002</v>
      </c>
      <c r="AP3" s="135">
        <v>987.55774300000007</v>
      </c>
      <c r="AQ3" s="135">
        <v>979.85938699999997</v>
      </c>
      <c r="AR3" s="135">
        <v>1049.6431699999998</v>
      </c>
      <c r="AS3" s="135">
        <v>1248.64085</v>
      </c>
      <c r="AT3" s="135">
        <v>1414.741575</v>
      </c>
      <c r="AU3" s="135">
        <v>1580.7608109999999</v>
      </c>
      <c r="AV3" s="135">
        <v>1589.0093899999999</v>
      </c>
      <c r="AW3" s="135">
        <v>1360.1775260000002</v>
      </c>
      <c r="AX3" s="135">
        <v>1325.981274</v>
      </c>
      <c r="AY3" s="135">
        <v>1114.3364099999999</v>
      </c>
      <c r="AZ3" s="135">
        <v>1021.660427</v>
      </c>
      <c r="BA3" s="135">
        <v>940.17931700000008</v>
      </c>
      <c r="BB3" s="135">
        <v>966.06825200000003</v>
      </c>
      <c r="BC3" s="135">
        <v>960.807996</v>
      </c>
      <c r="BD3" s="135">
        <v>997.13042799999994</v>
      </c>
      <c r="BE3" s="135">
        <v>1159.5192420000001</v>
      </c>
      <c r="BF3" s="135">
        <v>1313.959067</v>
      </c>
      <c r="BG3" s="135">
        <v>1519.9632239999999</v>
      </c>
      <c r="BH3" s="135">
        <v>1558.456359</v>
      </c>
      <c r="BI3" s="135">
        <v>1357.485651</v>
      </c>
      <c r="BJ3" s="135">
        <v>1340.294791</v>
      </c>
      <c r="BK3" s="135">
        <v>1116.867827</v>
      </c>
      <c r="BL3" s="135">
        <v>1046.925027</v>
      </c>
      <c r="BM3" s="135">
        <v>931.620092</v>
      </c>
      <c r="BN3" s="135">
        <v>955.47391900000002</v>
      </c>
      <c r="BO3" s="135">
        <v>965.00157100000001</v>
      </c>
      <c r="BP3" s="135">
        <v>1001.539934</v>
      </c>
      <c r="BQ3" s="135">
        <v>1148.291048</v>
      </c>
      <c r="BR3" s="135">
        <v>1388.8219210000002</v>
      </c>
      <c r="BS3" s="135">
        <v>1622.691417</v>
      </c>
      <c r="BT3" s="135">
        <v>1486.0960749999999</v>
      </c>
      <c r="BU3" s="135">
        <v>1245.5813999999998</v>
      </c>
      <c r="BV3" s="135">
        <v>1314.315611</v>
      </c>
      <c r="BW3" s="135">
        <v>1049.0469269999999</v>
      </c>
      <c r="BX3" s="135">
        <v>1023.848147</v>
      </c>
      <c r="BY3" s="135">
        <v>953.97218599999997</v>
      </c>
      <c r="BZ3" s="135">
        <v>969.6792539999999</v>
      </c>
      <c r="CA3" s="135">
        <v>969.45687100000009</v>
      </c>
      <c r="CB3" s="135">
        <v>972.41959900000006</v>
      </c>
      <c r="CC3" s="135">
        <v>1106.0227130000001</v>
      </c>
      <c r="CD3" s="135">
        <v>1246.5832320000002</v>
      </c>
      <c r="CE3" s="135">
        <v>1389.011861</v>
      </c>
      <c r="CF3" s="135">
        <v>1394.4310419999999</v>
      </c>
      <c r="CG3" s="135">
        <v>1332.2275</v>
      </c>
      <c r="CH3" s="135">
        <v>1250.0782360000001</v>
      </c>
      <c r="CI3" s="135">
        <v>1100.936888</v>
      </c>
      <c r="CJ3" s="135">
        <v>1034.6980600000002</v>
      </c>
      <c r="CK3" s="135">
        <v>964.52654900000005</v>
      </c>
      <c r="CL3" s="135"/>
      <c r="CM3" s="135"/>
      <c r="CN3" s="135"/>
      <c r="CO3" s="135"/>
      <c r="CP3" s="135"/>
      <c r="CQ3" s="135"/>
      <c r="CR3" s="135"/>
      <c r="CS3" s="135"/>
      <c r="CT3" s="135"/>
      <c r="CU3" s="135"/>
      <c r="CV3" s="135"/>
      <c r="CW3" s="135"/>
      <c r="CX3" s="135"/>
    </row>
    <row r="4" spans="2:102" x14ac:dyDescent="0.2">
      <c r="B4" s="15" t="s">
        <v>18</v>
      </c>
      <c r="C4" s="135">
        <v>1180.6227049999998</v>
      </c>
      <c r="D4" s="135">
        <v>1113.1682950000002</v>
      </c>
      <c r="E4" s="135">
        <v>997.36930699999994</v>
      </c>
      <c r="F4" s="135">
        <v>1021.0965200000001</v>
      </c>
      <c r="G4" s="135">
        <v>1026.2967900000001</v>
      </c>
      <c r="H4" s="135">
        <v>1050.422251</v>
      </c>
      <c r="I4" s="135">
        <v>1250.7823330000001</v>
      </c>
      <c r="J4" s="135">
        <v>1491.0630699999999</v>
      </c>
      <c r="K4" s="135">
        <v>1606.366843</v>
      </c>
      <c r="L4" s="135">
        <v>1596.5673069999998</v>
      </c>
      <c r="M4" s="135">
        <v>1433.572799</v>
      </c>
      <c r="N4" s="135">
        <v>1513.6744080000001</v>
      </c>
      <c r="O4" s="135">
        <v>1188.692908</v>
      </c>
      <c r="P4" s="135">
        <v>1075.2804720000001</v>
      </c>
      <c r="Q4" s="135">
        <v>1012.028946</v>
      </c>
      <c r="R4" s="135">
        <v>1022.1524449999999</v>
      </c>
      <c r="S4" s="135">
        <v>1036.811316</v>
      </c>
      <c r="T4" s="135">
        <v>1042.5366670000001</v>
      </c>
      <c r="U4" s="135">
        <v>1245.2020520000001</v>
      </c>
      <c r="V4" s="135">
        <v>1389.194487</v>
      </c>
      <c r="W4" s="135">
        <v>1508.6363090000002</v>
      </c>
      <c r="X4" s="135">
        <v>1478.3560169999998</v>
      </c>
      <c r="Y4" s="135">
        <v>1324.662284</v>
      </c>
      <c r="Z4" s="135">
        <v>1373.4756800000002</v>
      </c>
      <c r="AA4" s="135">
        <v>1125.5390459999999</v>
      </c>
      <c r="AB4" s="135">
        <v>1052.6238860000001</v>
      </c>
      <c r="AC4" s="135">
        <v>955.04816499999981</v>
      </c>
      <c r="AD4" s="135">
        <v>996.11668800000007</v>
      </c>
      <c r="AE4" s="135">
        <v>992.20754499999998</v>
      </c>
      <c r="AF4" s="135">
        <v>1040.4964170000001</v>
      </c>
      <c r="AG4" s="135">
        <v>1208.2419180000002</v>
      </c>
      <c r="AH4" s="135">
        <v>1412.404851</v>
      </c>
      <c r="AI4" s="135">
        <v>1552.719881</v>
      </c>
      <c r="AJ4" s="135">
        <v>1492.9157079999998</v>
      </c>
      <c r="AK4" s="135">
        <v>1399.309902</v>
      </c>
      <c r="AL4" s="135">
        <v>1406.8589460000001</v>
      </c>
      <c r="AM4" s="135">
        <v>1183.0936040000001</v>
      </c>
      <c r="AN4" s="135">
        <v>1034.1574000000001</v>
      </c>
      <c r="AO4" s="135">
        <v>950.52207899999996</v>
      </c>
      <c r="AP4" s="135">
        <v>991.69048400000008</v>
      </c>
      <c r="AQ4" s="135">
        <v>981.29274299999997</v>
      </c>
      <c r="AR4" s="135">
        <v>1054.458486</v>
      </c>
      <c r="AS4" s="135">
        <v>1247.063887</v>
      </c>
      <c r="AT4" s="135">
        <v>1409.030041</v>
      </c>
      <c r="AU4" s="135">
        <v>1579.0404980000001</v>
      </c>
      <c r="AV4" s="135">
        <v>1564.4917840000003</v>
      </c>
      <c r="AW4" s="135">
        <v>1344.6514960000002</v>
      </c>
      <c r="AX4" s="135">
        <v>1315.5777259999998</v>
      </c>
      <c r="AY4" s="135">
        <v>1104.9246979999998</v>
      </c>
      <c r="AZ4" s="135">
        <v>1011.3649700000001</v>
      </c>
      <c r="BA4" s="135">
        <v>938.26497100000006</v>
      </c>
      <c r="BB4" s="135">
        <v>969.63903799999991</v>
      </c>
      <c r="BC4" s="135">
        <v>964.17406100000005</v>
      </c>
      <c r="BD4" s="135">
        <v>998.09581300000002</v>
      </c>
      <c r="BE4" s="135">
        <v>1158.6132440000001</v>
      </c>
      <c r="BF4" s="135">
        <v>1313.4836789999999</v>
      </c>
      <c r="BG4" s="135">
        <v>1514.0159149999997</v>
      </c>
      <c r="BH4" s="135">
        <v>1553.0038010000001</v>
      </c>
      <c r="BI4" s="135">
        <v>1351.126252</v>
      </c>
      <c r="BJ4" s="135">
        <v>1336.562011</v>
      </c>
      <c r="BK4" s="135">
        <v>1114.7650560000002</v>
      </c>
      <c r="BL4" s="135">
        <v>1042.152425</v>
      </c>
      <c r="BM4" s="135">
        <v>930.54081999999994</v>
      </c>
      <c r="BN4" s="135">
        <v>957.9122890000001</v>
      </c>
      <c r="BO4" s="135">
        <v>967.91128700000002</v>
      </c>
      <c r="BP4" s="135">
        <v>1004.7852660000001</v>
      </c>
      <c r="BQ4" s="135">
        <v>1152.8667549999998</v>
      </c>
      <c r="BR4" s="135">
        <v>1395.0584360000003</v>
      </c>
      <c r="BS4" s="135">
        <v>1622.8446239999998</v>
      </c>
      <c r="BT4" s="135">
        <v>1487.7654580000001</v>
      </c>
      <c r="BU4" s="135">
        <v>1249.5051539999999</v>
      </c>
      <c r="BV4" s="135">
        <v>1315.3133120000002</v>
      </c>
      <c r="BW4" s="135">
        <v>1050.3502259999998</v>
      </c>
      <c r="BX4" s="135">
        <v>1019.8754700000001</v>
      </c>
      <c r="BY4" s="135">
        <v>951.53562899999997</v>
      </c>
      <c r="BZ4" s="135">
        <v>967.92140700000004</v>
      </c>
      <c r="CA4" s="135">
        <v>968.92076500000007</v>
      </c>
      <c r="CB4" s="135">
        <v>970.73097699999994</v>
      </c>
      <c r="CC4" s="135">
        <v>1107.203342</v>
      </c>
      <c r="CD4" s="135">
        <v>1244.5735420000001</v>
      </c>
      <c r="CE4" s="135">
        <v>1383.6180099999999</v>
      </c>
      <c r="CF4" s="135">
        <v>1393.3891619999997</v>
      </c>
      <c r="CG4" s="135">
        <v>1330.8576660000001</v>
      </c>
      <c r="CH4" s="135">
        <v>1248.6451500000001</v>
      </c>
      <c r="CI4" s="135">
        <v>1094.657279</v>
      </c>
      <c r="CJ4" s="135">
        <v>1036.7230009999998</v>
      </c>
      <c r="CK4" s="135">
        <v>978.03911299999993</v>
      </c>
      <c r="CL4" s="135"/>
      <c r="CM4" s="135"/>
      <c r="CN4" s="135"/>
      <c r="CO4" s="135"/>
      <c r="CP4" s="135"/>
      <c r="CQ4" s="135"/>
      <c r="CR4" s="135"/>
      <c r="CS4" s="135"/>
      <c r="CT4" s="135"/>
      <c r="CU4" s="135"/>
      <c r="CV4" s="135"/>
      <c r="CW4" s="135"/>
      <c r="CX4" s="135"/>
    </row>
    <row r="5" spans="2:102" x14ac:dyDescent="0.2">
      <c r="B5" s="15" t="s">
        <v>19</v>
      </c>
      <c r="C5" s="135">
        <v>1182.5526819999998</v>
      </c>
      <c r="D5" s="135">
        <v>1112.1754329999999</v>
      </c>
      <c r="E5" s="135">
        <v>994.79748800000004</v>
      </c>
      <c r="F5" s="135">
        <v>1028.6747950000001</v>
      </c>
      <c r="G5" s="135">
        <v>1037.0017129999999</v>
      </c>
      <c r="H5" s="135">
        <v>1059.7788089999999</v>
      </c>
      <c r="I5" s="135">
        <v>1257.337528</v>
      </c>
      <c r="J5" s="135">
        <v>1497.3952799999997</v>
      </c>
      <c r="K5" s="135">
        <v>1610.8497630000002</v>
      </c>
      <c r="L5" s="135">
        <v>1594.0198509999998</v>
      </c>
      <c r="M5" s="135">
        <v>1426.8059530000003</v>
      </c>
      <c r="N5" s="135">
        <v>1506.1910350000001</v>
      </c>
      <c r="O5" s="135">
        <v>1183.0207940000003</v>
      </c>
      <c r="P5" s="135">
        <v>1072.2091120000002</v>
      </c>
      <c r="Q5" s="135">
        <v>1014.0359819999999</v>
      </c>
      <c r="R5" s="135">
        <v>1028.0742979999998</v>
      </c>
      <c r="S5" s="135">
        <v>1047.5217720000001</v>
      </c>
      <c r="T5" s="135">
        <v>1045.838919</v>
      </c>
      <c r="U5" s="135">
        <v>1244.0946890000002</v>
      </c>
      <c r="V5" s="135">
        <v>1382.6239350000001</v>
      </c>
      <c r="W5" s="135">
        <v>1499.3630780000003</v>
      </c>
      <c r="X5" s="135">
        <v>1467.2199969999997</v>
      </c>
      <c r="Y5" s="135">
        <v>1310.7974809999998</v>
      </c>
      <c r="Z5" s="135">
        <v>1364.2136330000001</v>
      </c>
      <c r="AA5" s="135">
        <v>1119.3809020000001</v>
      </c>
      <c r="AB5" s="135">
        <v>1046.6094990000001</v>
      </c>
      <c r="AC5" s="135">
        <v>948.44859999999983</v>
      </c>
      <c r="AD5" s="135">
        <v>987.28916500000003</v>
      </c>
      <c r="AE5" s="135">
        <v>990.21774599999981</v>
      </c>
      <c r="AF5" s="135">
        <v>1046.262956</v>
      </c>
      <c r="AG5" s="135">
        <v>1215.7180210000001</v>
      </c>
      <c r="AH5" s="135">
        <v>1418.3868689999999</v>
      </c>
      <c r="AI5" s="135">
        <v>1558.848694</v>
      </c>
      <c r="AJ5" s="135">
        <v>1495.3187119999998</v>
      </c>
      <c r="AK5" s="135">
        <v>1396.002479</v>
      </c>
      <c r="AL5" s="135">
        <v>1401.3435149999998</v>
      </c>
      <c r="AM5" s="135">
        <v>1169.0564360000001</v>
      </c>
      <c r="AN5" s="135">
        <v>1024.0589160000002</v>
      </c>
      <c r="AO5" s="135">
        <v>944.33307799999977</v>
      </c>
      <c r="AP5" s="135">
        <v>991.77708800000005</v>
      </c>
      <c r="AQ5" s="135">
        <v>981.79567800000007</v>
      </c>
      <c r="AR5" s="135">
        <v>1062.3451600000001</v>
      </c>
      <c r="AS5" s="135">
        <v>1253.9656850000001</v>
      </c>
      <c r="AT5" s="135">
        <v>1413.3359890000002</v>
      </c>
      <c r="AU5" s="135">
        <v>1576.7900450000002</v>
      </c>
      <c r="AV5" s="135">
        <v>1559.4476570000002</v>
      </c>
      <c r="AW5" s="135">
        <v>1327.4574670000002</v>
      </c>
      <c r="AX5" s="135">
        <v>1285.1459859999998</v>
      </c>
      <c r="AY5" s="135">
        <v>1078.6815379999994</v>
      </c>
      <c r="AZ5" s="135">
        <v>988.62073499999997</v>
      </c>
      <c r="BA5" s="135">
        <v>920.1530580000001</v>
      </c>
      <c r="BB5" s="135">
        <v>952.73065299999996</v>
      </c>
      <c r="BC5" s="135">
        <v>961.2668010000001</v>
      </c>
      <c r="BD5" s="135">
        <v>1002.7978959999999</v>
      </c>
      <c r="BE5" s="135">
        <v>1165.4440190000003</v>
      </c>
      <c r="BF5" s="135">
        <v>1317.529387</v>
      </c>
      <c r="BG5" s="135">
        <v>1517.5540629999996</v>
      </c>
      <c r="BH5" s="135">
        <v>1555.977682</v>
      </c>
      <c r="BI5" s="135">
        <v>1345.5090439999999</v>
      </c>
      <c r="BJ5" s="135">
        <v>1326.571839</v>
      </c>
      <c r="BK5" s="135">
        <v>1102.8582140000001</v>
      </c>
      <c r="BL5" s="135">
        <v>1031.5997820000002</v>
      </c>
      <c r="BM5" s="135">
        <v>924.32096199999989</v>
      </c>
      <c r="BN5" s="135">
        <v>952.46477800000014</v>
      </c>
      <c r="BO5" s="135">
        <v>965.56411199999991</v>
      </c>
      <c r="BP5" s="135">
        <v>1009.2493810000002</v>
      </c>
      <c r="BQ5" s="135">
        <v>1158.349082</v>
      </c>
      <c r="BR5" s="135">
        <v>1401.3390000000002</v>
      </c>
      <c r="BS5" s="135">
        <v>1630.1063969999998</v>
      </c>
      <c r="BT5" s="135">
        <v>1490.7173770000004</v>
      </c>
      <c r="BU5" s="135">
        <v>1247.122813</v>
      </c>
      <c r="BV5" s="135">
        <v>1314.1534020000001</v>
      </c>
      <c r="BW5" s="135">
        <v>1048.5811959999999</v>
      </c>
      <c r="BX5" s="135">
        <v>1018.6139760000001</v>
      </c>
      <c r="BY5" s="135">
        <v>944.445379</v>
      </c>
      <c r="BZ5" s="135">
        <v>954.51679000000013</v>
      </c>
      <c r="CA5" s="135">
        <v>961.99269400000014</v>
      </c>
      <c r="CB5" s="135">
        <v>967.44514800000002</v>
      </c>
      <c r="CC5" s="135">
        <v>1104.4475789999999</v>
      </c>
      <c r="CD5" s="135">
        <v>1240.4865750000001</v>
      </c>
      <c r="CE5" s="135">
        <v>1379.6168089999999</v>
      </c>
      <c r="CF5" s="135">
        <v>1389.5787919999998</v>
      </c>
      <c r="CG5" s="135">
        <v>1324.5711380000002</v>
      </c>
      <c r="CH5" s="135">
        <v>1241.4962640000001</v>
      </c>
      <c r="CI5" s="135">
        <v>1089.2878640000004</v>
      </c>
      <c r="CJ5" s="135">
        <v>1027.3246989999998</v>
      </c>
      <c r="CK5" s="135">
        <v>966.90020899999979</v>
      </c>
      <c r="CL5" s="135"/>
      <c r="CM5" s="135"/>
      <c r="CN5" s="135"/>
      <c r="CO5" s="135"/>
      <c r="CP5" s="135"/>
      <c r="CQ5" s="135"/>
      <c r="CR5" s="135"/>
      <c r="CS5" s="135"/>
      <c r="CT5" s="135"/>
      <c r="CU5" s="135"/>
      <c r="CV5" s="135"/>
      <c r="CW5" s="135"/>
      <c r="CX5" s="135"/>
    </row>
    <row r="6" spans="2:102" x14ac:dyDescent="0.2">
      <c r="B6" s="15" t="s">
        <v>20</v>
      </c>
      <c r="C6" s="135">
        <v>1185.9587629999999</v>
      </c>
      <c r="D6" s="135">
        <v>1115.4976710000001</v>
      </c>
      <c r="E6" s="135">
        <v>994.15281699999991</v>
      </c>
      <c r="F6" s="135">
        <v>1031.2756330000002</v>
      </c>
      <c r="G6" s="135">
        <v>1038.46684</v>
      </c>
      <c r="H6" s="135">
        <v>1064.4551119999996</v>
      </c>
      <c r="I6" s="135">
        <v>1264.7477689999998</v>
      </c>
      <c r="J6" s="135">
        <v>1505.0132459999998</v>
      </c>
      <c r="K6" s="135">
        <v>1618.0671640000003</v>
      </c>
      <c r="L6" s="135">
        <v>1596.1563899999996</v>
      </c>
      <c r="M6" s="135">
        <v>1426.196228</v>
      </c>
      <c r="N6" s="135">
        <v>1503.6028590000001</v>
      </c>
      <c r="O6" s="135">
        <v>1184.0212480000002</v>
      </c>
      <c r="P6" s="135">
        <v>1069.5721070000002</v>
      </c>
      <c r="Q6" s="135">
        <v>1011.5303489999997</v>
      </c>
      <c r="R6" s="135">
        <v>1027.2763109999996</v>
      </c>
      <c r="S6" s="135">
        <v>1049.5583370000002</v>
      </c>
      <c r="T6" s="135">
        <v>1046.5946740000002</v>
      </c>
      <c r="U6" s="135">
        <v>1244.3319770000003</v>
      </c>
      <c r="V6" s="135">
        <v>1382.3132949999999</v>
      </c>
      <c r="W6" s="135">
        <v>1497.4724570000001</v>
      </c>
      <c r="X6" s="135">
        <v>1462.3423919999998</v>
      </c>
      <c r="Y6" s="135">
        <v>1306.8252619999998</v>
      </c>
      <c r="Z6" s="135">
        <v>1360.1392660000004</v>
      </c>
      <c r="AA6" s="135">
        <v>1116.8847000000001</v>
      </c>
      <c r="AB6" s="135">
        <v>1042.0177590000001</v>
      </c>
      <c r="AC6" s="135">
        <v>943.06280499999991</v>
      </c>
      <c r="AD6" s="135">
        <v>981.66340600000001</v>
      </c>
      <c r="AE6" s="135">
        <v>987.03550399999995</v>
      </c>
      <c r="AF6" s="135">
        <v>1042.8697390000002</v>
      </c>
      <c r="AG6" s="135">
        <v>1211.0857210000004</v>
      </c>
      <c r="AH6" s="135">
        <v>1414.973962</v>
      </c>
      <c r="AI6" s="135">
        <v>1559.0016989999999</v>
      </c>
      <c r="AJ6" s="135">
        <v>1499.0929689999998</v>
      </c>
      <c r="AK6" s="135">
        <v>1400.652435</v>
      </c>
      <c r="AL6" s="135">
        <v>1403.0876069999999</v>
      </c>
      <c r="AM6" s="135">
        <v>1167.5240839999999</v>
      </c>
      <c r="AN6" s="135">
        <v>1021.3664100000001</v>
      </c>
      <c r="AO6" s="135">
        <v>939.99195899999984</v>
      </c>
      <c r="AP6" s="135">
        <v>990.41006900000002</v>
      </c>
      <c r="AQ6" s="135">
        <v>981.7212310000001</v>
      </c>
      <c r="AR6" s="135">
        <v>1062.8714570000002</v>
      </c>
      <c r="AS6" s="135">
        <v>1254.431409</v>
      </c>
      <c r="AT6" s="135">
        <v>1413.955692</v>
      </c>
      <c r="AU6" s="135">
        <v>1579.592026</v>
      </c>
      <c r="AV6" s="135">
        <v>1561.6495920000002</v>
      </c>
      <c r="AW6" s="135">
        <v>1327.1116120000002</v>
      </c>
      <c r="AX6" s="135">
        <v>1282.2249609999997</v>
      </c>
      <c r="AY6" s="135">
        <v>1071.0471299999995</v>
      </c>
      <c r="AZ6" s="135">
        <v>978.23988799999995</v>
      </c>
      <c r="BA6" s="135">
        <v>906.80455599999993</v>
      </c>
      <c r="BB6" s="135">
        <v>939.10896300000002</v>
      </c>
      <c r="BC6" s="135">
        <v>949.24595700000009</v>
      </c>
      <c r="BD6" s="135">
        <v>996.09650999999997</v>
      </c>
      <c r="BE6" s="135">
        <v>1161.1120950000004</v>
      </c>
      <c r="BF6" s="135">
        <v>1314.548624</v>
      </c>
      <c r="BG6" s="135">
        <v>1519.8730309999994</v>
      </c>
      <c r="BH6" s="135">
        <v>1557.4517949999999</v>
      </c>
      <c r="BI6" s="135">
        <v>1347.5999419999998</v>
      </c>
      <c r="BJ6" s="135">
        <v>1326.5905120000002</v>
      </c>
      <c r="BK6" s="135">
        <v>1099.0341370000001</v>
      </c>
      <c r="BL6" s="135">
        <v>1027.5820440000002</v>
      </c>
      <c r="BM6" s="135">
        <v>916.89503700000012</v>
      </c>
      <c r="BN6" s="135">
        <v>945.80965500000002</v>
      </c>
      <c r="BO6" s="135">
        <v>963.04838199999995</v>
      </c>
      <c r="BP6" s="135">
        <v>1007.2163160000002</v>
      </c>
      <c r="BQ6" s="135">
        <v>1157.74622</v>
      </c>
      <c r="BR6" s="135">
        <v>1401.4293860000002</v>
      </c>
      <c r="BS6" s="135">
        <v>1630.0079819999999</v>
      </c>
      <c r="BT6" s="135">
        <v>1490.2170090000004</v>
      </c>
      <c r="BU6" s="135">
        <v>1245.283903</v>
      </c>
      <c r="BV6" s="135">
        <v>1311.1466310000003</v>
      </c>
      <c r="BW6" s="135">
        <v>1045.5159019999996</v>
      </c>
      <c r="BX6" s="135">
        <v>1014.937282</v>
      </c>
      <c r="BY6" s="135">
        <v>937.20226899999989</v>
      </c>
      <c r="BZ6" s="135">
        <v>947.2305990000001</v>
      </c>
      <c r="CA6" s="135">
        <v>953.75762500000019</v>
      </c>
      <c r="CB6" s="135">
        <v>963.23963299999991</v>
      </c>
      <c r="CC6" s="135">
        <v>1096.853599</v>
      </c>
      <c r="CD6" s="135">
        <v>1234.1265550000003</v>
      </c>
      <c r="CE6" s="135">
        <v>1373.6045359999998</v>
      </c>
      <c r="CF6" s="135">
        <v>1385.046887</v>
      </c>
      <c r="CG6" s="135">
        <v>1320.4053760000002</v>
      </c>
      <c r="CH6" s="135">
        <v>1237.7600010000001</v>
      </c>
      <c r="CI6" s="135">
        <v>1084.4979790000002</v>
      </c>
      <c r="CJ6" s="135">
        <v>1022.7539159999998</v>
      </c>
      <c r="CK6" s="135">
        <v>959.0443879999998</v>
      </c>
      <c r="CL6" s="135"/>
      <c r="CM6" s="135"/>
      <c r="CN6" s="135"/>
      <c r="CO6" s="135"/>
      <c r="CP6" s="135"/>
      <c r="CQ6" s="135"/>
      <c r="CR6" s="135"/>
      <c r="CS6" s="135"/>
      <c r="CT6" s="135"/>
      <c r="CU6" s="135"/>
      <c r="CV6" s="135"/>
      <c r="CW6" s="135"/>
      <c r="CX6" s="135"/>
    </row>
    <row r="7" spans="2:102" x14ac:dyDescent="0.2">
      <c r="B7" s="15" t="s">
        <v>21</v>
      </c>
      <c r="C7" s="135">
        <v>1195.831187</v>
      </c>
      <c r="D7" s="135">
        <v>1121.0398459999999</v>
      </c>
      <c r="E7" s="135">
        <v>999.34642099999996</v>
      </c>
      <c r="F7" s="135">
        <v>1036.3536040000001</v>
      </c>
      <c r="G7" s="135">
        <v>1043.7497290000001</v>
      </c>
      <c r="H7" s="135">
        <v>1070.0567109999997</v>
      </c>
      <c r="I7" s="135">
        <v>1271.6738669999997</v>
      </c>
      <c r="J7" s="135">
        <v>1513.4499939999996</v>
      </c>
      <c r="K7" s="135">
        <v>1622.7865070000005</v>
      </c>
      <c r="L7" s="135">
        <v>1599.6678159999999</v>
      </c>
      <c r="M7" s="135">
        <v>1432.0094670000001</v>
      </c>
      <c r="N7" s="135">
        <v>1506.9850670000003</v>
      </c>
      <c r="O7" s="135">
        <v>1184.7702580000002</v>
      </c>
      <c r="P7" s="135">
        <v>1068.0227550000002</v>
      </c>
      <c r="Q7" s="135">
        <v>1008.5969399999997</v>
      </c>
      <c r="R7" s="135">
        <v>1028.2999289999996</v>
      </c>
      <c r="S7" s="135">
        <v>1050.0533519999999</v>
      </c>
      <c r="T7" s="135">
        <v>1046.6308300000003</v>
      </c>
      <c r="U7" s="135">
        <v>1242.6034340000003</v>
      </c>
      <c r="V7" s="135">
        <v>1382.216531</v>
      </c>
      <c r="W7" s="135">
        <v>1495.3229750000003</v>
      </c>
      <c r="X7" s="135">
        <v>1461.4405269999997</v>
      </c>
      <c r="Y7" s="135">
        <v>1306.1747109999999</v>
      </c>
      <c r="Z7" s="135">
        <v>1358.3098960000002</v>
      </c>
      <c r="AA7" s="135">
        <v>1116.8847000000001</v>
      </c>
      <c r="AB7" s="135">
        <v>1037.3822980000002</v>
      </c>
      <c r="AC7" s="135">
        <v>943.15032199999996</v>
      </c>
      <c r="AD7" s="135">
        <v>981.91874799999994</v>
      </c>
      <c r="AE7" s="135">
        <v>984.80184899999995</v>
      </c>
      <c r="AF7" s="135">
        <v>1038.3503890000002</v>
      </c>
      <c r="AG7" s="135">
        <v>1206.6300930000004</v>
      </c>
      <c r="AH7" s="135">
        <v>1410.040939</v>
      </c>
      <c r="AI7" s="135">
        <v>1553.1548580000001</v>
      </c>
      <c r="AJ7" s="135">
        <v>1493.6053419999996</v>
      </c>
      <c r="AK7" s="135">
        <v>1396.0632169999999</v>
      </c>
      <c r="AL7" s="135">
        <v>1400.4098529999999</v>
      </c>
      <c r="AM7" s="135">
        <v>1166.9565759999996</v>
      </c>
      <c r="AN7" s="135">
        <v>1021.5734610000001</v>
      </c>
      <c r="AO7" s="135">
        <v>939.31978099999992</v>
      </c>
      <c r="AP7" s="135">
        <v>990.69521700000007</v>
      </c>
      <c r="AQ7" s="135">
        <v>979.80179400000009</v>
      </c>
      <c r="AR7" s="135">
        <v>1061.1740700000003</v>
      </c>
      <c r="AS7" s="135">
        <v>1254.4450079999999</v>
      </c>
      <c r="AT7" s="135">
        <v>1414.0600460000001</v>
      </c>
      <c r="AU7" s="135">
        <v>1581.6975180000002</v>
      </c>
      <c r="AV7" s="135">
        <v>1562.6775930000003</v>
      </c>
      <c r="AW7" s="135">
        <v>1327.2564830000001</v>
      </c>
      <c r="AX7" s="135">
        <v>1282.6330299999997</v>
      </c>
      <c r="AY7" s="135">
        <v>1069.1367089999994</v>
      </c>
      <c r="AZ7" s="135">
        <v>978.37877299999991</v>
      </c>
      <c r="BA7" s="135">
        <v>905.24889899999994</v>
      </c>
      <c r="BB7" s="135">
        <v>936.12984199999994</v>
      </c>
      <c r="BC7" s="135">
        <v>944.98074999999994</v>
      </c>
      <c r="BD7" s="135">
        <v>988.57413900000006</v>
      </c>
      <c r="BE7" s="135">
        <v>1153.3570740000005</v>
      </c>
      <c r="BF7" s="135">
        <v>1304.6381670000001</v>
      </c>
      <c r="BG7" s="135">
        <v>1512.3563319999994</v>
      </c>
      <c r="BH7" s="135">
        <v>1550.5077699999999</v>
      </c>
      <c r="BI7" s="135">
        <v>1340.5151199999998</v>
      </c>
      <c r="BJ7" s="135">
        <v>1321.1350750000001</v>
      </c>
      <c r="BK7" s="135">
        <v>1092.672881</v>
      </c>
      <c r="BL7" s="135">
        <v>1023.0521090000004</v>
      </c>
      <c r="BM7" s="135">
        <v>910.97805700000015</v>
      </c>
      <c r="BN7" s="135">
        <v>940.22827599999994</v>
      </c>
      <c r="BO7" s="135">
        <v>956.82159899999999</v>
      </c>
      <c r="BP7" s="135">
        <v>1002.3009840000002</v>
      </c>
      <c r="BQ7" s="135">
        <v>1152.0597809999999</v>
      </c>
      <c r="BR7" s="135">
        <v>1395.755885</v>
      </c>
      <c r="BS7" s="135">
        <v>1626.3080329999998</v>
      </c>
      <c r="BT7" s="135">
        <v>1486.1541000000004</v>
      </c>
      <c r="BU7" s="135">
        <v>1240.5715579999999</v>
      </c>
      <c r="BV7" s="135">
        <v>1305.2695630000001</v>
      </c>
      <c r="BW7" s="135">
        <v>1037.3856369999996</v>
      </c>
      <c r="BX7" s="135">
        <v>1007.8327240000001</v>
      </c>
      <c r="BY7" s="135">
        <v>930.63307199999986</v>
      </c>
      <c r="BZ7" s="135">
        <v>941.69937500000015</v>
      </c>
      <c r="CA7" s="135">
        <v>947.6308190000002</v>
      </c>
      <c r="CB7" s="135">
        <v>956.33759799999984</v>
      </c>
      <c r="CC7" s="135">
        <v>1089.9429580000001</v>
      </c>
      <c r="CD7" s="135">
        <v>1226.8277840000003</v>
      </c>
      <c r="CE7" s="135">
        <v>1365.6374789999998</v>
      </c>
      <c r="CF7" s="135">
        <v>1375.5696310000001</v>
      </c>
      <c r="CG7" s="135">
        <v>1312.4499720000001</v>
      </c>
      <c r="CH7" s="135">
        <v>1231.4331180000001</v>
      </c>
      <c r="CI7" s="135">
        <v>1078.3673890000002</v>
      </c>
      <c r="CJ7" s="135">
        <v>1016.9220459999998</v>
      </c>
      <c r="CK7" s="135">
        <v>952.78919299999973</v>
      </c>
      <c r="CL7" s="135"/>
      <c r="CM7" s="135"/>
      <c r="CN7" s="135"/>
      <c r="CO7" s="135"/>
      <c r="CP7" s="135"/>
      <c r="CQ7" s="135"/>
      <c r="CR7" s="135"/>
      <c r="CS7" s="135"/>
      <c r="CT7" s="135"/>
      <c r="CU7" s="135"/>
      <c r="CV7" s="135"/>
      <c r="CW7" s="135"/>
      <c r="CX7" s="135"/>
    </row>
    <row r="8" spans="2:102" x14ac:dyDescent="0.2">
      <c r="B8" s="15" t="s">
        <v>22</v>
      </c>
      <c r="C8" s="135">
        <v>1197.6719269999999</v>
      </c>
      <c r="D8" s="135">
        <v>1122.9247189999999</v>
      </c>
      <c r="E8" s="135">
        <v>1001.850786</v>
      </c>
      <c r="F8" s="135">
        <v>1039.6829010000001</v>
      </c>
      <c r="G8" s="135">
        <v>1046.0001470000002</v>
      </c>
      <c r="H8" s="135">
        <v>1069.3796299999997</v>
      </c>
      <c r="I8" s="135">
        <v>1273.3715079999999</v>
      </c>
      <c r="J8" s="135">
        <v>1516.5323709999998</v>
      </c>
      <c r="K8" s="135">
        <v>1625.1874160000004</v>
      </c>
      <c r="L8" s="135">
        <v>1602.9583149999999</v>
      </c>
      <c r="M8" s="135">
        <v>1439.977543</v>
      </c>
      <c r="N8" s="135">
        <v>1509.2668750000005</v>
      </c>
      <c r="O8" s="135">
        <v>1188.4067170000001</v>
      </c>
      <c r="P8" s="135">
        <v>1067.941523</v>
      </c>
      <c r="Q8" s="135">
        <v>1008.8932469999997</v>
      </c>
      <c r="R8" s="135">
        <v>1028.2022119999995</v>
      </c>
      <c r="S8" s="135">
        <v>1051.124108</v>
      </c>
      <c r="T8" s="135">
        <v>1048.5010870000001</v>
      </c>
      <c r="U8" s="135">
        <v>1243.7311340000003</v>
      </c>
      <c r="V8" s="135">
        <v>1382.776627</v>
      </c>
      <c r="W8" s="135">
        <v>1493.2422640000004</v>
      </c>
      <c r="X8" s="135">
        <v>1458.2111429999998</v>
      </c>
      <c r="Y8" s="135">
        <v>1300.209071</v>
      </c>
      <c r="Z8" s="135">
        <v>1353.6012410000001</v>
      </c>
      <c r="AA8" s="135">
        <v>1112.3078619999999</v>
      </c>
      <c r="AB8" s="135">
        <v>1034.9381080000003</v>
      </c>
      <c r="AC8" s="135">
        <v>940.99676199999988</v>
      </c>
      <c r="AD8" s="135">
        <v>979.76642199999981</v>
      </c>
      <c r="AE8" s="135">
        <v>983.3970529999998</v>
      </c>
      <c r="AF8" s="135">
        <v>1036.2218020000003</v>
      </c>
      <c r="AG8" s="135">
        <v>1204.5069230000004</v>
      </c>
      <c r="AH8" s="135">
        <v>1404.5970400000001</v>
      </c>
      <c r="AI8" s="135">
        <v>1547.1345350000001</v>
      </c>
      <c r="AJ8" s="135">
        <v>1488.1683779999996</v>
      </c>
      <c r="AK8" s="135">
        <v>1389.398029</v>
      </c>
      <c r="AL8" s="135">
        <v>1393.1047769999998</v>
      </c>
      <c r="AM8" s="135">
        <v>1159.9896919999999</v>
      </c>
      <c r="AN8" s="135">
        <v>1014.4279009999999</v>
      </c>
      <c r="AO8" s="135">
        <v>930.72415599999999</v>
      </c>
      <c r="AP8" s="135">
        <v>982.86025400000005</v>
      </c>
      <c r="AQ8" s="135">
        <v>974.99097400000028</v>
      </c>
      <c r="AR8" s="135">
        <v>1057.3664810000002</v>
      </c>
      <c r="AS8" s="135">
        <v>1251.1006620000001</v>
      </c>
      <c r="AT8" s="135">
        <v>1410.802488</v>
      </c>
      <c r="AU8" s="135">
        <v>1579.3581660000002</v>
      </c>
      <c r="AV8" s="135">
        <v>1560.5692460000002</v>
      </c>
      <c r="AW8" s="135">
        <v>1324.5666999999999</v>
      </c>
      <c r="AX8" s="135">
        <v>1280.0409969999998</v>
      </c>
      <c r="AY8" s="135">
        <v>1066.1955539999992</v>
      </c>
      <c r="AZ8" s="135">
        <v>975.47213099999999</v>
      </c>
      <c r="BA8" s="135">
        <v>903.34672099999989</v>
      </c>
      <c r="BB8" s="135">
        <v>934.25409400000001</v>
      </c>
      <c r="BC8" s="135">
        <v>943.98246099999994</v>
      </c>
      <c r="BD8" s="135">
        <v>986.69334200000003</v>
      </c>
      <c r="BE8" s="135">
        <v>1152.7739660000004</v>
      </c>
      <c r="BF8" s="135">
        <v>1304.6795010000001</v>
      </c>
      <c r="BG8" s="135">
        <v>1512.6727779999994</v>
      </c>
      <c r="BH8" s="135">
        <v>1550.8550010000001</v>
      </c>
      <c r="BI8" s="135">
        <v>1339.6378789999999</v>
      </c>
      <c r="BJ8" s="135">
        <v>1318.5247210000002</v>
      </c>
      <c r="BK8" s="135">
        <v>1090.983884</v>
      </c>
      <c r="BL8" s="135">
        <v>1023.1213120000003</v>
      </c>
      <c r="BM8" s="135">
        <v>910.28727700000013</v>
      </c>
      <c r="BN8" s="135">
        <v>940.18025000000011</v>
      </c>
      <c r="BO8" s="135">
        <v>955.57685200000003</v>
      </c>
      <c r="BP8" s="135">
        <v>1001.3787940000002</v>
      </c>
      <c r="BQ8" s="135">
        <v>1150.9051899999999</v>
      </c>
      <c r="BR8" s="135">
        <v>1395.01082</v>
      </c>
      <c r="BS8" s="135">
        <v>1625.0007519999999</v>
      </c>
      <c r="BT8" s="135">
        <v>1484.8954660000004</v>
      </c>
      <c r="BU8" s="135">
        <v>1238.1223499999999</v>
      </c>
      <c r="BV8" s="135">
        <v>1301.6252750000001</v>
      </c>
      <c r="BW8" s="135">
        <v>1035.1662729999994</v>
      </c>
      <c r="BX8" s="135">
        <v>1005.913758</v>
      </c>
      <c r="BY8" s="135">
        <v>928.57870499999967</v>
      </c>
      <c r="BZ8" s="135">
        <v>941.87491</v>
      </c>
      <c r="CA8" s="135">
        <v>947.62039900000013</v>
      </c>
      <c r="CB8" s="135">
        <v>956.36671799999988</v>
      </c>
      <c r="CC8" s="135">
        <v>1090.0776989999999</v>
      </c>
      <c r="CD8" s="135">
        <v>1226.9426440000004</v>
      </c>
      <c r="CE8" s="135">
        <v>1365.8669119999997</v>
      </c>
      <c r="CF8" s="135">
        <v>1374.2053920000001</v>
      </c>
      <c r="CG8" s="135">
        <v>1311.7165130000003</v>
      </c>
      <c r="CH8" s="135">
        <v>1229.8111890000002</v>
      </c>
      <c r="CI8" s="135">
        <v>1076.4541550000004</v>
      </c>
      <c r="CJ8" s="135">
        <v>1014.2983669999998</v>
      </c>
      <c r="CK8" s="135">
        <v>949.56233499999996</v>
      </c>
      <c r="CL8" s="135"/>
      <c r="CM8" s="135"/>
      <c r="CN8" s="135"/>
      <c r="CO8" s="135"/>
      <c r="CP8" s="135"/>
      <c r="CQ8" s="135"/>
      <c r="CR8" s="135"/>
      <c r="CS8" s="135"/>
      <c r="CT8" s="135"/>
      <c r="CU8" s="135"/>
      <c r="CV8" s="135"/>
      <c r="CW8" s="135"/>
      <c r="CX8" s="135"/>
    </row>
    <row r="9" spans="2:102" x14ac:dyDescent="0.2">
      <c r="B9" s="15" t="s">
        <v>23</v>
      </c>
      <c r="C9" s="135">
        <f>C8</f>
        <v>1197.6719269999999</v>
      </c>
      <c r="D9" s="135">
        <f t="shared" ref="D9:BO9" si="0">D8</f>
        <v>1122.9247189999999</v>
      </c>
      <c r="E9" s="135">
        <f t="shared" si="0"/>
        <v>1001.850786</v>
      </c>
      <c r="F9" s="135">
        <f t="shared" si="0"/>
        <v>1039.6829010000001</v>
      </c>
      <c r="G9" s="135">
        <f t="shared" si="0"/>
        <v>1046.0001470000002</v>
      </c>
      <c r="H9" s="135">
        <f t="shared" si="0"/>
        <v>1069.3796299999997</v>
      </c>
      <c r="I9" s="135">
        <f t="shared" si="0"/>
        <v>1273.3715079999999</v>
      </c>
      <c r="J9" s="135">
        <f t="shared" si="0"/>
        <v>1516.5323709999998</v>
      </c>
      <c r="K9" s="135">
        <f t="shared" si="0"/>
        <v>1625.1874160000004</v>
      </c>
      <c r="L9" s="135">
        <f t="shared" si="0"/>
        <v>1602.9583149999999</v>
      </c>
      <c r="M9" s="135">
        <f t="shared" si="0"/>
        <v>1439.977543</v>
      </c>
      <c r="N9" s="135">
        <f t="shared" si="0"/>
        <v>1509.2668750000005</v>
      </c>
      <c r="O9" s="135">
        <f t="shared" si="0"/>
        <v>1188.4067170000001</v>
      </c>
      <c r="P9" s="135">
        <f t="shared" si="0"/>
        <v>1067.941523</v>
      </c>
      <c r="Q9" s="135">
        <f t="shared" si="0"/>
        <v>1008.8932469999997</v>
      </c>
      <c r="R9" s="135">
        <f t="shared" si="0"/>
        <v>1028.2022119999995</v>
      </c>
      <c r="S9" s="135">
        <f t="shared" si="0"/>
        <v>1051.124108</v>
      </c>
      <c r="T9" s="135">
        <f t="shared" si="0"/>
        <v>1048.5010870000001</v>
      </c>
      <c r="U9" s="135">
        <f t="shared" si="0"/>
        <v>1243.7311340000003</v>
      </c>
      <c r="V9" s="135">
        <f t="shared" si="0"/>
        <v>1382.776627</v>
      </c>
      <c r="W9" s="135">
        <f t="shared" si="0"/>
        <v>1493.2422640000004</v>
      </c>
      <c r="X9" s="135">
        <f t="shared" si="0"/>
        <v>1458.2111429999998</v>
      </c>
      <c r="Y9" s="135">
        <f t="shared" si="0"/>
        <v>1300.209071</v>
      </c>
      <c r="Z9" s="135">
        <f t="shared" si="0"/>
        <v>1353.6012410000001</v>
      </c>
      <c r="AA9" s="135">
        <f t="shared" si="0"/>
        <v>1112.3078619999999</v>
      </c>
      <c r="AB9" s="135">
        <f t="shared" si="0"/>
        <v>1034.9381080000003</v>
      </c>
      <c r="AC9" s="135">
        <f t="shared" si="0"/>
        <v>940.99676199999988</v>
      </c>
      <c r="AD9" s="135">
        <f t="shared" si="0"/>
        <v>979.76642199999981</v>
      </c>
      <c r="AE9" s="135">
        <f t="shared" si="0"/>
        <v>983.3970529999998</v>
      </c>
      <c r="AF9" s="135">
        <f t="shared" si="0"/>
        <v>1036.2218020000003</v>
      </c>
      <c r="AG9" s="135">
        <f t="shared" si="0"/>
        <v>1204.5069230000004</v>
      </c>
      <c r="AH9" s="135">
        <f t="shared" si="0"/>
        <v>1404.5970400000001</v>
      </c>
      <c r="AI9" s="135">
        <f t="shared" si="0"/>
        <v>1547.1345350000001</v>
      </c>
      <c r="AJ9" s="135">
        <f t="shared" si="0"/>
        <v>1488.1683779999996</v>
      </c>
      <c r="AK9" s="135">
        <f t="shared" si="0"/>
        <v>1389.398029</v>
      </c>
      <c r="AL9" s="135">
        <f t="shared" si="0"/>
        <v>1393.1047769999998</v>
      </c>
      <c r="AM9" s="135">
        <f t="shared" si="0"/>
        <v>1159.9896919999999</v>
      </c>
      <c r="AN9" s="135">
        <f t="shared" si="0"/>
        <v>1014.4279009999999</v>
      </c>
      <c r="AO9" s="135">
        <f t="shared" si="0"/>
        <v>930.72415599999999</v>
      </c>
      <c r="AP9" s="135">
        <f t="shared" si="0"/>
        <v>982.86025400000005</v>
      </c>
      <c r="AQ9" s="135">
        <f t="shared" si="0"/>
        <v>974.99097400000028</v>
      </c>
      <c r="AR9" s="135">
        <f t="shared" si="0"/>
        <v>1057.3664810000002</v>
      </c>
      <c r="AS9" s="135">
        <f t="shared" si="0"/>
        <v>1251.1006620000001</v>
      </c>
      <c r="AT9" s="135">
        <f t="shared" si="0"/>
        <v>1410.802488</v>
      </c>
      <c r="AU9" s="135">
        <f t="shared" si="0"/>
        <v>1579.3581660000002</v>
      </c>
      <c r="AV9" s="135">
        <f t="shared" si="0"/>
        <v>1560.5692460000002</v>
      </c>
      <c r="AW9" s="135">
        <f t="shared" si="0"/>
        <v>1324.5666999999999</v>
      </c>
      <c r="AX9" s="135">
        <f t="shared" si="0"/>
        <v>1280.0409969999998</v>
      </c>
      <c r="AY9" s="135">
        <f t="shared" si="0"/>
        <v>1066.1955539999992</v>
      </c>
      <c r="AZ9" s="135">
        <f t="shared" si="0"/>
        <v>975.47213099999999</v>
      </c>
      <c r="BA9" s="135">
        <f t="shared" si="0"/>
        <v>903.34672099999989</v>
      </c>
      <c r="BB9" s="135">
        <f t="shared" si="0"/>
        <v>934.25409400000001</v>
      </c>
      <c r="BC9" s="135">
        <f t="shared" si="0"/>
        <v>943.98246099999994</v>
      </c>
      <c r="BD9" s="135">
        <f t="shared" si="0"/>
        <v>986.69334200000003</v>
      </c>
      <c r="BE9" s="135">
        <f t="shared" si="0"/>
        <v>1152.7739660000004</v>
      </c>
      <c r="BF9" s="135">
        <f t="shared" si="0"/>
        <v>1304.6795010000001</v>
      </c>
      <c r="BG9" s="135">
        <f t="shared" si="0"/>
        <v>1512.6727779999994</v>
      </c>
      <c r="BH9" s="135">
        <f t="shared" si="0"/>
        <v>1550.8550010000001</v>
      </c>
      <c r="BI9" s="135">
        <f t="shared" si="0"/>
        <v>1339.6378789999999</v>
      </c>
      <c r="BJ9" s="135">
        <f t="shared" si="0"/>
        <v>1318.5247210000002</v>
      </c>
      <c r="BK9" s="135">
        <f t="shared" si="0"/>
        <v>1090.983884</v>
      </c>
      <c r="BL9" s="135">
        <f t="shared" si="0"/>
        <v>1023.1213120000003</v>
      </c>
      <c r="BM9" s="135">
        <f t="shared" si="0"/>
        <v>910.28727700000013</v>
      </c>
      <c r="BN9" s="135">
        <f t="shared" si="0"/>
        <v>940.18025000000011</v>
      </c>
      <c r="BO9" s="135">
        <f t="shared" si="0"/>
        <v>955.57685200000003</v>
      </c>
      <c r="BP9" s="135">
        <f t="shared" ref="BP9:CK9" si="1">BP8</f>
        <v>1001.3787940000002</v>
      </c>
      <c r="BQ9" s="135">
        <f t="shared" si="1"/>
        <v>1150.9051899999999</v>
      </c>
      <c r="BR9" s="135">
        <f t="shared" si="1"/>
        <v>1395.01082</v>
      </c>
      <c r="BS9" s="135">
        <f t="shared" si="1"/>
        <v>1625.0007519999999</v>
      </c>
      <c r="BT9" s="135">
        <f t="shared" si="1"/>
        <v>1484.8954660000004</v>
      </c>
      <c r="BU9" s="135">
        <f t="shared" si="1"/>
        <v>1238.1223499999999</v>
      </c>
      <c r="BV9" s="135">
        <f t="shared" si="1"/>
        <v>1301.6252750000001</v>
      </c>
      <c r="BW9" s="135">
        <f t="shared" si="1"/>
        <v>1035.1662729999994</v>
      </c>
      <c r="BX9" s="135">
        <f t="shared" si="1"/>
        <v>1005.913758</v>
      </c>
      <c r="BY9" s="135">
        <f t="shared" si="1"/>
        <v>928.57870499999967</v>
      </c>
      <c r="BZ9" s="135">
        <f t="shared" si="1"/>
        <v>941.87491</v>
      </c>
      <c r="CA9" s="135">
        <f t="shared" si="1"/>
        <v>947.62039900000013</v>
      </c>
      <c r="CB9" s="135">
        <f t="shared" si="1"/>
        <v>956.36671799999988</v>
      </c>
      <c r="CC9" s="135">
        <f t="shared" si="1"/>
        <v>1090.0776989999999</v>
      </c>
      <c r="CD9" s="135">
        <f t="shared" si="1"/>
        <v>1226.9426440000004</v>
      </c>
      <c r="CE9" s="135">
        <f t="shared" si="1"/>
        <v>1365.8669119999997</v>
      </c>
      <c r="CF9" s="135">
        <f t="shared" si="1"/>
        <v>1374.2053920000001</v>
      </c>
      <c r="CG9" s="135">
        <f t="shared" si="1"/>
        <v>1311.7165130000003</v>
      </c>
      <c r="CH9" s="135">
        <f t="shared" si="1"/>
        <v>1229.8111890000002</v>
      </c>
      <c r="CI9" s="135">
        <f t="shared" si="1"/>
        <v>1076.4541550000004</v>
      </c>
      <c r="CJ9" s="135">
        <f t="shared" si="1"/>
        <v>1014.2983669999998</v>
      </c>
      <c r="CK9" s="135">
        <f t="shared" si="1"/>
        <v>949.56233499999996</v>
      </c>
      <c r="CL9" s="135"/>
      <c r="CM9" s="135"/>
      <c r="CN9" s="135"/>
      <c r="CO9" s="135"/>
      <c r="CP9" s="135"/>
      <c r="CQ9" s="135"/>
      <c r="CR9" s="135"/>
      <c r="CS9" s="135"/>
      <c r="CT9" s="135"/>
      <c r="CU9" s="135"/>
      <c r="CV9" s="135"/>
      <c r="CW9" s="135"/>
      <c r="CX9" s="135"/>
    </row>
    <row r="10" spans="2:10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x14ac:dyDescent="0.2">
      <c r="B12" s="21" t="s">
        <v>24</v>
      </c>
      <c r="C12" s="22">
        <f>SUM(C9,C14)</f>
        <v>2219.4765774999996</v>
      </c>
      <c r="D12" s="22">
        <f t="shared" ref="D12:BO12" si="2">SUM(D9,D14)</f>
        <v>2124.6856358800001</v>
      </c>
      <c r="E12" s="22">
        <f t="shared" si="2"/>
        <v>2003.81227992</v>
      </c>
      <c r="F12" s="22">
        <f t="shared" si="2"/>
        <v>2036.2506355</v>
      </c>
      <c r="G12" s="22">
        <f t="shared" si="2"/>
        <v>2022.2311584400002</v>
      </c>
      <c r="H12" s="22">
        <f t="shared" si="2"/>
        <v>2086.1360138999999</v>
      </c>
      <c r="I12" s="22">
        <f t="shared" si="2"/>
        <v>2305.60975022</v>
      </c>
      <c r="J12" s="22">
        <f t="shared" si="2"/>
        <v>2581.1872660199997</v>
      </c>
      <c r="K12" s="22">
        <f t="shared" si="2"/>
        <v>2591.6600621800008</v>
      </c>
      <c r="L12" s="22">
        <f t="shared" si="2"/>
        <v>2659.3283622199997</v>
      </c>
      <c r="M12" s="22">
        <f t="shared" si="2"/>
        <v>2428.6197354999999</v>
      </c>
      <c r="N12" s="22">
        <f t="shared" si="2"/>
        <v>2601.0606921800008</v>
      </c>
      <c r="O12" s="22">
        <f t="shared" si="2"/>
        <v>2139.8015363266668</v>
      </c>
      <c r="P12" s="22">
        <f t="shared" si="2"/>
        <v>2064.1097516666669</v>
      </c>
      <c r="Q12" s="22">
        <f t="shared" si="2"/>
        <v>1998.4644606666666</v>
      </c>
      <c r="R12" s="22">
        <f t="shared" si="2"/>
        <v>2030.994572666666</v>
      </c>
      <c r="S12" s="22">
        <f t="shared" si="2"/>
        <v>2010.6942399666666</v>
      </c>
      <c r="T12" s="22">
        <f t="shared" si="2"/>
        <v>2035.3673555266669</v>
      </c>
      <c r="U12" s="22">
        <f t="shared" si="2"/>
        <v>2268.2007954266669</v>
      </c>
      <c r="V12" s="22">
        <f t="shared" si="2"/>
        <v>2420.1417197266669</v>
      </c>
      <c r="W12" s="22">
        <f t="shared" si="2"/>
        <v>2418.396361666667</v>
      </c>
      <c r="X12" s="22">
        <f t="shared" si="2"/>
        <v>2496.2037476666665</v>
      </c>
      <c r="Y12" s="22">
        <f t="shared" si="2"/>
        <v>2247.5446296666669</v>
      </c>
      <c r="Z12" s="22">
        <f t="shared" si="2"/>
        <v>2397.8179176666672</v>
      </c>
      <c r="AA12" s="22">
        <f t="shared" si="2"/>
        <v>2051.4911235999998</v>
      </c>
      <c r="AB12" s="22">
        <f t="shared" si="2"/>
        <v>2015.5824350000003</v>
      </c>
      <c r="AC12" s="22">
        <f t="shared" si="2"/>
        <v>1904.7929857399999</v>
      </c>
      <c r="AD12" s="22">
        <f t="shared" si="2"/>
        <v>1941.18139</v>
      </c>
      <c r="AE12" s="22">
        <f t="shared" si="2"/>
        <v>1936.2689119999998</v>
      </c>
      <c r="AF12" s="22">
        <f t="shared" si="2"/>
        <v>1999.9983180000004</v>
      </c>
      <c r="AG12" s="22">
        <f t="shared" si="2"/>
        <v>2235.7577040000006</v>
      </c>
      <c r="AH12" s="22">
        <f t="shared" si="2"/>
        <v>2430.5748460000004</v>
      </c>
      <c r="AI12" s="22">
        <f t="shared" si="2"/>
        <v>2476.3699990000005</v>
      </c>
      <c r="AJ12" s="22">
        <f t="shared" si="2"/>
        <v>2529.8990939999994</v>
      </c>
      <c r="AK12" s="22">
        <f t="shared" si="2"/>
        <v>2374.9896119999999</v>
      </c>
      <c r="AL12" s="22">
        <f t="shared" si="2"/>
        <v>2383.8437509999999</v>
      </c>
      <c r="AM12" s="22">
        <f t="shared" si="2"/>
        <v>2152.1268462499997</v>
      </c>
      <c r="AN12" s="22">
        <f t="shared" si="2"/>
        <v>1962.4558822499998</v>
      </c>
      <c r="AO12" s="22">
        <f t="shared" si="2"/>
        <v>1869.0404322500001</v>
      </c>
      <c r="AP12" s="22">
        <f t="shared" si="2"/>
        <v>1946.44948325</v>
      </c>
      <c r="AQ12" s="22">
        <f t="shared" si="2"/>
        <v>1868.5100962500005</v>
      </c>
      <c r="AR12" s="22">
        <f t="shared" si="2"/>
        <v>2001.2722212500003</v>
      </c>
      <c r="AS12" s="22">
        <f t="shared" si="2"/>
        <v>2231.0103802500003</v>
      </c>
      <c r="AT12" s="22">
        <f t="shared" si="2"/>
        <v>2348.5049038500001</v>
      </c>
      <c r="AU12" s="22">
        <f t="shared" si="2"/>
        <v>2449.6688922499998</v>
      </c>
      <c r="AV12" s="22">
        <f t="shared" si="2"/>
        <v>2496.5931382500003</v>
      </c>
      <c r="AW12" s="22">
        <f t="shared" si="2"/>
        <v>2186.86820025</v>
      </c>
      <c r="AX12" s="22">
        <f t="shared" si="2"/>
        <v>2196.3591671300001</v>
      </c>
      <c r="AY12" s="22">
        <f t="shared" si="2"/>
        <v>1897.3663017499994</v>
      </c>
      <c r="AZ12" s="22">
        <f t="shared" si="2"/>
        <v>1815.8522157499999</v>
      </c>
      <c r="BA12" s="22">
        <f t="shared" si="2"/>
        <v>1768.32581469</v>
      </c>
      <c r="BB12" s="22">
        <f t="shared" si="2"/>
        <v>1815.4541977499998</v>
      </c>
      <c r="BC12" s="22">
        <f t="shared" si="2"/>
        <v>1776.6176707499999</v>
      </c>
      <c r="BD12" s="22">
        <f t="shared" si="2"/>
        <v>1863.88978675</v>
      </c>
      <c r="BE12" s="22">
        <f t="shared" si="2"/>
        <v>2065.9642136900006</v>
      </c>
      <c r="BF12" s="22">
        <f t="shared" si="2"/>
        <v>2214.6429647499999</v>
      </c>
      <c r="BG12" s="22">
        <f t="shared" si="2"/>
        <v>2384.2146077499992</v>
      </c>
      <c r="BH12" s="22">
        <f t="shared" si="2"/>
        <v>2493.9462437500001</v>
      </c>
      <c r="BI12" s="22">
        <f t="shared" si="2"/>
        <v>2218.9343865299998</v>
      </c>
      <c r="BJ12" s="22">
        <f t="shared" si="2"/>
        <v>2277.5106837500007</v>
      </c>
      <c r="BK12" s="22">
        <f t="shared" si="2"/>
        <v>1945.2409057500004</v>
      </c>
      <c r="BL12" s="22">
        <f t="shared" si="2"/>
        <v>1907.9207927500001</v>
      </c>
      <c r="BM12" s="22">
        <f t="shared" si="2"/>
        <v>1789.2475597499997</v>
      </c>
      <c r="BN12" s="22">
        <f t="shared" si="2"/>
        <v>1838.8373497500004</v>
      </c>
      <c r="BO12" s="22">
        <f t="shared" si="2"/>
        <v>1808.8266937500007</v>
      </c>
      <c r="BP12" s="22">
        <f t="shared" ref="BP12:CX12" si="3">SUM(BP9,BP14)</f>
        <v>1892.8078607499997</v>
      </c>
      <c r="BQ12" s="22">
        <f t="shared" si="3"/>
        <v>2070.5241057499998</v>
      </c>
      <c r="BR12" s="22">
        <f t="shared" si="3"/>
        <v>2339.4879727500002</v>
      </c>
      <c r="BS12" s="22">
        <f t="shared" si="3"/>
        <v>2541.1113064500014</v>
      </c>
      <c r="BT12" s="22">
        <f t="shared" si="3"/>
        <v>2442.2737979499998</v>
      </c>
      <c r="BU12" s="22">
        <f t="shared" si="3"/>
        <v>2127.3996802499996</v>
      </c>
      <c r="BV12" s="22">
        <f t="shared" si="3"/>
        <v>2277.6791145500006</v>
      </c>
      <c r="BW12" s="22">
        <f t="shared" si="3"/>
        <v>1881.8364407499998</v>
      </c>
      <c r="BX12" s="22">
        <f t="shared" si="3"/>
        <v>1894.7400327499995</v>
      </c>
      <c r="BY12" s="22">
        <f t="shared" si="3"/>
        <v>1811.6231203499997</v>
      </c>
      <c r="BZ12" s="22">
        <f t="shared" si="3"/>
        <v>1821.4624839499995</v>
      </c>
      <c r="CA12" s="22">
        <f t="shared" si="3"/>
        <v>1820.9638939500001</v>
      </c>
      <c r="CB12" s="22">
        <f t="shared" si="3"/>
        <v>1859.8786516499995</v>
      </c>
      <c r="CC12" s="22">
        <f t="shared" si="3"/>
        <v>2018.0320562499999</v>
      </c>
      <c r="CD12" s="22">
        <f t="shared" si="3"/>
        <v>2166.5987030500009</v>
      </c>
      <c r="CE12" s="22">
        <f t="shared" si="3"/>
        <v>2235.5003088499993</v>
      </c>
      <c r="CF12" s="22">
        <f t="shared" si="3"/>
        <v>2318.3544162499993</v>
      </c>
      <c r="CG12" s="22">
        <f t="shared" si="3"/>
        <v>2236.60308975</v>
      </c>
      <c r="CH12" s="22">
        <f t="shared" si="3"/>
        <v>2168.1124627499994</v>
      </c>
      <c r="CI12" s="22">
        <f t="shared" si="3"/>
        <v>1927.2890095499995</v>
      </c>
      <c r="CJ12" s="22">
        <f t="shared" si="3"/>
        <v>1936.8513576499997</v>
      </c>
      <c r="CK12" s="22">
        <f t="shared" si="3"/>
        <v>1779.5616497500005</v>
      </c>
      <c r="CL12" s="22">
        <f t="shared" si="3"/>
        <v>0</v>
      </c>
      <c r="CM12" s="22">
        <f t="shared" si="3"/>
        <v>0</v>
      </c>
      <c r="CN12" s="22">
        <f t="shared" si="3"/>
        <v>0</v>
      </c>
      <c r="CO12" s="22">
        <f t="shared" si="3"/>
        <v>0</v>
      </c>
      <c r="CP12" s="22">
        <f t="shared" si="3"/>
        <v>0</v>
      </c>
      <c r="CQ12" s="22">
        <f t="shared" si="3"/>
        <v>0</v>
      </c>
      <c r="CR12" s="22">
        <f t="shared" si="3"/>
        <v>0</v>
      </c>
      <c r="CS12" s="22">
        <f t="shared" si="3"/>
        <v>0</v>
      </c>
      <c r="CT12" s="22">
        <f t="shared" si="3"/>
        <v>0</v>
      </c>
      <c r="CU12" s="22">
        <f t="shared" si="3"/>
        <v>0</v>
      </c>
      <c r="CV12" s="22">
        <f t="shared" si="3"/>
        <v>0</v>
      </c>
      <c r="CW12" s="22">
        <f t="shared" si="3"/>
        <v>0</v>
      </c>
      <c r="CX12" s="22">
        <f t="shared" si="3"/>
        <v>0</v>
      </c>
    </row>
    <row r="13" spans="2:102" x14ac:dyDescent="0.2">
      <c r="B13" s="21" t="s">
        <v>121</v>
      </c>
      <c r="C13" s="135">
        <v>2359.9188127999996</v>
      </c>
      <c r="D13" s="135">
        <v>2210.0064228000001</v>
      </c>
      <c r="E13" s="135">
        <v>2098.1869103000004</v>
      </c>
      <c r="F13" s="135">
        <v>2105.0008475</v>
      </c>
      <c r="G13" s="135">
        <v>2074.0847336000002</v>
      </c>
      <c r="H13" s="135">
        <v>2159.0469893</v>
      </c>
      <c r="I13" s="135">
        <v>2356.6928313000003</v>
      </c>
      <c r="J13" s="135">
        <v>2641.5006794999999</v>
      </c>
      <c r="K13" s="135">
        <v>2708.4232334999997</v>
      </c>
      <c r="L13" s="135">
        <v>2815.4800557000003</v>
      </c>
      <c r="M13" s="135">
        <v>2563.9284409000002</v>
      </c>
      <c r="N13" s="135">
        <v>2763.5002736999995</v>
      </c>
      <c r="O13" s="135">
        <v>2271.5804406000007</v>
      </c>
      <c r="P13" s="135">
        <v>2198.8806809999996</v>
      </c>
      <c r="Q13" s="135">
        <v>2053.7161294000007</v>
      </c>
      <c r="R13" s="135">
        <v>2096.6377646999999</v>
      </c>
      <c r="S13" s="135">
        <v>2055.8040664</v>
      </c>
      <c r="T13" s="135">
        <v>2102.5036856000006</v>
      </c>
      <c r="U13" s="135">
        <v>2326.1527151999994</v>
      </c>
      <c r="V13" s="135">
        <v>2526.2695493000006</v>
      </c>
      <c r="W13" s="135">
        <v>2558.4055793000002</v>
      </c>
      <c r="X13" s="135">
        <v>2677.7233173999989</v>
      </c>
      <c r="Y13" s="135">
        <v>2408.3252970000003</v>
      </c>
      <c r="Z13" s="135">
        <v>2534.2047089999996</v>
      </c>
      <c r="AA13" s="135">
        <v>2115.5695136000004</v>
      </c>
      <c r="AB13" s="135">
        <v>2163.9780352000002</v>
      </c>
      <c r="AC13" s="135">
        <v>2050.0418182999997</v>
      </c>
      <c r="AD13" s="135">
        <v>2084.7429388999999</v>
      </c>
      <c r="AE13" s="135">
        <v>2045.5900791000004</v>
      </c>
      <c r="AF13" s="135">
        <v>2100.9239106999999</v>
      </c>
      <c r="AG13" s="135">
        <v>2364.7746340999997</v>
      </c>
      <c r="AH13" s="135">
        <v>2526.4196193000002</v>
      </c>
      <c r="AI13" s="135">
        <v>2611.8642447000002</v>
      </c>
      <c r="AJ13" s="135">
        <v>2691.5171401000002</v>
      </c>
      <c r="AK13" s="135">
        <v>2489.9622013000003</v>
      </c>
      <c r="AL13" s="135">
        <v>2500.933792400001</v>
      </c>
      <c r="AM13" s="135">
        <v>2335.2022715999992</v>
      </c>
      <c r="AN13" s="135">
        <v>2102.2768095000001</v>
      </c>
      <c r="AO13" s="135">
        <v>2000.4871340999998</v>
      </c>
      <c r="AP13" s="135">
        <v>2053.9419773000009</v>
      </c>
      <c r="AQ13" s="135">
        <v>1975.2907340999998</v>
      </c>
      <c r="AR13" s="135">
        <v>2080.6007177000001</v>
      </c>
      <c r="AS13" s="135">
        <v>2299.3886570999998</v>
      </c>
      <c r="AT13" s="135">
        <v>2401.7861350000003</v>
      </c>
      <c r="AU13" s="135">
        <v>2506.2019885000009</v>
      </c>
      <c r="AV13" s="135">
        <v>2609.9576644999997</v>
      </c>
      <c r="AW13" s="135">
        <v>2306.8766313000001</v>
      </c>
      <c r="AX13" s="135">
        <v>2317.3449771999999</v>
      </c>
      <c r="AY13" s="135">
        <v>2007.3610826999998</v>
      </c>
      <c r="AZ13" s="135">
        <v>1974.2508846999995</v>
      </c>
      <c r="BA13" s="135">
        <v>1904.8080520000008</v>
      </c>
      <c r="BB13" s="135">
        <v>1947.1270682000004</v>
      </c>
      <c r="BC13" s="135">
        <v>1886.8187743999997</v>
      </c>
      <c r="BD13" s="135">
        <v>1957.9515962000003</v>
      </c>
      <c r="BE13" s="135">
        <v>2154.4833551000002</v>
      </c>
      <c r="BF13" s="135">
        <v>2287.6392298000001</v>
      </c>
      <c r="BG13" s="135">
        <v>2498.135929</v>
      </c>
      <c r="BH13" s="135">
        <v>2668.4474888999994</v>
      </c>
      <c r="BI13" s="135">
        <v>2356.1421226000002</v>
      </c>
      <c r="BJ13" s="135">
        <v>2419.0921249999997</v>
      </c>
      <c r="BK13" s="135">
        <v>2052.9066846000001</v>
      </c>
      <c r="BL13" s="135">
        <v>2028.7672981000001</v>
      </c>
      <c r="BM13" s="135">
        <v>1906.3777381</v>
      </c>
      <c r="BN13" s="135">
        <v>1954.1158573999999</v>
      </c>
      <c r="BO13" s="135">
        <v>1918.2813000000001</v>
      </c>
      <c r="BP13" s="135">
        <v>1997.7106784</v>
      </c>
      <c r="BQ13" s="135">
        <v>2209.821066</v>
      </c>
      <c r="BR13" s="135">
        <v>2423.2766354</v>
      </c>
      <c r="BS13" s="135">
        <v>2711.9876524000001</v>
      </c>
      <c r="BT13" s="135">
        <v>2604.7912302000004</v>
      </c>
      <c r="BU13" s="135">
        <v>2265.7510179999999</v>
      </c>
      <c r="BV13" s="135">
        <v>2375.2429913000001</v>
      </c>
      <c r="BW13" s="135">
        <v>1948.1672415999999</v>
      </c>
      <c r="BX13" s="135">
        <v>1986.9054523</v>
      </c>
      <c r="BY13" s="135">
        <v>1915.4965119000001</v>
      </c>
      <c r="BZ13" s="135">
        <v>1918.4091530999999</v>
      </c>
      <c r="CA13" s="135">
        <v>1912.8083182999999</v>
      </c>
      <c r="CB13" s="135">
        <v>1967.5428334000001</v>
      </c>
      <c r="CC13" s="135">
        <v>2117.7843819</v>
      </c>
      <c r="CD13" s="135">
        <v>2257.4147352</v>
      </c>
      <c r="CE13" s="135">
        <v>2392.8754890999999</v>
      </c>
      <c r="CF13" s="135">
        <v>2464.0473273999996</v>
      </c>
      <c r="CG13" s="135">
        <v>2385.2439503999999</v>
      </c>
      <c r="CH13" s="135">
        <v>2245.3853502000002</v>
      </c>
      <c r="CI13" s="135">
        <v>2100.1256179000002</v>
      </c>
      <c r="CJ13" s="135">
        <v>2075.9035197000003</v>
      </c>
      <c r="CK13" s="135">
        <v>1881.9233361000001</v>
      </c>
      <c r="CL13" s="135"/>
      <c r="CM13" s="135"/>
      <c r="CN13" s="135"/>
      <c r="CO13" s="135"/>
      <c r="CP13" s="135"/>
      <c r="CQ13" s="135"/>
      <c r="CR13" s="135"/>
      <c r="CS13" s="135"/>
      <c r="CT13" s="135"/>
      <c r="CU13" s="135"/>
      <c r="CV13" s="135"/>
      <c r="CW13" s="135"/>
      <c r="CX13" s="135"/>
    </row>
    <row r="14" spans="2:102" x14ac:dyDescent="0.2">
      <c r="B14" s="21" t="s">
        <v>25</v>
      </c>
      <c r="C14" s="135">
        <v>1021.8046505</v>
      </c>
      <c r="D14" s="135">
        <v>1001.7609168800001</v>
      </c>
      <c r="E14" s="135">
        <v>1001.96149392</v>
      </c>
      <c r="F14" s="135">
        <v>996.56773450000003</v>
      </c>
      <c r="G14" s="135">
        <v>976.23101143999997</v>
      </c>
      <c r="H14" s="135">
        <v>1016.7563838999999</v>
      </c>
      <c r="I14" s="135">
        <v>1032.2382422199998</v>
      </c>
      <c r="J14" s="135">
        <v>1064.6548950199999</v>
      </c>
      <c r="K14" s="135">
        <v>966.47264618000008</v>
      </c>
      <c r="L14" s="135">
        <v>1056.3700472200001</v>
      </c>
      <c r="M14" s="135">
        <v>988.64219249999996</v>
      </c>
      <c r="N14" s="135">
        <v>1091.7938171800001</v>
      </c>
      <c r="O14" s="135">
        <v>951.39481932666683</v>
      </c>
      <c r="P14" s="135">
        <v>996.16822866666678</v>
      </c>
      <c r="Q14" s="135">
        <v>989.57121366666695</v>
      </c>
      <c r="R14" s="135">
        <v>1002.7923606666666</v>
      </c>
      <c r="S14" s="135">
        <v>959.57013196666662</v>
      </c>
      <c r="T14" s="135">
        <v>986.86626852666666</v>
      </c>
      <c r="U14" s="135">
        <v>1024.4696614266666</v>
      </c>
      <c r="V14" s="135">
        <v>1037.3650927266669</v>
      </c>
      <c r="W14" s="135">
        <v>925.15409766666664</v>
      </c>
      <c r="X14" s="135">
        <v>1037.9926046666667</v>
      </c>
      <c r="Y14" s="135">
        <v>947.33555866666677</v>
      </c>
      <c r="Z14" s="135">
        <v>1044.2166766666669</v>
      </c>
      <c r="AA14" s="135">
        <v>939.18326160000004</v>
      </c>
      <c r="AB14" s="135">
        <v>980.64432699999998</v>
      </c>
      <c r="AC14" s="135">
        <v>963.79622373999996</v>
      </c>
      <c r="AD14" s="135">
        <v>961.41496800000016</v>
      </c>
      <c r="AE14" s="135">
        <v>952.87185899999997</v>
      </c>
      <c r="AF14" s="135">
        <v>963.77651600000013</v>
      </c>
      <c r="AG14" s="135">
        <v>1031.250781</v>
      </c>
      <c r="AH14" s="135">
        <v>1025.9778060000001</v>
      </c>
      <c r="AI14" s="135">
        <v>929.23546400000009</v>
      </c>
      <c r="AJ14" s="135">
        <v>1041.7307159999998</v>
      </c>
      <c r="AK14" s="135">
        <v>985.59158300000001</v>
      </c>
      <c r="AL14" s="135">
        <v>990.73897399999998</v>
      </c>
      <c r="AM14" s="135">
        <v>992.13715424999987</v>
      </c>
      <c r="AN14" s="135">
        <v>948.02798124999993</v>
      </c>
      <c r="AO14" s="135">
        <v>938.3162762500001</v>
      </c>
      <c r="AP14" s="135">
        <v>963.58922925000002</v>
      </c>
      <c r="AQ14" s="135">
        <v>893.51912225000012</v>
      </c>
      <c r="AR14" s="135">
        <v>943.90574024999989</v>
      </c>
      <c r="AS14" s="135">
        <v>979.9097182500002</v>
      </c>
      <c r="AT14" s="135">
        <v>937.70241584999985</v>
      </c>
      <c r="AU14" s="135">
        <v>870.31072624999979</v>
      </c>
      <c r="AV14" s="135">
        <v>936.02389225000002</v>
      </c>
      <c r="AW14" s="135">
        <v>862.30150025000023</v>
      </c>
      <c r="AX14" s="135">
        <v>916.31817013</v>
      </c>
      <c r="AY14" s="135">
        <v>831.17074775000003</v>
      </c>
      <c r="AZ14" s="135">
        <v>840.38008474999992</v>
      </c>
      <c r="BA14" s="135">
        <v>864.97909369000013</v>
      </c>
      <c r="BB14" s="135">
        <v>881.20010374999993</v>
      </c>
      <c r="BC14" s="135">
        <v>832.63520974999983</v>
      </c>
      <c r="BD14" s="135">
        <v>877.19644475000007</v>
      </c>
      <c r="BE14" s="135">
        <v>913.19024769000009</v>
      </c>
      <c r="BF14" s="135">
        <v>909.96346374999996</v>
      </c>
      <c r="BG14" s="135">
        <v>871.54182974999992</v>
      </c>
      <c r="BH14" s="135">
        <v>943.09124274999999</v>
      </c>
      <c r="BI14" s="135">
        <v>879.2965075300001</v>
      </c>
      <c r="BJ14" s="135">
        <v>958.98596275000023</v>
      </c>
      <c r="BK14" s="139">
        <v>854.25702175000026</v>
      </c>
      <c r="BL14" s="139">
        <v>884.79948074999982</v>
      </c>
      <c r="BM14" s="139">
        <v>878.96028274999958</v>
      </c>
      <c r="BN14" s="139">
        <v>898.65709975000027</v>
      </c>
      <c r="BO14" s="139">
        <v>853.24984175000054</v>
      </c>
      <c r="BP14" s="139">
        <v>891.42906674999961</v>
      </c>
      <c r="BQ14" s="139">
        <v>919.61891574999993</v>
      </c>
      <c r="BR14" s="139">
        <v>944.47715275000007</v>
      </c>
      <c r="BS14" s="139">
        <v>916.11055445000125</v>
      </c>
      <c r="BT14" s="139">
        <v>957.37833194999962</v>
      </c>
      <c r="BU14" s="139">
        <v>889.27733024999964</v>
      </c>
      <c r="BV14" s="139">
        <v>976.05383955000048</v>
      </c>
      <c r="BW14" s="139">
        <v>846.67016775000036</v>
      </c>
      <c r="BX14" s="139">
        <v>888.82627474999936</v>
      </c>
      <c r="BY14" s="139">
        <v>883.04441534999989</v>
      </c>
      <c r="BZ14" s="139">
        <v>879.58757394999952</v>
      </c>
      <c r="CA14" s="139">
        <v>873.34349494999992</v>
      </c>
      <c r="CB14" s="139">
        <v>903.51193364999961</v>
      </c>
      <c r="CC14" s="139">
        <v>927.95435724999993</v>
      </c>
      <c r="CD14" s="139">
        <v>939.65605905000052</v>
      </c>
      <c r="CE14" s="139">
        <v>869.63339684999949</v>
      </c>
      <c r="CF14" s="139">
        <v>944.14902424999946</v>
      </c>
      <c r="CG14" s="139">
        <v>924.88657674999968</v>
      </c>
      <c r="CH14" s="139">
        <v>938.30127374999915</v>
      </c>
      <c r="CI14" s="139">
        <v>850.83485454999914</v>
      </c>
      <c r="CJ14" s="139">
        <v>922.55299064999997</v>
      </c>
      <c r="CK14" s="139">
        <v>829.99931475000062</v>
      </c>
      <c r="CL14" s="139"/>
      <c r="CM14" s="139"/>
      <c r="CN14" s="139"/>
      <c r="CO14" s="139"/>
      <c r="CP14" s="139"/>
      <c r="CQ14" s="139"/>
      <c r="CR14" s="139"/>
      <c r="CS14" s="139"/>
      <c r="CT14" s="139"/>
      <c r="CU14" s="139"/>
      <c r="CV14" s="139"/>
      <c r="CW14" s="139"/>
      <c r="CX14" s="139"/>
    </row>
    <row r="16" spans="2:102" customFormat="1" x14ac:dyDescent="0.2">
      <c r="B16" s="11" t="s">
        <v>108</v>
      </c>
    </row>
    <row r="17" spans="2:2" x14ac:dyDescent="0.2">
      <c r="B17" s="11" t="s">
        <v>27</v>
      </c>
    </row>
  </sheetData>
  <sheetProtection sheet="1" objects="1" scenarios="1"/>
  <pageMargins left="0.70866141732283472" right="0.70866141732283472" top="0.74803149606299213" bottom="0.74803149606299213" header="0.31496062992125984" footer="0.31496062992125984"/>
  <pageSetup paperSize="8" scale="50" orientation="landscape" r:id="rId1"/>
  <headerFooter>
    <oddFooter>&amp;L&amp;Z&amp;F&amp;A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CZ30"/>
  <sheetViews>
    <sheetView zoomScaleNormal="100" workbookViewId="0">
      <pane xSplit="4" ySplit="2" topLeftCell="E3" activePane="bottomRight" state="frozen"/>
      <selection pane="topRight"/>
      <selection pane="bottomLeft"/>
      <selection pane="bottomRight" activeCell="G23" sqref="G23:Q23"/>
    </sheetView>
  </sheetViews>
  <sheetFormatPr defaultRowHeight="12.75" x14ac:dyDescent="0.2"/>
  <cols>
    <col min="1" max="1" width="9.875" style="25" hidden="1" customWidth="1"/>
    <col min="2" max="2" width="7.875" style="25" hidden="1" customWidth="1"/>
    <col min="3" max="3" width="4.5" style="25" customWidth="1"/>
    <col min="4" max="4" width="21.5" style="25" customWidth="1"/>
    <col min="5" max="16384" width="9" style="25"/>
  </cols>
  <sheetData>
    <row r="2" spans="4:104" x14ac:dyDescent="0.2">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x14ac:dyDescent="0.2">
      <c r="D3" s="15" t="s">
        <v>17</v>
      </c>
      <c r="E3" s="26">
        <f>'Orig. App C - restatement'!C3-'Revised App C - restatement'!C3</f>
        <v>0</v>
      </c>
      <c r="F3" s="26">
        <f>'Orig. App C - restatement'!D3-'Revised App C - restatement'!D3</f>
        <v>0</v>
      </c>
      <c r="G3" s="26">
        <f>'Orig. App C - restatement'!E3-'Revised App C - restatement'!E3</f>
        <v>0</v>
      </c>
      <c r="H3" s="26">
        <f>'Orig. App C - restatement'!F3-'Revised App C - restatement'!F3</f>
        <v>0</v>
      </c>
      <c r="I3" s="26">
        <f>'Orig. App C - restatement'!G3-'Revised App C - restatement'!G3</f>
        <v>0</v>
      </c>
      <c r="J3" s="26">
        <f>'Orig. App C - restatement'!H3-'Revised App C - restatement'!H3</f>
        <v>0</v>
      </c>
      <c r="K3" s="26">
        <f>'Orig. App C - restatement'!I3-'Revised App C - restatement'!I3</f>
        <v>0</v>
      </c>
      <c r="L3" s="26">
        <f>'Orig. App C - restatement'!J3-'Revised App C - restatement'!J3</f>
        <v>0</v>
      </c>
      <c r="M3" s="26">
        <f>'Orig. App C - restatement'!K3-'Revised App C - restatement'!K3</f>
        <v>0</v>
      </c>
      <c r="N3" s="26">
        <f>'Orig. App C - restatement'!L3-'Revised App C - restatement'!L3</f>
        <v>0</v>
      </c>
      <c r="O3" s="26">
        <f>'Orig. App C - restatement'!M3-'Revised App C - restatement'!M3</f>
        <v>0</v>
      </c>
      <c r="P3" s="26">
        <f>'Orig. App C - restatement'!N3-'Revised App C - restatement'!N3</f>
        <v>0</v>
      </c>
      <c r="Q3" s="26">
        <f>'Orig. App C - restatement'!O3-'Revised App C - restatement'!O3</f>
        <v>0</v>
      </c>
      <c r="R3" s="26">
        <f>'Orig. App C - restatement'!P3-'Revised App C - restatement'!P3</f>
        <v>0</v>
      </c>
      <c r="S3" s="26">
        <f>'Orig. App C - restatement'!Q3-'Revised App C - restatement'!Q3</f>
        <v>0</v>
      </c>
      <c r="T3" s="26">
        <f>'Orig. App C - restatement'!R3-'Revised App C - restatement'!R3</f>
        <v>0</v>
      </c>
      <c r="U3" s="26">
        <f>'Orig. App C - restatement'!S3-'Revised App C - restatement'!S3</f>
        <v>0</v>
      </c>
      <c r="V3" s="26">
        <f>'Orig. App C - restatement'!T3-'Revised App C - restatement'!T3</f>
        <v>0</v>
      </c>
      <c r="W3" s="26">
        <f>'Orig. App C - restatement'!U3-'Revised App C - restatement'!U3</f>
        <v>0</v>
      </c>
      <c r="X3" s="26">
        <f>'Orig. App C - restatement'!V3-'Revised App C - restatement'!V3</f>
        <v>0</v>
      </c>
      <c r="Y3" s="26">
        <f>'Orig. App C - restatement'!W3-'Revised App C - restatement'!W3</f>
        <v>0</v>
      </c>
      <c r="Z3" s="26">
        <f>'Orig. App C - restatement'!X3-'Revised App C - restatement'!X3</f>
        <v>0</v>
      </c>
      <c r="AA3" s="26">
        <f>'Orig. App C - restatement'!Y3-'Revised App C - restatement'!Y3</f>
        <v>0</v>
      </c>
      <c r="AB3" s="26">
        <f>'Orig. App C - restatement'!Z3-'Revised App C - restatement'!Z3</f>
        <v>0</v>
      </c>
      <c r="AC3" s="26">
        <f>'Orig. App C - restatement'!AA3-'Revised App C - restatement'!AA3</f>
        <v>0</v>
      </c>
      <c r="AD3" s="26">
        <f>'Orig. App C - restatement'!AB3-'Revised App C - restatement'!AB3</f>
        <v>0</v>
      </c>
      <c r="AE3" s="26">
        <f>'Orig. App C - restatement'!AC3-'Revised App C - restatement'!AC3</f>
        <v>0</v>
      </c>
      <c r="AF3" s="26">
        <f>'Orig. App C - restatement'!AD3-'Revised App C - restatement'!AD3</f>
        <v>0</v>
      </c>
      <c r="AG3" s="26">
        <f>'Orig. App C - restatement'!AE3-'Revised App C - restatement'!AE3</f>
        <v>0</v>
      </c>
      <c r="AH3" s="26">
        <f>'Orig. App C - restatement'!AF3-'Revised App C - restatement'!AF3</f>
        <v>0</v>
      </c>
      <c r="AI3" s="26">
        <f>'Orig. App C - restatement'!AG3-'Revised App C - restatement'!AG3</f>
        <v>0</v>
      </c>
      <c r="AJ3" s="26">
        <f>'Orig. App C - restatement'!AH3-'Revised App C - restatement'!AH3</f>
        <v>0</v>
      </c>
      <c r="AK3" s="26">
        <f>'Orig. App C - restatement'!AI3-'Revised App C - restatement'!AI3</f>
        <v>0</v>
      </c>
      <c r="AL3" s="26">
        <f>'Orig. App C - restatement'!AJ3-'Revised App C - restatement'!AJ3</f>
        <v>0</v>
      </c>
      <c r="AM3" s="26">
        <f>'Orig. App C - restatement'!AK3-'Revised App C - restatement'!AK3</f>
        <v>0</v>
      </c>
      <c r="AN3" s="26">
        <f>'Orig. App C - restatement'!AL3-'Revised App C - restatement'!AL3</f>
        <v>0</v>
      </c>
      <c r="AO3" s="26">
        <f>'Orig. App C - restatement'!AM3-'Revised App C - restatement'!AM3</f>
        <v>0</v>
      </c>
      <c r="AP3" s="26">
        <f>'Orig. App C - restatement'!AN3-'Revised App C - restatement'!AN3</f>
        <v>0</v>
      </c>
      <c r="AQ3" s="26">
        <f>'Orig. App C - restatement'!AO3-'Revised App C - restatement'!AO3</f>
        <v>0</v>
      </c>
      <c r="AR3" s="26">
        <f>'Orig. App C - restatement'!AP3-'Revised App C - restatement'!AP3</f>
        <v>0</v>
      </c>
      <c r="AS3" s="26">
        <f>'Orig. App C - restatement'!AQ3-'Revised App C - restatement'!AQ3</f>
        <v>0</v>
      </c>
      <c r="AT3" s="26">
        <f>'Orig. App C - restatement'!AR3-'Revised App C - restatement'!AR3</f>
        <v>0</v>
      </c>
      <c r="AU3" s="26">
        <f>'Orig. App C - restatement'!AS3-'Revised App C - restatement'!AS3</f>
        <v>0</v>
      </c>
      <c r="AV3" s="26">
        <f>'Orig. App C - restatement'!AT3-'Revised App C - restatement'!AT3</f>
        <v>0</v>
      </c>
      <c r="AW3" s="26">
        <f>'Orig. App C - restatement'!AU3-'Revised App C - restatement'!AU3</f>
        <v>0</v>
      </c>
      <c r="AX3" s="26">
        <f>'Orig. App C - restatement'!AV3-'Revised App C - restatement'!AV3</f>
        <v>0</v>
      </c>
      <c r="AY3" s="26">
        <f>'Orig. App C - restatement'!AW3-'Revised App C - restatement'!AW3</f>
        <v>0</v>
      </c>
      <c r="AZ3" s="26">
        <f>'Orig. App C - restatement'!AX3-'Revised App C - restatement'!AX3</f>
        <v>0</v>
      </c>
      <c r="BA3" s="26">
        <f>'Orig. App C - restatement'!AY3-'Revised App C - restatement'!AY3</f>
        <v>0</v>
      </c>
      <c r="BB3" s="26">
        <f>'Orig. App C - restatement'!AZ3-'Revised App C - restatement'!AZ3</f>
        <v>0</v>
      </c>
      <c r="BC3" s="26">
        <f>'Orig. App C - restatement'!BA3-'Revised App C - restatement'!BA3</f>
        <v>0</v>
      </c>
      <c r="BD3" s="26">
        <f>'Orig. App C - restatement'!BB3-'Revised App C - restatement'!BB3</f>
        <v>0</v>
      </c>
      <c r="BE3" s="26">
        <f>'Orig. App C - restatement'!BC3-'Revised App C - restatement'!BC3</f>
        <v>0</v>
      </c>
      <c r="BF3" s="26">
        <f>'Orig. App C - restatement'!BD3-'Revised App C - restatement'!BD3</f>
        <v>0</v>
      </c>
      <c r="BG3" s="26">
        <f>'Orig. App C - restatement'!BE3-'Revised App C - restatement'!BE3</f>
        <v>0</v>
      </c>
      <c r="BH3" s="26">
        <f>'Orig. App C - restatement'!BF3-'Revised App C - restatement'!BF3</f>
        <v>0</v>
      </c>
      <c r="BI3" s="26">
        <f>'Orig. App C - restatement'!BG3-'Revised App C - restatement'!BG3</f>
        <v>0</v>
      </c>
      <c r="BJ3" s="26">
        <f>'Orig. App C - restatement'!BH3-'Revised App C - restatement'!BH3</f>
        <v>0</v>
      </c>
      <c r="BK3" s="26">
        <f>'Orig. App C - restatement'!BI3-'Revised App C - restatement'!BI3</f>
        <v>0</v>
      </c>
      <c r="BL3" s="26">
        <f>'Orig. App C - restatement'!BJ3-'Revised App C - restatement'!BJ3</f>
        <v>0</v>
      </c>
      <c r="BM3" s="26">
        <f>'Orig. App C - restatement'!BK3-'Revised App C - restatement'!BK3</f>
        <v>0</v>
      </c>
      <c r="BN3" s="26">
        <f>'Orig. App C - restatement'!BL3-'Revised App C - restatement'!BL3</f>
        <v>0</v>
      </c>
      <c r="BO3" s="26">
        <f>'Orig. App C - restatement'!BM3-'Revised App C - restatement'!BM3</f>
        <v>0</v>
      </c>
      <c r="BP3" s="26">
        <f>'Orig. App C - restatement'!BN3-'Revised App C - restatement'!BN3</f>
        <v>0</v>
      </c>
      <c r="BQ3" s="26">
        <f>'Orig. App C - restatement'!BO3-'Revised App C - restatement'!BO3</f>
        <v>0</v>
      </c>
      <c r="BR3" s="26">
        <f>'Orig. App C - restatement'!BP3-'Revised App C - restatement'!BP3</f>
        <v>0</v>
      </c>
      <c r="BS3" s="26">
        <f>'Orig. App C - restatement'!BQ3-'Revised App C - restatement'!BQ3</f>
        <v>0</v>
      </c>
      <c r="BT3" s="26">
        <f>'Orig. App C - restatement'!BR3-'Revised App C - restatement'!BR3</f>
        <v>0</v>
      </c>
      <c r="BU3" s="26">
        <f>'Orig. App C - restatement'!BS3-'Revised App C - restatement'!BS3</f>
        <v>0</v>
      </c>
      <c r="BV3" s="26">
        <f>'Orig. App C - restatement'!BT3-'Revised App C - restatement'!BT3</f>
        <v>0</v>
      </c>
      <c r="BW3" s="26">
        <f>'Orig. App C - restatement'!BU3-'Revised App C - restatement'!BU3</f>
        <v>0</v>
      </c>
      <c r="BX3" s="26">
        <f>'Orig. App C - restatement'!BV3-'Revised App C - restatement'!BV3</f>
        <v>0</v>
      </c>
      <c r="BY3" s="26">
        <f>'Orig. App C - restatement'!BW3-'Revised App C - restatement'!BW3</f>
        <v>0</v>
      </c>
      <c r="BZ3" s="26">
        <f>'Orig. App C - restatement'!BX3-'Revised App C - restatement'!BX3</f>
        <v>0</v>
      </c>
      <c r="CA3" s="26">
        <f>'Orig. App C - restatement'!BY3-'Revised App C - restatement'!BY3</f>
        <v>0</v>
      </c>
      <c r="CB3" s="26">
        <f>'Orig. App C - restatement'!BZ3-'Revised App C - restatement'!BZ3</f>
        <v>0</v>
      </c>
      <c r="CC3" s="26">
        <f>'Orig. App C - restatement'!CA3-'Revised App C - restatement'!CA3</f>
        <v>0</v>
      </c>
      <c r="CD3" s="26">
        <f>'Orig. App C - restatement'!CB3-'Revised App C - restatement'!CB3</f>
        <v>0</v>
      </c>
      <c r="CE3" s="26">
        <f>'Orig. App C - restatement'!CC3-'Revised App C - restatement'!CC3</f>
        <v>0</v>
      </c>
      <c r="CF3" s="26">
        <f>'Orig. App C - restatement'!CD3-'Revised App C - restatement'!CD3</f>
        <v>0</v>
      </c>
      <c r="CG3" s="26">
        <f>'Orig. App C - restatement'!CE3-'Revised App C - restatement'!CE3</f>
        <v>0</v>
      </c>
      <c r="CH3" s="26">
        <f>'Orig. App C - restatement'!CF3-'Revised App C - restatement'!CF3</f>
        <v>0</v>
      </c>
      <c r="CI3" s="26">
        <f>'Orig. App C - restatement'!CG3-'Revised App C - restatement'!CG3</f>
        <v>0</v>
      </c>
      <c r="CJ3" s="26">
        <f>'Orig. App C - restatement'!CH3-'Revised App C - restatement'!CH3</f>
        <v>0</v>
      </c>
      <c r="CK3" s="26">
        <f>'Orig. App C - restatement'!CI3-'Revised App C - restatement'!CI3</f>
        <v>0</v>
      </c>
      <c r="CL3" s="26">
        <f>'Orig. App C - restatement'!CJ3-'Revised App C - restatement'!CJ3</f>
        <v>0</v>
      </c>
      <c r="CM3" s="26">
        <f>'Orig. App C - restatement'!CK3-'Revised App C - restatement'!CK3</f>
        <v>0</v>
      </c>
      <c r="CN3" s="26">
        <f>'Orig. App C - restatement'!CL3-'Revised App C - restatement'!CL3</f>
        <v>-983.22801100000004</v>
      </c>
      <c r="CO3" s="26">
        <f>'Orig. App C - restatement'!CM3-'Revised App C - restatement'!CM3</f>
        <v>-962.94267200000002</v>
      </c>
      <c r="CP3" s="26">
        <f>'Orig. App C - restatement'!CN3-'Revised App C - restatement'!CN3</f>
        <v>-994.60162300000002</v>
      </c>
      <c r="CQ3" s="26">
        <f>'Orig. App C - restatement'!CO3-'Revised App C - restatement'!CO3</f>
        <v>-1166.9477429999999</v>
      </c>
      <c r="CR3" s="26">
        <f>'Orig. App C - restatement'!CP3-'Revised App C - restatement'!CP3</f>
        <v>-1323.9352609999999</v>
      </c>
      <c r="CS3" s="26">
        <f>'Orig. App C - restatement'!CQ3-'Revised App C - restatement'!CQ3</f>
        <v>-1427.2684469999999</v>
      </c>
      <c r="CT3" s="26">
        <f>'Orig. App C - restatement'!CR3-'Revised App C - restatement'!CR3</f>
        <v>-1465.4425639999999</v>
      </c>
      <c r="CU3" s="26">
        <f>'Orig. App C - restatement'!CS3-'Revised App C - restatement'!CS3</f>
        <v>-1303.4792590000002</v>
      </c>
      <c r="CV3" s="26">
        <f>'Orig. App C - restatement'!CT3-'Revised App C - restatement'!CT3</f>
        <v>-1405.6329040000001</v>
      </c>
      <c r="CW3" s="26">
        <f>'Orig. App C - restatement'!CU3-'Revised App C - restatement'!CU3</f>
        <v>-1090.280514</v>
      </c>
      <c r="CX3" s="26">
        <f>'Orig. App C - restatement'!CV3-'Revised App C - restatement'!CV3</f>
        <v>-1025.067076</v>
      </c>
      <c r="CY3" s="26">
        <f>'Orig. App C - restatement'!CW3-'Revised App C - restatement'!CW3</f>
        <v>0</v>
      </c>
      <c r="CZ3" s="26">
        <f>'Orig. App C - restatement'!CX3-'Revised App C - restatement'!CX3</f>
        <v>0</v>
      </c>
    </row>
    <row r="4" spans="4:104" x14ac:dyDescent="0.2">
      <c r="D4" s="15" t="s">
        <v>18</v>
      </c>
      <c r="E4" s="26">
        <f>'Orig. App C - restatement'!C4-'Revised App C - restatement'!C4</f>
        <v>0</v>
      </c>
      <c r="F4" s="26">
        <f>'Orig. App C - restatement'!D4-'Revised App C - restatement'!D4</f>
        <v>0</v>
      </c>
      <c r="G4" s="26">
        <f>'Orig. App C - restatement'!E4-'Revised App C - restatement'!E4</f>
        <v>0</v>
      </c>
      <c r="H4" s="26">
        <f>'Orig. App C - restatement'!F4-'Revised App C - restatement'!F4</f>
        <v>0</v>
      </c>
      <c r="I4" s="26">
        <f>'Orig. App C - restatement'!G4-'Revised App C - restatement'!G4</f>
        <v>0</v>
      </c>
      <c r="J4" s="26">
        <f>'Orig. App C - restatement'!H4-'Revised App C - restatement'!H4</f>
        <v>0</v>
      </c>
      <c r="K4" s="26">
        <f>'Orig. App C - restatement'!I4-'Revised App C - restatement'!I4</f>
        <v>0</v>
      </c>
      <c r="L4" s="26">
        <f>'Orig. App C - restatement'!J4-'Revised App C - restatement'!J4</f>
        <v>0</v>
      </c>
      <c r="M4" s="26">
        <f>'Orig. App C - restatement'!K4-'Revised App C - restatement'!K4</f>
        <v>0</v>
      </c>
      <c r="N4" s="26">
        <f>'Orig. App C - restatement'!L4-'Revised App C - restatement'!L4</f>
        <v>0</v>
      </c>
      <c r="O4" s="26">
        <f>'Orig. App C - restatement'!M4-'Revised App C - restatement'!M4</f>
        <v>0</v>
      </c>
      <c r="P4" s="26">
        <f>'Orig. App C - restatement'!N4-'Revised App C - restatement'!N4</f>
        <v>0</v>
      </c>
      <c r="Q4" s="26">
        <f>'Orig. App C - restatement'!O4-'Revised App C - restatement'!O4</f>
        <v>0</v>
      </c>
      <c r="R4" s="26">
        <f>'Orig. App C - restatement'!P4-'Revised App C - restatement'!P4</f>
        <v>0</v>
      </c>
      <c r="S4" s="26">
        <f>'Orig. App C - restatement'!Q4-'Revised App C - restatement'!Q4</f>
        <v>0</v>
      </c>
      <c r="T4" s="26">
        <f>'Orig. App C - restatement'!R4-'Revised App C - restatement'!R4</f>
        <v>0</v>
      </c>
      <c r="U4" s="26">
        <f>'Orig. App C - restatement'!S4-'Revised App C - restatement'!S4</f>
        <v>0</v>
      </c>
      <c r="V4" s="26">
        <f>'Orig. App C - restatement'!T4-'Revised App C - restatement'!T4</f>
        <v>0</v>
      </c>
      <c r="W4" s="26">
        <f>'Orig. App C - restatement'!U4-'Revised App C - restatement'!U4</f>
        <v>0</v>
      </c>
      <c r="X4" s="26">
        <f>'Orig. App C - restatement'!V4-'Revised App C - restatement'!V4</f>
        <v>0</v>
      </c>
      <c r="Y4" s="26">
        <f>'Orig. App C - restatement'!W4-'Revised App C - restatement'!W4</f>
        <v>0</v>
      </c>
      <c r="Z4" s="26">
        <f>'Orig. App C - restatement'!X4-'Revised App C - restatement'!X4</f>
        <v>0</v>
      </c>
      <c r="AA4" s="26">
        <f>'Orig. App C - restatement'!Y4-'Revised App C - restatement'!Y4</f>
        <v>0</v>
      </c>
      <c r="AB4" s="26">
        <f>'Orig. App C - restatement'!Z4-'Revised App C - restatement'!Z4</f>
        <v>0</v>
      </c>
      <c r="AC4" s="26">
        <f>'Orig. App C - restatement'!AA4-'Revised App C - restatement'!AA4</f>
        <v>0</v>
      </c>
      <c r="AD4" s="26">
        <f>'Orig. App C - restatement'!AB4-'Revised App C - restatement'!AB4</f>
        <v>0</v>
      </c>
      <c r="AE4" s="26">
        <f>'Orig. App C - restatement'!AC4-'Revised App C - restatement'!AC4</f>
        <v>0</v>
      </c>
      <c r="AF4" s="26">
        <f>'Orig. App C - restatement'!AD4-'Revised App C - restatement'!AD4</f>
        <v>0</v>
      </c>
      <c r="AG4" s="26">
        <f>'Orig. App C - restatement'!AE4-'Revised App C - restatement'!AE4</f>
        <v>0</v>
      </c>
      <c r="AH4" s="26">
        <f>'Orig. App C - restatement'!AF4-'Revised App C - restatement'!AF4</f>
        <v>0</v>
      </c>
      <c r="AI4" s="26">
        <f>'Orig. App C - restatement'!AG4-'Revised App C - restatement'!AG4</f>
        <v>0</v>
      </c>
      <c r="AJ4" s="26">
        <f>'Orig. App C - restatement'!AH4-'Revised App C - restatement'!AH4</f>
        <v>0</v>
      </c>
      <c r="AK4" s="26">
        <f>'Orig. App C - restatement'!AI4-'Revised App C - restatement'!AI4</f>
        <v>0</v>
      </c>
      <c r="AL4" s="26">
        <f>'Orig. App C - restatement'!AJ4-'Revised App C - restatement'!AJ4</f>
        <v>0</v>
      </c>
      <c r="AM4" s="26">
        <f>'Orig. App C - restatement'!AK4-'Revised App C - restatement'!AK4</f>
        <v>0</v>
      </c>
      <c r="AN4" s="26">
        <f>'Orig. App C - restatement'!AL4-'Revised App C - restatement'!AL4</f>
        <v>0</v>
      </c>
      <c r="AO4" s="26">
        <f>'Orig. App C - restatement'!AM4-'Revised App C - restatement'!AM4</f>
        <v>0</v>
      </c>
      <c r="AP4" s="26">
        <f>'Orig. App C - restatement'!AN4-'Revised App C - restatement'!AN4</f>
        <v>0</v>
      </c>
      <c r="AQ4" s="26">
        <f>'Orig. App C - restatement'!AO4-'Revised App C - restatement'!AO4</f>
        <v>0</v>
      </c>
      <c r="AR4" s="26">
        <f>'Orig. App C - restatement'!AP4-'Revised App C - restatement'!AP4</f>
        <v>0</v>
      </c>
      <c r="AS4" s="26">
        <f>'Orig. App C - restatement'!AQ4-'Revised App C - restatement'!AQ4</f>
        <v>0</v>
      </c>
      <c r="AT4" s="26">
        <f>'Orig. App C - restatement'!AR4-'Revised App C - restatement'!AR4</f>
        <v>0</v>
      </c>
      <c r="AU4" s="26">
        <f>'Orig. App C - restatement'!AS4-'Revised App C - restatement'!AS4</f>
        <v>0</v>
      </c>
      <c r="AV4" s="26">
        <f>'Orig. App C - restatement'!AT4-'Revised App C - restatement'!AT4</f>
        <v>0</v>
      </c>
      <c r="AW4" s="26">
        <f>'Orig. App C - restatement'!AU4-'Revised App C - restatement'!AU4</f>
        <v>0</v>
      </c>
      <c r="AX4" s="26">
        <f>'Orig. App C - restatement'!AV4-'Revised App C - restatement'!AV4</f>
        <v>0</v>
      </c>
      <c r="AY4" s="26">
        <f>'Orig. App C - restatement'!AW4-'Revised App C - restatement'!AW4</f>
        <v>0</v>
      </c>
      <c r="AZ4" s="26">
        <f>'Orig. App C - restatement'!AX4-'Revised App C - restatement'!AX4</f>
        <v>0</v>
      </c>
      <c r="BA4" s="26">
        <f>'Orig. App C - restatement'!AY4-'Revised App C - restatement'!AY4</f>
        <v>0</v>
      </c>
      <c r="BB4" s="26">
        <f>'Orig. App C - restatement'!AZ4-'Revised App C - restatement'!AZ4</f>
        <v>0</v>
      </c>
      <c r="BC4" s="26">
        <f>'Orig. App C - restatement'!BA4-'Revised App C - restatement'!BA4</f>
        <v>0</v>
      </c>
      <c r="BD4" s="26">
        <f>'Orig. App C - restatement'!BB4-'Revised App C - restatement'!BB4</f>
        <v>0</v>
      </c>
      <c r="BE4" s="26">
        <f>'Orig. App C - restatement'!BC4-'Revised App C - restatement'!BC4</f>
        <v>0</v>
      </c>
      <c r="BF4" s="26">
        <f>'Orig. App C - restatement'!BD4-'Revised App C - restatement'!BD4</f>
        <v>0</v>
      </c>
      <c r="BG4" s="26">
        <f>'Orig. App C - restatement'!BE4-'Revised App C - restatement'!BE4</f>
        <v>0</v>
      </c>
      <c r="BH4" s="26">
        <f>'Orig. App C - restatement'!BF4-'Revised App C - restatement'!BF4</f>
        <v>0</v>
      </c>
      <c r="BI4" s="26">
        <f>'Orig. App C - restatement'!BG4-'Revised App C - restatement'!BG4</f>
        <v>0</v>
      </c>
      <c r="BJ4" s="26">
        <f>'Orig. App C - restatement'!BH4-'Revised App C - restatement'!BH4</f>
        <v>0</v>
      </c>
      <c r="BK4" s="26">
        <f>'Orig. App C - restatement'!BI4-'Revised App C - restatement'!BI4</f>
        <v>0</v>
      </c>
      <c r="BL4" s="26">
        <f>'Orig. App C - restatement'!BJ4-'Revised App C - restatement'!BJ4</f>
        <v>0</v>
      </c>
      <c r="BM4" s="26">
        <f>'Orig. App C - restatement'!BK4-'Revised App C - restatement'!BK4</f>
        <v>0</v>
      </c>
      <c r="BN4" s="26">
        <f>'Orig. App C - restatement'!BL4-'Revised App C - restatement'!BL4</f>
        <v>0</v>
      </c>
      <c r="BO4" s="26">
        <f>'Orig. App C - restatement'!BM4-'Revised App C - restatement'!BM4</f>
        <v>0</v>
      </c>
      <c r="BP4" s="26">
        <f>'Orig. App C - restatement'!BN4-'Revised App C - restatement'!BN4</f>
        <v>0</v>
      </c>
      <c r="BQ4" s="26">
        <f>'Orig. App C - restatement'!BO4-'Revised App C - restatement'!BO4</f>
        <v>0</v>
      </c>
      <c r="BR4" s="26">
        <f>'Orig. App C - restatement'!BP4-'Revised App C - restatement'!BP4</f>
        <v>0</v>
      </c>
      <c r="BS4" s="26">
        <f>'Orig. App C - restatement'!BQ4-'Revised App C - restatement'!BQ4</f>
        <v>0</v>
      </c>
      <c r="BT4" s="26">
        <f>'Orig. App C - restatement'!BR4-'Revised App C - restatement'!BR4</f>
        <v>0</v>
      </c>
      <c r="BU4" s="26">
        <f>'Orig. App C - restatement'!BS4-'Revised App C - restatement'!BS4</f>
        <v>0</v>
      </c>
      <c r="BV4" s="26">
        <f>'Orig. App C - restatement'!BT4-'Revised App C - restatement'!BT4</f>
        <v>0</v>
      </c>
      <c r="BW4" s="26">
        <f>'Orig. App C - restatement'!BU4-'Revised App C - restatement'!BU4</f>
        <v>0</v>
      </c>
      <c r="BX4" s="26">
        <f>'Orig. App C - restatement'!BV4-'Revised App C - restatement'!BV4</f>
        <v>0</v>
      </c>
      <c r="BY4" s="26">
        <f>'Orig. App C - restatement'!BW4-'Revised App C - restatement'!BW4</f>
        <v>0</v>
      </c>
      <c r="BZ4" s="26">
        <f>'Orig. App C - restatement'!BX4-'Revised App C - restatement'!BX4</f>
        <v>0</v>
      </c>
      <c r="CA4" s="26">
        <f>'Orig. App C - restatement'!BY4-'Revised App C - restatement'!BY4</f>
        <v>0</v>
      </c>
      <c r="CB4" s="26">
        <f>'Orig. App C - restatement'!BZ4-'Revised App C - restatement'!BZ4</f>
        <v>0</v>
      </c>
      <c r="CC4" s="26">
        <f>'Orig. App C - restatement'!CA4-'Revised App C - restatement'!CA4</f>
        <v>0</v>
      </c>
      <c r="CD4" s="26">
        <f>'Orig. App C - restatement'!CB4-'Revised App C - restatement'!CB4</f>
        <v>0</v>
      </c>
      <c r="CE4" s="26">
        <f>'Orig. App C - restatement'!CC4-'Revised App C - restatement'!CC4</f>
        <v>0</v>
      </c>
      <c r="CF4" s="26">
        <f>'Orig. App C - restatement'!CD4-'Revised App C - restatement'!CD4</f>
        <v>0</v>
      </c>
      <c r="CG4" s="26">
        <f>'Orig. App C - restatement'!CE4-'Revised App C - restatement'!CE4</f>
        <v>0</v>
      </c>
      <c r="CH4" s="26">
        <f>'Orig. App C - restatement'!CF4-'Revised App C - restatement'!CF4</f>
        <v>0</v>
      </c>
      <c r="CI4" s="26">
        <f>'Orig. App C - restatement'!CG4-'Revised App C - restatement'!CG4</f>
        <v>0</v>
      </c>
      <c r="CJ4" s="26">
        <f>'Orig. App C - restatement'!CH4-'Revised App C - restatement'!CH4</f>
        <v>0</v>
      </c>
      <c r="CK4" s="26">
        <f>'Orig. App C - restatement'!CI4-'Revised App C - restatement'!CI4</f>
        <v>0</v>
      </c>
      <c r="CL4" s="26">
        <f>'Orig. App C - restatement'!CJ4-'Revised App C - restatement'!CJ4</f>
        <v>0</v>
      </c>
      <c r="CM4" s="26">
        <f>'Orig. App C - restatement'!CK4-'Revised App C - restatement'!CK4</f>
        <v>0</v>
      </c>
      <c r="CN4" s="26">
        <f>'Orig. App C - restatement'!CL4-'Revised App C - restatement'!CL4</f>
        <v>-989.74060099999997</v>
      </c>
      <c r="CO4" s="26">
        <f>'Orig. App C - restatement'!CM4-'Revised App C - restatement'!CM4</f>
        <v>-952.08250299999986</v>
      </c>
      <c r="CP4" s="26">
        <f>'Orig. App C - restatement'!CN4-'Revised App C - restatement'!CN4</f>
        <v>-991.46715700000004</v>
      </c>
      <c r="CQ4" s="26">
        <f>'Orig. App C - restatement'!CO4-'Revised App C - restatement'!CO4</f>
        <v>-1165.8855699999999</v>
      </c>
      <c r="CR4" s="26">
        <f>'Orig. App C - restatement'!CP4-'Revised App C - restatement'!CP4</f>
        <v>-1322.9645079999998</v>
      </c>
      <c r="CS4" s="26">
        <f>'Orig. App C - restatement'!CQ4-'Revised App C - restatement'!CQ4</f>
        <v>-1418.3863200000001</v>
      </c>
      <c r="CT4" s="26">
        <f>'Orig. App C - restatement'!CR4-'Revised App C - restatement'!CR4</f>
        <v>-1456.110275</v>
      </c>
      <c r="CU4" s="26">
        <f>'Orig. App C - restatement'!CS4-'Revised App C - restatement'!CS4</f>
        <v>-1292.1250890000003</v>
      </c>
      <c r="CV4" s="26">
        <f>'Orig. App C - restatement'!CT4-'Revised App C - restatement'!CT4</f>
        <v>-1398.8135030000001</v>
      </c>
      <c r="CW4" s="26">
        <f>'Orig. App C - restatement'!CU4-'Revised App C - restatement'!CU4</f>
        <v>-1101.3294919999998</v>
      </c>
      <c r="CX4" s="26">
        <f>'Orig. App C - restatement'!CV4-'Revised App C - restatement'!CV4</f>
        <v>-1018.6461870000001</v>
      </c>
      <c r="CY4" s="26">
        <f>'Orig. App C - restatement'!CW4-'Revised App C - restatement'!CW4</f>
        <v>0</v>
      </c>
      <c r="CZ4" s="26">
        <f>'Orig. App C - restatement'!CX4-'Revised App C - restatement'!CX4</f>
        <v>0</v>
      </c>
    </row>
    <row r="5" spans="4:104" x14ac:dyDescent="0.2">
      <c r="D5" s="15" t="s">
        <v>19</v>
      </c>
      <c r="E5" s="26">
        <f>'Orig. App C - restatement'!C5-'Revised App C - restatement'!C5</f>
        <v>0</v>
      </c>
      <c r="F5" s="26">
        <f>'Orig. App C - restatement'!D5-'Revised App C - restatement'!D5</f>
        <v>0</v>
      </c>
      <c r="G5" s="26">
        <f>'Orig. App C - restatement'!E5-'Revised App C - restatement'!E5</f>
        <v>0</v>
      </c>
      <c r="H5" s="26">
        <f>'Orig. App C - restatement'!F5-'Revised App C - restatement'!F5</f>
        <v>0</v>
      </c>
      <c r="I5" s="26">
        <f>'Orig. App C - restatement'!G5-'Revised App C - restatement'!G5</f>
        <v>0</v>
      </c>
      <c r="J5" s="26">
        <f>'Orig. App C - restatement'!H5-'Revised App C - restatement'!H5</f>
        <v>0</v>
      </c>
      <c r="K5" s="26">
        <f>'Orig. App C - restatement'!I5-'Revised App C - restatement'!I5</f>
        <v>0</v>
      </c>
      <c r="L5" s="26">
        <f>'Orig. App C - restatement'!J5-'Revised App C - restatement'!J5</f>
        <v>0</v>
      </c>
      <c r="M5" s="26">
        <f>'Orig. App C - restatement'!K5-'Revised App C - restatement'!K5</f>
        <v>0</v>
      </c>
      <c r="N5" s="26">
        <f>'Orig. App C - restatement'!L5-'Revised App C - restatement'!L5</f>
        <v>0</v>
      </c>
      <c r="O5" s="26">
        <f>'Orig. App C - restatement'!M5-'Revised App C - restatement'!M5</f>
        <v>0</v>
      </c>
      <c r="P5" s="26">
        <f>'Orig. App C - restatement'!N5-'Revised App C - restatement'!N5</f>
        <v>0</v>
      </c>
      <c r="Q5" s="26">
        <f>'Orig. App C - restatement'!O5-'Revised App C - restatement'!O5</f>
        <v>0</v>
      </c>
      <c r="R5" s="26">
        <f>'Orig. App C - restatement'!P5-'Revised App C - restatement'!P5</f>
        <v>0</v>
      </c>
      <c r="S5" s="26">
        <f>'Orig. App C - restatement'!Q5-'Revised App C - restatement'!Q5</f>
        <v>0</v>
      </c>
      <c r="T5" s="26">
        <f>'Orig. App C - restatement'!R5-'Revised App C - restatement'!R5</f>
        <v>0</v>
      </c>
      <c r="U5" s="26">
        <f>'Orig. App C - restatement'!S5-'Revised App C - restatement'!S5</f>
        <v>0</v>
      </c>
      <c r="V5" s="26">
        <f>'Orig. App C - restatement'!T5-'Revised App C - restatement'!T5</f>
        <v>0</v>
      </c>
      <c r="W5" s="26">
        <f>'Orig. App C - restatement'!U5-'Revised App C - restatement'!U5</f>
        <v>0</v>
      </c>
      <c r="X5" s="26">
        <f>'Orig. App C - restatement'!V5-'Revised App C - restatement'!V5</f>
        <v>0</v>
      </c>
      <c r="Y5" s="26">
        <f>'Orig. App C - restatement'!W5-'Revised App C - restatement'!W5</f>
        <v>0</v>
      </c>
      <c r="Z5" s="26">
        <f>'Orig. App C - restatement'!X5-'Revised App C - restatement'!X5</f>
        <v>0</v>
      </c>
      <c r="AA5" s="26">
        <f>'Orig. App C - restatement'!Y5-'Revised App C - restatement'!Y5</f>
        <v>0</v>
      </c>
      <c r="AB5" s="26">
        <f>'Orig. App C - restatement'!Z5-'Revised App C - restatement'!Z5</f>
        <v>0</v>
      </c>
      <c r="AC5" s="26">
        <f>'Orig. App C - restatement'!AA5-'Revised App C - restatement'!AA5</f>
        <v>0</v>
      </c>
      <c r="AD5" s="26">
        <f>'Orig. App C - restatement'!AB5-'Revised App C - restatement'!AB5</f>
        <v>0</v>
      </c>
      <c r="AE5" s="26">
        <f>'Orig. App C - restatement'!AC5-'Revised App C - restatement'!AC5</f>
        <v>0</v>
      </c>
      <c r="AF5" s="26">
        <f>'Orig. App C - restatement'!AD5-'Revised App C - restatement'!AD5</f>
        <v>0</v>
      </c>
      <c r="AG5" s="26">
        <f>'Orig. App C - restatement'!AE5-'Revised App C - restatement'!AE5</f>
        <v>0</v>
      </c>
      <c r="AH5" s="26">
        <f>'Orig. App C - restatement'!AF5-'Revised App C - restatement'!AF5</f>
        <v>0</v>
      </c>
      <c r="AI5" s="26">
        <f>'Orig. App C - restatement'!AG5-'Revised App C - restatement'!AG5</f>
        <v>0</v>
      </c>
      <c r="AJ5" s="26">
        <f>'Orig. App C - restatement'!AH5-'Revised App C - restatement'!AH5</f>
        <v>0</v>
      </c>
      <c r="AK5" s="26">
        <f>'Orig. App C - restatement'!AI5-'Revised App C - restatement'!AI5</f>
        <v>0</v>
      </c>
      <c r="AL5" s="26">
        <f>'Orig. App C - restatement'!AJ5-'Revised App C - restatement'!AJ5</f>
        <v>0</v>
      </c>
      <c r="AM5" s="26">
        <f>'Orig. App C - restatement'!AK5-'Revised App C - restatement'!AK5</f>
        <v>0</v>
      </c>
      <c r="AN5" s="26">
        <f>'Orig. App C - restatement'!AL5-'Revised App C - restatement'!AL5</f>
        <v>0</v>
      </c>
      <c r="AO5" s="26">
        <f>'Orig. App C - restatement'!AM5-'Revised App C - restatement'!AM5</f>
        <v>0</v>
      </c>
      <c r="AP5" s="26">
        <f>'Orig. App C - restatement'!AN5-'Revised App C - restatement'!AN5</f>
        <v>0</v>
      </c>
      <c r="AQ5" s="26">
        <f>'Orig. App C - restatement'!AO5-'Revised App C - restatement'!AO5</f>
        <v>0</v>
      </c>
      <c r="AR5" s="26">
        <f>'Orig. App C - restatement'!AP5-'Revised App C - restatement'!AP5</f>
        <v>0</v>
      </c>
      <c r="AS5" s="26">
        <f>'Orig. App C - restatement'!AQ5-'Revised App C - restatement'!AQ5</f>
        <v>0</v>
      </c>
      <c r="AT5" s="26">
        <f>'Orig. App C - restatement'!AR5-'Revised App C - restatement'!AR5</f>
        <v>0</v>
      </c>
      <c r="AU5" s="26">
        <f>'Orig. App C - restatement'!AS5-'Revised App C - restatement'!AS5</f>
        <v>0</v>
      </c>
      <c r="AV5" s="26">
        <f>'Orig. App C - restatement'!AT5-'Revised App C - restatement'!AT5</f>
        <v>0</v>
      </c>
      <c r="AW5" s="26">
        <f>'Orig. App C - restatement'!AU5-'Revised App C - restatement'!AU5</f>
        <v>0</v>
      </c>
      <c r="AX5" s="26">
        <f>'Orig. App C - restatement'!AV5-'Revised App C - restatement'!AV5</f>
        <v>0</v>
      </c>
      <c r="AY5" s="26">
        <f>'Orig. App C - restatement'!AW5-'Revised App C - restatement'!AW5</f>
        <v>0</v>
      </c>
      <c r="AZ5" s="26">
        <f>'Orig. App C - restatement'!AX5-'Revised App C - restatement'!AX5</f>
        <v>0</v>
      </c>
      <c r="BA5" s="26">
        <f>'Orig. App C - restatement'!AY5-'Revised App C - restatement'!AY5</f>
        <v>0</v>
      </c>
      <c r="BB5" s="26">
        <f>'Orig. App C - restatement'!AZ5-'Revised App C - restatement'!AZ5</f>
        <v>0</v>
      </c>
      <c r="BC5" s="26">
        <f>'Orig. App C - restatement'!BA5-'Revised App C - restatement'!BA5</f>
        <v>0</v>
      </c>
      <c r="BD5" s="26">
        <f>'Orig. App C - restatement'!BB5-'Revised App C - restatement'!BB5</f>
        <v>0</v>
      </c>
      <c r="BE5" s="26">
        <f>'Orig. App C - restatement'!BC5-'Revised App C - restatement'!BC5</f>
        <v>0</v>
      </c>
      <c r="BF5" s="26">
        <f>'Orig. App C - restatement'!BD5-'Revised App C - restatement'!BD5</f>
        <v>0</v>
      </c>
      <c r="BG5" s="26">
        <f>'Orig. App C - restatement'!BE5-'Revised App C - restatement'!BE5</f>
        <v>0</v>
      </c>
      <c r="BH5" s="26">
        <f>'Orig. App C - restatement'!BF5-'Revised App C - restatement'!BF5</f>
        <v>0</v>
      </c>
      <c r="BI5" s="26">
        <f>'Orig. App C - restatement'!BG5-'Revised App C - restatement'!BG5</f>
        <v>0</v>
      </c>
      <c r="BJ5" s="26">
        <f>'Orig. App C - restatement'!BH5-'Revised App C - restatement'!BH5</f>
        <v>0</v>
      </c>
      <c r="BK5" s="26">
        <f>'Orig. App C - restatement'!BI5-'Revised App C - restatement'!BI5</f>
        <v>0</v>
      </c>
      <c r="BL5" s="26">
        <f>'Orig. App C - restatement'!BJ5-'Revised App C - restatement'!BJ5</f>
        <v>0</v>
      </c>
      <c r="BM5" s="26">
        <f>'Orig. App C - restatement'!BK5-'Revised App C - restatement'!BK5</f>
        <v>0</v>
      </c>
      <c r="BN5" s="26">
        <f>'Orig. App C - restatement'!BL5-'Revised App C - restatement'!BL5</f>
        <v>0</v>
      </c>
      <c r="BO5" s="26">
        <f>'Orig. App C - restatement'!BM5-'Revised App C - restatement'!BM5</f>
        <v>0</v>
      </c>
      <c r="BP5" s="26">
        <f>'Orig. App C - restatement'!BN5-'Revised App C - restatement'!BN5</f>
        <v>0</v>
      </c>
      <c r="BQ5" s="26">
        <f>'Orig. App C - restatement'!BO5-'Revised App C - restatement'!BO5</f>
        <v>0</v>
      </c>
      <c r="BR5" s="26">
        <f>'Orig. App C - restatement'!BP5-'Revised App C - restatement'!BP5</f>
        <v>0</v>
      </c>
      <c r="BS5" s="26">
        <f>'Orig. App C - restatement'!BQ5-'Revised App C - restatement'!BQ5</f>
        <v>0</v>
      </c>
      <c r="BT5" s="26">
        <f>'Orig. App C - restatement'!BR5-'Revised App C - restatement'!BR5</f>
        <v>0</v>
      </c>
      <c r="BU5" s="26">
        <f>'Orig. App C - restatement'!BS5-'Revised App C - restatement'!BS5</f>
        <v>0</v>
      </c>
      <c r="BV5" s="26">
        <f>'Orig. App C - restatement'!BT5-'Revised App C - restatement'!BT5</f>
        <v>0</v>
      </c>
      <c r="BW5" s="26">
        <f>'Orig. App C - restatement'!BU5-'Revised App C - restatement'!BU5</f>
        <v>0</v>
      </c>
      <c r="BX5" s="26">
        <f>'Orig. App C - restatement'!BV5-'Revised App C - restatement'!BV5</f>
        <v>0</v>
      </c>
      <c r="BY5" s="26">
        <f>'Orig. App C - restatement'!BW5-'Revised App C - restatement'!BW5</f>
        <v>0</v>
      </c>
      <c r="BZ5" s="26">
        <f>'Orig. App C - restatement'!BX5-'Revised App C - restatement'!BX5</f>
        <v>0</v>
      </c>
      <c r="CA5" s="26">
        <f>'Orig. App C - restatement'!BY5-'Revised App C - restatement'!BY5</f>
        <v>0</v>
      </c>
      <c r="CB5" s="26">
        <f>'Orig. App C - restatement'!BZ5-'Revised App C - restatement'!BZ5</f>
        <v>0</v>
      </c>
      <c r="CC5" s="26">
        <f>'Orig. App C - restatement'!CA5-'Revised App C - restatement'!CA5</f>
        <v>0</v>
      </c>
      <c r="CD5" s="26">
        <f>'Orig. App C - restatement'!CB5-'Revised App C - restatement'!CB5</f>
        <v>0</v>
      </c>
      <c r="CE5" s="26">
        <f>'Orig. App C - restatement'!CC5-'Revised App C - restatement'!CC5</f>
        <v>0</v>
      </c>
      <c r="CF5" s="26">
        <f>'Orig. App C - restatement'!CD5-'Revised App C - restatement'!CD5</f>
        <v>0</v>
      </c>
      <c r="CG5" s="26">
        <f>'Orig. App C - restatement'!CE5-'Revised App C - restatement'!CE5</f>
        <v>0</v>
      </c>
      <c r="CH5" s="26">
        <f>'Orig. App C - restatement'!CF5-'Revised App C - restatement'!CF5</f>
        <v>0</v>
      </c>
      <c r="CI5" s="26">
        <f>'Orig. App C - restatement'!CG5-'Revised App C - restatement'!CG5</f>
        <v>0</v>
      </c>
      <c r="CJ5" s="26">
        <f>'Orig. App C - restatement'!CH5-'Revised App C - restatement'!CH5</f>
        <v>0</v>
      </c>
      <c r="CK5" s="26">
        <f>'Orig. App C - restatement'!CI5-'Revised App C - restatement'!CI5</f>
        <v>0</v>
      </c>
      <c r="CL5" s="26">
        <f>'Orig. App C - restatement'!CJ5-'Revised App C - restatement'!CJ5</f>
        <v>0</v>
      </c>
      <c r="CM5" s="26">
        <f>'Orig. App C - restatement'!CK5-'Revised App C - restatement'!CK5</f>
        <v>0</v>
      </c>
      <c r="CN5" s="26">
        <f>'Orig. App C - restatement'!CL5-'Revised App C - restatement'!CL5</f>
        <v>-987.32156599999985</v>
      </c>
      <c r="CO5" s="26">
        <f>'Orig. App C - restatement'!CM5-'Revised App C - restatement'!CM5</f>
        <v>-952.94301700000005</v>
      </c>
      <c r="CP5" s="26">
        <f>'Orig. App C - restatement'!CN5-'Revised App C - restatement'!CN5</f>
        <v>-985.68788000000006</v>
      </c>
      <c r="CQ5" s="26">
        <f>'Orig. App C - restatement'!CO5-'Revised App C - restatement'!CO5</f>
        <v>-1152.351752</v>
      </c>
      <c r="CR5" s="26">
        <f>'Orig. App C - restatement'!CP5-'Revised App C - restatement'!CP5</f>
        <v>-1319.8812819999998</v>
      </c>
      <c r="CS5" s="26">
        <f>'Orig. App C - restatement'!CQ5-'Revised App C - restatement'!CQ5</f>
        <v>-1414.33305</v>
      </c>
      <c r="CT5" s="26">
        <f>'Orig. App C - restatement'!CR5-'Revised App C - restatement'!CR5</f>
        <v>-1449.4444580000002</v>
      </c>
      <c r="CU5" s="26">
        <f>'Orig. App C - restatement'!CS5-'Revised App C - restatement'!CS5</f>
        <v>-1283.1877960000004</v>
      </c>
      <c r="CV5" s="26">
        <f>'Orig. App C - restatement'!CT5-'Revised App C - restatement'!CT5</f>
        <v>-1387.37248</v>
      </c>
      <c r="CW5" s="26">
        <f>'Orig. App C - restatement'!CU5-'Revised App C - restatement'!CU5</f>
        <v>-1090.2597509999996</v>
      </c>
      <c r="CX5" s="26">
        <f>'Orig. App C - restatement'!CV5-'Revised App C - restatement'!CV5</f>
        <v>-1011.0709799999998</v>
      </c>
      <c r="CY5" s="26">
        <f>'Orig. App C - restatement'!CW5-'Revised App C - restatement'!CW5</f>
        <v>0</v>
      </c>
      <c r="CZ5" s="26">
        <f>'Orig. App C - restatement'!CX5-'Revised App C - restatement'!CX5</f>
        <v>0</v>
      </c>
    </row>
    <row r="6" spans="4:104" x14ac:dyDescent="0.2">
      <c r="D6" s="15" t="s">
        <v>20</v>
      </c>
      <c r="E6" s="26">
        <f>'Orig. App C - restatement'!C6-'Revised App C - restatement'!C6</f>
        <v>0</v>
      </c>
      <c r="F6" s="26">
        <f>'Orig. App C - restatement'!D6-'Revised App C - restatement'!D6</f>
        <v>0</v>
      </c>
      <c r="G6" s="26">
        <f>'Orig. App C - restatement'!E6-'Revised App C - restatement'!E6</f>
        <v>0</v>
      </c>
      <c r="H6" s="26">
        <f>'Orig. App C - restatement'!F6-'Revised App C - restatement'!F6</f>
        <v>0</v>
      </c>
      <c r="I6" s="26">
        <f>'Orig. App C - restatement'!G6-'Revised App C - restatement'!G6</f>
        <v>0</v>
      </c>
      <c r="J6" s="26">
        <f>'Orig. App C - restatement'!H6-'Revised App C - restatement'!H6</f>
        <v>0</v>
      </c>
      <c r="K6" s="26">
        <f>'Orig. App C - restatement'!I6-'Revised App C - restatement'!I6</f>
        <v>0</v>
      </c>
      <c r="L6" s="26">
        <f>'Orig. App C - restatement'!J6-'Revised App C - restatement'!J6</f>
        <v>0</v>
      </c>
      <c r="M6" s="26">
        <f>'Orig. App C - restatement'!K6-'Revised App C - restatement'!K6</f>
        <v>0</v>
      </c>
      <c r="N6" s="26">
        <f>'Orig. App C - restatement'!L6-'Revised App C - restatement'!L6</f>
        <v>0</v>
      </c>
      <c r="O6" s="26">
        <f>'Orig. App C - restatement'!M6-'Revised App C - restatement'!M6</f>
        <v>0</v>
      </c>
      <c r="P6" s="26">
        <f>'Orig. App C - restatement'!N6-'Revised App C - restatement'!N6</f>
        <v>0</v>
      </c>
      <c r="Q6" s="26">
        <f>'Orig. App C - restatement'!O6-'Revised App C - restatement'!O6</f>
        <v>0</v>
      </c>
      <c r="R6" s="26">
        <f>'Orig. App C - restatement'!P6-'Revised App C - restatement'!P6</f>
        <v>0</v>
      </c>
      <c r="S6" s="26">
        <f>'Orig. App C - restatement'!Q6-'Revised App C - restatement'!Q6</f>
        <v>0</v>
      </c>
      <c r="T6" s="26">
        <f>'Orig. App C - restatement'!R6-'Revised App C - restatement'!R6</f>
        <v>0</v>
      </c>
      <c r="U6" s="26">
        <f>'Orig. App C - restatement'!S6-'Revised App C - restatement'!S6</f>
        <v>0</v>
      </c>
      <c r="V6" s="26">
        <f>'Orig. App C - restatement'!T6-'Revised App C - restatement'!T6</f>
        <v>0</v>
      </c>
      <c r="W6" s="26">
        <f>'Orig. App C - restatement'!U6-'Revised App C - restatement'!U6</f>
        <v>0</v>
      </c>
      <c r="X6" s="26">
        <f>'Orig. App C - restatement'!V6-'Revised App C - restatement'!V6</f>
        <v>0</v>
      </c>
      <c r="Y6" s="26">
        <f>'Orig. App C - restatement'!W6-'Revised App C - restatement'!W6</f>
        <v>0</v>
      </c>
      <c r="Z6" s="26">
        <f>'Orig. App C - restatement'!X6-'Revised App C - restatement'!X6</f>
        <v>0</v>
      </c>
      <c r="AA6" s="26">
        <f>'Orig. App C - restatement'!Y6-'Revised App C - restatement'!Y6</f>
        <v>0</v>
      </c>
      <c r="AB6" s="26">
        <f>'Orig. App C - restatement'!Z6-'Revised App C - restatement'!Z6</f>
        <v>0</v>
      </c>
      <c r="AC6" s="26">
        <f>'Orig. App C - restatement'!AA6-'Revised App C - restatement'!AA6</f>
        <v>0</v>
      </c>
      <c r="AD6" s="26">
        <f>'Orig. App C - restatement'!AB6-'Revised App C - restatement'!AB6</f>
        <v>0</v>
      </c>
      <c r="AE6" s="26">
        <f>'Orig. App C - restatement'!AC6-'Revised App C - restatement'!AC6</f>
        <v>0</v>
      </c>
      <c r="AF6" s="26">
        <f>'Orig. App C - restatement'!AD6-'Revised App C - restatement'!AD6</f>
        <v>0</v>
      </c>
      <c r="AG6" s="26">
        <f>'Orig. App C - restatement'!AE6-'Revised App C - restatement'!AE6</f>
        <v>0</v>
      </c>
      <c r="AH6" s="26">
        <f>'Orig. App C - restatement'!AF6-'Revised App C - restatement'!AF6</f>
        <v>0</v>
      </c>
      <c r="AI6" s="26">
        <f>'Orig. App C - restatement'!AG6-'Revised App C - restatement'!AG6</f>
        <v>0</v>
      </c>
      <c r="AJ6" s="26">
        <f>'Orig. App C - restatement'!AH6-'Revised App C - restatement'!AH6</f>
        <v>0</v>
      </c>
      <c r="AK6" s="26">
        <f>'Orig. App C - restatement'!AI6-'Revised App C - restatement'!AI6</f>
        <v>0</v>
      </c>
      <c r="AL6" s="26">
        <f>'Orig. App C - restatement'!AJ6-'Revised App C - restatement'!AJ6</f>
        <v>0</v>
      </c>
      <c r="AM6" s="26">
        <f>'Orig. App C - restatement'!AK6-'Revised App C - restatement'!AK6</f>
        <v>0</v>
      </c>
      <c r="AN6" s="26">
        <f>'Orig. App C - restatement'!AL6-'Revised App C - restatement'!AL6</f>
        <v>0</v>
      </c>
      <c r="AO6" s="26">
        <f>'Orig. App C - restatement'!AM6-'Revised App C - restatement'!AM6</f>
        <v>0</v>
      </c>
      <c r="AP6" s="26">
        <f>'Orig. App C - restatement'!AN6-'Revised App C - restatement'!AN6</f>
        <v>0</v>
      </c>
      <c r="AQ6" s="26">
        <f>'Orig. App C - restatement'!AO6-'Revised App C - restatement'!AO6</f>
        <v>0</v>
      </c>
      <c r="AR6" s="26">
        <f>'Orig. App C - restatement'!AP6-'Revised App C - restatement'!AP6</f>
        <v>0</v>
      </c>
      <c r="AS6" s="26">
        <f>'Orig. App C - restatement'!AQ6-'Revised App C - restatement'!AQ6</f>
        <v>0</v>
      </c>
      <c r="AT6" s="26">
        <f>'Orig. App C - restatement'!AR6-'Revised App C - restatement'!AR6</f>
        <v>0</v>
      </c>
      <c r="AU6" s="26">
        <f>'Orig. App C - restatement'!AS6-'Revised App C - restatement'!AS6</f>
        <v>0</v>
      </c>
      <c r="AV6" s="26">
        <f>'Orig. App C - restatement'!AT6-'Revised App C - restatement'!AT6</f>
        <v>0</v>
      </c>
      <c r="AW6" s="26">
        <f>'Orig. App C - restatement'!AU6-'Revised App C - restatement'!AU6</f>
        <v>0</v>
      </c>
      <c r="AX6" s="26">
        <f>'Orig. App C - restatement'!AV6-'Revised App C - restatement'!AV6</f>
        <v>0</v>
      </c>
      <c r="AY6" s="26">
        <f>'Orig. App C - restatement'!AW6-'Revised App C - restatement'!AW6</f>
        <v>0</v>
      </c>
      <c r="AZ6" s="26">
        <f>'Orig. App C - restatement'!AX6-'Revised App C - restatement'!AX6</f>
        <v>0</v>
      </c>
      <c r="BA6" s="26">
        <f>'Orig. App C - restatement'!AY6-'Revised App C - restatement'!AY6</f>
        <v>0</v>
      </c>
      <c r="BB6" s="26">
        <f>'Orig. App C - restatement'!AZ6-'Revised App C - restatement'!AZ6</f>
        <v>0</v>
      </c>
      <c r="BC6" s="26">
        <f>'Orig. App C - restatement'!BA6-'Revised App C - restatement'!BA6</f>
        <v>0</v>
      </c>
      <c r="BD6" s="26">
        <f>'Orig. App C - restatement'!BB6-'Revised App C - restatement'!BB6</f>
        <v>0</v>
      </c>
      <c r="BE6" s="26">
        <f>'Orig. App C - restatement'!BC6-'Revised App C - restatement'!BC6</f>
        <v>0</v>
      </c>
      <c r="BF6" s="26">
        <f>'Orig. App C - restatement'!BD6-'Revised App C - restatement'!BD6</f>
        <v>0</v>
      </c>
      <c r="BG6" s="26">
        <f>'Orig. App C - restatement'!BE6-'Revised App C - restatement'!BE6</f>
        <v>0</v>
      </c>
      <c r="BH6" s="26">
        <f>'Orig. App C - restatement'!BF6-'Revised App C - restatement'!BF6</f>
        <v>0</v>
      </c>
      <c r="BI6" s="26">
        <f>'Orig. App C - restatement'!BG6-'Revised App C - restatement'!BG6</f>
        <v>0</v>
      </c>
      <c r="BJ6" s="26">
        <f>'Orig. App C - restatement'!BH6-'Revised App C - restatement'!BH6</f>
        <v>0</v>
      </c>
      <c r="BK6" s="26">
        <f>'Orig. App C - restatement'!BI6-'Revised App C - restatement'!BI6</f>
        <v>0</v>
      </c>
      <c r="BL6" s="26">
        <f>'Orig. App C - restatement'!BJ6-'Revised App C - restatement'!BJ6</f>
        <v>0</v>
      </c>
      <c r="BM6" s="26">
        <f>'Orig. App C - restatement'!BK6-'Revised App C - restatement'!BK6</f>
        <v>0</v>
      </c>
      <c r="BN6" s="26">
        <f>'Orig. App C - restatement'!BL6-'Revised App C - restatement'!BL6</f>
        <v>0</v>
      </c>
      <c r="BO6" s="26">
        <f>'Orig. App C - restatement'!BM6-'Revised App C - restatement'!BM6</f>
        <v>0</v>
      </c>
      <c r="BP6" s="26">
        <f>'Orig. App C - restatement'!BN6-'Revised App C - restatement'!BN6</f>
        <v>0</v>
      </c>
      <c r="BQ6" s="26">
        <f>'Orig. App C - restatement'!BO6-'Revised App C - restatement'!BO6</f>
        <v>0</v>
      </c>
      <c r="BR6" s="26">
        <f>'Orig. App C - restatement'!BP6-'Revised App C - restatement'!BP6</f>
        <v>0</v>
      </c>
      <c r="BS6" s="26">
        <f>'Orig. App C - restatement'!BQ6-'Revised App C - restatement'!BQ6</f>
        <v>0</v>
      </c>
      <c r="BT6" s="26">
        <f>'Orig. App C - restatement'!BR6-'Revised App C - restatement'!BR6</f>
        <v>0</v>
      </c>
      <c r="BU6" s="26">
        <f>'Orig. App C - restatement'!BS6-'Revised App C - restatement'!BS6</f>
        <v>0</v>
      </c>
      <c r="BV6" s="26">
        <f>'Orig. App C - restatement'!BT6-'Revised App C - restatement'!BT6</f>
        <v>0</v>
      </c>
      <c r="BW6" s="26">
        <f>'Orig. App C - restatement'!BU6-'Revised App C - restatement'!BU6</f>
        <v>0</v>
      </c>
      <c r="BX6" s="26">
        <f>'Orig. App C - restatement'!BV6-'Revised App C - restatement'!BV6</f>
        <v>0</v>
      </c>
      <c r="BY6" s="26">
        <f>'Orig. App C - restatement'!BW6-'Revised App C - restatement'!BW6</f>
        <v>0</v>
      </c>
      <c r="BZ6" s="26">
        <f>'Orig. App C - restatement'!BX6-'Revised App C - restatement'!BX6</f>
        <v>0</v>
      </c>
      <c r="CA6" s="26">
        <f>'Orig. App C - restatement'!BY6-'Revised App C - restatement'!BY6</f>
        <v>0</v>
      </c>
      <c r="CB6" s="26">
        <f>'Orig. App C - restatement'!BZ6-'Revised App C - restatement'!BZ6</f>
        <v>0</v>
      </c>
      <c r="CC6" s="26">
        <f>'Orig. App C - restatement'!CA6-'Revised App C - restatement'!CA6</f>
        <v>0</v>
      </c>
      <c r="CD6" s="26">
        <f>'Orig. App C - restatement'!CB6-'Revised App C - restatement'!CB6</f>
        <v>0</v>
      </c>
      <c r="CE6" s="26">
        <f>'Orig. App C - restatement'!CC6-'Revised App C - restatement'!CC6</f>
        <v>0</v>
      </c>
      <c r="CF6" s="26">
        <f>'Orig. App C - restatement'!CD6-'Revised App C - restatement'!CD6</f>
        <v>0</v>
      </c>
      <c r="CG6" s="26">
        <f>'Orig. App C - restatement'!CE6-'Revised App C - restatement'!CE6</f>
        <v>0</v>
      </c>
      <c r="CH6" s="26">
        <f>'Orig. App C - restatement'!CF6-'Revised App C - restatement'!CF6</f>
        <v>0</v>
      </c>
      <c r="CI6" s="26">
        <f>'Orig. App C - restatement'!CG6-'Revised App C - restatement'!CG6</f>
        <v>0</v>
      </c>
      <c r="CJ6" s="26">
        <f>'Orig. App C - restatement'!CH6-'Revised App C - restatement'!CH6</f>
        <v>0</v>
      </c>
      <c r="CK6" s="26">
        <f>'Orig. App C - restatement'!CI6-'Revised App C - restatement'!CI6</f>
        <v>0</v>
      </c>
      <c r="CL6" s="26">
        <f>'Orig. App C - restatement'!CJ6-'Revised App C - restatement'!CJ6</f>
        <v>0</v>
      </c>
      <c r="CM6" s="26">
        <f>'Orig. App C - restatement'!CK6-'Revised App C - restatement'!CK6</f>
        <v>0</v>
      </c>
      <c r="CN6" s="26">
        <f>'Orig. App C - restatement'!CL6-'Revised App C - restatement'!CL6</f>
        <v>-978.1680779999997</v>
      </c>
      <c r="CO6" s="26">
        <f>'Orig. App C - restatement'!CM6-'Revised App C - restatement'!CM6</f>
        <v>-947.69102799999996</v>
      </c>
      <c r="CP6" s="26">
        <f>'Orig. App C - restatement'!CN6-'Revised App C - restatement'!CN6</f>
        <v>-982.25366900000017</v>
      </c>
      <c r="CQ6" s="26">
        <f>'Orig. App C - restatement'!CO6-'Revised App C - restatement'!CO6</f>
        <v>-1146.2077389999999</v>
      </c>
      <c r="CR6" s="26">
        <f>'Orig. App C - restatement'!CP6-'Revised App C - restatement'!CP6</f>
        <v>-1317.6987579999995</v>
      </c>
      <c r="CS6" s="26">
        <f>'Orig. App C - restatement'!CQ6-'Revised App C - restatement'!CQ6</f>
        <v>-1411.2666839999999</v>
      </c>
      <c r="CT6" s="26">
        <f>'Orig. App C - restatement'!CR6-'Revised App C - restatement'!CR6</f>
        <v>-1445.6974090000001</v>
      </c>
      <c r="CU6" s="26">
        <f>'Orig. App C - restatement'!CS6-'Revised App C - restatement'!CS6</f>
        <v>-1278.7057840000004</v>
      </c>
      <c r="CV6" s="26">
        <f>'Orig. App C - restatement'!CT6-'Revised App C - restatement'!CT6</f>
        <v>-1382.120954</v>
      </c>
      <c r="CW6" s="26">
        <f>'Orig. App C - restatement'!CU6-'Revised App C - restatement'!CU6</f>
        <v>-1085.1213569999995</v>
      </c>
      <c r="CX6" s="26">
        <f>'Orig. App C - restatement'!CV6-'Revised App C - restatement'!CV6</f>
        <v>-1004.7284899999999</v>
      </c>
      <c r="CY6" s="26">
        <f>'Orig. App C - restatement'!CW6-'Revised App C - restatement'!CW6</f>
        <v>0</v>
      </c>
      <c r="CZ6" s="26">
        <f>'Orig. App C - restatement'!CX6-'Revised App C - restatement'!CX6</f>
        <v>0</v>
      </c>
    </row>
    <row r="7" spans="4:104" x14ac:dyDescent="0.2">
      <c r="D7" s="15" t="s">
        <v>21</v>
      </c>
      <c r="E7" s="26">
        <f>'Orig. App C - restatement'!C7-'Revised App C - restatement'!C7</f>
        <v>0</v>
      </c>
      <c r="F7" s="26">
        <f>'Orig. App C - restatement'!D7-'Revised App C - restatement'!D7</f>
        <v>0</v>
      </c>
      <c r="G7" s="26">
        <f>'Orig. App C - restatement'!E7-'Revised App C - restatement'!E7</f>
        <v>0</v>
      </c>
      <c r="H7" s="26">
        <f>'Orig. App C - restatement'!F7-'Revised App C - restatement'!F7</f>
        <v>0</v>
      </c>
      <c r="I7" s="26">
        <f>'Orig. App C - restatement'!G7-'Revised App C - restatement'!G7</f>
        <v>0</v>
      </c>
      <c r="J7" s="26">
        <f>'Orig. App C - restatement'!H7-'Revised App C - restatement'!H7</f>
        <v>0</v>
      </c>
      <c r="K7" s="26">
        <f>'Orig. App C - restatement'!I7-'Revised App C - restatement'!I7</f>
        <v>0</v>
      </c>
      <c r="L7" s="26">
        <f>'Orig. App C - restatement'!J7-'Revised App C - restatement'!J7</f>
        <v>0</v>
      </c>
      <c r="M7" s="26">
        <f>'Orig. App C - restatement'!K7-'Revised App C - restatement'!K7</f>
        <v>0</v>
      </c>
      <c r="N7" s="26">
        <f>'Orig. App C - restatement'!L7-'Revised App C - restatement'!L7</f>
        <v>0</v>
      </c>
      <c r="O7" s="26">
        <f>'Orig. App C - restatement'!M7-'Revised App C - restatement'!M7</f>
        <v>0</v>
      </c>
      <c r="P7" s="26">
        <f>'Orig. App C - restatement'!N7-'Revised App C - restatement'!N7</f>
        <v>0</v>
      </c>
      <c r="Q7" s="26">
        <f>'Orig. App C - restatement'!O7-'Revised App C - restatement'!O7</f>
        <v>0</v>
      </c>
      <c r="R7" s="26">
        <f>'Orig. App C - restatement'!P7-'Revised App C - restatement'!P7</f>
        <v>0</v>
      </c>
      <c r="S7" s="26">
        <f>'Orig. App C - restatement'!Q7-'Revised App C - restatement'!Q7</f>
        <v>0</v>
      </c>
      <c r="T7" s="26">
        <f>'Orig. App C - restatement'!R7-'Revised App C - restatement'!R7</f>
        <v>0</v>
      </c>
      <c r="U7" s="26">
        <f>'Orig. App C - restatement'!S7-'Revised App C - restatement'!S7</f>
        <v>0</v>
      </c>
      <c r="V7" s="26">
        <f>'Orig. App C - restatement'!T7-'Revised App C - restatement'!T7</f>
        <v>0</v>
      </c>
      <c r="W7" s="26">
        <f>'Orig. App C - restatement'!U7-'Revised App C - restatement'!U7</f>
        <v>0</v>
      </c>
      <c r="X7" s="26">
        <f>'Orig. App C - restatement'!V7-'Revised App C - restatement'!V7</f>
        <v>0</v>
      </c>
      <c r="Y7" s="26">
        <f>'Orig. App C - restatement'!W7-'Revised App C - restatement'!W7</f>
        <v>0</v>
      </c>
      <c r="Z7" s="26">
        <f>'Orig. App C - restatement'!X7-'Revised App C - restatement'!X7</f>
        <v>0</v>
      </c>
      <c r="AA7" s="26">
        <f>'Orig. App C - restatement'!Y7-'Revised App C - restatement'!Y7</f>
        <v>0</v>
      </c>
      <c r="AB7" s="26">
        <f>'Orig. App C - restatement'!Z7-'Revised App C - restatement'!Z7</f>
        <v>0</v>
      </c>
      <c r="AC7" s="26">
        <f>'Orig. App C - restatement'!AA7-'Revised App C - restatement'!AA7</f>
        <v>0</v>
      </c>
      <c r="AD7" s="26">
        <f>'Orig. App C - restatement'!AB7-'Revised App C - restatement'!AB7</f>
        <v>0</v>
      </c>
      <c r="AE7" s="26">
        <f>'Orig. App C - restatement'!AC7-'Revised App C - restatement'!AC7</f>
        <v>0</v>
      </c>
      <c r="AF7" s="26">
        <f>'Orig. App C - restatement'!AD7-'Revised App C - restatement'!AD7</f>
        <v>0</v>
      </c>
      <c r="AG7" s="26">
        <f>'Orig. App C - restatement'!AE7-'Revised App C - restatement'!AE7</f>
        <v>0</v>
      </c>
      <c r="AH7" s="26">
        <f>'Orig. App C - restatement'!AF7-'Revised App C - restatement'!AF7</f>
        <v>0</v>
      </c>
      <c r="AI7" s="26">
        <f>'Orig. App C - restatement'!AG7-'Revised App C - restatement'!AG7</f>
        <v>0</v>
      </c>
      <c r="AJ7" s="26">
        <f>'Orig. App C - restatement'!AH7-'Revised App C - restatement'!AH7</f>
        <v>0</v>
      </c>
      <c r="AK7" s="26">
        <f>'Orig. App C - restatement'!AI7-'Revised App C - restatement'!AI7</f>
        <v>0</v>
      </c>
      <c r="AL7" s="26">
        <f>'Orig. App C - restatement'!AJ7-'Revised App C - restatement'!AJ7</f>
        <v>0</v>
      </c>
      <c r="AM7" s="26">
        <f>'Orig. App C - restatement'!AK7-'Revised App C - restatement'!AK7</f>
        <v>0</v>
      </c>
      <c r="AN7" s="26">
        <f>'Orig. App C - restatement'!AL7-'Revised App C - restatement'!AL7</f>
        <v>0</v>
      </c>
      <c r="AO7" s="26">
        <f>'Orig. App C - restatement'!AM7-'Revised App C - restatement'!AM7</f>
        <v>0</v>
      </c>
      <c r="AP7" s="26">
        <f>'Orig. App C - restatement'!AN7-'Revised App C - restatement'!AN7</f>
        <v>0</v>
      </c>
      <c r="AQ7" s="26">
        <f>'Orig. App C - restatement'!AO7-'Revised App C - restatement'!AO7</f>
        <v>0</v>
      </c>
      <c r="AR7" s="26">
        <f>'Orig. App C - restatement'!AP7-'Revised App C - restatement'!AP7</f>
        <v>0</v>
      </c>
      <c r="AS7" s="26">
        <f>'Orig. App C - restatement'!AQ7-'Revised App C - restatement'!AQ7</f>
        <v>0</v>
      </c>
      <c r="AT7" s="26">
        <f>'Orig. App C - restatement'!AR7-'Revised App C - restatement'!AR7</f>
        <v>0</v>
      </c>
      <c r="AU7" s="26">
        <f>'Orig. App C - restatement'!AS7-'Revised App C - restatement'!AS7</f>
        <v>0</v>
      </c>
      <c r="AV7" s="26">
        <f>'Orig. App C - restatement'!AT7-'Revised App C - restatement'!AT7</f>
        <v>0</v>
      </c>
      <c r="AW7" s="26">
        <f>'Orig. App C - restatement'!AU7-'Revised App C - restatement'!AU7</f>
        <v>0</v>
      </c>
      <c r="AX7" s="26">
        <f>'Orig. App C - restatement'!AV7-'Revised App C - restatement'!AV7</f>
        <v>0</v>
      </c>
      <c r="AY7" s="26">
        <f>'Orig. App C - restatement'!AW7-'Revised App C - restatement'!AW7</f>
        <v>0</v>
      </c>
      <c r="AZ7" s="26">
        <f>'Orig. App C - restatement'!AX7-'Revised App C - restatement'!AX7</f>
        <v>0</v>
      </c>
      <c r="BA7" s="26">
        <f>'Orig. App C - restatement'!AY7-'Revised App C - restatement'!AY7</f>
        <v>0</v>
      </c>
      <c r="BB7" s="26">
        <f>'Orig. App C - restatement'!AZ7-'Revised App C - restatement'!AZ7</f>
        <v>0</v>
      </c>
      <c r="BC7" s="26">
        <f>'Orig. App C - restatement'!BA7-'Revised App C - restatement'!BA7</f>
        <v>0</v>
      </c>
      <c r="BD7" s="26">
        <f>'Orig. App C - restatement'!BB7-'Revised App C - restatement'!BB7</f>
        <v>0</v>
      </c>
      <c r="BE7" s="26">
        <f>'Orig. App C - restatement'!BC7-'Revised App C - restatement'!BC7</f>
        <v>0</v>
      </c>
      <c r="BF7" s="26">
        <f>'Orig. App C - restatement'!BD7-'Revised App C - restatement'!BD7</f>
        <v>0</v>
      </c>
      <c r="BG7" s="26">
        <f>'Orig. App C - restatement'!BE7-'Revised App C - restatement'!BE7</f>
        <v>0</v>
      </c>
      <c r="BH7" s="26">
        <f>'Orig. App C - restatement'!BF7-'Revised App C - restatement'!BF7</f>
        <v>0</v>
      </c>
      <c r="BI7" s="26">
        <f>'Orig. App C - restatement'!BG7-'Revised App C - restatement'!BG7</f>
        <v>0</v>
      </c>
      <c r="BJ7" s="26">
        <f>'Orig. App C - restatement'!BH7-'Revised App C - restatement'!BH7</f>
        <v>0</v>
      </c>
      <c r="BK7" s="26">
        <f>'Orig. App C - restatement'!BI7-'Revised App C - restatement'!BI7</f>
        <v>0</v>
      </c>
      <c r="BL7" s="26">
        <f>'Orig. App C - restatement'!BJ7-'Revised App C - restatement'!BJ7</f>
        <v>0</v>
      </c>
      <c r="BM7" s="26">
        <f>'Orig. App C - restatement'!BK7-'Revised App C - restatement'!BK7</f>
        <v>0</v>
      </c>
      <c r="BN7" s="26">
        <f>'Orig. App C - restatement'!BL7-'Revised App C - restatement'!BL7</f>
        <v>0</v>
      </c>
      <c r="BO7" s="26">
        <f>'Orig. App C - restatement'!BM7-'Revised App C - restatement'!BM7</f>
        <v>0</v>
      </c>
      <c r="BP7" s="26">
        <f>'Orig. App C - restatement'!BN7-'Revised App C - restatement'!BN7</f>
        <v>0</v>
      </c>
      <c r="BQ7" s="26">
        <f>'Orig. App C - restatement'!BO7-'Revised App C - restatement'!BO7</f>
        <v>0</v>
      </c>
      <c r="BR7" s="26">
        <f>'Orig. App C - restatement'!BP7-'Revised App C - restatement'!BP7</f>
        <v>0</v>
      </c>
      <c r="BS7" s="26">
        <f>'Orig. App C - restatement'!BQ7-'Revised App C - restatement'!BQ7</f>
        <v>0</v>
      </c>
      <c r="BT7" s="26">
        <f>'Orig. App C - restatement'!BR7-'Revised App C - restatement'!BR7</f>
        <v>0</v>
      </c>
      <c r="BU7" s="26">
        <f>'Orig. App C - restatement'!BS7-'Revised App C - restatement'!BS7</f>
        <v>0</v>
      </c>
      <c r="BV7" s="26">
        <f>'Orig. App C - restatement'!BT7-'Revised App C - restatement'!BT7</f>
        <v>0</v>
      </c>
      <c r="BW7" s="26">
        <f>'Orig. App C - restatement'!BU7-'Revised App C - restatement'!BU7</f>
        <v>0</v>
      </c>
      <c r="BX7" s="26">
        <f>'Orig. App C - restatement'!BV7-'Revised App C - restatement'!BV7</f>
        <v>0</v>
      </c>
      <c r="BY7" s="26">
        <f>'Orig. App C - restatement'!BW7-'Revised App C - restatement'!BW7</f>
        <v>0</v>
      </c>
      <c r="BZ7" s="26">
        <f>'Orig. App C - restatement'!BX7-'Revised App C - restatement'!BX7</f>
        <v>0</v>
      </c>
      <c r="CA7" s="26">
        <f>'Orig. App C - restatement'!BY7-'Revised App C - restatement'!BY7</f>
        <v>0</v>
      </c>
      <c r="CB7" s="26">
        <f>'Orig. App C - restatement'!BZ7-'Revised App C - restatement'!BZ7</f>
        <v>0</v>
      </c>
      <c r="CC7" s="26">
        <f>'Orig. App C - restatement'!CA7-'Revised App C - restatement'!CA7</f>
        <v>0</v>
      </c>
      <c r="CD7" s="26">
        <f>'Orig. App C - restatement'!CB7-'Revised App C - restatement'!CB7</f>
        <v>0</v>
      </c>
      <c r="CE7" s="26">
        <f>'Orig. App C - restatement'!CC7-'Revised App C - restatement'!CC7</f>
        <v>0</v>
      </c>
      <c r="CF7" s="26">
        <f>'Orig. App C - restatement'!CD7-'Revised App C - restatement'!CD7</f>
        <v>0</v>
      </c>
      <c r="CG7" s="26">
        <f>'Orig. App C - restatement'!CE7-'Revised App C - restatement'!CE7</f>
        <v>0</v>
      </c>
      <c r="CH7" s="26">
        <f>'Orig. App C - restatement'!CF7-'Revised App C - restatement'!CF7</f>
        <v>0</v>
      </c>
      <c r="CI7" s="26">
        <f>'Orig. App C - restatement'!CG7-'Revised App C - restatement'!CG7</f>
        <v>0</v>
      </c>
      <c r="CJ7" s="26">
        <f>'Orig. App C - restatement'!CH7-'Revised App C - restatement'!CH7</f>
        <v>0</v>
      </c>
      <c r="CK7" s="26">
        <f>'Orig. App C - restatement'!CI7-'Revised App C - restatement'!CI7</f>
        <v>0</v>
      </c>
      <c r="CL7" s="26">
        <f>'Orig. App C - restatement'!CJ7-'Revised App C - restatement'!CJ7</f>
        <v>0</v>
      </c>
      <c r="CM7" s="26">
        <f>'Orig. App C - restatement'!CK7-'Revised App C - restatement'!CK7</f>
        <v>0</v>
      </c>
      <c r="CN7" s="26">
        <f>'Orig. App C - restatement'!CL7-'Revised App C - restatement'!CL7</f>
        <v>-973.2878119999998</v>
      </c>
      <c r="CO7" s="26">
        <f>'Orig. App C - restatement'!CM7-'Revised App C - restatement'!CM7</f>
        <v>-943.39946699999996</v>
      </c>
      <c r="CP7" s="26">
        <f>'Orig. App C - restatement'!CN7-'Revised App C - restatement'!CN7</f>
        <v>-976.70116300000007</v>
      </c>
      <c r="CQ7" s="26">
        <f>'Orig. App C - restatement'!CO7-'Revised App C - restatement'!CO7</f>
        <v>-1140.669631</v>
      </c>
      <c r="CR7" s="26">
        <f>'Orig. App C - restatement'!CP7-'Revised App C - restatement'!CP7</f>
        <v>-1311.0457499999993</v>
      </c>
      <c r="CS7" s="26">
        <f>'Orig. App C - restatement'!CQ7-'Revised App C - restatement'!CQ7</f>
        <v>-1404.6381999999999</v>
      </c>
      <c r="CT7" s="26">
        <f>'Orig. App C - restatement'!CR7-'Revised App C - restatement'!CR7</f>
        <v>-1439.0305440000002</v>
      </c>
      <c r="CU7" s="26">
        <f>'Orig. App C - restatement'!CS7-'Revised App C - restatement'!CS7</f>
        <v>-1272.6788550000003</v>
      </c>
      <c r="CV7" s="26">
        <f>'Orig. App C - restatement'!CT7-'Revised App C - restatement'!CT7</f>
        <v>-1376.3066489999999</v>
      </c>
      <c r="CW7" s="26">
        <f>'Orig. App C - restatement'!CU7-'Revised App C - restatement'!CU7</f>
        <v>-1080.1461299999996</v>
      </c>
      <c r="CX7" s="26">
        <f>'Orig. App C - restatement'!CV7-'Revised App C - restatement'!CV7</f>
        <v>-996.2969700000001</v>
      </c>
      <c r="CY7" s="26">
        <f>'Orig. App C - restatement'!CW7-'Revised App C - restatement'!CW7</f>
        <v>0</v>
      </c>
      <c r="CZ7" s="26">
        <f>'Orig. App C - restatement'!CX7-'Revised App C - restatement'!CX7</f>
        <v>0</v>
      </c>
    </row>
    <row r="8" spans="4:104" x14ac:dyDescent="0.2">
      <c r="D8" s="15" t="s">
        <v>22</v>
      </c>
      <c r="E8" s="26">
        <f>'Orig. App C - restatement'!C8-'Revised App C - restatement'!C8</f>
        <v>0</v>
      </c>
      <c r="F8" s="26">
        <f>'Orig. App C - restatement'!D8-'Revised App C - restatement'!D8</f>
        <v>0</v>
      </c>
      <c r="G8" s="26">
        <f>'Orig. App C - restatement'!E8-'Revised App C - restatement'!E8</f>
        <v>0</v>
      </c>
      <c r="H8" s="26">
        <f>'Orig. App C - restatement'!F8-'Revised App C - restatement'!F8</f>
        <v>0</v>
      </c>
      <c r="I8" s="26">
        <f>'Orig. App C - restatement'!G8-'Revised App C - restatement'!G8</f>
        <v>0</v>
      </c>
      <c r="J8" s="26">
        <f>'Orig. App C - restatement'!H8-'Revised App C - restatement'!H8</f>
        <v>0</v>
      </c>
      <c r="K8" s="26">
        <f>'Orig. App C - restatement'!I8-'Revised App C - restatement'!I8</f>
        <v>0</v>
      </c>
      <c r="L8" s="26">
        <f>'Orig. App C - restatement'!J8-'Revised App C - restatement'!J8</f>
        <v>0</v>
      </c>
      <c r="M8" s="26">
        <f>'Orig. App C - restatement'!K8-'Revised App C - restatement'!K8</f>
        <v>0</v>
      </c>
      <c r="N8" s="26">
        <f>'Orig. App C - restatement'!L8-'Revised App C - restatement'!L8</f>
        <v>0</v>
      </c>
      <c r="O8" s="26">
        <f>'Orig. App C - restatement'!M8-'Revised App C - restatement'!M8</f>
        <v>0</v>
      </c>
      <c r="P8" s="26">
        <f>'Orig. App C - restatement'!N8-'Revised App C - restatement'!N8</f>
        <v>0</v>
      </c>
      <c r="Q8" s="26">
        <f>'Orig. App C - restatement'!O8-'Revised App C - restatement'!O8</f>
        <v>0</v>
      </c>
      <c r="R8" s="26">
        <f>'Orig. App C - restatement'!P8-'Revised App C - restatement'!P8</f>
        <v>0</v>
      </c>
      <c r="S8" s="26">
        <f>'Orig. App C - restatement'!Q8-'Revised App C - restatement'!Q8</f>
        <v>0</v>
      </c>
      <c r="T8" s="26">
        <f>'Orig. App C - restatement'!R8-'Revised App C - restatement'!R8</f>
        <v>0</v>
      </c>
      <c r="U8" s="26">
        <f>'Orig. App C - restatement'!S8-'Revised App C - restatement'!S8</f>
        <v>0</v>
      </c>
      <c r="V8" s="26">
        <f>'Orig. App C - restatement'!T8-'Revised App C - restatement'!T8</f>
        <v>0</v>
      </c>
      <c r="W8" s="26">
        <f>'Orig. App C - restatement'!U8-'Revised App C - restatement'!U8</f>
        <v>0</v>
      </c>
      <c r="X8" s="26">
        <f>'Orig. App C - restatement'!V8-'Revised App C - restatement'!V8</f>
        <v>0</v>
      </c>
      <c r="Y8" s="26">
        <f>'Orig. App C - restatement'!W8-'Revised App C - restatement'!W8</f>
        <v>0</v>
      </c>
      <c r="Z8" s="26">
        <f>'Orig. App C - restatement'!X8-'Revised App C - restatement'!X8</f>
        <v>0</v>
      </c>
      <c r="AA8" s="26">
        <f>'Orig. App C - restatement'!Y8-'Revised App C - restatement'!Y8</f>
        <v>0</v>
      </c>
      <c r="AB8" s="26">
        <f>'Orig. App C - restatement'!Z8-'Revised App C - restatement'!Z8</f>
        <v>0</v>
      </c>
      <c r="AC8" s="26">
        <f>'Orig. App C - restatement'!AA8-'Revised App C - restatement'!AA8</f>
        <v>0</v>
      </c>
      <c r="AD8" s="26">
        <f>'Orig. App C - restatement'!AB8-'Revised App C - restatement'!AB8</f>
        <v>0</v>
      </c>
      <c r="AE8" s="26">
        <f>'Orig. App C - restatement'!AC8-'Revised App C - restatement'!AC8</f>
        <v>0</v>
      </c>
      <c r="AF8" s="26">
        <f>'Orig. App C - restatement'!AD8-'Revised App C - restatement'!AD8</f>
        <v>0</v>
      </c>
      <c r="AG8" s="26">
        <f>'Orig. App C - restatement'!AE8-'Revised App C - restatement'!AE8</f>
        <v>0</v>
      </c>
      <c r="AH8" s="26">
        <f>'Orig. App C - restatement'!AF8-'Revised App C - restatement'!AF8</f>
        <v>0</v>
      </c>
      <c r="AI8" s="26">
        <f>'Orig. App C - restatement'!AG8-'Revised App C - restatement'!AG8</f>
        <v>0</v>
      </c>
      <c r="AJ8" s="26">
        <f>'Orig. App C - restatement'!AH8-'Revised App C - restatement'!AH8</f>
        <v>0</v>
      </c>
      <c r="AK8" s="26">
        <f>'Orig. App C - restatement'!AI8-'Revised App C - restatement'!AI8</f>
        <v>0</v>
      </c>
      <c r="AL8" s="26">
        <f>'Orig. App C - restatement'!AJ8-'Revised App C - restatement'!AJ8</f>
        <v>0</v>
      </c>
      <c r="AM8" s="26">
        <f>'Orig. App C - restatement'!AK8-'Revised App C - restatement'!AK8</f>
        <v>0</v>
      </c>
      <c r="AN8" s="26">
        <f>'Orig. App C - restatement'!AL8-'Revised App C - restatement'!AL8</f>
        <v>0</v>
      </c>
      <c r="AO8" s="26">
        <f>'Orig. App C - restatement'!AM8-'Revised App C - restatement'!AM8</f>
        <v>0</v>
      </c>
      <c r="AP8" s="26">
        <f>'Orig. App C - restatement'!AN8-'Revised App C - restatement'!AN8</f>
        <v>0</v>
      </c>
      <c r="AQ8" s="26">
        <f>'Orig. App C - restatement'!AO8-'Revised App C - restatement'!AO8</f>
        <v>0</v>
      </c>
      <c r="AR8" s="26">
        <f>'Orig. App C - restatement'!AP8-'Revised App C - restatement'!AP8</f>
        <v>0</v>
      </c>
      <c r="AS8" s="26">
        <f>'Orig. App C - restatement'!AQ8-'Revised App C - restatement'!AQ8</f>
        <v>0</v>
      </c>
      <c r="AT8" s="26">
        <f>'Orig. App C - restatement'!AR8-'Revised App C - restatement'!AR8</f>
        <v>0</v>
      </c>
      <c r="AU8" s="26">
        <f>'Orig. App C - restatement'!AS8-'Revised App C - restatement'!AS8</f>
        <v>0</v>
      </c>
      <c r="AV8" s="26">
        <f>'Orig. App C - restatement'!AT8-'Revised App C - restatement'!AT8</f>
        <v>0</v>
      </c>
      <c r="AW8" s="26">
        <f>'Orig. App C - restatement'!AU8-'Revised App C - restatement'!AU8</f>
        <v>0</v>
      </c>
      <c r="AX8" s="26">
        <f>'Orig. App C - restatement'!AV8-'Revised App C - restatement'!AV8</f>
        <v>0</v>
      </c>
      <c r="AY8" s="26">
        <f>'Orig. App C - restatement'!AW8-'Revised App C - restatement'!AW8</f>
        <v>0</v>
      </c>
      <c r="AZ8" s="26">
        <f>'Orig. App C - restatement'!AX8-'Revised App C - restatement'!AX8</f>
        <v>0</v>
      </c>
      <c r="BA8" s="26">
        <f>'Orig. App C - restatement'!AY8-'Revised App C - restatement'!AY8</f>
        <v>0</v>
      </c>
      <c r="BB8" s="26">
        <f>'Orig. App C - restatement'!AZ8-'Revised App C - restatement'!AZ8</f>
        <v>0</v>
      </c>
      <c r="BC8" s="26">
        <f>'Orig. App C - restatement'!BA8-'Revised App C - restatement'!BA8</f>
        <v>0</v>
      </c>
      <c r="BD8" s="26">
        <f>'Orig. App C - restatement'!BB8-'Revised App C - restatement'!BB8</f>
        <v>0</v>
      </c>
      <c r="BE8" s="26">
        <f>'Orig. App C - restatement'!BC8-'Revised App C - restatement'!BC8</f>
        <v>0</v>
      </c>
      <c r="BF8" s="26">
        <f>'Orig. App C - restatement'!BD8-'Revised App C - restatement'!BD8</f>
        <v>0</v>
      </c>
      <c r="BG8" s="26">
        <f>'Orig. App C - restatement'!BE8-'Revised App C - restatement'!BE8</f>
        <v>0</v>
      </c>
      <c r="BH8" s="26">
        <f>'Orig. App C - restatement'!BF8-'Revised App C - restatement'!BF8</f>
        <v>0</v>
      </c>
      <c r="BI8" s="26">
        <f>'Orig. App C - restatement'!BG8-'Revised App C - restatement'!BG8</f>
        <v>0</v>
      </c>
      <c r="BJ8" s="26">
        <f>'Orig. App C - restatement'!BH8-'Revised App C - restatement'!BH8</f>
        <v>0</v>
      </c>
      <c r="BK8" s="26">
        <f>'Orig. App C - restatement'!BI8-'Revised App C - restatement'!BI8</f>
        <v>0</v>
      </c>
      <c r="BL8" s="26">
        <f>'Orig. App C - restatement'!BJ8-'Revised App C - restatement'!BJ8</f>
        <v>0</v>
      </c>
      <c r="BM8" s="26">
        <f>'Orig. App C - restatement'!BK8-'Revised App C - restatement'!BK8</f>
        <v>0</v>
      </c>
      <c r="BN8" s="26">
        <f>'Orig. App C - restatement'!BL8-'Revised App C - restatement'!BL8</f>
        <v>0</v>
      </c>
      <c r="BO8" s="26">
        <f>'Orig. App C - restatement'!BM8-'Revised App C - restatement'!BM8</f>
        <v>0</v>
      </c>
      <c r="BP8" s="26">
        <f>'Orig. App C - restatement'!BN8-'Revised App C - restatement'!BN8</f>
        <v>0</v>
      </c>
      <c r="BQ8" s="26">
        <f>'Orig. App C - restatement'!BO8-'Revised App C - restatement'!BO8</f>
        <v>0</v>
      </c>
      <c r="BR8" s="26">
        <f>'Orig. App C - restatement'!BP8-'Revised App C - restatement'!BP8</f>
        <v>0</v>
      </c>
      <c r="BS8" s="26">
        <f>'Orig. App C - restatement'!BQ8-'Revised App C - restatement'!BQ8</f>
        <v>0</v>
      </c>
      <c r="BT8" s="26">
        <f>'Orig. App C - restatement'!BR8-'Revised App C - restatement'!BR8</f>
        <v>0</v>
      </c>
      <c r="BU8" s="26">
        <f>'Orig. App C - restatement'!BS8-'Revised App C - restatement'!BS8</f>
        <v>0</v>
      </c>
      <c r="BV8" s="26">
        <f>'Orig. App C - restatement'!BT8-'Revised App C - restatement'!BT8</f>
        <v>0</v>
      </c>
      <c r="BW8" s="26">
        <f>'Orig. App C - restatement'!BU8-'Revised App C - restatement'!BU8</f>
        <v>0</v>
      </c>
      <c r="BX8" s="26">
        <f>'Orig. App C - restatement'!BV8-'Revised App C - restatement'!BV8</f>
        <v>0</v>
      </c>
      <c r="BY8" s="26">
        <f>'Orig. App C - restatement'!BW8-'Revised App C - restatement'!BW8</f>
        <v>0</v>
      </c>
      <c r="BZ8" s="26">
        <f>'Orig. App C - restatement'!BX8-'Revised App C - restatement'!BX8</f>
        <v>0</v>
      </c>
      <c r="CA8" s="26">
        <f>'Orig. App C - restatement'!BY8-'Revised App C - restatement'!BY8</f>
        <v>0</v>
      </c>
      <c r="CB8" s="26">
        <f>'Orig. App C - restatement'!BZ8-'Revised App C - restatement'!BZ8</f>
        <v>0</v>
      </c>
      <c r="CC8" s="26">
        <f>'Orig. App C - restatement'!CA8-'Revised App C - restatement'!CA8</f>
        <v>0</v>
      </c>
      <c r="CD8" s="26">
        <f>'Orig. App C - restatement'!CB8-'Revised App C - restatement'!CB8</f>
        <v>0</v>
      </c>
      <c r="CE8" s="26">
        <f>'Orig. App C - restatement'!CC8-'Revised App C - restatement'!CC8</f>
        <v>0</v>
      </c>
      <c r="CF8" s="26">
        <f>'Orig. App C - restatement'!CD8-'Revised App C - restatement'!CD8</f>
        <v>0</v>
      </c>
      <c r="CG8" s="26">
        <f>'Orig. App C - restatement'!CE8-'Revised App C - restatement'!CE8</f>
        <v>0</v>
      </c>
      <c r="CH8" s="26">
        <f>'Orig. App C - restatement'!CF8-'Revised App C - restatement'!CF8</f>
        <v>0</v>
      </c>
      <c r="CI8" s="26">
        <f>'Orig. App C - restatement'!CG8-'Revised App C - restatement'!CG8</f>
        <v>0</v>
      </c>
      <c r="CJ8" s="26">
        <f>'Orig. App C - restatement'!CH8-'Revised App C - restatement'!CH8</f>
        <v>0</v>
      </c>
      <c r="CK8" s="26">
        <f>'Orig. App C - restatement'!CI8-'Revised App C - restatement'!CI8</f>
        <v>0</v>
      </c>
      <c r="CL8" s="26">
        <f>'Orig. App C - restatement'!CJ8-'Revised App C - restatement'!CJ8</f>
        <v>0</v>
      </c>
      <c r="CM8" s="26">
        <f>'Orig. App C - restatement'!CK8-'Revised App C - restatement'!CK8</f>
        <v>0</v>
      </c>
      <c r="CN8" s="26">
        <f>'Orig. App C - restatement'!CL8-'Revised App C - restatement'!CL8</f>
        <v>-972.47394899999995</v>
      </c>
      <c r="CO8" s="26">
        <f>'Orig. App C - restatement'!CM8-'Revised App C - restatement'!CM8</f>
        <v>-943.06498399999998</v>
      </c>
      <c r="CP8" s="26">
        <f>'Orig. App C - restatement'!CN8-'Revised App C - restatement'!CN8</f>
        <v>-976.26790200000005</v>
      </c>
      <c r="CQ8" s="26">
        <f>'Orig. App C - restatement'!CO8-'Revised App C - restatement'!CO8</f>
        <v>-1140.5938649999998</v>
      </c>
      <c r="CR8" s="26">
        <f>'Orig. App C - restatement'!CP8-'Revised App C - restatement'!CP8</f>
        <v>-1311.3632329999994</v>
      </c>
      <c r="CS8" s="26">
        <f>'Orig. App C - restatement'!CQ8-'Revised App C - restatement'!CQ8</f>
        <v>-1404.7251649999998</v>
      </c>
      <c r="CT8" s="26">
        <f>'Orig. App C - restatement'!CR8-'Revised App C - restatement'!CR8</f>
        <v>-1438.8572600000002</v>
      </c>
      <c r="CU8" s="26">
        <f>'Orig. App C - restatement'!CS8-'Revised App C - restatement'!CS8</f>
        <v>-1272.1746510000005</v>
      </c>
      <c r="CV8" s="26">
        <f>'Orig. App C - restatement'!CT8-'Revised App C - restatement'!CT8</f>
        <v>-1375.4719459999999</v>
      </c>
      <c r="CW8" s="26">
        <f>'Orig. App C - restatement'!CU8-'Revised App C - restatement'!CU8</f>
        <v>-1079.2099649999996</v>
      </c>
      <c r="CX8" s="26">
        <f>'Orig. App C - restatement'!CV8-'Revised App C - restatement'!CV8</f>
        <v>-993.53343300000006</v>
      </c>
      <c r="CY8" s="26">
        <f>'Orig. App C - restatement'!CW8-'Revised App C - restatement'!CW8</f>
        <v>0</v>
      </c>
      <c r="CZ8" s="26">
        <f>'Orig. App C - restatement'!CX8-'Revised App C - restatement'!CX8</f>
        <v>0</v>
      </c>
    </row>
    <row r="9" spans="4:104" x14ac:dyDescent="0.2">
      <c r="D9" s="15" t="s">
        <v>23</v>
      </c>
      <c r="E9" s="26">
        <f>'Orig. App C - restatement'!C9-'Revised App C - restatement'!C9</f>
        <v>0</v>
      </c>
      <c r="F9" s="26">
        <f>'Orig. App C - restatement'!D9-'Revised App C - restatement'!D9</f>
        <v>0</v>
      </c>
      <c r="G9" s="26">
        <f>'Orig. App C - restatement'!E9-'Revised App C - restatement'!E9</f>
        <v>0</v>
      </c>
      <c r="H9" s="26">
        <f>'Orig. App C - restatement'!F9-'Revised App C - restatement'!F9</f>
        <v>0</v>
      </c>
      <c r="I9" s="26">
        <f>'Orig. App C - restatement'!G9-'Revised App C - restatement'!G9</f>
        <v>0</v>
      </c>
      <c r="J9" s="26">
        <f>'Orig. App C - restatement'!H9-'Revised App C - restatement'!H9</f>
        <v>0</v>
      </c>
      <c r="K9" s="26">
        <f>'Orig. App C - restatement'!I9-'Revised App C - restatement'!I9</f>
        <v>0</v>
      </c>
      <c r="L9" s="26">
        <f>'Orig. App C - restatement'!J9-'Revised App C - restatement'!J9</f>
        <v>0</v>
      </c>
      <c r="M9" s="26">
        <f>'Orig. App C - restatement'!K9-'Revised App C - restatement'!K9</f>
        <v>0</v>
      </c>
      <c r="N9" s="26">
        <f>'Orig. App C - restatement'!L9-'Revised App C - restatement'!L9</f>
        <v>0</v>
      </c>
      <c r="O9" s="26">
        <f>'Orig. App C - restatement'!M9-'Revised App C - restatement'!M9</f>
        <v>0</v>
      </c>
      <c r="P9" s="26">
        <f>'Orig. App C - restatement'!N9-'Revised App C - restatement'!N9</f>
        <v>0</v>
      </c>
      <c r="Q9" s="26">
        <f>'Orig. App C - restatement'!O9-'Revised App C - restatement'!O9</f>
        <v>0</v>
      </c>
      <c r="R9" s="26">
        <f>'Orig. App C - restatement'!P9-'Revised App C - restatement'!P9</f>
        <v>0</v>
      </c>
      <c r="S9" s="26">
        <f>'Orig. App C - restatement'!Q9-'Revised App C - restatement'!Q9</f>
        <v>0</v>
      </c>
      <c r="T9" s="26">
        <f>'Orig. App C - restatement'!R9-'Revised App C - restatement'!R9</f>
        <v>0</v>
      </c>
      <c r="U9" s="26">
        <f>'Orig. App C - restatement'!S9-'Revised App C - restatement'!S9</f>
        <v>0</v>
      </c>
      <c r="V9" s="26">
        <f>'Orig. App C - restatement'!T9-'Revised App C - restatement'!T9</f>
        <v>0</v>
      </c>
      <c r="W9" s="26">
        <f>'Orig. App C - restatement'!U9-'Revised App C - restatement'!U9</f>
        <v>0</v>
      </c>
      <c r="X9" s="26">
        <f>'Orig. App C - restatement'!V9-'Revised App C - restatement'!V9</f>
        <v>0</v>
      </c>
      <c r="Y9" s="26">
        <f>'Orig. App C - restatement'!W9-'Revised App C - restatement'!W9</f>
        <v>0</v>
      </c>
      <c r="Z9" s="26">
        <f>'Orig. App C - restatement'!X9-'Revised App C - restatement'!X9</f>
        <v>0</v>
      </c>
      <c r="AA9" s="26">
        <f>'Orig. App C - restatement'!Y9-'Revised App C - restatement'!Y9</f>
        <v>0</v>
      </c>
      <c r="AB9" s="26">
        <f>'Orig. App C - restatement'!Z9-'Revised App C - restatement'!Z9</f>
        <v>0</v>
      </c>
      <c r="AC9" s="26">
        <f>'Orig. App C - restatement'!AA9-'Revised App C - restatement'!AA9</f>
        <v>0</v>
      </c>
      <c r="AD9" s="26">
        <f>'Orig. App C - restatement'!AB9-'Revised App C - restatement'!AB9</f>
        <v>0</v>
      </c>
      <c r="AE9" s="26">
        <f>'Orig. App C - restatement'!AC9-'Revised App C - restatement'!AC9</f>
        <v>0</v>
      </c>
      <c r="AF9" s="26">
        <f>'Orig. App C - restatement'!AD9-'Revised App C - restatement'!AD9</f>
        <v>0</v>
      </c>
      <c r="AG9" s="26">
        <f>'Orig. App C - restatement'!AE9-'Revised App C - restatement'!AE9</f>
        <v>0</v>
      </c>
      <c r="AH9" s="26">
        <f>'Orig. App C - restatement'!AF9-'Revised App C - restatement'!AF9</f>
        <v>0</v>
      </c>
      <c r="AI9" s="26">
        <f>'Orig. App C - restatement'!AG9-'Revised App C - restatement'!AG9</f>
        <v>0</v>
      </c>
      <c r="AJ9" s="26">
        <f>'Orig. App C - restatement'!AH9-'Revised App C - restatement'!AH9</f>
        <v>0</v>
      </c>
      <c r="AK9" s="26">
        <f>'Orig. App C - restatement'!AI9-'Revised App C - restatement'!AI9</f>
        <v>0</v>
      </c>
      <c r="AL9" s="26">
        <f>'Orig. App C - restatement'!AJ9-'Revised App C - restatement'!AJ9</f>
        <v>0</v>
      </c>
      <c r="AM9" s="26">
        <f>'Orig. App C - restatement'!AK9-'Revised App C - restatement'!AK9</f>
        <v>0</v>
      </c>
      <c r="AN9" s="26">
        <f>'Orig. App C - restatement'!AL9-'Revised App C - restatement'!AL9</f>
        <v>0</v>
      </c>
      <c r="AO9" s="26">
        <f>'Orig. App C - restatement'!AM9-'Revised App C - restatement'!AM9</f>
        <v>0</v>
      </c>
      <c r="AP9" s="26">
        <f>'Orig. App C - restatement'!AN9-'Revised App C - restatement'!AN9</f>
        <v>0</v>
      </c>
      <c r="AQ9" s="26">
        <f>'Orig. App C - restatement'!AO9-'Revised App C - restatement'!AO9</f>
        <v>0</v>
      </c>
      <c r="AR9" s="26">
        <f>'Orig. App C - restatement'!AP9-'Revised App C - restatement'!AP9</f>
        <v>0</v>
      </c>
      <c r="AS9" s="26">
        <f>'Orig. App C - restatement'!AQ9-'Revised App C - restatement'!AQ9</f>
        <v>0</v>
      </c>
      <c r="AT9" s="26">
        <f>'Orig. App C - restatement'!AR9-'Revised App C - restatement'!AR9</f>
        <v>0</v>
      </c>
      <c r="AU9" s="26">
        <f>'Orig. App C - restatement'!AS9-'Revised App C - restatement'!AS9</f>
        <v>0</v>
      </c>
      <c r="AV9" s="26">
        <f>'Orig. App C - restatement'!AT9-'Revised App C - restatement'!AT9</f>
        <v>0</v>
      </c>
      <c r="AW9" s="26">
        <f>'Orig. App C - restatement'!AU9-'Revised App C - restatement'!AU9</f>
        <v>0</v>
      </c>
      <c r="AX9" s="26">
        <f>'Orig. App C - restatement'!AV9-'Revised App C - restatement'!AV9</f>
        <v>0</v>
      </c>
      <c r="AY9" s="26">
        <f>'Orig. App C - restatement'!AW9-'Revised App C - restatement'!AW9</f>
        <v>0</v>
      </c>
      <c r="AZ9" s="26">
        <f>'Orig. App C - restatement'!AX9-'Revised App C - restatement'!AX9</f>
        <v>0</v>
      </c>
      <c r="BA9" s="26">
        <f>'Orig. App C - restatement'!AY9-'Revised App C - restatement'!AY9</f>
        <v>0</v>
      </c>
      <c r="BB9" s="26">
        <f>'Orig. App C - restatement'!AZ9-'Revised App C - restatement'!AZ9</f>
        <v>0</v>
      </c>
      <c r="BC9" s="26">
        <f>'Orig. App C - restatement'!BA9-'Revised App C - restatement'!BA9</f>
        <v>0</v>
      </c>
      <c r="BD9" s="26">
        <f>'Orig. App C - restatement'!BB9-'Revised App C - restatement'!BB9</f>
        <v>0</v>
      </c>
      <c r="BE9" s="26">
        <f>'Orig. App C - restatement'!BC9-'Revised App C - restatement'!BC9</f>
        <v>0</v>
      </c>
      <c r="BF9" s="26">
        <f>'Orig. App C - restatement'!BD9-'Revised App C - restatement'!BD9</f>
        <v>0</v>
      </c>
      <c r="BG9" s="26">
        <f>'Orig. App C - restatement'!BE9-'Revised App C - restatement'!BE9</f>
        <v>0</v>
      </c>
      <c r="BH9" s="26">
        <f>'Orig. App C - restatement'!BF9-'Revised App C - restatement'!BF9</f>
        <v>0</v>
      </c>
      <c r="BI9" s="26">
        <f>'Orig. App C - restatement'!BG9-'Revised App C - restatement'!BG9</f>
        <v>0</v>
      </c>
      <c r="BJ9" s="26">
        <f>'Orig. App C - restatement'!BH9-'Revised App C - restatement'!BH9</f>
        <v>0</v>
      </c>
      <c r="BK9" s="26">
        <f>'Orig. App C - restatement'!BI9-'Revised App C - restatement'!BI9</f>
        <v>0</v>
      </c>
      <c r="BL9" s="26">
        <f>'Orig. App C - restatement'!BJ9-'Revised App C - restatement'!BJ9</f>
        <v>0</v>
      </c>
      <c r="BM9" s="26">
        <f>'Orig. App C - restatement'!BK9-'Revised App C - restatement'!BK9</f>
        <v>0</v>
      </c>
      <c r="BN9" s="26">
        <f>'Orig. App C - restatement'!BL9-'Revised App C - restatement'!BL9</f>
        <v>0</v>
      </c>
      <c r="BO9" s="26">
        <f>'Orig. App C - restatement'!BM9-'Revised App C - restatement'!BM9</f>
        <v>0</v>
      </c>
      <c r="BP9" s="26">
        <f>'Orig. App C - restatement'!BN9-'Revised App C - restatement'!BN9</f>
        <v>0</v>
      </c>
      <c r="BQ9" s="26">
        <f>'Orig. App C - restatement'!BO9-'Revised App C - restatement'!BO9</f>
        <v>0</v>
      </c>
      <c r="BR9" s="26">
        <f>'Orig. App C - restatement'!BP9-'Revised App C - restatement'!BP9</f>
        <v>0</v>
      </c>
      <c r="BS9" s="26">
        <f>'Orig. App C - restatement'!BQ9-'Revised App C - restatement'!BQ9</f>
        <v>0</v>
      </c>
      <c r="BT9" s="26">
        <f>'Orig. App C - restatement'!BR9-'Revised App C - restatement'!BR9</f>
        <v>0</v>
      </c>
      <c r="BU9" s="26">
        <f>'Orig. App C - restatement'!BS9-'Revised App C - restatement'!BS9</f>
        <v>0</v>
      </c>
      <c r="BV9" s="26">
        <f>'Orig. App C - restatement'!BT9-'Revised App C - restatement'!BT9</f>
        <v>0</v>
      </c>
      <c r="BW9" s="26">
        <f>'Orig. App C - restatement'!BU9-'Revised App C - restatement'!BU9</f>
        <v>0</v>
      </c>
      <c r="BX9" s="26">
        <f>'Orig. App C - restatement'!BV9-'Revised App C - restatement'!BV9</f>
        <v>0</v>
      </c>
      <c r="BY9" s="26">
        <f>'Orig. App C - restatement'!BW9-'Revised App C - restatement'!BW9</f>
        <v>0</v>
      </c>
      <c r="BZ9" s="26">
        <f>'Orig. App C - restatement'!BX9-'Revised App C - restatement'!BX9</f>
        <v>0</v>
      </c>
      <c r="CA9" s="26">
        <f>'Orig. App C - restatement'!BY9-'Revised App C - restatement'!BY9</f>
        <v>0</v>
      </c>
      <c r="CB9" s="26">
        <f>'Orig. App C - restatement'!BZ9-'Revised App C - restatement'!BZ9</f>
        <v>0</v>
      </c>
      <c r="CC9" s="26">
        <f>'Orig. App C - restatement'!CA9-'Revised App C - restatement'!CA9</f>
        <v>0</v>
      </c>
      <c r="CD9" s="26">
        <f>'Orig. App C - restatement'!CB9-'Revised App C - restatement'!CB9</f>
        <v>0</v>
      </c>
      <c r="CE9" s="26">
        <f>'Orig. App C - restatement'!CC9-'Revised App C - restatement'!CC9</f>
        <v>0</v>
      </c>
      <c r="CF9" s="26">
        <f>'Orig. App C - restatement'!CD9-'Revised App C - restatement'!CD9</f>
        <v>0</v>
      </c>
      <c r="CG9" s="26">
        <f>'Orig. App C - restatement'!CE9-'Revised App C - restatement'!CE9</f>
        <v>0</v>
      </c>
      <c r="CH9" s="26">
        <f>'Orig. App C - restatement'!CF9-'Revised App C - restatement'!CF9</f>
        <v>0</v>
      </c>
      <c r="CI9" s="26">
        <f>'Orig. App C - restatement'!CG9-'Revised App C - restatement'!CG9</f>
        <v>0</v>
      </c>
      <c r="CJ9" s="26">
        <f>'Orig. App C - restatement'!CH9-'Revised App C - restatement'!CH9</f>
        <v>0</v>
      </c>
      <c r="CK9" s="26">
        <f>'Orig. App C - restatement'!CI9-'Revised App C - restatement'!CI9</f>
        <v>0</v>
      </c>
      <c r="CL9" s="26">
        <f>'Orig. App C - restatement'!CJ9-'Revised App C - restatement'!CJ9</f>
        <v>0</v>
      </c>
      <c r="CM9" s="26">
        <f>'Orig. App C - restatement'!CK9-'Revised App C - restatement'!CK9</f>
        <v>0</v>
      </c>
      <c r="CN9" s="26">
        <f>'Orig. App C - restatement'!CL9-'Revised App C - restatement'!CL9</f>
        <v>-972.47394899999995</v>
      </c>
      <c r="CO9" s="26">
        <f>'Orig. App C - restatement'!CM9-'Revised App C - restatement'!CM9</f>
        <v>-943.06498399999998</v>
      </c>
      <c r="CP9" s="26">
        <f>'Orig. App C - restatement'!CN9-'Revised App C - restatement'!CN9</f>
        <v>-976.26790200000005</v>
      </c>
      <c r="CQ9" s="26">
        <f>'Orig. App C - restatement'!CO9-'Revised App C - restatement'!CO9</f>
        <v>-1140.5938649999998</v>
      </c>
      <c r="CR9" s="26">
        <f>'Orig. App C - restatement'!CP9-'Revised App C - restatement'!CP9</f>
        <v>-1311.3632329999994</v>
      </c>
      <c r="CS9" s="26">
        <f>'Orig. App C - restatement'!CQ9-'Revised App C - restatement'!CQ9</f>
        <v>-1404.7251649999998</v>
      </c>
      <c r="CT9" s="26">
        <f>'Orig. App C - restatement'!CR9-'Revised App C - restatement'!CR9</f>
        <v>-1438.8572600000002</v>
      </c>
      <c r="CU9" s="26">
        <f>'Orig. App C - restatement'!CS9-'Revised App C - restatement'!CS9</f>
        <v>-1272.1746510000005</v>
      </c>
      <c r="CV9" s="26">
        <f>'Orig. App C - restatement'!CT9-'Revised App C - restatement'!CT9</f>
        <v>-1375.4719459999999</v>
      </c>
      <c r="CW9" s="26">
        <f>'Orig. App C - restatement'!CU9-'Revised App C - restatement'!CU9</f>
        <v>-1079.2099649999996</v>
      </c>
      <c r="CX9" s="26">
        <f>'Orig. App C - restatement'!CV9-'Revised App C - restatement'!CV9</f>
        <v>-993.53343300000006</v>
      </c>
      <c r="CY9" s="26">
        <f>'Orig. App C - restatement'!CW9-'Revised App C - restatement'!CW9</f>
        <v>0</v>
      </c>
      <c r="CZ9" s="26">
        <f>'Orig. App C - restatement'!CX9-'Revised App C - restatement'!CX9</f>
        <v>0</v>
      </c>
    </row>
    <row r="10" spans="4:104" x14ac:dyDescent="0.2">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x14ac:dyDescent="0.2">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x14ac:dyDescent="0.2">
      <c r="D12" s="21" t="s">
        <v>24</v>
      </c>
      <c r="E12" s="22">
        <f>SUM(E9,E14)</f>
        <v>1.4325720000000501</v>
      </c>
      <c r="F12" s="22">
        <f t="shared" ref="F12:BQ12" si="0">SUM(F9,F14)</f>
        <v>1.4407360000000153</v>
      </c>
      <c r="G12" s="22">
        <f t="shared" si="0"/>
        <v>1.51366500000006</v>
      </c>
      <c r="H12" s="22">
        <f t="shared" si="0"/>
        <v>1.7394630000000006</v>
      </c>
      <c r="I12" s="22">
        <f t="shared" si="0"/>
        <v>1.8050060000000485</v>
      </c>
      <c r="J12" s="22">
        <f t="shared" si="0"/>
        <v>1.7562950000000228</v>
      </c>
      <c r="K12" s="22">
        <f t="shared" si="0"/>
        <v>1.7968409999998585</v>
      </c>
      <c r="L12" s="22">
        <f t="shared" si="0"/>
        <v>1.78856299999984</v>
      </c>
      <c r="M12" s="22">
        <f t="shared" si="0"/>
        <v>1.7316570000000411</v>
      </c>
      <c r="N12" s="22">
        <f t="shared" si="0"/>
        <v>1.7521219999998721</v>
      </c>
      <c r="O12" s="22">
        <f t="shared" si="0"/>
        <v>1.5762160000000449</v>
      </c>
      <c r="P12" s="22">
        <f t="shared" si="0"/>
        <v>1.8053749999999127</v>
      </c>
      <c r="Q12" s="22">
        <f t="shared" si="0"/>
        <v>1.6999470000000656</v>
      </c>
      <c r="R12" s="22">
        <f t="shared" si="0"/>
        <v>1.7640910000000076</v>
      </c>
      <c r="S12" s="22">
        <f t="shared" si="0"/>
        <v>1.6058219999999892</v>
      </c>
      <c r="T12" s="22">
        <f t="shared" si="0"/>
        <v>1.6002509999999575</v>
      </c>
      <c r="U12" s="22">
        <f t="shared" si="0"/>
        <v>1.5006859999999733</v>
      </c>
      <c r="V12" s="22">
        <f t="shared" si="0"/>
        <v>1.5913150000000087</v>
      </c>
      <c r="W12" s="22">
        <f t="shared" si="0"/>
        <v>1.7677599999999529</v>
      </c>
      <c r="X12" s="22">
        <f t="shared" si="0"/>
        <v>1.7744159999999738</v>
      </c>
      <c r="Y12" s="22">
        <f t="shared" si="0"/>
        <v>1.7404810000000452</v>
      </c>
      <c r="Z12" s="22">
        <f t="shared" si="0"/>
        <v>1.9253009999999904</v>
      </c>
      <c r="AA12" s="22">
        <f t="shared" si="0"/>
        <v>1.8544729999999845</v>
      </c>
      <c r="AB12" s="22">
        <f t="shared" si="0"/>
        <v>2.1679639999999836</v>
      </c>
      <c r="AC12" s="22">
        <f t="shared" si="0"/>
        <v>1.9487540000000081</v>
      </c>
      <c r="AD12" s="22">
        <f t="shared" si="0"/>
        <v>2.1511880000000474</v>
      </c>
      <c r="AE12" s="22">
        <f t="shared" si="0"/>
        <v>2.1312530000000152</v>
      </c>
      <c r="AF12" s="22">
        <f t="shared" si="0"/>
        <v>2.232939999999985</v>
      </c>
      <c r="AG12" s="22">
        <f t="shared" si="0"/>
        <v>2.3453610000000253</v>
      </c>
      <c r="AH12" s="22">
        <f t="shared" si="0"/>
        <v>2.420174999999972</v>
      </c>
      <c r="AI12" s="22">
        <f t="shared" si="0"/>
        <v>2.7819240000001173</v>
      </c>
      <c r="AJ12" s="22">
        <f t="shared" si="0"/>
        <v>2.7030120000000579</v>
      </c>
      <c r="AK12" s="22">
        <f t="shared" si="0"/>
        <v>2.8542540000000827</v>
      </c>
      <c r="AL12" s="22">
        <f t="shared" si="0"/>
        <v>3.3107190000000628</v>
      </c>
      <c r="AM12" s="22">
        <f t="shared" si="0"/>
        <v>3.2581129999999803</v>
      </c>
      <c r="AN12" s="22">
        <f t="shared" si="0"/>
        <v>2.8380419999999731</v>
      </c>
      <c r="AO12" s="22">
        <f t="shared" si="0"/>
        <v>2.6522539999999708</v>
      </c>
      <c r="AP12" s="22">
        <f t="shared" si="0"/>
        <v>2.4272190000000364</v>
      </c>
      <c r="AQ12" s="22">
        <f t="shared" si="0"/>
        <v>3.6142790000000105</v>
      </c>
      <c r="AR12" s="22">
        <f t="shared" si="0"/>
        <v>3.7434050000000525</v>
      </c>
      <c r="AS12" s="22">
        <f t="shared" si="0"/>
        <v>3.4796489999999949</v>
      </c>
      <c r="AT12" s="22">
        <f t="shared" si="0"/>
        <v>3.4219190000000026</v>
      </c>
      <c r="AU12" s="22">
        <f t="shared" si="0"/>
        <v>2.8405290000000605</v>
      </c>
      <c r="AV12" s="22">
        <f t="shared" si="0"/>
        <v>2.9907270000001063</v>
      </c>
      <c r="AW12" s="22">
        <f t="shared" si="0"/>
        <v>3.7021819999999934</v>
      </c>
      <c r="AX12" s="22">
        <f t="shared" si="0"/>
        <v>4.4141670000000204</v>
      </c>
      <c r="AY12" s="22">
        <f t="shared" si="0"/>
        <v>3.7063450000000557</v>
      </c>
      <c r="AZ12" s="22">
        <f t="shared" si="0"/>
        <v>3.708972000000017</v>
      </c>
      <c r="BA12" s="22">
        <f t="shared" si="0"/>
        <v>2.3539550000000418</v>
      </c>
      <c r="BB12" s="22">
        <f t="shared" si="0"/>
        <v>2.3727599999998574</v>
      </c>
      <c r="BC12" s="22">
        <f t="shared" si="0"/>
        <v>2.078801999999996</v>
      </c>
      <c r="BD12" s="22">
        <f t="shared" si="0"/>
        <v>1.2103439999999637</v>
      </c>
      <c r="BE12" s="22">
        <f t="shared" si="0"/>
        <v>0.6378709999999046</v>
      </c>
      <c r="BF12" s="22">
        <f t="shared" si="0"/>
        <v>1.3984179999999924</v>
      </c>
      <c r="BG12" s="22">
        <f t="shared" si="0"/>
        <v>2.0024998999999752</v>
      </c>
      <c r="BH12" s="22">
        <f t="shared" si="0"/>
        <v>2.4178549999999177</v>
      </c>
      <c r="BI12" s="22">
        <f t="shared" si="0"/>
        <v>2.0256258000000571</v>
      </c>
      <c r="BJ12" s="22">
        <f t="shared" si="0"/>
        <v>2.041151699999773</v>
      </c>
      <c r="BK12" s="22">
        <f t="shared" si="0"/>
        <v>1.2391578000001573</v>
      </c>
      <c r="BL12" s="22">
        <f t="shared" si="0"/>
        <v>1.1104570000002241</v>
      </c>
      <c r="BM12" s="22">
        <f t="shared" si="0"/>
        <v>2.2116849999999886</v>
      </c>
      <c r="BN12" s="22">
        <f t="shared" si="0"/>
        <v>2.2428549999998495</v>
      </c>
      <c r="BO12" s="22">
        <f t="shared" si="0"/>
        <v>2.1404079999999794</v>
      </c>
      <c r="BP12" s="22">
        <f t="shared" si="0"/>
        <v>1.7330939999999373</v>
      </c>
      <c r="BQ12" s="22">
        <f t="shared" si="0"/>
        <v>1.1786089999999376</v>
      </c>
      <c r="BR12" s="22">
        <f t="shared" ref="BR12:CZ12" si="1">SUM(BR9,BR14)</f>
        <v>1.0619789999999512</v>
      </c>
      <c r="BS12" s="22">
        <f t="shared" si="1"/>
        <v>1.136064000000033</v>
      </c>
      <c r="BT12" s="22">
        <f t="shared" si="1"/>
        <v>1.2700320000000147</v>
      </c>
      <c r="BU12" s="22">
        <f t="shared" si="1"/>
        <v>1.2778899999999567</v>
      </c>
      <c r="BV12" s="22">
        <f t="shared" si="1"/>
        <v>1.3763619999999719</v>
      </c>
      <c r="BW12" s="22">
        <f t="shared" si="1"/>
        <v>1.3666059999999334</v>
      </c>
      <c r="BX12" s="22">
        <f t="shared" si="1"/>
        <v>1.4135899999999992</v>
      </c>
      <c r="BY12" s="22">
        <f t="shared" si="1"/>
        <v>1.1798199999999497</v>
      </c>
      <c r="BZ12" s="22">
        <f t="shared" si="1"/>
        <v>1.2090819999999667</v>
      </c>
      <c r="CA12" s="22">
        <f t="shared" si="1"/>
        <v>1.2969590000000153</v>
      </c>
      <c r="CB12" s="22">
        <f t="shared" si="1"/>
        <v>1.3772440000000188</v>
      </c>
      <c r="CC12" s="22">
        <f t="shared" si="1"/>
        <v>1.4080079999999953</v>
      </c>
      <c r="CD12" s="22">
        <f t="shared" si="1"/>
        <v>2.3693279999999959</v>
      </c>
      <c r="CE12" s="22">
        <f t="shared" si="1"/>
        <v>2.6264429999999948</v>
      </c>
      <c r="CF12" s="22">
        <f t="shared" si="1"/>
        <v>2.6677919999999631</v>
      </c>
      <c r="CG12" s="22">
        <f t="shared" si="1"/>
        <v>2.59542399999998</v>
      </c>
      <c r="CH12" s="22">
        <f t="shared" si="1"/>
        <v>2.7148799999999937</v>
      </c>
      <c r="CI12" s="22">
        <f t="shared" si="1"/>
        <v>2.5388869999999315</v>
      </c>
      <c r="CJ12" s="22">
        <f t="shared" si="1"/>
        <v>2.6252919999999449</v>
      </c>
      <c r="CK12" s="22">
        <f t="shared" si="1"/>
        <v>0</v>
      </c>
      <c r="CL12" s="22">
        <f t="shared" si="1"/>
        <v>0</v>
      </c>
      <c r="CM12" s="22">
        <f t="shared" si="1"/>
        <v>0</v>
      </c>
      <c r="CN12" s="22">
        <f t="shared" si="1"/>
        <v>-1853.1788497500002</v>
      </c>
      <c r="CO12" s="22">
        <f t="shared" si="1"/>
        <v>-1809.04309175</v>
      </c>
      <c r="CP12" s="22">
        <f t="shared" si="1"/>
        <v>-1839.4913610000001</v>
      </c>
      <c r="CQ12" s="22">
        <f t="shared" si="1"/>
        <v>-2065.9550859999999</v>
      </c>
      <c r="CR12" s="22">
        <f t="shared" si="1"/>
        <v>-2234.6173969999991</v>
      </c>
      <c r="CS12" s="22">
        <f t="shared" si="1"/>
        <v>-2245.0923189999999</v>
      </c>
      <c r="CT12" s="22">
        <f t="shared" si="1"/>
        <v>-2384.926046</v>
      </c>
      <c r="CU12" s="22">
        <f t="shared" si="1"/>
        <v>-2151.3631290000008</v>
      </c>
      <c r="CV12" s="22">
        <f t="shared" si="1"/>
        <v>-2314.9587019999999</v>
      </c>
      <c r="CW12" s="22">
        <f t="shared" si="1"/>
        <v>-1955.8742849999996</v>
      </c>
      <c r="CX12" s="22">
        <f t="shared" si="1"/>
        <v>-1867.89518</v>
      </c>
      <c r="CY12" s="22">
        <f t="shared" si="1"/>
        <v>0</v>
      </c>
      <c r="CZ12" s="22">
        <f t="shared" si="1"/>
        <v>0</v>
      </c>
    </row>
    <row r="13" spans="4:104" x14ac:dyDescent="0.2">
      <c r="D13" s="21" t="s">
        <v>121</v>
      </c>
      <c r="E13" s="26">
        <f>'Revised App C - restatement'!C13-'Orig. App C - restatement'!C13</f>
        <v>0</v>
      </c>
      <c r="F13" s="26">
        <f>'Revised App C - restatement'!D13-'Orig. App C - restatement'!D13</f>
        <v>0</v>
      </c>
      <c r="G13" s="26">
        <f>'Revised App C - restatement'!E13-'Orig. App C - restatement'!E13</f>
        <v>0</v>
      </c>
      <c r="H13" s="26">
        <f>'Revised App C - restatement'!F13-'Orig. App C - restatement'!F13</f>
        <v>0</v>
      </c>
      <c r="I13" s="26">
        <f>'Revised App C - restatement'!G13-'Orig. App C - restatement'!G13</f>
        <v>0</v>
      </c>
      <c r="J13" s="26">
        <f>'Revised App C - restatement'!H13-'Orig. App C - restatement'!H13</f>
        <v>0</v>
      </c>
      <c r="K13" s="26">
        <f>'Revised App C - restatement'!I13-'Orig. App C - restatement'!I13</f>
        <v>0</v>
      </c>
      <c r="L13" s="26">
        <f>'Revised App C - restatement'!J13-'Orig. App C - restatement'!J13</f>
        <v>0</v>
      </c>
      <c r="M13" s="26">
        <f>'Revised App C - restatement'!K13-'Orig. App C - restatement'!K13</f>
        <v>0</v>
      </c>
      <c r="N13" s="26">
        <f>'Revised App C - restatement'!L13-'Orig. App C - restatement'!L13</f>
        <v>0</v>
      </c>
      <c r="O13" s="26">
        <f>'Revised App C - restatement'!M13-'Orig. App C - restatement'!M13</f>
        <v>0</v>
      </c>
      <c r="P13" s="26">
        <f>'Revised App C - restatement'!N13-'Orig. App C - restatement'!N13</f>
        <v>0</v>
      </c>
      <c r="Q13" s="26">
        <f>'Revised App C - restatement'!O13-'Orig. App C - restatement'!O13</f>
        <v>0</v>
      </c>
      <c r="R13" s="26">
        <f>'Revised App C - restatement'!P13-'Orig. App C - restatement'!P13</f>
        <v>0</v>
      </c>
      <c r="S13" s="26">
        <f>'Revised App C - restatement'!Q13-'Orig. App C - restatement'!Q13</f>
        <v>0</v>
      </c>
      <c r="T13" s="26">
        <f>'Revised App C - restatement'!R13-'Orig. App C - restatement'!R13</f>
        <v>0</v>
      </c>
      <c r="U13" s="26">
        <f>'Revised App C - restatement'!S13-'Orig. App C - restatement'!S13</f>
        <v>0</v>
      </c>
      <c r="V13" s="26">
        <f>'Revised App C - restatement'!T13-'Orig. App C - restatement'!T13</f>
        <v>0</v>
      </c>
      <c r="W13" s="26">
        <f>'Revised App C - restatement'!U13-'Orig. App C - restatement'!U13</f>
        <v>0</v>
      </c>
      <c r="X13" s="26">
        <f>'Revised App C - restatement'!V13-'Orig. App C - restatement'!V13</f>
        <v>0</v>
      </c>
      <c r="Y13" s="26">
        <f>'Revised App C - restatement'!W13-'Orig. App C - restatement'!W13</f>
        <v>0</v>
      </c>
      <c r="Z13" s="26">
        <f>'Revised App C - restatement'!X13-'Orig. App C - restatement'!X13</f>
        <v>0</v>
      </c>
      <c r="AA13" s="26">
        <f>'Revised App C - restatement'!Y13-'Orig. App C - restatement'!Y13</f>
        <v>0</v>
      </c>
      <c r="AB13" s="26">
        <f>'Revised App C - restatement'!Z13-'Orig. App C - restatement'!Z13</f>
        <v>0</v>
      </c>
      <c r="AC13" s="26">
        <f>'Revised App C - restatement'!AA13-'Orig. App C - restatement'!AA13</f>
        <v>0</v>
      </c>
      <c r="AD13" s="26">
        <f>'Revised App C - restatement'!AB13-'Orig. App C - restatement'!AB13</f>
        <v>0</v>
      </c>
      <c r="AE13" s="26">
        <f>'Revised App C - restatement'!AC13-'Orig. App C - restatement'!AC13</f>
        <v>0</v>
      </c>
      <c r="AF13" s="26">
        <f>'Revised App C - restatement'!AD13-'Orig. App C - restatement'!AD13</f>
        <v>0</v>
      </c>
      <c r="AG13" s="26">
        <f>'Revised App C - restatement'!AE13-'Orig. App C - restatement'!AE13</f>
        <v>0</v>
      </c>
      <c r="AH13" s="26">
        <f>'Revised App C - restatement'!AF13-'Orig. App C - restatement'!AF13</f>
        <v>0</v>
      </c>
      <c r="AI13" s="26">
        <f>'Revised App C - restatement'!AG13-'Orig. App C - restatement'!AG13</f>
        <v>0</v>
      </c>
      <c r="AJ13" s="26">
        <f>'Revised App C - restatement'!AH13-'Orig. App C - restatement'!AH13</f>
        <v>0</v>
      </c>
      <c r="AK13" s="26">
        <f>'Revised App C - restatement'!AI13-'Orig. App C - restatement'!AI13</f>
        <v>0</v>
      </c>
      <c r="AL13" s="26">
        <f>'Revised App C - restatement'!AJ13-'Orig. App C - restatement'!AJ13</f>
        <v>0</v>
      </c>
      <c r="AM13" s="26">
        <f>'Revised App C - restatement'!AK13-'Orig. App C - restatement'!AK13</f>
        <v>0</v>
      </c>
      <c r="AN13" s="26">
        <f>'Revised App C - restatement'!AL13-'Orig. App C - restatement'!AL13</f>
        <v>0</v>
      </c>
      <c r="AO13" s="26">
        <f>'Revised App C - restatement'!AM13-'Orig. App C - restatement'!AM13</f>
        <v>0</v>
      </c>
      <c r="AP13" s="26">
        <f>'Revised App C - restatement'!AN13-'Orig. App C - restatement'!AN13</f>
        <v>0</v>
      </c>
      <c r="AQ13" s="26">
        <f>'Revised App C - restatement'!AO13-'Orig. App C - restatement'!AO13</f>
        <v>0</v>
      </c>
      <c r="AR13" s="26">
        <f>'Revised App C - restatement'!AP13-'Orig. App C - restatement'!AP13</f>
        <v>0</v>
      </c>
      <c r="AS13" s="26">
        <f>'Revised App C - restatement'!AQ13-'Orig. App C - restatement'!AQ13</f>
        <v>0</v>
      </c>
      <c r="AT13" s="26">
        <f>'Revised App C - restatement'!AR13-'Orig. App C - restatement'!AR13</f>
        <v>0</v>
      </c>
      <c r="AU13" s="26">
        <f>'Revised App C - restatement'!AS13-'Orig. App C - restatement'!AS13</f>
        <v>0</v>
      </c>
      <c r="AV13" s="26">
        <f>'Revised App C - restatement'!AT13-'Orig. App C - restatement'!AT13</f>
        <v>0</v>
      </c>
      <c r="AW13" s="26">
        <f>'Revised App C - restatement'!AU13-'Orig. App C - restatement'!AU13</f>
        <v>0</v>
      </c>
      <c r="AX13" s="26">
        <f>'Revised App C - restatement'!AV13-'Orig. App C - restatement'!AV13</f>
        <v>0</v>
      </c>
      <c r="AY13" s="26">
        <f>'Revised App C - restatement'!AW13-'Orig. App C - restatement'!AW13</f>
        <v>0</v>
      </c>
      <c r="AZ13" s="26">
        <f>'Revised App C - restatement'!AX13-'Orig. App C - restatement'!AX13</f>
        <v>0</v>
      </c>
      <c r="BA13" s="26">
        <f>'Revised App C - restatement'!AY13-'Orig. App C - restatement'!AY13</f>
        <v>0</v>
      </c>
      <c r="BB13" s="26">
        <f>'Revised App C - restatement'!AZ13-'Orig. App C - restatement'!AZ13</f>
        <v>0</v>
      </c>
      <c r="BC13" s="26">
        <f>'Revised App C - restatement'!BA13-'Orig. App C - restatement'!BA13</f>
        <v>0</v>
      </c>
      <c r="BD13" s="26">
        <f>'Revised App C - restatement'!BB13-'Orig. App C - restatement'!BB13</f>
        <v>0</v>
      </c>
      <c r="BE13" s="26">
        <f>'Revised App C - restatement'!BC13-'Orig. App C - restatement'!BC13</f>
        <v>0</v>
      </c>
      <c r="BF13" s="26">
        <f>'Revised App C - restatement'!BD13-'Orig. App C - restatement'!BD13</f>
        <v>0</v>
      </c>
      <c r="BG13" s="26">
        <f>'Revised App C - restatement'!BE13-'Orig. App C - restatement'!BE13</f>
        <v>0</v>
      </c>
      <c r="BH13" s="26">
        <f>'Revised App C - restatement'!BF13-'Orig. App C - restatement'!BF13</f>
        <v>0</v>
      </c>
      <c r="BI13" s="26">
        <f>'Revised App C - restatement'!BG13-'Orig. App C - restatement'!BG13</f>
        <v>0</v>
      </c>
      <c r="BJ13" s="26">
        <f>'Revised App C - restatement'!BH13-'Orig. App C - restatement'!BH13</f>
        <v>0</v>
      </c>
      <c r="BK13" s="26">
        <f>'Revised App C - restatement'!BI13-'Orig. App C - restatement'!BI13</f>
        <v>0</v>
      </c>
      <c r="BL13" s="26">
        <f>'Revised App C - restatement'!BJ13-'Orig. App C - restatement'!BJ13</f>
        <v>0</v>
      </c>
      <c r="BM13" s="26">
        <f>'Revised App C - restatement'!BK13-'Orig. App C - restatement'!BK13</f>
        <v>0</v>
      </c>
      <c r="BN13" s="26">
        <f>'Revised App C - restatement'!BL13-'Orig. App C - restatement'!BL13</f>
        <v>0</v>
      </c>
      <c r="BO13" s="26">
        <f>'Revised App C - restatement'!BM13-'Orig. App C - restatement'!BM13</f>
        <v>0</v>
      </c>
      <c r="BP13" s="26">
        <f>'Revised App C - restatement'!BN13-'Orig. App C - restatement'!BN13</f>
        <v>0</v>
      </c>
      <c r="BQ13" s="26">
        <f>'Revised App C - restatement'!BO13-'Orig. App C - restatement'!BO13</f>
        <v>0</v>
      </c>
      <c r="BR13" s="26">
        <f>'Revised App C - restatement'!BP13-'Orig. App C - restatement'!BP13</f>
        <v>0</v>
      </c>
      <c r="BS13" s="26">
        <f>'Revised App C - restatement'!BQ13-'Orig. App C - restatement'!BQ13</f>
        <v>0</v>
      </c>
      <c r="BT13" s="26">
        <f>'Revised App C - restatement'!BR13-'Orig. App C - restatement'!BR13</f>
        <v>0</v>
      </c>
      <c r="BU13" s="26">
        <f>'Revised App C - restatement'!BS13-'Orig. App C - restatement'!BS13</f>
        <v>0</v>
      </c>
      <c r="BV13" s="26">
        <f>'Revised App C - restatement'!BT13-'Orig. App C - restatement'!BT13</f>
        <v>0</v>
      </c>
      <c r="BW13" s="26">
        <f>'Revised App C - restatement'!BU13-'Orig. App C - restatement'!BU13</f>
        <v>0</v>
      </c>
      <c r="BX13" s="26">
        <f>'Revised App C - restatement'!BV13-'Orig. App C - restatement'!BV13</f>
        <v>0</v>
      </c>
      <c r="BY13" s="26">
        <f>'Revised App C - restatement'!BW13-'Orig. App C - restatement'!BW13</f>
        <v>0</v>
      </c>
      <c r="BZ13" s="26">
        <f>'Revised App C - restatement'!BX13-'Orig. App C - restatement'!BX13</f>
        <v>0</v>
      </c>
      <c r="CA13" s="26">
        <f>'Revised App C - restatement'!BY13-'Orig. App C - restatement'!BY13</f>
        <v>0</v>
      </c>
      <c r="CB13" s="26">
        <f>'Revised App C - restatement'!BZ13-'Orig. App C - restatement'!BZ13</f>
        <v>0</v>
      </c>
      <c r="CC13" s="26">
        <f>'Revised App C - restatement'!CA13-'Orig. App C - restatement'!CA13</f>
        <v>0</v>
      </c>
      <c r="CD13" s="26">
        <f>'Revised App C - restatement'!CB13-'Orig. App C - restatement'!CB13</f>
        <v>0</v>
      </c>
      <c r="CE13" s="26">
        <f>'Revised App C - restatement'!CC13-'Orig. App C - restatement'!CC13</f>
        <v>0</v>
      </c>
      <c r="CF13" s="26">
        <f>'Revised App C - restatement'!CD13-'Orig. App C - restatement'!CD13</f>
        <v>0</v>
      </c>
      <c r="CG13" s="26">
        <f>'Revised App C - restatement'!CE13-'Orig. App C - restatement'!CE13</f>
        <v>0</v>
      </c>
      <c r="CH13" s="26">
        <f>'Revised App C - restatement'!CF13-'Orig. App C - restatement'!CF13</f>
        <v>0</v>
      </c>
      <c r="CI13" s="26">
        <f>'Revised App C - restatement'!CG13-'Orig. App C - restatement'!CG13</f>
        <v>0</v>
      </c>
      <c r="CJ13" s="26">
        <f>'Revised App C - restatement'!CH13-'Orig. App C - restatement'!CH13</f>
        <v>0</v>
      </c>
      <c r="CK13" s="26">
        <f>'Revised App C - restatement'!CI13-'Orig. App C - restatement'!CI13</f>
        <v>0</v>
      </c>
      <c r="CL13" s="26">
        <f>'Revised App C - restatement'!CJ13-'Orig. App C - restatement'!CJ13</f>
        <v>0</v>
      </c>
      <c r="CM13" s="26">
        <f>'Revised App C - restatement'!CK13-'Orig. App C - restatement'!CK13</f>
        <v>0</v>
      </c>
      <c r="CN13" s="26">
        <f>'Revised App C - restatement'!CL13-'Orig. App C - restatement'!CL13</f>
        <v>1935.8776872000001</v>
      </c>
      <c r="CO13" s="26">
        <f>'Revised App C - restatement'!CM13-'Orig. App C - restatement'!CM13</f>
        <v>1903.3912355</v>
      </c>
      <c r="CP13" s="26">
        <f>'Revised App C - restatement'!CN13-'Orig. App C - restatement'!CN13</f>
        <v>1943.2457867000001</v>
      </c>
      <c r="CQ13" s="26">
        <f>'Revised App C - restatement'!CO13-'Orig. App C - restatement'!CO13</f>
        <v>2208.8324152999999</v>
      </c>
      <c r="CR13" s="26">
        <f>'Revised App C - restatement'!CP13-'Orig. App C - restatement'!CP13</f>
        <v>2330.6470085999999</v>
      </c>
      <c r="CS13" s="26">
        <f>'Revised App C - restatement'!CQ13-'Orig. App C - restatement'!CQ13</f>
        <v>2407.0698594</v>
      </c>
      <c r="CT13" s="26">
        <f>'Revised App C - restatement'!CR13-'Orig. App C - restatement'!CR13</f>
        <v>2540.2098231999998</v>
      </c>
      <c r="CU13" s="26">
        <f>'Revised App C - restatement'!CS13-'Orig. App C - restatement'!CS13</f>
        <v>2309.6306516999998</v>
      </c>
      <c r="CV13" s="26">
        <f>'Revised App C - restatement'!CT13-'Orig. App C - restatement'!CT13</f>
        <v>2482.9456740000001</v>
      </c>
      <c r="CW13" s="26">
        <f>'Revised App C - restatement'!CU13-'Orig. App C - restatement'!CU13</f>
        <v>2140.7283927000003</v>
      </c>
      <c r="CX13" s="26">
        <f>'Revised App C - restatement'!CV13-'Orig. App C - restatement'!CV13</f>
        <v>2004.884022</v>
      </c>
      <c r="CY13" s="26">
        <f>'Revised App C - restatement'!CW13-'Orig. App C - restatement'!CW13</f>
        <v>0</v>
      </c>
      <c r="CZ13" s="26">
        <f>'Revised App C - restatement'!CX13-'Orig. App C - restatement'!CX13</f>
        <v>0</v>
      </c>
    </row>
    <row r="14" spans="4:104" x14ac:dyDescent="0.2">
      <c r="D14" s="21" t="s">
        <v>25</v>
      </c>
      <c r="E14" s="26">
        <f>'Orig. App C - restatement'!C14-'Revised App C - restatement'!C14</f>
        <v>1.4325720000000501</v>
      </c>
      <c r="F14" s="26">
        <f>'Orig. App C - restatement'!D14-'Revised App C - restatement'!D14</f>
        <v>1.4407360000000153</v>
      </c>
      <c r="G14" s="26">
        <f>'Orig. App C - restatement'!E14-'Revised App C - restatement'!E14</f>
        <v>1.51366500000006</v>
      </c>
      <c r="H14" s="26">
        <f>'Orig. App C - restatement'!F14-'Revised App C - restatement'!F14</f>
        <v>1.7394630000000006</v>
      </c>
      <c r="I14" s="26">
        <f>'Orig. App C - restatement'!G14-'Revised App C - restatement'!G14</f>
        <v>1.8050060000000485</v>
      </c>
      <c r="J14" s="26">
        <f>'Orig. App C - restatement'!H14-'Revised App C - restatement'!H14</f>
        <v>1.7562950000000228</v>
      </c>
      <c r="K14" s="26">
        <f>'Orig. App C - restatement'!I14-'Revised App C - restatement'!I14</f>
        <v>1.7968409999998585</v>
      </c>
      <c r="L14" s="26">
        <f>'Orig. App C - restatement'!J14-'Revised App C - restatement'!J14</f>
        <v>1.78856299999984</v>
      </c>
      <c r="M14" s="26">
        <f>'Orig. App C - restatement'!K14-'Revised App C - restatement'!K14</f>
        <v>1.7316570000000411</v>
      </c>
      <c r="N14" s="26">
        <f>'Orig. App C - restatement'!L14-'Revised App C - restatement'!L14</f>
        <v>1.7521219999998721</v>
      </c>
      <c r="O14" s="26">
        <f>'Orig. App C - restatement'!M14-'Revised App C - restatement'!M14</f>
        <v>1.5762160000000449</v>
      </c>
      <c r="P14" s="26">
        <f>'Orig. App C - restatement'!N14-'Revised App C - restatement'!N14</f>
        <v>1.8053749999999127</v>
      </c>
      <c r="Q14" s="26">
        <f>'Orig. App C - restatement'!O14-'Revised App C - restatement'!O14</f>
        <v>1.6999470000000656</v>
      </c>
      <c r="R14" s="26">
        <f>'Orig. App C - restatement'!P14-'Revised App C - restatement'!P14</f>
        <v>1.7640910000000076</v>
      </c>
      <c r="S14" s="26">
        <f>'Orig. App C - restatement'!Q14-'Revised App C - restatement'!Q14</f>
        <v>1.6058219999999892</v>
      </c>
      <c r="T14" s="26">
        <f>'Orig. App C - restatement'!R14-'Revised App C - restatement'!R14</f>
        <v>1.6002509999999575</v>
      </c>
      <c r="U14" s="26">
        <f>'Orig. App C - restatement'!S14-'Revised App C - restatement'!S14</f>
        <v>1.5006859999999733</v>
      </c>
      <c r="V14" s="26">
        <f>'Orig. App C - restatement'!T14-'Revised App C - restatement'!T14</f>
        <v>1.5913150000000087</v>
      </c>
      <c r="W14" s="26">
        <f>'Orig. App C - restatement'!U14-'Revised App C - restatement'!U14</f>
        <v>1.7677599999999529</v>
      </c>
      <c r="X14" s="26">
        <f>'Orig. App C - restatement'!V14-'Revised App C - restatement'!V14</f>
        <v>1.7744159999999738</v>
      </c>
      <c r="Y14" s="26">
        <f>'Orig. App C - restatement'!W14-'Revised App C - restatement'!W14</f>
        <v>1.7404810000000452</v>
      </c>
      <c r="Z14" s="26">
        <f>'Orig. App C - restatement'!X14-'Revised App C - restatement'!X14</f>
        <v>1.9253009999999904</v>
      </c>
      <c r="AA14" s="26">
        <f>'Orig. App C - restatement'!Y14-'Revised App C - restatement'!Y14</f>
        <v>1.8544729999999845</v>
      </c>
      <c r="AB14" s="26">
        <f>'Orig. App C - restatement'!Z14-'Revised App C - restatement'!Z14</f>
        <v>2.1679639999999836</v>
      </c>
      <c r="AC14" s="26">
        <f>'Orig. App C - restatement'!AA14-'Revised App C - restatement'!AA14</f>
        <v>1.9487540000000081</v>
      </c>
      <c r="AD14" s="26">
        <f>'Orig. App C - restatement'!AB14-'Revised App C - restatement'!AB14</f>
        <v>2.1511880000000474</v>
      </c>
      <c r="AE14" s="26">
        <f>'Orig. App C - restatement'!AC14-'Revised App C - restatement'!AC14</f>
        <v>2.1312530000000152</v>
      </c>
      <c r="AF14" s="26">
        <f>'Orig. App C - restatement'!AD14-'Revised App C - restatement'!AD14</f>
        <v>2.232939999999985</v>
      </c>
      <c r="AG14" s="26">
        <f>'Orig. App C - restatement'!AE14-'Revised App C - restatement'!AE14</f>
        <v>2.3453610000000253</v>
      </c>
      <c r="AH14" s="26">
        <f>'Orig. App C - restatement'!AF14-'Revised App C - restatement'!AF14</f>
        <v>2.420174999999972</v>
      </c>
      <c r="AI14" s="26">
        <f>'Orig. App C - restatement'!AG14-'Revised App C - restatement'!AG14</f>
        <v>2.7819240000001173</v>
      </c>
      <c r="AJ14" s="26">
        <f>'Orig. App C - restatement'!AH14-'Revised App C - restatement'!AH14</f>
        <v>2.7030120000000579</v>
      </c>
      <c r="AK14" s="26">
        <f>'Orig. App C - restatement'!AI14-'Revised App C - restatement'!AI14</f>
        <v>2.8542540000000827</v>
      </c>
      <c r="AL14" s="26">
        <f>'Orig. App C - restatement'!AJ14-'Revised App C - restatement'!AJ14</f>
        <v>3.3107190000000628</v>
      </c>
      <c r="AM14" s="26">
        <f>'Orig. App C - restatement'!AK14-'Revised App C - restatement'!AK14</f>
        <v>3.2581129999999803</v>
      </c>
      <c r="AN14" s="26">
        <f>'Orig. App C - restatement'!AL14-'Revised App C - restatement'!AL14</f>
        <v>2.8380419999999731</v>
      </c>
      <c r="AO14" s="26">
        <f>'Orig. App C - restatement'!AM14-'Revised App C - restatement'!AM14</f>
        <v>2.6522539999999708</v>
      </c>
      <c r="AP14" s="26">
        <f>'Orig. App C - restatement'!AN14-'Revised App C - restatement'!AN14</f>
        <v>2.4272190000000364</v>
      </c>
      <c r="AQ14" s="26">
        <f>'Orig. App C - restatement'!AO14-'Revised App C - restatement'!AO14</f>
        <v>3.6142790000000105</v>
      </c>
      <c r="AR14" s="26">
        <f>'Orig. App C - restatement'!AP14-'Revised App C - restatement'!AP14</f>
        <v>3.7434050000000525</v>
      </c>
      <c r="AS14" s="26">
        <f>'Orig. App C - restatement'!AQ14-'Revised App C - restatement'!AQ14</f>
        <v>3.4796489999999949</v>
      </c>
      <c r="AT14" s="26">
        <f>'Orig. App C - restatement'!AR14-'Revised App C - restatement'!AR14</f>
        <v>3.4219190000000026</v>
      </c>
      <c r="AU14" s="26">
        <f>'Orig. App C - restatement'!AS14-'Revised App C - restatement'!AS14</f>
        <v>2.8405290000000605</v>
      </c>
      <c r="AV14" s="26">
        <f>'Orig. App C - restatement'!AT14-'Revised App C - restatement'!AT14</f>
        <v>2.9907270000001063</v>
      </c>
      <c r="AW14" s="26">
        <f>'Orig. App C - restatement'!AU14-'Revised App C - restatement'!AU14</f>
        <v>3.7021819999999934</v>
      </c>
      <c r="AX14" s="26">
        <f>'Orig. App C - restatement'!AV14-'Revised App C - restatement'!AV14</f>
        <v>4.4141670000000204</v>
      </c>
      <c r="AY14" s="26">
        <f>'Orig. App C - restatement'!AW14-'Revised App C - restatement'!AW14</f>
        <v>3.7063450000000557</v>
      </c>
      <c r="AZ14" s="26">
        <f>'Orig. App C - restatement'!AX14-'Revised App C - restatement'!AX14</f>
        <v>3.708972000000017</v>
      </c>
      <c r="BA14" s="26">
        <f>'Orig. App C - restatement'!AY14-'Revised App C - restatement'!AY14</f>
        <v>2.3539550000000418</v>
      </c>
      <c r="BB14" s="26">
        <f>'Orig. App C - restatement'!AZ14-'Revised App C - restatement'!AZ14</f>
        <v>2.3727599999998574</v>
      </c>
      <c r="BC14" s="26">
        <f>'Orig. App C - restatement'!BA14-'Revised App C - restatement'!BA14</f>
        <v>2.078801999999996</v>
      </c>
      <c r="BD14" s="26">
        <f>'Orig. App C - restatement'!BB14-'Revised App C - restatement'!BB14</f>
        <v>1.2103439999999637</v>
      </c>
      <c r="BE14" s="26">
        <f>'Orig. App C - restatement'!BC14-'Revised App C - restatement'!BC14</f>
        <v>0.6378709999999046</v>
      </c>
      <c r="BF14" s="26">
        <f>'Orig. App C - restatement'!BD14-'Revised App C - restatement'!BD14</f>
        <v>1.3984179999999924</v>
      </c>
      <c r="BG14" s="26">
        <f>'Orig. App C - restatement'!BE14-'Revised App C - restatement'!BE14</f>
        <v>2.0024998999999752</v>
      </c>
      <c r="BH14" s="26">
        <f>'Orig. App C - restatement'!BF14-'Revised App C - restatement'!BF14</f>
        <v>2.4178549999999177</v>
      </c>
      <c r="BI14" s="26">
        <f>'Orig. App C - restatement'!BG14-'Revised App C - restatement'!BG14</f>
        <v>2.0256258000000571</v>
      </c>
      <c r="BJ14" s="26">
        <f>'Orig. App C - restatement'!BH14-'Revised App C - restatement'!BH14</f>
        <v>2.041151699999773</v>
      </c>
      <c r="BK14" s="26">
        <f>'Orig. App C - restatement'!BI14-'Revised App C - restatement'!BI14</f>
        <v>1.2391578000001573</v>
      </c>
      <c r="BL14" s="26">
        <f>'Orig. App C - restatement'!BJ14-'Revised App C - restatement'!BJ14</f>
        <v>1.1104570000002241</v>
      </c>
      <c r="BM14" s="26">
        <f>'Orig. App C - restatement'!BK14-'Revised App C - restatement'!BK14</f>
        <v>2.2116849999999886</v>
      </c>
      <c r="BN14" s="26">
        <f>'Orig. App C - restatement'!BL14-'Revised App C - restatement'!BL14</f>
        <v>2.2428549999998495</v>
      </c>
      <c r="BO14" s="26">
        <f>'Orig. App C - restatement'!BM14-'Revised App C - restatement'!BM14</f>
        <v>2.1404079999999794</v>
      </c>
      <c r="BP14" s="26">
        <f>'Orig. App C - restatement'!BN14-'Revised App C - restatement'!BN14</f>
        <v>1.7330939999999373</v>
      </c>
      <c r="BQ14" s="26">
        <f>'Orig. App C - restatement'!BO14-'Revised App C - restatement'!BO14</f>
        <v>1.1786089999999376</v>
      </c>
      <c r="BR14" s="26">
        <f>'Orig. App C - restatement'!BP14-'Revised App C - restatement'!BP14</f>
        <v>1.0619789999999512</v>
      </c>
      <c r="BS14" s="26">
        <f>'Orig. App C - restatement'!BQ14-'Revised App C - restatement'!BQ14</f>
        <v>1.136064000000033</v>
      </c>
      <c r="BT14" s="26">
        <f>'Orig. App C - restatement'!BR14-'Revised App C - restatement'!BR14</f>
        <v>1.2700320000000147</v>
      </c>
      <c r="BU14" s="26">
        <f>'Orig. App C - restatement'!BS14-'Revised App C - restatement'!BS14</f>
        <v>1.2778899999999567</v>
      </c>
      <c r="BV14" s="26">
        <f>'Orig. App C - restatement'!BT14-'Revised App C - restatement'!BT14</f>
        <v>1.3763619999999719</v>
      </c>
      <c r="BW14" s="26">
        <f>'Orig. App C - restatement'!BU14-'Revised App C - restatement'!BU14</f>
        <v>1.3666059999999334</v>
      </c>
      <c r="BX14" s="26">
        <f>'Orig. App C - restatement'!BV14-'Revised App C - restatement'!BV14</f>
        <v>1.4135899999999992</v>
      </c>
      <c r="BY14" s="26">
        <f>'Orig. App C - restatement'!BW14-'Revised App C - restatement'!BW14</f>
        <v>1.1798199999999497</v>
      </c>
      <c r="BZ14" s="26">
        <f>'Orig. App C - restatement'!BX14-'Revised App C - restatement'!BX14</f>
        <v>1.2090819999999667</v>
      </c>
      <c r="CA14" s="26">
        <f>'Orig. App C - restatement'!BY14-'Revised App C - restatement'!BY14</f>
        <v>1.2969590000000153</v>
      </c>
      <c r="CB14" s="26">
        <f>'Orig. App C - restatement'!BZ14-'Revised App C - restatement'!BZ14</f>
        <v>1.3772440000000188</v>
      </c>
      <c r="CC14" s="26">
        <f>'Orig. App C - restatement'!CA14-'Revised App C - restatement'!CA14</f>
        <v>1.4080079999999953</v>
      </c>
      <c r="CD14" s="26">
        <f>'Orig. App C - restatement'!CB14-'Revised App C - restatement'!CB14</f>
        <v>2.3693279999999959</v>
      </c>
      <c r="CE14" s="26">
        <f>'Orig. App C - restatement'!CC14-'Revised App C - restatement'!CC14</f>
        <v>2.6264429999999948</v>
      </c>
      <c r="CF14" s="26">
        <f>'Orig. App C - restatement'!CD14-'Revised App C - restatement'!CD14</f>
        <v>2.6677919999999631</v>
      </c>
      <c r="CG14" s="26">
        <f>'Orig. App C - restatement'!CE14-'Revised App C - restatement'!CE14</f>
        <v>2.59542399999998</v>
      </c>
      <c r="CH14" s="26">
        <f>'Orig. App C - restatement'!CF14-'Revised App C - restatement'!CF14</f>
        <v>2.7148799999999937</v>
      </c>
      <c r="CI14" s="26">
        <f>'Orig. App C - restatement'!CG14-'Revised App C - restatement'!CG14</f>
        <v>2.5388869999999315</v>
      </c>
      <c r="CJ14" s="26">
        <f>'Orig. App C - restatement'!CH14-'Revised App C - restatement'!CH14</f>
        <v>2.6252919999999449</v>
      </c>
      <c r="CK14" s="26">
        <f>'Orig. App C - restatement'!CI14-'Revised App C - restatement'!CI14</f>
        <v>0</v>
      </c>
      <c r="CL14" s="26">
        <f>'Orig. App C - restatement'!CJ14-'Revised App C - restatement'!CJ14</f>
        <v>0</v>
      </c>
      <c r="CM14" s="26">
        <f>'Orig. App C - restatement'!CK14-'Revised App C - restatement'!CK14</f>
        <v>0</v>
      </c>
      <c r="CN14" s="26">
        <f>'Orig. App C - restatement'!CL14-'Revised App C - restatement'!CL14</f>
        <v>-880.70490075000009</v>
      </c>
      <c r="CO14" s="26">
        <f>'Orig. App C - restatement'!CM14-'Revised App C - restatement'!CM14</f>
        <v>-865.97810775000005</v>
      </c>
      <c r="CP14" s="26">
        <f>'Orig. App C - restatement'!CN14-'Revised App C - restatement'!CN14</f>
        <v>-863.22345900000005</v>
      </c>
      <c r="CQ14" s="26">
        <f>'Orig. App C - restatement'!CO14-'Revised App C - restatement'!CO14</f>
        <v>-925.361221</v>
      </c>
      <c r="CR14" s="26">
        <f>'Orig. App C - restatement'!CP14-'Revised App C - restatement'!CP14</f>
        <v>-923.25416399999995</v>
      </c>
      <c r="CS14" s="26">
        <f>'Orig. App C - restatement'!CQ14-'Revised App C - restatement'!CQ14</f>
        <v>-840.36715400000003</v>
      </c>
      <c r="CT14" s="26">
        <f>'Orig. App C - restatement'!CR14-'Revised App C - restatement'!CR14</f>
        <v>-946.06878599999993</v>
      </c>
      <c r="CU14" s="26">
        <f>'Orig. App C - restatement'!CS14-'Revised App C - restatement'!CS14</f>
        <v>-879.18847800000026</v>
      </c>
      <c r="CV14" s="26">
        <f>'Orig. App C - restatement'!CT14-'Revised App C - restatement'!CT14</f>
        <v>-939.4867559999999</v>
      </c>
      <c r="CW14" s="26">
        <f>'Orig. App C - restatement'!CU14-'Revised App C - restatement'!CU14</f>
        <v>-876.66432000000009</v>
      </c>
      <c r="CX14" s="26">
        <f>'Orig. App C - restatement'!CV14-'Revised App C - restatement'!CV14</f>
        <v>-874.36174699999992</v>
      </c>
      <c r="CY14" s="26">
        <f>'Orig. App C - restatement'!CW14-'Revised App C - restatement'!CW14</f>
        <v>0</v>
      </c>
      <c r="CZ14" s="26">
        <f>'Orig. App C - restatement'!CX14-'Revised App C - restatement'!CX14</f>
        <v>0</v>
      </c>
    </row>
    <row r="16" spans="4:104" x14ac:dyDescent="0.2">
      <c r="D16" s="11"/>
    </row>
    <row r="17" spans="1:90" ht="41.25" customHeight="1" x14ac:dyDescent="0.2">
      <c r="D17" s="152" t="s">
        <v>122</v>
      </c>
      <c r="E17" s="159" t="s">
        <v>110</v>
      </c>
      <c r="F17" s="159"/>
      <c r="G17" s="153" t="s">
        <v>29</v>
      </c>
      <c r="H17" s="154"/>
      <c r="I17" s="154"/>
      <c r="J17" s="154"/>
      <c r="K17" s="154"/>
      <c r="L17" s="154"/>
      <c r="M17" s="154"/>
      <c r="N17" s="154"/>
      <c r="O17" s="154"/>
      <c r="P17" s="154"/>
      <c r="Q17" s="155"/>
    </row>
    <row r="18" spans="1:90" ht="25.5" customHeight="1" x14ac:dyDescent="0.2">
      <c r="A18" s="25" t="s">
        <v>30</v>
      </c>
      <c r="B18" s="25" t="s">
        <v>31</v>
      </c>
      <c r="D18" s="152"/>
      <c r="E18" s="29" t="s">
        <v>32</v>
      </c>
      <c r="F18" s="29" t="s">
        <v>33</v>
      </c>
      <c r="G18" s="156"/>
      <c r="H18" s="157"/>
      <c r="I18" s="157"/>
      <c r="J18" s="157"/>
      <c r="K18" s="157"/>
      <c r="L18" s="157"/>
      <c r="M18" s="157"/>
      <c r="N18" s="157"/>
      <c r="O18" s="157"/>
      <c r="P18" s="157"/>
      <c r="Q18" s="158"/>
      <c r="CL18" s="27"/>
    </row>
    <row r="19" spans="1:90" x14ac:dyDescent="0.2">
      <c r="A19" s="25">
        <v>1</v>
      </c>
      <c r="B19" s="25">
        <v>12</v>
      </c>
      <c r="D19" s="28" t="s">
        <v>9</v>
      </c>
      <c r="E19" s="28">
        <f t="shared" ref="E19:E27" ca="1" si="2">SUM(OFFSET(Entry_Anchor,0,A19,1,B19))</f>
        <v>0</v>
      </c>
      <c r="F19" s="28">
        <f t="shared" ref="F19:F27" ca="1" si="3">SUM(OFFSET(NHH_Exit_Anchor,0,A19,1,B19),OFFSET(HH_Exit_Anchor,0,A19,1,B19))</f>
        <v>20.138510999999767</v>
      </c>
      <c r="G19" s="151" t="s">
        <v>134</v>
      </c>
      <c r="H19" s="151"/>
      <c r="I19" s="151"/>
      <c r="J19" s="151"/>
      <c r="K19" s="151"/>
      <c r="L19" s="151"/>
      <c r="M19" s="151"/>
      <c r="N19" s="151"/>
      <c r="O19" s="151"/>
      <c r="P19" s="151"/>
      <c r="Q19" s="151"/>
    </row>
    <row r="20" spans="1:90" x14ac:dyDescent="0.2">
      <c r="A20" s="25">
        <f>A19+12</f>
        <v>13</v>
      </c>
      <c r="B20" s="25">
        <v>12</v>
      </c>
      <c r="D20" s="28" t="s">
        <v>10</v>
      </c>
      <c r="E20" s="28">
        <f t="shared" ca="1" si="2"/>
        <v>0</v>
      </c>
      <c r="F20" s="28">
        <f t="shared" ca="1" si="3"/>
        <v>20.992506999999932</v>
      </c>
      <c r="G20" s="151" t="s">
        <v>134</v>
      </c>
      <c r="H20" s="151"/>
      <c r="I20" s="151"/>
      <c r="J20" s="151"/>
      <c r="K20" s="151"/>
      <c r="L20" s="151"/>
      <c r="M20" s="151"/>
      <c r="N20" s="151"/>
      <c r="O20" s="151"/>
      <c r="P20" s="151"/>
      <c r="Q20" s="151"/>
    </row>
    <row r="21" spans="1:90" x14ac:dyDescent="0.2">
      <c r="A21" s="25">
        <f t="shared" ref="A21:A27" si="4">A20+12</f>
        <v>25</v>
      </c>
      <c r="B21" s="25">
        <v>12</v>
      </c>
      <c r="D21" s="28" t="s">
        <v>11</v>
      </c>
      <c r="E21" s="28">
        <f t="shared" ca="1" si="2"/>
        <v>0</v>
      </c>
      <c r="F21" s="28">
        <f t="shared" ca="1" si="3"/>
        <v>30.975735000000327</v>
      </c>
      <c r="G21" s="151" t="s">
        <v>134</v>
      </c>
      <c r="H21" s="151"/>
      <c r="I21" s="151"/>
      <c r="J21" s="151"/>
      <c r="K21" s="151"/>
      <c r="L21" s="151"/>
      <c r="M21" s="151"/>
      <c r="N21" s="151"/>
      <c r="O21" s="151"/>
      <c r="P21" s="151"/>
      <c r="Q21" s="151"/>
    </row>
    <row r="22" spans="1:90" x14ac:dyDescent="0.2">
      <c r="A22" s="25">
        <f t="shared" si="4"/>
        <v>37</v>
      </c>
      <c r="B22" s="25">
        <v>12</v>
      </c>
      <c r="D22" s="28" t="s">
        <v>12</v>
      </c>
      <c r="E22" s="28">
        <f t="shared" ca="1" si="2"/>
        <v>0</v>
      </c>
      <c r="F22" s="28">
        <f t="shared" ca="1" si="3"/>
        <v>40.701647000000321</v>
      </c>
      <c r="G22" s="151" t="s">
        <v>134</v>
      </c>
      <c r="H22" s="151"/>
      <c r="I22" s="151"/>
      <c r="J22" s="151"/>
      <c r="K22" s="151"/>
      <c r="L22" s="151"/>
      <c r="M22" s="151"/>
      <c r="N22" s="151"/>
      <c r="O22" s="151"/>
      <c r="P22" s="151"/>
      <c r="Q22" s="151"/>
    </row>
    <row r="23" spans="1:90" ht="12.75" customHeight="1" x14ac:dyDescent="0.2">
      <c r="A23" s="25">
        <f t="shared" si="4"/>
        <v>49</v>
      </c>
      <c r="B23" s="25">
        <v>12</v>
      </c>
      <c r="D23" s="28" t="s">
        <v>13</v>
      </c>
      <c r="E23" s="28">
        <f t="shared" ca="1" si="2"/>
        <v>0</v>
      </c>
      <c r="F23" s="28">
        <f t="shared" ca="1" si="3"/>
        <v>20.88889719999986</v>
      </c>
      <c r="G23" s="151" t="s">
        <v>136</v>
      </c>
      <c r="H23" s="151"/>
      <c r="I23" s="151"/>
      <c r="J23" s="151"/>
      <c r="K23" s="151"/>
      <c r="L23" s="151"/>
      <c r="M23" s="151"/>
      <c r="N23" s="151"/>
      <c r="O23" s="151"/>
      <c r="P23" s="151"/>
      <c r="Q23" s="151"/>
    </row>
    <row r="24" spans="1:90" x14ac:dyDescent="0.2">
      <c r="A24" s="25">
        <f t="shared" si="4"/>
        <v>61</v>
      </c>
      <c r="B24" s="25">
        <v>12</v>
      </c>
      <c r="D24" s="28" t="s">
        <v>51</v>
      </c>
      <c r="E24" s="28">
        <f t="shared" ca="1" si="2"/>
        <v>0</v>
      </c>
      <c r="F24" s="28">
        <f t="shared" ca="1" si="3"/>
        <v>18.409173999999553</v>
      </c>
      <c r="G24" s="151" t="s">
        <v>134</v>
      </c>
      <c r="H24" s="151"/>
      <c r="I24" s="151"/>
      <c r="J24" s="151"/>
      <c r="K24" s="151"/>
      <c r="L24" s="151"/>
      <c r="M24" s="151"/>
      <c r="N24" s="151"/>
      <c r="O24" s="151"/>
      <c r="P24" s="151"/>
      <c r="Q24" s="151"/>
    </row>
    <row r="25" spans="1:90" x14ac:dyDescent="0.2">
      <c r="A25" s="25">
        <f t="shared" si="4"/>
        <v>73</v>
      </c>
      <c r="B25" s="25">
        <v>12</v>
      </c>
      <c r="D25" s="28" t="s">
        <v>52</v>
      </c>
      <c r="E25" s="28">
        <f t="shared" ca="1" si="2"/>
        <v>0</v>
      </c>
      <c r="F25" s="28">
        <f t="shared" ca="1" si="3"/>
        <v>24.60915899999975</v>
      </c>
      <c r="G25" s="151" t="s">
        <v>134</v>
      </c>
      <c r="H25" s="151"/>
      <c r="I25" s="151"/>
      <c r="J25" s="151"/>
      <c r="K25" s="151"/>
      <c r="L25" s="151"/>
      <c r="M25" s="151"/>
      <c r="N25" s="151"/>
      <c r="O25" s="151"/>
      <c r="P25" s="151"/>
      <c r="Q25" s="151"/>
    </row>
    <row r="26" spans="1:90" ht="12.75" customHeight="1" x14ac:dyDescent="0.2">
      <c r="A26" s="25">
        <f t="shared" si="4"/>
        <v>85</v>
      </c>
      <c r="B26" s="25">
        <v>12</v>
      </c>
      <c r="D26" s="28" t="s">
        <v>53</v>
      </c>
      <c r="E26" s="28">
        <f t="shared" ca="1" si="2"/>
        <v>20061.8501416</v>
      </c>
      <c r="F26" s="28">
        <f t="shared" ca="1" si="3"/>
        <v>-18898.625981499998</v>
      </c>
      <c r="G26" s="151" t="s">
        <v>137</v>
      </c>
      <c r="H26" s="151"/>
      <c r="I26" s="151"/>
      <c r="J26" s="151"/>
      <c r="K26" s="151"/>
      <c r="L26" s="151"/>
      <c r="M26" s="151"/>
      <c r="N26" s="151"/>
      <c r="O26" s="151"/>
      <c r="P26" s="151"/>
      <c r="Q26" s="151"/>
    </row>
    <row r="27" spans="1:90" x14ac:dyDescent="0.2">
      <c r="A27" s="25">
        <f t="shared" si="4"/>
        <v>97</v>
      </c>
      <c r="B27" s="25">
        <v>4</v>
      </c>
      <c r="D27" s="28" t="s">
        <v>28</v>
      </c>
      <c r="E27" s="28">
        <f t="shared" ca="1" si="2"/>
        <v>4145.6124147</v>
      </c>
      <c r="F27" s="28">
        <f t="shared" ca="1" si="3"/>
        <v>-3823.7694649999994</v>
      </c>
      <c r="G27" s="151" t="s">
        <v>135</v>
      </c>
      <c r="H27" s="151"/>
      <c r="I27" s="151"/>
      <c r="J27" s="151"/>
      <c r="K27" s="151"/>
      <c r="L27" s="151"/>
      <c r="M27" s="151"/>
      <c r="N27" s="151"/>
      <c r="O27" s="151"/>
      <c r="P27" s="151"/>
      <c r="Q27" s="151"/>
    </row>
    <row r="29" spans="1:90" x14ac:dyDescent="0.2">
      <c r="D29" s="124" t="s">
        <v>109</v>
      </c>
    </row>
    <row r="30" spans="1:90" x14ac:dyDescent="0.2">
      <c r="D30" s="124" t="s">
        <v>99</v>
      </c>
    </row>
  </sheetData>
  <sheetProtection sheet="1" objects="1" scenarios="1"/>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70866141732283472" right="0.70866141732283472" top="0.74803149606299213" bottom="0.74803149606299213" header="0.31496062992125984" footer="0.31496062992125984"/>
  <pageSetup scale="76" orientation="landscape" r:id="rId1"/>
  <headerFooter>
    <oddFooter>&amp;L&amp;Z&amp;F&amp;A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2013-09-26T17:23:13+00:00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06A7D6-CFCB-4AE3-A4BA-CB2DE1EC9D44}"/>
</file>

<file path=customXml/itemProps2.xml><?xml version="1.0" encoding="utf-8"?>
<ds:datastoreItem xmlns:ds="http://schemas.openxmlformats.org/officeDocument/2006/customXml" ds:itemID="{41A8BBD6-9823-477B-9D5B-7937936FD5CD}"/>
</file>

<file path=customXml/itemProps3.xml><?xml version="1.0" encoding="utf-8"?>
<ds:datastoreItem xmlns:ds="http://schemas.openxmlformats.org/officeDocument/2006/customXml" ds:itemID="{D1C19654-1347-4FAA-9B2E-D9C9951581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vt:lpstr>
      <vt:lpstr>SF mapping</vt:lpstr>
      <vt:lpstr>'App C delta'!Entry_Anchor</vt:lpstr>
      <vt:lpstr>Entry_Anchor</vt:lpstr>
      <vt:lpstr>'App C delta'!HH_Exit_Anchor</vt:lpstr>
      <vt:lpstr>HH_Exit_Anchor</vt:lpstr>
      <vt:lpstr>'App C delta'!NHH_Exit_Anchor</vt:lpstr>
      <vt:lpstr>NHH_Exit_Anchor</vt:lpstr>
      <vt:lpstr>'App C delta'!Print_Area</vt:lpstr>
      <vt:lpstr>'Fully-reconciled delta'!Print_Area</vt:lpstr>
      <vt:lpstr>'Statistical analysis'!Print_Area</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Wornell, Dave I.</cp:lastModifiedBy>
  <cp:lastPrinted>2013-09-23T15:00:10Z</cp:lastPrinted>
  <dcterms:created xsi:type="dcterms:W3CDTF">2013-06-13T19:10:54Z</dcterms:created>
  <dcterms:modified xsi:type="dcterms:W3CDTF">2013-09-23T15:02:37Z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 Subsidiary Document</vt:lpwstr>
  </property>
  <property fmtid="{D5CDD505-2E9C-101B-9397-08002B2CF9AE}" pid="5" name="Organisation">
    <vt:lpwstr>Choose an Organisation</vt:lpwstr>
  </property>
  <property fmtid="{D5CDD505-2E9C-101B-9397-08002B2CF9AE}" pid="7" name=":">
    <vt:lpwstr>Decision on the process to follow for closing out the losses incentive mechanism for the fourth distribution pri</vt:lpwstr>
  </property>
  <property fmtid="{D5CDD505-2E9C-101B-9397-08002B2CF9AE}" pid="8" name="Closing Date">
    <vt:lpwstr>2013-08-01T23:00:00+00:00</vt:lpwstr>
  </property>
  <property fmtid="{D5CDD505-2E9C-101B-9397-08002B2CF9AE}" pid="11" name="Publication Date:">
    <vt:lpwstr>2013-07-12T00:00:00+00:00</vt:lpwstr>
  </property>
  <property fmtid="{D5CDD505-2E9C-101B-9397-08002B2CF9AE}" pid="12" name="Work Area">
    <vt:lpwstr>Electricity Distribution</vt:lpwstr>
  </property>
</Properties>
</file>