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charts/chart2.xml" ContentType="application/vnd.openxmlformats-officedocument.drawingml.chart+xml"/>
  <Override PartName="/xl/charts/chart3.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240" yWindow="120" windowWidth="15480" windowHeight="11640" tabRatio="838" activeTab="1"/>
  </bookViews>
  <sheets>
    <sheet name="Notes" sheetId="6" r:id="rId1"/>
    <sheet name="Close out - all DNOs" sheetId="1" r:id="rId2"/>
    <sheet name="Revised fully-reconciled - all" sheetId="2" r:id="rId3"/>
    <sheet name="Orig. fully-reconciled - all" sheetId="4" r:id="rId4"/>
    <sheet name="Fully-reconciled delta" sheetId="5" r:id="rId5"/>
    <sheet name="Annual incentive - all" sheetId="11" r:id="rId6"/>
    <sheet name="Revised App C - restatement" sheetId="3" r:id="rId7"/>
    <sheet name="Orig. App C - restatement" sheetId="9" r:id="rId8"/>
    <sheet name="App C delta" sheetId="10" r:id="rId9"/>
    <sheet name="Statistical analysis" sheetId="7" r:id="rId10"/>
    <sheet name="SF mapping" sheetId="8" r:id="rId11"/>
  </sheets>
  <definedNames>
    <definedName name="Entry_Anchor" localSheetId="8">'App C delta'!$D$13</definedName>
    <definedName name="Entry_Anchor">'Fully-reconciled delta'!$D$13</definedName>
    <definedName name="HH_Exit_Anchor" localSheetId="8">'App C delta'!$D$14</definedName>
    <definedName name="HH_Exit_Anchor">'Fully-reconciled delta'!$D$14</definedName>
    <definedName name="NHH_Exit_Anchor" localSheetId="8">'App C delta'!$D$9</definedName>
    <definedName name="NHH_Exit_Anchor">'Fully-reconciled delta'!$D$9</definedName>
    <definedName name="_xlnm.Print_Area" localSheetId="5">'Annual incentive - all'!$A$1:$I$39</definedName>
    <definedName name="_xlnm.Print_Area" localSheetId="9">'Statistical analysis'!$A$1:$O$80</definedName>
  </definedNames>
  <calcPr calcId="125725"/>
</workbook>
</file>

<file path=xl/calcChain.xml><?xml version="1.0" encoding="utf-8"?>
<calcChain xmlns="http://schemas.openxmlformats.org/spreadsheetml/2006/main">
  <c r="G7" i="11"/>
  <c r="F7"/>
  <c r="G6"/>
  <c r="F6"/>
  <c r="F11" s="1"/>
  <c r="G11" l="1"/>
  <c r="CO25" i="8" l="1"/>
  <c r="CP25"/>
  <c r="CQ25"/>
  <c r="CR25"/>
  <c r="CS25"/>
  <c r="CT25"/>
  <c r="CU25"/>
  <c r="CO29"/>
  <c r="CP29"/>
  <c r="CQ29"/>
  <c r="CR29"/>
  <c r="CS29"/>
  <c r="CT29"/>
  <c r="CU29"/>
  <c r="CO30"/>
  <c r="CP30"/>
  <c r="CQ30"/>
  <c r="CR30"/>
  <c r="CS30"/>
  <c r="CT30"/>
  <c r="CU30"/>
  <c r="CO31"/>
  <c r="CP31"/>
  <c r="CQ31"/>
  <c r="CR31"/>
  <c r="CS31"/>
  <c r="CT31"/>
  <c r="CU31"/>
  <c r="CO32"/>
  <c r="CP32"/>
  <c r="CQ32"/>
  <c r="CR32"/>
  <c r="CS32"/>
  <c r="CT32"/>
  <c r="CU32"/>
  <c r="CO33"/>
  <c r="CP33"/>
  <c r="CQ33"/>
  <c r="CR33"/>
  <c r="CS33"/>
  <c r="CT33"/>
  <c r="CU33"/>
  <c r="CO34"/>
  <c r="CP34"/>
  <c r="CQ34"/>
  <c r="CR34"/>
  <c r="CS34"/>
  <c r="CT34"/>
  <c r="CU34"/>
  <c r="CO35"/>
  <c r="CP35"/>
  <c r="CQ35"/>
  <c r="CR35"/>
  <c r="CS35"/>
  <c r="CT35"/>
  <c r="CU35"/>
  <c r="DA14" i="9" l="1"/>
  <c r="CZ14"/>
  <c r="DA13"/>
  <c r="CZ13"/>
  <c r="DA12"/>
  <c r="CZ12"/>
  <c r="CZ4"/>
  <c r="DA4"/>
  <c r="CZ5"/>
  <c r="DA5"/>
  <c r="CZ6"/>
  <c r="DA6"/>
  <c r="CZ7"/>
  <c r="DA7"/>
  <c r="CZ8"/>
  <c r="DA8"/>
  <c r="CZ9"/>
  <c r="DA9"/>
  <c r="DA3"/>
  <c r="CZ3"/>
  <c r="DF14" l="1"/>
  <c r="DE14"/>
  <c r="DD14"/>
  <c r="DC14"/>
  <c r="DB14"/>
  <c r="CY14"/>
  <c r="DF13"/>
  <c r="DE13"/>
  <c r="DD13"/>
  <c r="DC13"/>
  <c r="DB13"/>
  <c r="CY13"/>
  <c r="DE12"/>
  <c r="DD12"/>
  <c r="DC12"/>
  <c r="DB12"/>
  <c r="CY12"/>
  <c r="DF9"/>
  <c r="DE9"/>
  <c r="DD9"/>
  <c r="DC9"/>
  <c r="DB9"/>
  <c r="CY9"/>
  <c r="DF8"/>
  <c r="DE8"/>
  <c r="DD8"/>
  <c r="DC8"/>
  <c r="DB8"/>
  <c r="CY8"/>
  <c r="DF7"/>
  <c r="DE7"/>
  <c r="DD7"/>
  <c r="DC7"/>
  <c r="DB7"/>
  <c r="CY7"/>
  <c r="DF6"/>
  <c r="DE6"/>
  <c r="DD6"/>
  <c r="DC6"/>
  <c r="DB6"/>
  <c r="CY6"/>
  <c r="DF5"/>
  <c r="DE5"/>
  <c r="DD5"/>
  <c r="DC5"/>
  <c r="DB5"/>
  <c r="CY5"/>
  <c r="DF4"/>
  <c r="DE4"/>
  <c r="DD4"/>
  <c r="DC4"/>
  <c r="DB4"/>
  <c r="CY4"/>
  <c r="DF3"/>
  <c r="DE3"/>
  <c r="DD3"/>
  <c r="DC3"/>
  <c r="DB3"/>
  <c r="CY3"/>
  <c r="BO14" i="4"/>
  <c r="BN14"/>
  <c r="BM14"/>
  <c r="BL14"/>
  <c r="BK14"/>
  <c r="BO13"/>
  <c r="BN13"/>
  <c r="BM13"/>
  <c r="BL13"/>
  <c r="BK13"/>
  <c r="BO12"/>
  <c r="BN12"/>
  <c r="BM12"/>
  <c r="BL12"/>
  <c r="BK12"/>
  <c r="BO9"/>
  <c r="BN9"/>
  <c r="BM9"/>
  <c r="BL9"/>
  <c r="BK9"/>
  <c r="BO8"/>
  <c r="BN8"/>
  <c r="BM8"/>
  <c r="BL8"/>
  <c r="BK8"/>
  <c r="BO7"/>
  <c r="BN7"/>
  <c r="BM7"/>
  <c r="BL7"/>
  <c r="BK7"/>
  <c r="BO6"/>
  <c r="BN6"/>
  <c r="BM6"/>
  <c r="BL6"/>
  <c r="BK6"/>
  <c r="BO5"/>
  <c r="BN5"/>
  <c r="BM5"/>
  <c r="BL5"/>
  <c r="BK5"/>
  <c r="BO4"/>
  <c r="BN4"/>
  <c r="BM4"/>
  <c r="BL4"/>
  <c r="BK4"/>
  <c r="BO3"/>
  <c r="BN3"/>
  <c r="BM3"/>
  <c r="BL3"/>
  <c r="BK3"/>
  <c r="F39" i="11" l="1"/>
  <c r="F32"/>
  <c r="F25"/>
  <c r="F18"/>
  <c r="N9" i="7" l="1"/>
  <c r="H9"/>
  <c r="I9"/>
  <c r="J9"/>
  <c r="K9"/>
  <c r="L9"/>
  <c r="M9"/>
  <c r="C53" i="11" l="1"/>
  <c r="C52"/>
  <c r="C51"/>
  <c r="C50"/>
  <c r="D39"/>
  <c r="D53" s="1"/>
  <c r="D32"/>
  <c r="D52" s="1"/>
  <c r="D25"/>
  <c r="D51" s="1"/>
  <c r="D18"/>
  <c r="D50" s="1"/>
  <c r="C49"/>
  <c r="D11"/>
  <c r="CW13" i="10"/>
  <c r="CX13"/>
  <c r="CY13"/>
  <c r="CZ13"/>
  <c r="D49" i="11" l="1"/>
  <c r="CZ14" i="10" l="1"/>
  <c r="CY14"/>
  <c r="CX14"/>
  <c r="CW14"/>
  <c r="CW3"/>
  <c r="CX3"/>
  <c r="CY3"/>
  <c r="CZ3"/>
  <c r="CW4"/>
  <c r="CX4"/>
  <c r="CY4"/>
  <c r="CZ4"/>
  <c r="CW5"/>
  <c r="CX5"/>
  <c r="CY5"/>
  <c r="CZ5"/>
  <c r="CW6"/>
  <c r="CX6"/>
  <c r="CY6"/>
  <c r="CZ6"/>
  <c r="CW7"/>
  <c r="CX7"/>
  <c r="CY7"/>
  <c r="CZ7"/>
  <c r="CW8"/>
  <c r="CX8"/>
  <c r="CY8"/>
  <c r="CZ8"/>
  <c r="CW9"/>
  <c r="CX9"/>
  <c r="CY9"/>
  <c r="CZ9"/>
  <c r="A20" l="1"/>
  <c r="A21" s="1"/>
  <c r="A22" s="1"/>
  <c r="CZ12"/>
  <c r="CY12"/>
  <c r="CX12"/>
  <c r="CW12"/>
  <c r="CX12" i="9"/>
  <c r="CW12"/>
  <c r="CV12"/>
  <c r="CU12"/>
  <c r="CT12"/>
  <c r="CS12"/>
  <c r="CR12"/>
  <c r="CQ12"/>
  <c r="CP12"/>
  <c r="CO12"/>
  <c r="CN12"/>
  <c r="CM12"/>
  <c r="DF12" s="1"/>
  <c r="CL12"/>
  <c r="CK12"/>
  <c r="CJ12"/>
  <c r="CI12"/>
  <c r="CH12"/>
  <c r="CG12"/>
  <c r="CF12"/>
  <c r="CE12"/>
  <c r="CD12"/>
  <c r="CC12"/>
  <c r="CB12"/>
  <c r="CA12"/>
  <c r="BZ12"/>
  <c r="BY12"/>
  <c r="BX12"/>
  <c r="BW12"/>
  <c r="BV12"/>
  <c r="BU12"/>
  <c r="BT12"/>
  <c r="BS12"/>
  <c r="BR12"/>
  <c r="BQ12"/>
  <c r="BP12"/>
  <c r="BO12"/>
  <c r="BN12"/>
  <c r="BM12"/>
  <c r="BL12"/>
  <c r="BK12"/>
  <c r="BJ12"/>
  <c r="BI12"/>
  <c r="BH12"/>
  <c r="BG12"/>
  <c r="BF12"/>
  <c r="BE12"/>
  <c r="BD12"/>
  <c r="BC12"/>
  <c r="BB12"/>
  <c r="BA12"/>
  <c r="AZ12"/>
  <c r="AY12"/>
  <c r="AX12"/>
  <c r="AW12"/>
  <c r="AV12"/>
  <c r="AU12"/>
  <c r="AT12"/>
  <c r="AS12"/>
  <c r="AR12"/>
  <c r="AQ12"/>
  <c r="AP12"/>
  <c r="AO12"/>
  <c r="AN12"/>
  <c r="AM12"/>
  <c r="AL12"/>
  <c r="AK12"/>
  <c r="AJ12"/>
  <c r="AI12"/>
  <c r="AH12"/>
  <c r="AG12"/>
  <c r="AF12"/>
  <c r="AE12"/>
  <c r="AD12"/>
  <c r="AC12"/>
  <c r="AB12"/>
  <c r="AA12"/>
  <c r="Z12"/>
  <c r="Y12"/>
  <c r="X12"/>
  <c r="W12"/>
  <c r="V12"/>
  <c r="U12"/>
  <c r="T12"/>
  <c r="S12"/>
  <c r="R12"/>
  <c r="Q12"/>
  <c r="P12"/>
  <c r="O12"/>
  <c r="N12"/>
  <c r="M12"/>
  <c r="L12"/>
  <c r="K12"/>
  <c r="J12"/>
  <c r="I12"/>
  <c r="H12"/>
  <c r="G12"/>
  <c r="F12"/>
  <c r="E12"/>
  <c r="D12"/>
  <c r="C12"/>
  <c r="E33" i="8"/>
  <c r="D33"/>
  <c r="CN32"/>
  <c r="CM32"/>
  <c r="CL32"/>
  <c r="CK32"/>
  <c r="CJ32"/>
  <c r="CI32"/>
  <c r="CH32"/>
  <c r="CG32"/>
  <c r="CF32"/>
  <c r="CE32"/>
  <c r="CD32"/>
  <c r="CC32"/>
  <c r="CB32"/>
  <c r="CA32"/>
  <c r="BZ32"/>
  <c r="CN31"/>
  <c r="CM31"/>
  <c r="CL31"/>
  <c r="CK31"/>
  <c r="CJ31"/>
  <c r="CI31"/>
  <c r="CH31"/>
  <c r="CG31"/>
  <c r="CF31"/>
  <c r="CE31"/>
  <c r="CD31"/>
  <c r="CC31"/>
  <c r="CB31"/>
  <c r="CA31"/>
  <c r="BZ31"/>
  <c r="BY31"/>
  <c r="BX31"/>
  <c r="BW31"/>
  <c r="BV31"/>
  <c r="BU31"/>
  <c r="BT31"/>
  <c r="BS31"/>
  <c r="CN30"/>
  <c r="CM30"/>
  <c r="CL30"/>
  <c r="CK30"/>
  <c r="CJ30"/>
  <c r="CI30"/>
  <c r="CH30"/>
  <c r="CG30"/>
  <c r="CF30"/>
  <c r="CE30"/>
  <c r="CD30"/>
  <c r="CC30"/>
  <c r="CB30"/>
  <c r="CA30"/>
  <c r="BZ30"/>
  <c r="BY30"/>
  <c r="BX30"/>
  <c r="BW30"/>
  <c r="BV30"/>
  <c r="BU30"/>
  <c r="BT30"/>
  <c r="BS30"/>
  <c r="BR30"/>
  <c r="BQ30"/>
  <c r="BP30"/>
  <c r="CN29"/>
  <c r="CN33" s="1"/>
  <c r="CM29"/>
  <c r="CL29"/>
  <c r="CL33" s="1"/>
  <c r="CK29"/>
  <c r="CJ29"/>
  <c r="CJ33" s="1"/>
  <c r="CI29"/>
  <c r="CH29"/>
  <c r="CH33" s="1"/>
  <c r="CG29"/>
  <c r="CF29"/>
  <c r="CF33" s="1"/>
  <c r="CE29"/>
  <c r="CD29"/>
  <c r="CD33" s="1"/>
  <c r="CC29"/>
  <c r="CB29"/>
  <c r="CB33" s="1"/>
  <c r="CA29"/>
  <c r="BZ29"/>
  <c r="BZ33" s="1"/>
  <c r="BY29"/>
  <c r="BX29"/>
  <c r="BW29"/>
  <c r="BV29"/>
  <c r="BU29"/>
  <c r="BT29"/>
  <c r="BS29"/>
  <c r="BR29"/>
  <c r="BQ29"/>
  <c r="BP29"/>
  <c r="BO29"/>
  <c r="BN29"/>
  <c r="CU20"/>
  <c r="CT20"/>
  <c r="CS20"/>
  <c r="CR20"/>
  <c r="CQ20"/>
  <c r="CP20"/>
  <c r="CO20"/>
  <c r="CU19"/>
  <c r="CT19"/>
  <c r="CS19"/>
  <c r="CR19"/>
  <c r="CQ19"/>
  <c r="CP19"/>
  <c r="CO19"/>
  <c r="CU18"/>
  <c r="CT18"/>
  <c r="CS18"/>
  <c r="CR18"/>
  <c r="CQ18"/>
  <c r="CP18"/>
  <c r="CO18"/>
  <c r="CU17"/>
  <c r="CT17"/>
  <c r="CS17"/>
  <c r="CR17"/>
  <c r="CQ17"/>
  <c r="CP17"/>
  <c r="CO17"/>
  <c r="CU16"/>
  <c r="CU21" s="1"/>
  <c r="CT16"/>
  <c r="CT21" s="1"/>
  <c r="CS16"/>
  <c r="CS21" s="1"/>
  <c r="CR16"/>
  <c r="CQ16"/>
  <c r="CQ21" s="1"/>
  <c r="CP16"/>
  <c r="CP21" s="1"/>
  <c r="CO16"/>
  <c r="CO21" s="1"/>
  <c r="CT15"/>
  <c r="CU15" s="1"/>
  <c r="CH15"/>
  <c r="CI15" s="1"/>
  <c r="CJ15" s="1"/>
  <c r="CK15" s="1"/>
  <c r="CL15" s="1"/>
  <c r="CM15" s="1"/>
  <c r="CN15" s="1"/>
  <c r="CO15" s="1"/>
  <c r="CP15" s="1"/>
  <c r="CQ15" s="1"/>
  <c r="CR15" s="1"/>
  <c r="BV15"/>
  <c r="BW15" s="1"/>
  <c r="BX15" s="1"/>
  <c r="BY15" s="1"/>
  <c r="BZ15" s="1"/>
  <c r="CA15" s="1"/>
  <c r="CB15" s="1"/>
  <c r="CC15" s="1"/>
  <c r="CD15" s="1"/>
  <c r="CE15" s="1"/>
  <c r="CF15" s="1"/>
  <c r="BL15"/>
  <c r="BM15" s="1"/>
  <c r="BN15" s="1"/>
  <c r="BO15" s="1"/>
  <c r="BP15" s="1"/>
  <c r="BQ15" s="1"/>
  <c r="BR15" s="1"/>
  <c r="BS15" s="1"/>
  <c r="BT15" s="1"/>
  <c r="CR21" l="1"/>
  <c r="CA33"/>
  <c r="CC33"/>
  <c r="CE33"/>
  <c r="CG33"/>
  <c r="CI33"/>
  <c r="CK33"/>
  <c r="CM33"/>
  <c r="A23" i="10"/>
  <c r="A24" l="1"/>
  <c r="A25" l="1"/>
  <c r="A26" l="1"/>
  <c r="A27" l="1"/>
  <c r="E27" l="1"/>
  <c r="F27"/>
  <c r="A20" i="5" l="1"/>
  <c r="A21" s="1"/>
  <c r="A22" s="1"/>
  <c r="A23" s="1"/>
  <c r="CZ14"/>
  <c r="CY14"/>
  <c r="CX14"/>
  <c r="CW14"/>
  <c r="CV14"/>
  <c r="CU14"/>
  <c r="CT14"/>
  <c r="CS14"/>
  <c r="CR14"/>
  <c r="CQ14"/>
  <c r="CP14"/>
  <c r="CO14"/>
  <c r="CN14"/>
  <c r="CM14"/>
  <c r="CL14"/>
  <c r="CK14"/>
  <c r="CJ14"/>
  <c r="CI14"/>
  <c r="CH14"/>
  <c r="CG14"/>
  <c r="CF14"/>
  <c r="CE14"/>
  <c r="CD14"/>
  <c r="CC14"/>
  <c r="CB14"/>
  <c r="CA14"/>
  <c r="BZ14"/>
  <c r="BY14"/>
  <c r="BX14"/>
  <c r="BW14"/>
  <c r="BV14"/>
  <c r="BU14"/>
  <c r="BT14"/>
  <c r="BS14"/>
  <c r="BR14"/>
  <c r="CZ9"/>
  <c r="CZ12" s="1"/>
  <c r="CY9"/>
  <c r="CY12" s="1"/>
  <c r="CX9"/>
  <c r="CX12" s="1"/>
  <c r="CW9"/>
  <c r="CW12" s="1"/>
  <c r="CV9"/>
  <c r="CV12" s="1"/>
  <c r="CU9"/>
  <c r="CU12" s="1"/>
  <c r="CT9"/>
  <c r="CT12" s="1"/>
  <c r="CS9"/>
  <c r="CS12" s="1"/>
  <c r="CR9"/>
  <c r="CR12" s="1"/>
  <c r="CQ9"/>
  <c r="CQ12" s="1"/>
  <c r="CP9"/>
  <c r="CP12" s="1"/>
  <c r="CO9"/>
  <c r="CO12" s="1"/>
  <c r="CN9"/>
  <c r="CN12" s="1"/>
  <c r="CM9"/>
  <c r="CM12" s="1"/>
  <c r="CL9"/>
  <c r="CL12" s="1"/>
  <c r="CK9"/>
  <c r="CK12" s="1"/>
  <c r="CJ9"/>
  <c r="CI9"/>
  <c r="CH9"/>
  <c r="CG9"/>
  <c r="CF9"/>
  <c r="CF12" s="1"/>
  <c r="CE9"/>
  <c r="CE12" s="1"/>
  <c r="CD9"/>
  <c r="CD12" s="1"/>
  <c r="CC9"/>
  <c r="CC12" s="1"/>
  <c r="CB9"/>
  <c r="CB12" s="1"/>
  <c r="CA9"/>
  <c r="BZ9"/>
  <c r="BZ12" s="1"/>
  <c r="BY9"/>
  <c r="BY12" s="1"/>
  <c r="BX9"/>
  <c r="BX12" s="1"/>
  <c r="BW9"/>
  <c r="BW12" s="1"/>
  <c r="BV9"/>
  <c r="BV12" s="1"/>
  <c r="BU9"/>
  <c r="BU12" s="1"/>
  <c r="BT9"/>
  <c r="BS9"/>
  <c r="BS12" s="1"/>
  <c r="BR9"/>
  <c r="CZ8"/>
  <c r="CY8"/>
  <c r="CX8"/>
  <c r="CW8"/>
  <c r="CV8"/>
  <c r="CU8"/>
  <c r="CT8"/>
  <c r="CS8"/>
  <c r="CR8"/>
  <c r="CQ8"/>
  <c r="CP8"/>
  <c r="CO8"/>
  <c r="CN8"/>
  <c r="CM8"/>
  <c r="CL8"/>
  <c r="CK8"/>
  <c r="CJ8"/>
  <c r="CI8"/>
  <c r="CH8"/>
  <c r="CG8"/>
  <c r="CF8"/>
  <c r="CE8"/>
  <c r="CD8"/>
  <c r="CC8"/>
  <c r="CB8"/>
  <c r="CA8"/>
  <c r="BZ8"/>
  <c r="BY8"/>
  <c r="BX8"/>
  <c r="BW8"/>
  <c r="BV8"/>
  <c r="BU8"/>
  <c r="BT8"/>
  <c r="BS8"/>
  <c r="BR8"/>
  <c r="CZ7"/>
  <c r="CY7"/>
  <c r="CX7"/>
  <c r="CW7"/>
  <c r="CV7"/>
  <c r="CU7"/>
  <c r="CT7"/>
  <c r="CS7"/>
  <c r="CR7"/>
  <c r="CQ7"/>
  <c r="CP7"/>
  <c r="CO7"/>
  <c r="CN7"/>
  <c r="CM7"/>
  <c r="CL7"/>
  <c r="CK7"/>
  <c r="CJ7"/>
  <c r="CI7"/>
  <c r="CH7"/>
  <c r="CG7"/>
  <c r="CF7"/>
  <c r="CE7"/>
  <c r="CD7"/>
  <c r="CC7"/>
  <c r="CB7"/>
  <c r="CA7"/>
  <c r="BZ7"/>
  <c r="BY7"/>
  <c r="BX7"/>
  <c r="BW7"/>
  <c r="BV7"/>
  <c r="BU7"/>
  <c r="BT7"/>
  <c r="BS7"/>
  <c r="BR7"/>
  <c r="CZ6"/>
  <c r="CY6"/>
  <c r="CX6"/>
  <c r="CW6"/>
  <c r="CV6"/>
  <c r="CU6"/>
  <c r="CT6"/>
  <c r="CS6"/>
  <c r="CR6"/>
  <c r="CQ6"/>
  <c r="CP6"/>
  <c r="CO6"/>
  <c r="CN6"/>
  <c r="CM6"/>
  <c r="CL6"/>
  <c r="CK6"/>
  <c r="CJ6"/>
  <c r="CI6"/>
  <c r="CH6"/>
  <c r="CG6"/>
  <c r="CF6"/>
  <c r="CE6"/>
  <c r="CD6"/>
  <c r="CC6"/>
  <c r="CB6"/>
  <c r="CA6"/>
  <c r="BZ6"/>
  <c r="BY6"/>
  <c r="BX6"/>
  <c r="BW6"/>
  <c r="BV6"/>
  <c r="BU6"/>
  <c r="BT6"/>
  <c r="BS6"/>
  <c r="BR6"/>
  <c r="CZ5"/>
  <c r="CY5"/>
  <c r="CX5"/>
  <c r="CW5"/>
  <c r="CV5"/>
  <c r="CU5"/>
  <c r="CT5"/>
  <c r="CS5"/>
  <c r="CR5"/>
  <c r="CQ5"/>
  <c r="CP5"/>
  <c r="CO5"/>
  <c r="CN5"/>
  <c r="CM5"/>
  <c r="CL5"/>
  <c r="CK5"/>
  <c r="CJ5"/>
  <c r="CI5"/>
  <c r="CH5"/>
  <c r="CG5"/>
  <c r="CF5"/>
  <c r="CE5"/>
  <c r="CD5"/>
  <c r="CC5"/>
  <c r="CB5"/>
  <c r="CA5"/>
  <c r="BZ5"/>
  <c r="BY5"/>
  <c r="BX5"/>
  <c r="BW5"/>
  <c r="BV5"/>
  <c r="BU5"/>
  <c r="BT5"/>
  <c r="BS5"/>
  <c r="BR5"/>
  <c r="CZ4"/>
  <c r="CY4"/>
  <c r="CX4"/>
  <c r="CW4"/>
  <c r="CV4"/>
  <c r="CU4"/>
  <c r="CT4"/>
  <c r="CS4"/>
  <c r="CR4"/>
  <c r="CQ4"/>
  <c r="CP4"/>
  <c r="CO4"/>
  <c r="CN4"/>
  <c r="CM4"/>
  <c r="CL4"/>
  <c r="CK4"/>
  <c r="CJ4"/>
  <c r="CI4"/>
  <c r="CH4"/>
  <c r="CG4"/>
  <c r="CF4"/>
  <c r="CE4"/>
  <c r="CD4"/>
  <c r="CC4"/>
  <c r="CB4"/>
  <c r="CA4"/>
  <c r="BZ4"/>
  <c r="BY4"/>
  <c r="BX4"/>
  <c r="BW4"/>
  <c r="BV4"/>
  <c r="BU4"/>
  <c r="BT4"/>
  <c r="BS4"/>
  <c r="BR4"/>
  <c r="CZ3"/>
  <c r="CY3"/>
  <c r="CX3"/>
  <c r="CW3"/>
  <c r="CV3"/>
  <c r="CU3"/>
  <c r="CT3"/>
  <c r="CS3"/>
  <c r="CR3"/>
  <c r="CQ3"/>
  <c r="CP3"/>
  <c r="CO3"/>
  <c r="CN3"/>
  <c r="CM3"/>
  <c r="CL3"/>
  <c r="CK3"/>
  <c r="CJ3"/>
  <c r="CI3"/>
  <c r="CH3"/>
  <c r="CG3"/>
  <c r="CF3"/>
  <c r="CE3"/>
  <c r="CD3"/>
  <c r="CC3"/>
  <c r="CB3"/>
  <c r="CA3"/>
  <c r="BZ3"/>
  <c r="BY3"/>
  <c r="BX3"/>
  <c r="BW3"/>
  <c r="BV3"/>
  <c r="BU3"/>
  <c r="BT3"/>
  <c r="BS3"/>
  <c r="BR3"/>
  <c r="CZ13"/>
  <c r="CY13"/>
  <c r="CX13"/>
  <c r="CW13"/>
  <c r="CV13"/>
  <c r="CU13"/>
  <c r="CT13"/>
  <c r="CS13"/>
  <c r="CR13"/>
  <c r="CQ13"/>
  <c r="CP13"/>
  <c r="CO13"/>
  <c r="CN13"/>
  <c r="CM13"/>
  <c r="CL13"/>
  <c r="CK13"/>
  <c r="CJ13"/>
  <c r="CI13"/>
  <c r="CH13"/>
  <c r="CG13"/>
  <c r="CF13"/>
  <c r="CE13"/>
  <c r="CD13"/>
  <c r="CC13"/>
  <c r="CB13"/>
  <c r="CA13"/>
  <c r="BZ13"/>
  <c r="BY13"/>
  <c r="BX13"/>
  <c r="BW13"/>
  <c r="BV13"/>
  <c r="BU13"/>
  <c r="BT13"/>
  <c r="BS13"/>
  <c r="BR13"/>
  <c r="CH12"/>
  <c r="CG12"/>
  <c r="BR12"/>
  <c r="BJ12" i="4"/>
  <c r="BI12"/>
  <c r="BH12"/>
  <c r="BG12"/>
  <c r="BF12"/>
  <c r="BE12"/>
  <c r="BD12"/>
  <c r="BC12"/>
  <c r="BB12"/>
  <c r="BA12"/>
  <c r="AZ12"/>
  <c r="AY12"/>
  <c r="AX12"/>
  <c r="AW12"/>
  <c r="AV12"/>
  <c r="AU12"/>
  <c r="AT12"/>
  <c r="AS12"/>
  <c r="AR12"/>
  <c r="AQ12"/>
  <c r="AP12"/>
  <c r="AO12"/>
  <c r="AN12"/>
  <c r="AM12"/>
  <c r="AL12"/>
  <c r="AK12"/>
  <c r="AJ12"/>
  <c r="AI12"/>
  <c r="AH12"/>
  <c r="AG12"/>
  <c r="AF12"/>
  <c r="AE12"/>
  <c r="AD12"/>
  <c r="AC12"/>
  <c r="AB12"/>
  <c r="AA12"/>
  <c r="Z12"/>
  <c r="Y12"/>
  <c r="X12"/>
  <c r="W12"/>
  <c r="V12"/>
  <c r="U12"/>
  <c r="T12"/>
  <c r="S12"/>
  <c r="R12"/>
  <c r="Q12"/>
  <c r="P12"/>
  <c r="O12"/>
  <c r="N12"/>
  <c r="M12"/>
  <c r="L12"/>
  <c r="K12"/>
  <c r="J12"/>
  <c r="I12"/>
  <c r="H12"/>
  <c r="G12"/>
  <c r="F12"/>
  <c r="E12"/>
  <c r="D12"/>
  <c r="C12"/>
  <c r="BT12" i="5" l="1"/>
  <c r="CJ12"/>
  <c r="CA12"/>
  <c r="CI12"/>
  <c r="CX12" i="3" l="1"/>
  <c r="CW12"/>
  <c r="CV12"/>
  <c r="CU12"/>
  <c r="CN25" i="8" l="1"/>
  <c r="BY25"/>
  <c r="BU25"/>
  <c r="BQ25"/>
  <c r="BM25"/>
  <c r="BX25"/>
  <c r="BT25"/>
  <c r="BP25"/>
  <c r="BL25"/>
  <c r="CH25"/>
  <c r="CF25"/>
  <c r="CD25"/>
  <c r="CB25"/>
  <c r="BZ25"/>
  <c r="CM25"/>
  <c r="CK25"/>
  <c r="CI25"/>
  <c r="CG25"/>
  <c r="CE25"/>
  <c r="CC25"/>
  <c r="CA25"/>
  <c r="CL25"/>
  <c r="CJ25"/>
  <c r="BW25"/>
  <c r="BS25"/>
  <c r="BO25"/>
  <c r="BV25"/>
  <c r="BR25"/>
  <c r="BN25"/>
  <c r="AW25" l="1"/>
  <c r="AS25"/>
  <c r="AO25"/>
  <c r="AX25"/>
  <c r="AP25"/>
  <c r="AY25"/>
  <c r="AU25"/>
  <c r="AQ25"/>
  <c r="AR25"/>
  <c r="AT25"/>
  <c r="AV25"/>
  <c r="AN25" l="1"/>
  <c r="E25"/>
  <c r="G25"/>
  <c r="I25"/>
  <c r="K25"/>
  <c r="M25"/>
  <c r="O25"/>
  <c r="Q25"/>
  <c r="S25"/>
  <c r="U25"/>
  <c r="W25"/>
  <c r="Y25"/>
  <c r="AA25"/>
  <c r="AC25"/>
  <c r="AE25"/>
  <c r="AG25"/>
  <c r="AI25"/>
  <c r="AK25"/>
  <c r="AM25"/>
  <c r="F25"/>
  <c r="H25"/>
  <c r="J25"/>
  <c r="L25"/>
  <c r="N25"/>
  <c r="R25"/>
  <c r="T25"/>
  <c r="X25"/>
  <c r="Z25"/>
  <c r="AD25"/>
  <c r="AF25"/>
  <c r="AJ25"/>
  <c r="AL25"/>
  <c r="AB25"/>
  <c r="AH25"/>
  <c r="P25"/>
  <c r="V25"/>
  <c r="D25"/>
  <c r="BC25" l="1"/>
  <c r="BG25"/>
  <c r="BK25"/>
  <c r="BD25"/>
  <c r="BH25"/>
  <c r="BA25"/>
  <c r="BE25"/>
  <c r="BI25"/>
  <c r="BB25"/>
  <c r="BF25"/>
  <c r="BJ25"/>
  <c r="AZ25" l="1"/>
  <c r="CV14" i="10" l="1"/>
  <c r="CU14"/>
  <c r="CT14"/>
  <c r="CS14"/>
  <c r="CR14"/>
  <c r="CQ14"/>
  <c r="CP14"/>
  <c r="CO14"/>
  <c r="CN14"/>
  <c r="CM14"/>
  <c r="CL14"/>
  <c r="CJ14"/>
  <c r="CI14"/>
  <c r="CH14"/>
  <c r="CG14"/>
  <c r="CF14"/>
  <c r="CE14"/>
  <c r="CD14"/>
  <c r="CC14"/>
  <c r="CB14"/>
  <c r="CA14"/>
  <c r="BZ14"/>
  <c r="BX14"/>
  <c r="BW14"/>
  <c r="BV14"/>
  <c r="BU14"/>
  <c r="BT14"/>
  <c r="BS14"/>
  <c r="BR14"/>
  <c r="BQ14"/>
  <c r="BP14"/>
  <c r="BO14"/>
  <c r="BN14"/>
  <c r="BL14"/>
  <c r="BK14"/>
  <c r="BJ14"/>
  <c r="BI14"/>
  <c r="BH14"/>
  <c r="BG14"/>
  <c r="BF14"/>
  <c r="BE14"/>
  <c r="BD14"/>
  <c r="BC14"/>
  <c r="BB14"/>
  <c r="AZ14"/>
  <c r="AY14"/>
  <c r="AX14"/>
  <c r="AW14"/>
  <c r="AV14"/>
  <c r="AU14"/>
  <c r="AT14"/>
  <c r="AS14"/>
  <c r="AR14"/>
  <c r="AQ14"/>
  <c r="AP14"/>
  <c r="AN14"/>
  <c r="AM14"/>
  <c r="AL14"/>
  <c r="AK14"/>
  <c r="AJ14"/>
  <c r="AI14"/>
  <c r="AH14"/>
  <c r="AG14"/>
  <c r="AF14"/>
  <c r="AE14"/>
  <c r="AD14"/>
  <c r="AB14"/>
  <c r="AA14"/>
  <c r="Z14"/>
  <c r="Y14"/>
  <c r="X14"/>
  <c r="W14"/>
  <c r="V14"/>
  <c r="U14"/>
  <c r="T14"/>
  <c r="S14"/>
  <c r="R14"/>
  <c r="P14"/>
  <c r="O14"/>
  <c r="N14"/>
  <c r="M14"/>
  <c r="L14"/>
  <c r="K14"/>
  <c r="J14"/>
  <c r="I14"/>
  <c r="H14"/>
  <c r="G14"/>
  <c r="F14"/>
  <c r="CV13"/>
  <c r="CU13"/>
  <c r="CT13"/>
  <c r="CS13"/>
  <c r="CR13"/>
  <c r="CQ13"/>
  <c r="CP13"/>
  <c r="CO13"/>
  <c r="CN13"/>
  <c r="CM13"/>
  <c r="CL13"/>
  <c r="CJ13"/>
  <c r="CI13"/>
  <c r="CH13"/>
  <c r="CG13"/>
  <c r="CF13"/>
  <c r="CE13"/>
  <c r="CD13"/>
  <c r="CC13"/>
  <c r="CB13"/>
  <c r="CA13"/>
  <c r="BZ13"/>
  <c r="BX13"/>
  <c r="BW13"/>
  <c r="BV13"/>
  <c r="BU13"/>
  <c r="BT13"/>
  <c r="BS13"/>
  <c r="BR13"/>
  <c r="BQ13"/>
  <c r="BP13"/>
  <c r="BO13"/>
  <c r="BN13"/>
  <c r="BL13"/>
  <c r="BK13"/>
  <c r="BJ13"/>
  <c r="BI13"/>
  <c r="BH13"/>
  <c r="BG13"/>
  <c r="BF13"/>
  <c r="BE13"/>
  <c r="BD13"/>
  <c r="BC13"/>
  <c r="BB13"/>
  <c r="AZ13"/>
  <c r="AY13"/>
  <c r="AX13"/>
  <c r="AW13"/>
  <c r="AV13"/>
  <c r="AU13"/>
  <c r="AT13"/>
  <c r="AS13"/>
  <c r="AR13"/>
  <c r="AQ13"/>
  <c r="AP13"/>
  <c r="AN13"/>
  <c r="AM13"/>
  <c r="AL13"/>
  <c r="AK13"/>
  <c r="AJ13"/>
  <c r="AI13"/>
  <c r="AH13"/>
  <c r="AG13"/>
  <c r="AF13"/>
  <c r="AE13"/>
  <c r="AD13"/>
  <c r="AB13"/>
  <c r="AA13"/>
  <c r="Z13"/>
  <c r="Y13"/>
  <c r="X13"/>
  <c r="W13"/>
  <c r="V13"/>
  <c r="U13"/>
  <c r="T13"/>
  <c r="S13"/>
  <c r="R13"/>
  <c r="P13"/>
  <c r="O13"/>
  <c r="N13"/>
  <c r="M13"/>
  <c r="L13"/>
  <c r="K13"/>
  <c r="J13"/>
  <c r="I13"/>
  <c r="H13"/>
  <c r="G13"/>
  <c r="F13"/>
  <c r="CV8"/>
  <c r="CU8"/>
  <c r="CT8"/>
  <c r="CS8"/>
  <c r="CR8"/>
  <c r="CQ8"/>
  <c r="CP8"/>
  <c r="CO8"/>
  <c r="CN8"/>
  <c r="CM8"/>
  <c r="CL8"/>
  <c r="CJ8"/>
  <c r="CI8"/>
  <c r="CH8"/>
  <c r="CG8"/>
  <c r="CF8"/>
  <c r="CE8"/>
  <c r="CD8"/>
  <c r="CC8"/>
  <c r="CB8"/>
  <c r="CA8"/>
  <c r="BZ8"/>
  <c r="BX8"/>
  <c r="BW8"/>
  <c r="BV8"/>
  <c r="BU8"/>
  <c r="BT8"/>
  <c r="BS8"/>
  <c r="BR8"/>
  <c r="BQ8"/>
  <c r="BP8"/>
  <c r="BO8"/>
  <c r="BN8"/>
  <c r="BL8"/>
  <c r="BK8"/>
  <c r="BJ8"/>
  <c r="BI8"/>
  <c r="BH8"/>
  <c r="BG8"/>
  <c r="BF8"/>
  <c r="BE8"/>
  <c r="BD8"/>
  <c r="BC8"/>
  <c r="BB8"/>
  <c r="AZ8"/>
  <c r="AY8"/>
  <c r="AX8"/>
  <c r="AW8"/>
  <c r="AV8"/>
  <c r="AU8"/>
  <c r="AT8"/>
  <c r="AS8"/>
  <c r="AR8"/>
  <c r="AQ8"/>
  <c r="AP8"/>
  <c r="AN8"/>
  <c r="AM8"/>
  <c r="AL8"/>
  <c r="AK8"/>
  <c r="AJ8"/>
  <c r="AI8"/>
  <c r="AH8"/>
  <c r="AG8"/>
  <c r="AF8"/>
  <c r="AE8"/>
  <c r="AD8"/>
  <c r="AB8"/>
  <c r="AA8"/>
  <c r="Z8"/>
  <c r="Y8"/>
  <c r="X8"/>
  <c r="W8"/>
  <c r="V8"/>
  <c r="U8"/>
  <c r="T8"/>
  <c r="S8"/>
  <c r="R8"/>
  <c r="P8"/>
  <c r="O8"/>
  <c r="N8"/>
  <c r="M8"/>
  <c r="L8"/>
  <c r="K8"/>
  <c r="J8"/>
  <c r="I8"/>
  <c r="H8"/>
  <c r="G8"/>
  <c r="F8"/>
  <c r="CV7"/>
  <c r="CU7"/>
  <c r="CT7"/>
  <c r="CS7"/>
  <c r="CR7"/>
  <c r="CQ7"/>
  <c r="CP7"/>
  <c r="CO7"/>
  <c r="CN7"/>
  <c r="CM7"/>
  <c r="CL7"/>
  <c r="CJ7"/>
  <c r="CI7"/>
  <c r="CH7"/>
  <c r="CG7"/>
  <c r="CF7"/>
  <c r="CE7"/>
  <c r="CD7"/>
  <c r="CC7"/>
  <c r="CB7"/>
  <c r="CA7"/>
  <c r="BZ7"/>
  <c r="BX7"/>
  <c r="BW7"/>
  <c r="BV7"/>
  <c r="BU7"/>
  <c r="BT7"/>
  <c r="BS7"/>
  <c r="BR7"/>
  <c r="BQ7"/>
  <c r="BP7"/>
  <c r="BO7"/>
  <c r="BN7"/>
  <c r="BL7"/>
  <c r="BK7"/>
  <c r="BJ7"/>
  <c r="BI7"/>
  <c r="BH7"/>
  <c r="BG7"/>
  <c r="BF7"/>
  <c r="BE7"/>
  <c r="BD7"/>
  <c r="BC7"/>
  <c r="BB7"/>
  <c r="AZ7"/>
  <c r="AY7"/>
  <c r="AX7"/>
  <c r="AW7"/>
  <c r="AV7"/>
  <c r="AU7"/>
  <c r="AT7"/>
  <c r="AS7"/>
  <c r="AR7"/>
  <c r="AQ7"/>
  <c r="AP7"/>
  <c r="AN7"/>
  <c r="AM7"/>
  <c r="AL7"/>
  <c r="AK7"/>
  <c r="AJ7"/>
  <c r="AI7"/>
  <c r="AH7"/>
  <c r="AG7"/>
  <c r="AF7"/>
  <c r="AE7"/>
  <c r="AD7"/>
  <c r="AB7"/>
  <c r="AA7"/>
  <c r="Z7"/>
  <c r="Y7"/>
  <c r="X7"/>
  <c r="W7"/>
  <c r="V7"/>
  <c r="U7"/>
  <c r="T7"/>
  <c r="S7"/>
  <c r="R7"/>
  <c r="P7"/>
  <c r="O7"/>
  <c r="N7"/>
  <c r="M7"/>
  <c r="L7"/>
  <c r="K7"/>
  <c r="J7"/>
  <c r="I7"/>
  <c r="H7"/>
  <c r="G7"/>
  <c r="F7"/>
  <c r="CV6"/>
  <c r="CU6"/>
  <c r="CT6"/>
  <c r="CS6"/>
  <c r="CR6"/>
  <c r="CQ6"/>
  <c r="CP6"/>
  <c r="CO6"/>
  <c r="CN6"/>
  <c r="CM6"/>
  <c r="CL6"/>
  <c r="CJ6"/>
  <c r="CI6"/>
  <c r="CH6"/>
  <c r="CG6"/>
  <c r="CF6"/>
  <c r="CE6"/>
  <c r="CD6"/>
  <c r="CC6"/>
  <c r="CB6"/>
  <c r="CA6"/>
  <c r="BZ6"/>
  <c r="BX6"/>
  <c r="BW6"/>
  <c r="BV6"/>
  <c r="BU6"/>
  <c r="BT6"/>
  <c r="BS6"/>
  <c r="BR6"/>
  <c r="BQ6"/>
  <c r="BP6"/>
  <c r="BO6"/>
  <c r="BN6"/>
  <c r="BL6"/>
  <c r="BK6"/>
  <c r="BJ6"/>
  <c r="BI6"/>
  <c r="BH6"/>
  <c r="BG6"/>
  <c r="BF6"/>
  <c r="BE6"/>
  <c r="BD6"/>
  <c r="BC6"/>
  <c r="BB6"/>
  <c r="AZ6"/>
  <c r="AY6"/>
  <c r="AX6"/>
  <c r="AW6"/>
  <c r="AV6"/>
  <c r="AU6"/>
  <c r="AT6"/>
  <c r="AS6"/>
  <c r="AR6"/>
  <c r="AQ6"/>
  <c r="AP6"/>
  <c r="AN6"/>
  <c r="AM6"/>
  <c r="AL6"/>
  <c r="AK6"/>
  <c r="AJ6"/>
  <c r="AI6"/>
  <c r="AH6"/>
  <c r="AG6"/>
  <c r="AF6"/>
  <c r="AE6"/>
  <c r="AD6"/>
  <c r="AB6"/>
  <c r="AA6"/>
  <c r="Z6"/>
  <c r="Y6"/>
  <c r="X6"/>
  <c r="W6"/>
  <c r="V6"/>
  <c r="U6"/>
  <c r="T6"/>
  <c r="S6"/>
  <c r="R6"/>
  <c r="P6"/>
  <c r="O6"/>
  <c r="N6"/>
  <c r="M6"/>
  <c r="L6"/>
  <c r="K6"/>
  <c r="J6"/>
  <c r="I6"/>
  <c r="H6"/>
  <c r="G6"/>
  <c r="F6"/>
  <c r="CV5"/>
  <c r="CU5"/>
  <c r="CT5"/>
  <c r="CS5"/>
  <c r="CR5"/>
  <c r="CQ5"/>
  <c r="CP5"/>
  <c r="CO5"/>
  <c r="CN5"/>
  <c r="CM5"/>
  <c r="CL5"/>
  <c r="CJ5"/>
  <c r="CI5"/>
  <c r="CH5"/>
  <c r="CG5"/>
  <c r="CF5"/>
  <c r="CE5"/>
  <c r="CD5"/>
  <c r="CC5"/>
  <c r="CB5"/>
  <c r="CA5"/>
  <c r="BZ5"/>
  <c r="BX5"/>
  <c r="BW5"/>
  <c r="BV5"/>
  <c r="BU5"/>
  <c r="BT5"/>
  <c r="BS5"/>
  <c r="BR5"/>
  <c r="BQ5"/>
  <c r="BP5"/>
  <c r="BO5"/>
  <c r="BN5"/>
  <c r="BL5"/>
  <c r="BK5"/>
  <c r="BJ5"/>
  <c r="BI5"/>
  <c r="BH5"/>
  <c r="BG5"/>
  <c r="BF5"/>
  <c r="BE5"/>
  <c r="BD5"/>
  <c r="BC5"/>
  <c r="BB5"/>
  <c r="AZ5"/>
  <c r="AY5"/>
  <c r="AX5"/>
  <c r="AW5"/>
  <c r="AV5"/>
  <c r="AU5"/>
  <c r="AT5"/>
  <c r="AS5"/>
  <c r="AR5"/>
  <c r="AQ5"/>
  <c r="AP5"/>
  <c r="AN5"/>
  <c r="AM5"/>
  <c r="AL5"/>
  <c r="AK5"/>
  <c r="AJ5"/>
  <c r="AI5"/>
  <c r="AH5"/>
  <c r="AG5"/>
  <c r="AF5"/>
  <c r="AE5"/>
  <c r="AD5"/>
  <c r="AB5"/>
  <c r="AA5"/>
  <c r="Z5"/>
  <c r="Y5"/>
  <c r="X5"/>
  <c r="W5"/>
  <c r="V5"/>
  <c r="U5"/>
  <c r="T5"/>
  <c r="S5"/>
  <c r="R5"/>
  <c r="P5"/>
  <c r="O5"/>
  <c r="N5"/>
  <c r="M5"/>
  <c r="L5"/>
  <c r="K5"/>
  <c r="J5"/>
  <c r="I5"/>
  <c r="H5"/>
  <c r="G5"/>
  <c r="F5"/>
  <c r="CV4"/>
  <c r="CU4"/>
  <c r="CT4"/>
  <c r="CS4"/>
  <c r="CR4"/>
  <c r="CQ4"/>
  <c r="CP4"/>
  <c r="CO4"/>
  <c r="CN4"/>
  <c r="CM4"/>
  <c r="CL4"/>
  <c r="CJ4"/>
  <c r="CI4"/>
  <c r="CH4"/>
  <c r="CG4"/>
  <c r="CF4"/>
  <c r="CE4"/>
  <c r="CD4"/>
  <c r="CC4"/>
  <c r="CB4"/>
  <c r="CA4"/>
  <c r="BZ4"/>
  <c r="BX4"/>
  <c r="BW4"/>
  <c r="BV4"/>
  <c r="BU4"/>
  <c r="BT4"/>
  <c r="BS4"/>
  <c r="BR4"/>
  <c r="BQ4"/>
  <c r="BP4"/>
  <c r="BO4"/>
  <c r="BN4"/>
  <c r="BL4"/>
  <c r="BK4"/>
  <c r="BJ4"/>
  <c r="BI4"/>
  <c r="BH4"/>
  <c r="BG4"/>
  <c r="BF4"/>
  <c r="BE4"/>
  <c r="BD4"/>
  <c r="BC4"/>
  <c r="BB4"/>
  <c r="AZ4"/>
  <c r="AY4"/>
  <c r="AX4"/>
  <c r="AW4"/>
  <c r="AV4"/>
  <c r="AU4"/>
  <c r="AT4"/>
  <c r="AS4"/>
  <c r="AR4"/>
  <c r="AQ4"/>
  <c r="AP4"/>
  <c r="AN4"/>
  <c r="AM4"/>
  <c r="AL4"/>
  <c r="AK4"/>
  <c r="AJ4"/>
  <c r="AI4"/>
  <c r="AH4"/>
  <c r="AG4"/>
  <c r="AF4"/>
  <c r="AE4"/>
  <c r="AD4"/>
  <c r="AB4"/>
  <c r="AA4"/>
  <c r="Z4"/>
  <c r="Y4"/>
  <c r="X4"/>
  <c r="W4"/>
  <c r="V4"/>
  <c r="U4"/>
  <c r="T4"/>
  <c r="S4"/>
  <c r="R4"/>
  <c r="P4"/>
  <c r="O4"/>
  <c r="N4"/>
  <c r="M4"/>
  <c r="L4"/>
  <c r="K4"/>
  <c r="J4"/>
  <c r="I4"/>
  <c r="H4"/>
  <c r="G4"/>
  <c r="F4"/>
  <c r="CV3"/>
  <c r="CU3"/>
  <c r="CT3"/>
  <c r="CS3"/>
  <c r="CR3"/>
  <c r="CQ3"/>
  <c r="CP3"/>
  <c r="CO3"/>
  <c r="CN3"/>
  <c r="CM3"/>
  <c r="CL3"/>
  <c r="CJ3"/>
  <c r="CI3"/>
  <c r="CH3"/>
  <c r="CG3"/>
  <c r="CF3"/>
  <c r="CE3"/>
  <c r="CD3"/>
  <c r="CC3"/>
  <c r="CB3"/>
  <c r="CA3"/>
  <c r="BZ3"/>
  <c r="BX3"/>
  <c r="BW3"/>
  <c r="BV3"/>
  <c r="BU3"/>
  <c r="BT3"/>
  <c r="BS3"/>
  <c r="BR3"/>
  <c r="BQ3"/>
  <c r="BP3"/>
  <c r="BO3"/>
  <c r="BN3"/>
  <c r="BL3"/>
  <c r="BK3"/>
  <c r="BJ3"/>
  <c r="BI3"/>
  <c r="BH3"/>
  <c r="BG3"/>
  <c r="BF3"/>
  <c r="BE3"/>
  <c r="BD3"/>
  <c r="BC3"/>
  <c r="BB3"/>
  <c r="AZ3"/>
  <c r="AY3"/>
  <c r="AX3"/>
  <c r="AW3"/>
  <c r="AV3"/>
  <c r="AU3"/>
  <c r="AT3"/>
  <c r="AS3"/>
  <c r="AR3"/>
  <c r="AQ3"/>
  <c r="AP3"/>
  <c r="AN3"/>
  <c r="AM3"/>
  <c r="AL3"/>
  <c r="AK3"/>
  <c r="AJ3"/>
  <c r="AI3"/>
  <c r="AH3"/>
  <c r="AG3"/>
  <c r="AF3"/>
  <c r="AE3"/>
  <c r="AD3"/>
  <c r="AB3"/>
  <c r="AA3"/>
  <c r="Z3"/>
  <c r="Y3"/>
  <c r="X3"/>
  <c r="W3"/>
  <c r="V3"/>
  <c r="U3"/>
  <c r="T3"/>
  <c r="S3"/>
  <c r="R3"/>
  <c r="P3"/>
  <c r="O3"/>
  <c r="N3"/>
  <c r="M3"/>
  <c r="L3"/>
  <c r="K3"/>
  <c r="J3"/>
  <c r="I3"/>
  <c r="H3"/>
  <c r="G3"/>
  <c r="F3"/>
  <c r="BL14" i="5"/>
  <c r="BK14"/>
  <c r="BJ14"/>
  <c r="BI14"/>
  <c r="BH14"/>
  <c r="BG14"/>
  <c r="BF14"/>
  <c r="BE14"/>
  <c r="BD14"/>
  <c r="BC14"/>
  <c r="BB14"/>
  <c r="AZ14"/>
  <c r="AY14"/>
  <c r="AX14"/>
  <c r="AW14"/>
  <c r="AV14"/>
  <c r="AU14"/>
  <c r="AT14"/>
  <c r="AS14"/>
  <c r="AR14"/>
  <c r="AQ14"/>
  <c r="AP14"/>
  <c r="AN14"/>
  <c r="AM14"/>
  <c r="AL14"/>
  <c r="AK14"/>
  <c r="AJ14"/>
  <c r="AI14"/>
  <c r="AH14"/>
  <c r="AG14"/>
  <c r="AF14"/>
  <c r="AE14"/>
  <c r="AD14"/>
  <c r="AB14"/>
  <c r="AA14"/>
  <c r="Z14"/>
  <c r="Y14"/>
  <c r="X14"/>
  <c r="W14"/>
  <c r="V14"/>
  <c r="U14"/>
  <c r="T14"/>
  <c r="S14"/>
  <c r="R14"/>
  <c r="P14"/>
  <c r="O14"/>
  <c r="N14"/>
  <c r="M14"/>
  <c r="L14"/>
  <c r="K14"/>
  <c r="J14"/>
  <c r="I14"/>
  <c r="H14"/>
  <c r="G14"/>
  <c r="F14"/>
  <c r="BL13"/>
  <c r="BK13"/>
  <c r="BJ13"/>
  <c r="BI13"/>
  <c r="BH13"/>
  <c r="BG13"/>
  <c r="BF13"/>
  <c r="BE13"/>
  <c r="BD13"/>
  <c r="BC13"/>
  <c r="BB13"/>
  <c r="AZ13"/>
  <c r="AY13"/>
  <c r="AX13"/>
  <c r="AW13"/>
  <c r="AV13"/>
  <c r="AU13"/>
  <c r="AT13"/>
  <c r="AS13"/>
  <c r="AR13"/>
  <c r="AQ13"/>
  <c r="AP13"/>
  <c r="AN13"/>
  <c r="AM13"/>
  <c r="AL13"/>
  <c r="AK13"/>
  <c r="AJ13"/>
  <c r="AI13"/>
  <c r="AH13"/>
  <c r="AG13"/>
  <c r="AF13"/>
  <c r="AE13"/>
  <c r="AD13"/>
  <c r="AB13"/>
  <c r="AA13"/>
  <c r="Z13"/>
  <c r="Y13"/>
  <c r="X13"/>
  <c r="W13"/>
  <c r="V13"/>
  <c r="U13"/>
  <c r="T13"/>
  <c r="S13"/>
  <c r="R13"/>
  <c r="P13"/>
  <c r="O13"/>
  <c r="N13"/>
  <c r="M13"/>
  <c r="L13"/>
  <c r="K13"/>
  <c r="J13"/>
  <c r="I13"/>
  <c r="H13"/>
  <c r="G13"/>
  <c r="F13"/>
  <c r="BL8"/>
  <c r="BK8"/>
  <c r="BJ8"/>
  <c r="BI8"/>
  <c r="BH8"/>
  <c r="BG8"/>
  <c r="BF8"/>
  <c r="BE8"/>
  <c r="BD8"/>
  <c r="BC8"/>
  <c r="BB8"/>
  <c r="AZ8"/>
  <c r="AY8"/>
  <c r="AX8"/>
  <c r="AW8"/>
  <c r="AV8"/>
  <c r="AU8"/>
  <c r="AT8"/>
  <c r="AS8"/>
  <c r="AR8"/>
  <c r="AQ8"/>
  <c r="AP8"/>
  <c r="AN8"/>
  <c r="AM8"/>
  <c r="AL8"/>
  <c r="AK8"/>
  <c r="AJ8"/>
  <c r="AI8"/>
  <c r="AH8"/>
  <c r="AG8"/>
  <c r="AF8"/>
  <c r="AE8"/>
  <c r="AD8"/>
  <c r="AB8"/>
  <c r="AA8"/>
  <c r="Z8"/>
  <c r="Y8"/>
  <c r="X8"/>
  <c r="W8"/>
  <c r="V8"/>
  <c r="U8"/>
  <c r="T8"/>
  <c r="S8"/>
  <c r="R8"/>
  <c r="P8"/>
  <c r="O8"/>
  <c r="N8"/>
  <c r="M8"/>
  <c r="L8"/>
  <c r="K8"/>
  <c r="J8"/>
  <c r="I8"/>
  <c r="H8"/>
  <c r="G8"/>
  <c r="F8"/>
  <c r="BL7"/>
  <c r="BK7"/>
  <c r="BJ7"/>
  <c r="BI7"/>
  <c r="BH7"/>
  <c r="BG7"/>
  <c r="BF7"/>
  <c r="BE7"/>
  <c r="BD7"/>
  <c r="BC7"/>
  <c r="BB7"/>
  <c r="AZ7"/>
  <c r="AY7"/>
  <c r="AX7"/>
  <c r="AW7"/>
  <c r="AV7"/>
  <c r="AU7"/>
  <c r="AT7"/>
  <c r="AS7"/>
  <c r="AR7"/>
  <c r="AQ7"/>
  <c r="AP7"/>
  <c r="AN7"/>
  <c r="AM7"/>
  <c r="AL7"/>
  <c r="AK7"/>
  <c r="AJ7"/>
  <c r="AI7"/>
  <c r="AH7"/>
  <c r="AG7"/>
  <c r="AF7"/>
  <c r="AE7"/>
  <c r="AD7"/>
  <c r="AB7"/>
  <c r="AA7"/>
  <c r="Z7"/>
  <c r="Y7"/>
  <c r="X7"/>
  <c r="W7"/>
  <c r="V7"/>
  <c r="U7"/>
  <c r="T7"/>
  <c r="S7"/>
  <c r="R7"/>
  <c r="P7"/>
  <c r="O7"/>
  <c r="N7"/>
  <c r="M7"/>
  <c r="L7"/>
  <c r="K7"/>
  <c r="J7"/>
  <c r="I7"/>
  <c r="H7"/>
  <c r="G7"/>
  <c r="F7"/>
  <c r="BL6"/>
  <c r="BK6"/>
  <c r="BJ6"/>
  <c r="BI6"/>
  <c r="BH6"/>
  <c r="BG6"/>
  <c r="BF6"/>
  <c r="BE6"/>
  <c r="BD6"/>
  <c r="BC6"/>
  <c r="BB6"/>
  <c r="AZ6"/>
  <c r="AY6"/>
  <c r="AX6"/>
  <c r="AW6"/>
  <c r="AV6"/>
  <c r="AU6"/>
  <c r="AT6"/>
  <c r="AS6"/>
  <c r="AR6"/>
  <c r="AQ6"/>
  <c r="AP6"/>
  <c r="AN6"/>
  <c r="AM6"/>
  <c r="AL6"/>
  <c r="AK6"/>
  <c r="AJ6"/>
  <c r="AI6"/>
  <c r="AH6"/>
  <c r="AG6"/>
  <c r="AF6"/>
  <c r="AE6"/>
  <c r="AD6"/>
  <c r="AB6"/>
  <c r="AA6"/>
  <c r="Z6"/>
  <c r="Y6"/>
  <c r="X6"/>
  <c r="W6"/>
  <c r="V6"/>
  <c r="U6"/>
  <c r="T6"/>
  <c r="S6"/>
  <c r="R6"/>
  <c r="P6"/>
  <c r="O6"/>
  <c r="N6"/>
  <c r="M6"/>
  <c r="L6"/>
  <c r="K6"/>
  <c r="J6"/>
  <c r="I6"/>
  <c r="H6"/>
  <c r="G6"/>
  <c r="F6"/>
  <c r="BL5"/>
  <c r="BK5"/>
  <c r="BJ5"/>
  <c r="BI5"/>
  <c r="BH5"/>
  <c r="BG5"/>
  <c r="BF5"/>
  <c r="BE5"/>
  <c r="BD5"/>
  <c r="BC5"/>
  <c r="BB5"/>
  <c r="AZ5"/>
  <c r="AY5"/>
  <c r="AX5"/>
  <c r="AW5"/>
  <c r="AV5"/>
  <c r="AU5"/>
  <c r="AT5"/>
  <c r="AS5"/>
  <c r="AR5"/>
  <c r="AQ5"/>
  <c r="AP5"/>
  <c r="AN5"/>
  <c r="AM5"/>
  <c r="AL5"/>
  <c r="AK5"/>
  <c r="AJ5"/>
  <c r="AI5"/>
  <c r="AH5"/>
  <c r="AG5"/>
  <c r="AF5"/>
  <c r="AE5"/>
  <c r="AD5"/>
  <c r="AB5"/>
  <c r="AA5"/>
  <c r="Z5"/>
  <c r="Y5"/>
  <c r="X5"/>
  <c r="W5"/>
  <c r="V5"/>
  <c r="U5"/>
  <c r="T5"/>
  <c r="S5"/>
  <c r="R5"/>
  <c r="P5"/>
  <c r="O5"/>
  <c r="N5"/>
  <c r="M5"/>
  <c r="L5"/>
  <c r="K5"/>
  <c r="J5"/>
  <c r="I5"/>
  <c r="H5"/>
  <c r="G5"/>
  <c r="F5"/>
  <c r="BL4"/>
  <c r="BK4"/>
  <c r="BJ4"/>
  <c r="BI4"/>
  <c r="BH4"/>
  <c r="BG4"/>
  <c r="BF4"/>
  <c r="BE4"/>
  <c r="BD4"/>
  <c r="BC4"/>
  <c r="BB4"/>
  <c r="AZ4"/>
  <c r="AY4"/>
  <c r="AX4"/>
  <c r="AW4"/>
  <c r="AV4"/>
  <c r="AU4"/>
  <c r="AT4"/>
  <c r="AS4"/>
  <c r="AR4"/>
  <c r="AQ4"/>
  <c r="AP4"/>
  <c r="AN4"/>
  <c r="AM4"/>
  <c r="AL4"/>
  <c r="AK4"/>
  <c r="AJ4"/>
  <c r="AI4"/>
  <c r="AH4"/>
  <c r="AG4"/>
  <c r="AF4"/>
  <c r="AE4"/>
  <c r="AD4"/>
  <c r="AB4"/>
  <c r="AA4"/>
  <c r="Z4"/>
  <c r="Y4"/>
  <c r="X4"/>
  <c r="W4"/>
  <c r="V4"/>
  <c r="U4"/>
  <c r="T4"/>
  <c r="S4"/>
  <c r="R4"/>
  <c r="P4"/>
  <c r="O4"/>
  <c r="N4"/>
  <c r="M4"/>
  <c r="L4"/>
  <c r="K4"/>
  <c r="J4"/>
  <c r="I4"/>
  <c r="H4"/>
  <c r="G4"/>
  <c r="F4"/>
  <c r="BL3"/>
  <c r="BK3"/>
  <c r="BJ3"/>
  <c r="BI3"/>
  <c r="BH3"/>
  <c r="BG3"/>
  <c r="BF3"/>
  <c r="BE3"/>
  <c r="BD3"/>
  <c r="BC3"/>
  <c r="BB3"/>
  <c r="AZ3"/>
  <c r="AY3"/>
  <c r="AX3"/>
  <c r="AW3"/>
  <c r="AV3"/>
  <c r="AU3"/>
  <c r="AT3"/>
  <c r="AS3"/>
  <c r="AR3"/>
  <c r="AQ3"/>
  <c r="AP3"/>
  <c r="AN3"/>
  <c r="AM3"/>
  <c r="AL3"/>
  <c r="AK3"/>
  <c r="AJ3"/>
  <c r="AI3"/>
  <c r="AH3"/>
  <c r="AG3"/>
  <c r="AF3"/>
  <c r="AE3"/>
  <c r="AD3"/>
  <c r="AB3"/>
  <c r="AA3"/>
  <c r="Z3"/>
  <c r="Y3"/>
  <c r="X3"/>
  <c r="W3"/>
  <c r="V3"/>
  <c r="U3"/>
  <c r="T3"/>
  <c r="S3"/>
  <c r="R3"/>
  <c r="P3"/>
  <c r="O3"/>
  <c r="N3"/>
  <c r="M3"/>
  <c r="L3"/>
  <c r="K3"/>
  <c r="J3"/>
  <c r="I3"/>
  <c r="H3"/>
  <c r="G3"/>
  <c r="F3"/>
  <c r="CY3" i="3" l="1"/>
  <c r="E3" i="10"/>
  <c r="CZ3" i="3"/>
  <c r="Q3" i="10"/>
  <c r="DA3" i="3"/>
  <c r="AC3" i="10"/>
  <c r="DB3" i="3"/>
  <c r="AO3" i="10"/>
  <c r="DC3" i="3"/>
  <c r="BA3" i="10"/>
  <c r="DD3" i="3"/>
  <c r="BM3" i="10"/>
  <c r="DE3" i="3"/>
  <c r="BY3" i="10"/>
  <c r="DF3" i="3"/>
  <c r="CK3" i="10"/>
  <c r="CY4" i="3"/>
  <c r="E4" i="10"/>
  <c r="CZ4" i="3"/>
  <c r="Q4" i="10"/>
  <c r="DA4" i="3"/>
  <c r="AC4" i="10"/>
  <c r="DB4" i="3"/>
  <c r="AO4" i="10"/>
  <c r="DC4" i="3"/>
  <c r="BA4" i="10"/>
  <c r="DD4" i="3"/>
  <c r="BM4" i="10"/>
  <c r="DE4" i="3"/>
  <c r="BY4" i="10"/>
  <c r="DF4" i="3"/>
  <c r="CK4" i="10"/>
  <c r="CY5" i="3"/>
  <c r="E5" i="10"/>
  <c r="CZ5" i="3"/>
  <c r="Q5" i="10"/>
  <c r="DA5" i="3"/>
  <c r="AC5" i="10"/>
  <c r="DB5" i="3"/>
  <c r="AO5" i="10"/>
  <c r="DC5" i="3"/>
  <c r="BA5" i="10"/>
  <c r="DD5" i="3"/>
  <c r="BM5" i="10"/>
  <c r="DE5" i="3"/>
  <c r="BY5" i="10"/>
  <c r="DF5" i="3"/>
  <c r="CK5" i="10"/>
  <c r="CY6" i="3"/>
  <c r="E6" i="10"/>
  <c r="CZ6" i="3"/>
  <c r="Q6" i="10"/>
  <c r="DA6" i="3"/>
  <c r="AC6" i="10"/>
  <c r="DB6" i="3"/>
  <c r="AO6" i="10"/>
  <c r="DC6" i="3"/>
  <c r="BA6" i="10"/>
  <c r="DD6" i="3"/>
  <c r="BM6" i="10"/>
  <c r="DE6" i="3"/>
  <c r="BY6" i="10"/>
  <c r="DF6" i="3"/>
  <c r="CK6" i="10"/>
  <c r="CY7" i="3"/>
  <c r="E7" i="10"/>
  <c r="CZ7" i="3"/>
  <c r="Q7" i="10"/>
  <c r="DA7" i="3"/>
  <c r="AC7" i="10"/>
  <c r="DB7" i="3"/>
  <c r="AO7" i="10"/>
  <c r="DC7" i="3"/>
  <c r="BA7" i="10"/>
  <c r="DD7" i="3"/>
  <c r="BM7" i="10"/>
  <c r="DE7" i="3"/>
  <c r="BY7" i="10"/>
  <c r="DF7" i="3"/>
  <c r="CK7" i="10"/>
  <c r="CY8" i="3"/>
  <c r="E8" i="10"/>
  <c r="CZ8" i="3"/>
  <c r="Q8" i="10"/>
  <c r="DA8" i="3"/>
  <c r="AC8" i="10"/>
  <c r="DB8" i="3"/>
  <c r="AO8" i="10"/>
  <c r="DC8" i="3"/>
  <c r="BA8" i="10"/>
  <c r="DD8" i="3"/>
  <c r="BM8" i="10"/>
  <c r="DE8" i="3"/>
  <c r="BY8" i="10"/>
  <c r="DF8" i="3"/>
  <c r="CK8" i="10"/>
  <c r="CY9" i="3"/>
  <c r="C12"/>
  <c r="E9" i="10"/>
  <c r="G9"/>
  <c r="E12" i="3"/>
  <c r="I9" i="10"/>
  <c r="G12" i="3"/>
  <c r="K9" i="10"/>
  <c r="I12" i="3"/>
  <c r="M9" i="10"/>
  <c r="K12" i="3"/>
  <c r="O9" i="10"/>
  <c r="M12" i="3"/>
  <c r="CZ9"/>
  <c r="Q9" i="10"/>
  <c r="O12" i="3"/>
  <c r="S9" i="10"/>
  <c r="S12" s="1"/>
  <c r="Q12" i="3"/>
  <c r="U9" i="10"/>
  <c r="S12" i="3"/>
  <c r="W9" i="10"/>
  <c r="W12" s="1"/>
  <c r="U12" i="3"/>
  <c r="Y9" i="10"/>
  <c r="W12" i="3"/>
  <c r="AA9" i="10"/>
  <c r="AA12" s="1"/>
  <c r="Y12" i="3"/>
  <c r="DA9"/>
  <c r="AC9" i="10"/>
  <c r="AA12" i="3"/>
  <c r="AE9" i="10"/>
  <c r="AC12" i="3"/>
  <c r="AG9" i="10"/>
  <c r="AE12" i="3"/>
  <c r="AI9" i="10"/>
  <c r="AG12" i="3"/>
  <c r="AK9" i="10"/>
  <c r="AI12" i="3"/>
  <c r="AM9" i="10"/>
  <c r="AK12" i="3"/>
  <c r="DB9"/>
  <c r="AO9" i="10"/>
  <c r="AM12" i="3"/>
  <c r="AQ9" i="10"/>
  <c r="AQ12" s="1"/>
  <c r="AO12" i="3"/>
  <c r="AS9" i="10"/>
  <c r="AQ12" i="3"/>
  <c r="AU9" i="10"/>
  <c r="AU12" s="1"/>
  <c r="AS12" i="3"/>
  <c r="AW9" i="10"/>
  <c r="AU12" i="3"/>
  <c r="AY9" i="10"/>
  <c r="AY12" s="1"/>
  <c r="AW12" i="3"/>
  <c r="DC9"/>
  <c r="BA9" i="10"/>
  <c r="AY12" i="3"/>
  <c r="BC9" i="10"/>
  <c r="BA12" i="3"/>
  <c r="BE9" i="10"/>
  <c r="BC12" i="3"/>
  <c r="BG9" i="10"/>
  <c r="BE12" i="3"/>
  <c r="BI9" i="10"/>
  <c r="BG12" i="3"/>
  <c r="BK9" i="10"/>
  <c r="BI12" i="3"/>
  <c r="DD9"/>
  <c r="BM9" i="10"/>
  <c r="BK12" i="3"/>
  <c r="BO9" i="10"/>
  <c r="BO12" s="1"/>
  <c r="BM12" i="3"/>
  <c r="BQ9" i="10"/>
  <c r="BO12" i="3"/>
  <c r="BS9" i="10"/>
  <c r="BS12" s="1"/>
  <c r="BQ12" i="3"/>
  <c r="BU9" i="10"/>
  <c r="BS12" i="3"/>
  <c r="BW9" i="10"/>
  <c r="BW12" s="1"/>
  <c r="BU12" i="3"/>
  <c r="DE9"/>
  <c r="BY9" i="10"/>
  <c r="BW12" i="3"/>
  <c r="CA9" i="10"/>
  <c r="BY12" i="3"/>
  <c r="CC9" i="10"/>
  <c r="CA12" i="3"/>
  <c r="CE9" i="10"/>
  <c r="CC12" i="3"/>
  <c r="CG9" i="10"/>
  <c r="CE12" i="3"/>
  <c r="CI9" i="10"/>
  <c r="CG12" i="3"/>
  <c r="DF9"/>
  <c r="CK9" i="10"/>
  <c r="CI12" i="3"/>
  <c r="CM9" i="10"/>
  <c r="CM12" s="1"/>
  <c r="CK12" i="3"/>
  <c r="CO9" i="10"/>
  <c r="CO12" s="1"/>
  <c r="CM12" i="3"/>
  <c r="CQ9" i="10"/>
  <c r="CQ12" s="1"/>
  <c r="CO12" i="3"/>
  <c r="CS9" i="10"/>
  <c r="CS12" s="1"/>
  <c r="CQ12" i="3"/>
  <c r="CU9" i="10"/>
  <c r="CU12" s="1"/>
  <c r="CS12" i="3"/>
  <c r="CY13"/>
  <c r="E13" i="10"/>
  <c r="E19" s="1"/>
  <c r="CZ13" i="3"/>
  <c r="Q13" i="10"/>
  <c r="DA13" i="3"/>
  <c r="AC13" i="10"/>
  <c r="E21" s="1"/>
  <c r="DB13" i="3"/>
  <c r="AO13" i="10"/>
  <c r="E22" s="1"/>
  <c r="DC13" i="3"/>
  <c r="BA13" i="10"/>
  <c r="E23" s="1"/>
  <c r="DD13" i="3"/>
  <c r="BM13" i="10"/>
  <c r="E24" s="1"/>
  <c r="DE13" i="3"/>
  <c r="BY13" i="10"/>
  <c r="E25" s="1"/>
  <c r="DF13" i="3"/>
  <c r="CK13" i="10"/>
  <c r="E26" s="1"/>
  <c r="CY14" i="3"/>
  <c r="E14" i="10"/>
  <c r="G12"/>
  <c r="I12"/>
  <c r="K12"/>
  <c r="M12"/>
  <c r="O12"/>
  <c r="CZ14" i="3"/>
  <c r="Q14" i="10"/>
  <c r="U12"/>
  <c r="Y12"/>
  <c r="DA14" i="3"/>
  <c r="AC14" i="10"/>
  <c r="AE12"/>
  <c r="AG12"/>
  <c r="AI12"/>
  <c r="AK12"/>
  <c r="AM12"/>
  <c r="DB14" i="3"/>
  <c r="AO14" i="10"/>
  <c r="AS12"/>
  <c r="AW12"/>
  <c r="DC14" i="3"/>
  <c r="BA14" i="10"/>
  <c r="BC12"/>
  <c r="BE12"/>
  <c r="BG12"/>
  <c r="BI12"/>
  <c r="BK12"/>
  <c r="DD14" i="3"/>
  <c r="BM14" i="10"/>
  <c r="BQ12"/>
  <c r="BU12"/>
  <c r="DE14" i="3"/>
  <c r="BY14" i="10"/>
  <c r="CA12"/>
  <c r="CC12"/>
  <c r="CE12"/>
  <c r="CG12"/>
  <c r="CI12"/>
  <c r="DF14" i="3"/>
  <c r="CK14" i="10"/>
  <c r="F9"/>
  <c r="F12" s="1"/>
  <c r="D12" i="3"/>
  <c r="H9" i="10"/>
  <c r="F12" i="3"/>
  <c r="J9" i="10"/>
  <c r="J12" s="1"/>
  <c r="H12" i="3"/>
  <c r="L9" i="10"/>
  <c r="J12" i="3"/>
  <c r="N9" i="10"/>
  <c r="N12" s="1"/>
  <c r="L12" i="3"/>
  <c r="P9" i="10"/>
  <c r="P12" s="1"/>
  <c r="N12" i="3"/>
  <c r="R9" i="10"/>
  <c r="P12" i="3"/>
  <c r="T9" i="10"/>
  <c r="T12" s="1"/>
  <c r="R12" i="3"/>
  <c r="V9" i="10"/>
  <c r="T12" i="3"/>
  <c r="X9" i="10"/>
  <c r="X12" s="1"/>
  <c r="V12" i="3"/>
  <c r="Z9" i="10"/>
  <c r="X12" i="3"/>
  <c r="AB9" i="10"/>
  <c r="AB12" s="1"/>
  <c r="Z12" i="3"/>
  <c r="AD9" i="10"/>
  <c r="AB12" i="3"/>
  <c r="AF9" i="10"/>
  <c r="AF12" s="1"/>
  <c r="AD12" i="3"/>
  <c r="AH9" i="10"/>
  <c r="AF12" i="3"/>
  <c r="AJ9" i="10"/>
  <c r="AJ12" s="1"/>
  <c r="AH12" i="3"/>
  <c r="AL9" i="10"/>
  <c r="AJ12" i="3"/>
  <c r="AN9" i="10"/>
  <c r="AN12" s="1"/>
  <c r="AL12" i="3"/>
  <c r="AP9" i="10"/>
  <c r="AN12" i="3"/>
  <c r="AR9" i="10"/>
  <c r="AR12" s="1"/>
  <c r="AP12" i="3"/>
  <c r="AT9" i="10"/>
  <c r="AR12" i="3"/>
  <c r="AV9" i="10"/>
  <c r="AV12" s="1"/>
  <c r="AT12" i="3"/>
  <c r="AX9" i="10"/>
  <c r="AV12" i="3"/>
  <c r="AZ9" i="10"/>
  <c r="AZ12" s="1"/>
  <c r="AX12" i="3"/>
  <c r="BB9" i="10"/>
  <c r="AZ12" i="3"/>
  <c r="BD9" i="10"/>
  <c r="BD12" s="1"/>
  <c r="BB12" i="3"/>
  <c r="BF9" i="10"/>
  <c r="BD12" i="3"/>
  <c r="BH9" i="10"/>
  <c r="BH12" s="1"/>
  <c r="BF12" i="3"/>
  <c r="BJ9" i="10"/>
  <c r="BH12" i="3"/>
  <c r="BL9" i="10"/>
  <c r="BL12" s="1"/>
  <c r="BJ12" i="3"/>
  <c r="BN9" i="10"/>
  <c r="BL12" i="3"/>
  <c r="BP9" i="10"/>
  <c r="BP12" s="1"/>
  <c r="BN12" i="3"/>
  <c r="BR9" i="10"/>
  <c r="BP12" i="3"/>
  <c r="BT9" i="10"/>
  <c r="BT12" s="1"/>
  <c r="BR12" i="3"/>
  <c r="BV9" i="10"/>
  <c r="BT12" i="3"/>
  <c r="BX9" i="10"/>
  <c r="BX12" s="1"/>
  <c r="BV12" i="3"/>
  <c r="BZ9" i="10"/>
  <c r="BX12" i="3"/>
  <c r="CB9" i="10"/>
  <c r="CB12" s="1"/>
  <c r="BZ12" i="3"/>
  <c r="CD9" i="10"/>
  <c r="CB12" i="3"/>
  <c r="CF9" i="10"/>
  <c r="CF12" s="1"/>
  <c r="CD12" i="3"/>
  <c r="CH9" i="10"/>
  <c r="CF12" i="3"/>
  <c r="CJ9" i="10"/>
  <c r="CJ12" s="1"/>
  <c r="CH12" i="3"/>
  <c r="CL9" i="10"/>
  <c r="CJ12" i="3"/>
  <c r="CN9" i="10"/>
  <c r="CN12" s="1"/>
  <c r="CL12" i="3"/>
  <c r="CP9" i="10"/>
  <c r="CP12" s="1"/>
  <c r="CN12" i="3"/>
  <c r="CR9" i="10"/>
  <c r="CR12" s="1"/>
  <c r="CP12" i="3"/>
  <c r="CT9" i="10"/>
  <c r="CT12" s="1"/>
  <c r="CR12" i="3"/>
  <c r="CV9" i="10"/>
  <c r="CV12" s="1"/>
  <c r="CT12" i="3"/>
  <c r="E20" i="10"/>
  <c r="H12"/>
  <c r="L12"/>
  <c r="R12"/>
  <c r="V12"/>
  <c r="Z12"/>
  <c r="AD12"/>
  <c r="AH12"/>
  <c r="AL12"/>
  <c r="AP12"/>
  <c r="AT12"/>
  <c r="AX12"/>
  <c r="BB12"/>
  <c r="BF12"/>
  <c r="BJ12"/>
  <c r="BN12"/>
  <c r="BR12"/>
  <c r="BV12"/>
  <c r="BZ12"/>
  <c r="CD12"/>
  <c r="CH12"/>
  <c r="CL12"/>
  <c r="F9" i="5"/>
  <c r="F12" s="1"/>
  <c r="D12" i="2"/>
  <c r="H9" i="5"/>
  <c r="H12" s="1"/>
  <c r="F12" i="2"/>
  <c r="J9" i="5"/>
  <c r="J12" s="1"/>
  <c r="H12" i="2"/>
  <c r="L9" i="5"/>
  <c r="L12" s="1"/>
  <c r="J12" i="2"/>
  <c r="N9" i="5"/>
  <c r="N12" s="1"/>
  <c r="L12" i="2"/>
  <c r="P9" i="5"/>
  <c r="P12" s="1"/>
  <c r="N12" i="2"/>
  <c r="R9" i="5"/>
  <c r="P12" i="2"/>
  <c r="T9" i="5"/>
  <c r="T12" s="1"/>
  <c r="R12" i="2"/>
  <c r="V9" i="5"/>
  <c r="T12" i="2"/>
  <c r="X9" i="5"/>
  <c r="X12" s="1"/>
  <c r="V12" i="2"/>
  <c r="Z9" i="5"/>
  <c r="X12" i="2"/>
  <c r="AB9" i="5"/>
  <c r="AB12" s="1"/>
  <c r="Z12" i="2"/>
  <c r="AD9" i="5"/>
  <c r="AB12" i="2"/>
  <c r="AF9" i="5"/>
  <c r="AF12" s="1"/>
  <c r="AD12" i="2"/>
  <c r="AH9" i="5"/>
  <c r="AF12" i="2"/>
  <c r="AJ9" i="5"/>
  <c r="AJ12" s="1"/>
  <c r="AH12" i="2"/>
  <c r="AL9" i="5"/>
  <c r="AJ12" i="2"/>
  <c r="AN9" i="5"/>
  <c r="AN12" s="1"/>
  <c r="AL12" i="2"/>
  <c r="AP9" i="5"/>
  <c r="AN12" i="2"/>
  <c r="AR9" i="5"/>
  <c r="AR12" s="1"/>
  <c r="AP12" i="2"/>
  <c r="AT9" i="5"/>
  <c r="AR12" i="2"/>
  <c r="AV9" i="5"/>
  <c r="AV12" s="1"/>
  <c r="AT12" i="2"/>
  <c r="AX9" i="5"/>
  <c r="AV12" i="2"/>
  <c r="AZ9" i="5"/>
  <c r="AZ12" s="1"/>
  <c r="AX12" i="2"/>
  <c r="BB9" i="5"/>
  <c r="AZ12" i="2"/>
  <c r="BD9" i="5"/>
  <c r="BD12" s="1"/>
  <c r="BB12" i="2"/>
  <c r="BF9" i="5"/>
  <c r="BD12" i="2"/>
  <c r="BH9" i="5"/>
  <c r="BH12" s="1"/>
  <c r="BF12" i="2"/>
  <c r="BJ9" i="5"/>
  <c r="BH12" i="2"/>
  <c r="BL9" i="5"/>
  <c r="BL12" s="1"/>
  <c r="BJ12" i="2"/>
  <c r="R12" i="5"/>
  <c r="V12"/>
  <c r="Z12"/>
  <c r="AD12"/>
  <c r="AH12"/>
  <c r="AL12"/>
  <c r="AP12"/>
  <c r="AT12"/>
  <c r="AX12"/>
  <c r="BB12"/>
  <c r="BF12"/>
  <c r="BJ12"/>
  <c r="BK3" i="2"/>
  <c r="BM3" i="5" s="1"/>
  <c r="E3"/>
  <c r="BL3" i="2"/>
  <c r="BN3" i="5" s="1"/>
  <c r="Q3"/>
  <c r="BM3" i="2"/>
  <c r="BO3" i="5" s="1"/>
  <c r="AC3"/>
  <c r="BN3" i="2"/>
  <c r="BP3" i="5" s="1"/>
  <c r="AO3"/>
  <c r="BO3" i="2"/>
  <c r="BQ3" i="5" s="1"/>
  <c r="BA3"/>
  <c r="BK4" i="2"/>
  <c r="BM4" i="5" s="1"/>
  <c r="E4"/>
  <c r="BL4" i="2"/>
  <c r="BN4" i="5" s="1"/>
  <c r="Q4"/>
  <c r="BM4" i="2"/>
  <c r="BO4" i="5" s="1"/>
  <c r="AC4"/>
  <c r="BN4" i="2"/>
  <c r="BP4" i="5" s="1"/>
  <c r="AO4"/>
  <c r="BO4" i="2"/>
  <c r="BQ4" i="5" s="1"/>
  <c r="BA4"/>
  <c r="BK5" i="2"/>
  <c r="BM5" i="5" s="1"/>
  <c r="E5"/>
  <c r="BL5" i="2"/>
  <c r="BN5" i="5" s="1"/>
  <c r="Q5"/>
  <c r="BM5" i="2"/>
  <c r="BO5" i="5" s="1"/>
  <c r="AC5"/>
  <c r="BN5" i="2"/>
  <c r="BP5" i="5" s="1"/>
  <c r="AO5"/>
  <c r="BO5" i="2"/>
  <c r="BQ5" i="5" s="1"/>
  <c r="BA5"/>
  <c r="BK6" i="2"/>
  <c r="BM6" i="5" s="1"/>
  <c r="E6"/>
  <c r="BL6" i="2"/>
  <c r="BN6" i="5" s="1"/>
  <c r="Q6"/>
  <c r="BM6" i="2"/>
  <c r="BO6" i="5" s="1"/>
  <c r="AC6"/>
  <c r="BN6" i="2"/>
  <c r="BP6" i="5" s="1"/>
  <c r="AO6"/>
  <c r="BO6" i="2"/>
  <c r="BQ6" i="5" s="1"/>
  <c r="BA6"/>
  <c r="BK7" i="2"/>
  <c r="BM7" i="5" s="1"/>
  <c r="E7"/>
  <c r="BL7" i="2"/>
  <c r="BN7" i="5" s="1"/>
  <c r="Q7"/>
  <c r="BM7" i="2"/>
  <c r="BO7" i="5" s="1"/>
  <c r="AC7"/>
  <c r="BN7" i="2"/>
  <c r="BP7" i="5" s="1"/>
  <c r="AO7"/>
  <c r="BO7" i="2"/>
  <c r="BQ7" i="5" s="1"/>
  <c r="BA7"/>
  <c r="BK8" i="2"/>
  <c r="BM8" i="5" s="1"/>
  <c r="E8"/>
  <c r="BL8" i="2"/>
  <c r="BN8" i="5" s="1"/>
  <c r="Q8"/>
  <c r="BM8" i="2"/>
  <c r="BO8" i="5" s="1"/>
  <c r="AC8"/>
  <c r="BN8" i="2"/>
  <c r="BP8" i="5" s="1"/>
  <c r="AO8"/>
  <c r="BO8" i="2"/>
  <c r="BQ8" i="5" s="1"/>
  <c r="BA8"/>
  <c r="BK9" i="2"/>
  <c r="BM9" i="5" s="1"/>
  <c r="BM12" s="1"/>
  <c r="E9"/>
  <c r="C12" i="2"/>
  <c r="G9" i="5"/>
  <c r="G12" s="1"/>
  <c r="E12" i="2"/>
  <c r="I9" i="5"/>
  <c r="I12" s="1"/>
  <c r="G12" i="2"/>
  <c r="K9" i="5"/>
  <c r="K12" s="1"/>
  <c r="I12" i="2"/>
  <c r="M9" i="5"/>
  <c r="M12" s="1"/>
  <c r="K12" i="2"/>
  <c r="O9" i="5"/>
  <c r="O12" s="1"/>
  <c r="M12" i="2"/>
  <c r="BL9"/>
  <c r="BN9" i="5" s="1"/>
  <c r="BN12" s="1"/>
  <c r="Q9"/>
  <c r="O12" i="2"/>
  <c r="S9" i="5"/>
  <c r="S12" s="1"/>
  <c r="Q12" i="2"/>
  <c r="U9" i="5"/>
  <c r="S12" i="2"/>
  <c r="W9" i="5"/>
  <c r="W12" s="1"/>
  <c r="U12" i="2"/>
  <c r="Y9" i="5"/>
  <c r="W12" i="2"/>
  <c r="AA9" i="5"/>
  <c r="AA12" s="1"/>
  <c r="Y12" i="2"/>
  <c r="BM9"/>
  <c r="BO9" i="5" s="1"/>
  <c r="BO12" s="1"/>
  <c r="AC9"/>
  <c r="AA12" i="2"/>
  <c r="AE9" i="5"/>
  <c r="AC12" i="2"/>
  <c r="AG9" i="5"/>
  <c r="AE12" i="2"/>
  <c r="AI9" i="5"/>
  <c r="AG12" i="2"/>
  <c r="AK9" i="5"/>
  <c r="AI12" i="2"/>
  <c r="AM9" i="5"/>
  <c r="AK12" i="2"/>
  <c r="BN9"/>
  <c r="BP9" i="5" s="1"/>
  <c r="BP12" s="1"/>
  <c r="AO9"/>
  <c r="AM12" i="2"/>
  <c r="AQ9" i="5"/>
  <c r="AQ12" s="1"/>
  <c r="AO12" i="2"/>
  <c r="AS9" i="5"/>
  <c r="AQ12" i="2"/>
  <c r="AU9" i="5"/>
  <c r="AU12" s="1"/>
  <c r="AS12" i="2"/>
  <c r="AW9" i="5"/>
  <c r="AW12" s="1"/>
  <c r="AU12" i="2"/>
  <c r="AY9" i="5"/>
  <c r="AY12" s="1"/>
  <c r="AW12" i="2"/>
  <c r="BO9"/>
  <c r="BQ9" i="5" s="1"/>
  <c r="BQ12" s="1"/>
  <c r="BA9"/>
  <c r="AY12" i="2"/>
  <c r="BC9" i="5"/>
  <c r="BA12" i="2"/>
  <c r="BE9" i="5"/>
  <c r="BC12" i="2"/>
  <c r="BG9" i="5"/>
  <c r="BE12" i="2"/>
  <c r="BI9" i="5"/>
  <c r="BG12" i="2"/>
  <c r="BK9" i="5"/>
  <c r="BI12" i="2"/>
  <c r="BK13"/>
  <c r="BM13" i="5" s="1"/>
  <c r="E13"/>
  <c r="E19" s="1"/>
  <c r="BL13" i="2"/>
  <c r="BN13" i="5" s="1"/>
  <c r="Q13"/>
  <c r="E20" s="1"/>
  <c r="BM13" i="2"/>
  <c r="BO13" i="5" s="1"/>
  <c r="AC13"/>
  <c r="E21" s="1"/>
  <c r="BN13" i="2"/>
  <c r="BP13" i="5" s="1"/>
  <c r="AO13"/>
  <c r="E22" s="1"/>
  <c r="BO13" i="2"/>
  <c r="BQ13" i="5" s="1"/>
  <c r="BA13"/>
  <c r="E23" s="1"/>
  <c r="BK14" i="2"/>
  <c r="BM14" i="5" s="1"/>
  <c r="E14"/>
  <c r="BL14" i="2"/>
  <c r="BN14" i="5" s="1"/>
  <c r="Q14"/>
  <c r="U12"/>
  <c r="Y12"/>
  <c r="BM14" i="2"/>
  <c r="BO14" i="5" s="1"/>
  <c r="AC14"/>
  <c r="AE12"/>
  <c r="AG12"/>
  <c r="AI12"/>
  <c r="AK12"/>
  <c r="AM12"/>
  <c r="BN14" i="2"/>
  <c r="BP14" i="5" s="1"/>
  <c r="AO14"/>
  <c r="AS12"/>
  <c r="BO14" i="2"/>
  <c r="BQ14" i="5" s="1"/>
  <c r="BA14"/>
  <c r="BC12"/>
  <c r="BE12"/>
  <c r="BG12"/>
  <c r="BI12"/>
  <c r="BK12"/>
  <c r="DF12" i="3" l="1"/>
  <c r="BY12" i="10"/>
  <c r="F25"/>
  <c r="DD12" i="3"/>
  <c r="BA12" i="10"/>
  <c r="F23"/>
  <c r="DB12" i="3"/>
  <c r="AC12" i="10"/>
  <c r="F21"/>
  <c r="CZ12" i="3"/>
  <c r="CY12"/>
  <c r="CK12" i="10"/>
  <c r="F26"/>
  <c r="DE12" i="3"/>
  <c r="BM12" i="10"/>
  <c r="F24"/>
  <c r="DC12" i="3"/>
  <c r="AO12" i="10"/>
  <c r="F22"/>
  <c r="DA12" i="3"/>
  <c r="F20" i="10"/>
  <c r="Q12"/>
  <c r="E12"/>
  <c r="F19"/>
  <c r="BA12" i="5"/>
  <c r="F23"/>
  <c r="BN12" i="2"/>
  <c r="AC12" i="5"/>
  <c r="F21"/>
  <c r="BL12" i="2"/>
  <c r="F19" i="5"/>
  <c r="E12"/>
  <c r="BO12" i="2"/>
  <c r="AO12" i="5"/>
  <c r="F22"/>
  <c r="BM12" i="2"/>
  <c r="Q12" i="5"/>
  <c r="F20"/>
  <c r="BK12" i="2"/>
  <c r="AP26" i="8" l="1"/>
  <c r="AQ26"/>
  <c r="AR26"/>
  <c r="AS26"/>
  <c r="AT26"/>
  <c r="AU26"/>
  <c r="AZ26"/>
  <c r="BB26"/>
  <c r="BC26"/>
  <c r="BD26"/>
  <c r="BE26"/>
  <c r="BF26"/>
  <c r="BG26"/>
  <c r="BH26"/>
  <c r="BI26"/>
  <c r="BJ26"/>
  <c r="BK26"/>
  <c r="BZ34"/>
  <c r="CC34"/>
  <c r="CH34"/>
  <c r="CJ34"/>
  <c r="CL34"/>
  <c r="E16"/>
  <c r="F16"/>
  <c r="G16"/>
  <c r="H16"/>
  <c r="I16"/>
  <c r="J16"/>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E17"/>
  <c r="F17"/>
  <c r="G17"/>
  <c r="H17"/>
  <c r="I17"/>
  <c r="J17"/>
  <c r="K17"/>
  <c r="L17"/>
  <c r="M17"/>
  <c r="N17"/>
  <c r="O17"/>
  <c r="P17"/>
  <c r="Q17"/>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E18"/>
  <c r="F18"/>
  <c r="G18"/>
  <c r="H18"/>
  <c r="I18"/>
  <c r="J18"/>
  <c r="K18"/>
  <c r="L18"/>
  <c r="M18"/>
  <c r="N18"/>
  <c r="O18"/>
  <c r="P18"/>
  <c r="Q18"/>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E19"/>
  <c r="F19"/>
  <c r="G19"/>
  <c r="H19"/>
  <c r="I19"/>
  <c r="J19"/>
  <c r="K19"/>
  <c r="L19"/>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E20"/>
  <c r="E21" s="1"/>
  <c r="F20"/>
  <c r="G20"/>
  <c r="H20"/>
  <c r="H21" s="1"/>
  <c r="I20"/>
  <c r="J20"/>
  <c r="K20"/>
  <c r="L20"/>
  <c r="L21" s="1"/>
  <c r="M20"/>
  <c r="N20"/>
  <c r="O20"/>
  <c r="O21" s="1"/>
  <c r="P20"/>
  <c r="Q20"/>
  <c r="R20"/>
  <c r="S20"/>
  <c r="T20"/>
  <c r="T21" s="1"/>
  <c r="U20"/>
  <c r="U21" s="1"/>
  <c r="V20"/>
  <c r="V21" s="1"/>
  <c r="W20"/>
  <c r="X20"/>
  <c r="Y20"/>
  <c r="Z20"/>
  <c r="AA20"/>
  <c r="AB20"/>
  <c r="AC20"/>
  <c r="AC21" s="1"/>
  <c r="AD20"/>
  <c r="AE20"/>
  <c r="AF20"/>
  <c r="AG20"/>
  <c r="AH20"/>
  <c r="AI20"/>
  <c r="AI21" s="1"/>
  <c r="AJ20"/>
  <c r="AK20"/>
  <c r="AL20"/>
  <c r="AM20"/>
  <c r="AN20"/>
  <c r="AO20"/>
  <c r="AO21" s="1"/>
  <c r="AP20"/>
  <c r="AQ20"/>
  <c r="AR20"/>
  <c r="AS20"/>
  <c r="AT20"/>
  <c r="AU20"/>
  <c r="AV20"/>
  <c r="AV21" s="1"/>
  <c r="AW20"/>
  <c r="AX20"/>
  <c r="AY20"/>
  <c r="AY21" s="1"/>
  <c r="AZ20"/>
  <c r="BA20"/>
  <c r="BB20"/>
  <c r="BB21" s="1"/>
  <c r="BC20"/>
  <c r="BC21" s="1"/>
  <c r="BD20"/>
  <c r="BD21" s="1"/>
  <c r="BE20"/>
  <c r="BE21" s="1"/>
  <c r="BF20"/>
  <c r="BF21" s="1"/>
  <c r="BG20"/>
  <c r="BG21" s="1"/>
  <c r="BH20"/>
  <c r="BH21" s="1"/>
  <c r="BI20"/>
  <c r="BI21" s="1"/>
  <c r="BJ20"/>
  <c r="BJ21" s="1"/>
  <c r="BK20"/>
  <c r="BK21" s="1"/>
  <c r="BL20"/>
  <c r="BL21" s="1"/>
  <c r="BM20"/>
  <c r="BM21" s="1"/>
  <c r="BN20"/>
  <c r="BN21" s="1"/>
  <c r="BO20"/>
  <c r="BO21" s="1"/>
  <c r="BP20"/>
  <c r="BP21" s="1"/>
  <c r="BQ20"/>
  <c r="BQ21" s="1"/>
  <c r="BR20"/>
  <c r="BR21" s="1"/>
  <c r="BS20"/>
  <c r="BS21" s="1"/>
  <c r="BT20"/>
  <c r="BT21" s="1"/>
  <c r="BU20"/>
  <c r="BV20"/>
  <c r="BV21" s="1"/>
  <c r="BW20"/>
  <c r="BW21" s="1"/>
  <c r="BX20"/>
  <c r="BX21" s="1"/>
  <c r="BY20"/>
  <c r="BY21" s="1"/>
  <c r="BZ20"/>
  <c r="BZ35" s="1"/>
  <c r="E8" i="7" s="1"/>
  <c r="CA20" i="8"/>
  <c r="CA21" s="1"/>
  <c r="CB20"/>
  <c r="CC20"/>
  <c r="CC35" s="1"/>
  <c r="H8" i="7" s="1"/>
  <c r="CD20" i="8"/>
  <c r="CE20"/>
  <c r="CE21" s="1"/>
  <c r="CF20"/>
  <c r="CF21" s="1"/>
  <c r="CG20"/>
  <c r="CH20"/>
  <c r="CH35" s="1"/>
  <c r="M8" i="7" s="1"/>
  <c r="CI20" i="8"/>
  <c r="CI21" s="1"/>
  <c r="CJ20"/>
  <c r="CJ35" s="1"/>
  <c r="C9" i="7" s="1"/>
  <c r="CK20" i="8"/>
  <c r="CK21" s="1"/>
  <c r="CL20"/>
  <c r="CL35" s="1"/>
  <c r="E9" i="7" s="1"/>
  <c r="CM20" i="8"/>
  <c r="CM21" s="1"/>
  <c r="D16"/>
  <c r="D18"/>
  <c r="D20"/>
  <c r="D34" l="1"/>
  <c r="D26"/>
  <c r="D19"/>
  <c r="D17"/>
  <c r="CG21"/>
  <c r="CC21"/>
  <c r="BU21"/>
  <c r="BA21"/>
  <c r="AW21"/>
  <c r="AU21"/>
  <c r="AS21"/>
  <c r="AQ21"/>
  <c r="AM21"/>
  <c r="AK21"/>
  <c r="AG21"/>
  <c r="AE21"/>
  <c r="AA21"/>
  <c r="Y21"/>
  <c r="W21"/>
  <c r="S21"/>
  <c r="Q21"/>
  <c r="M21"/>
  <c r="K21"/>
  <c r="I21"/>
  <c r="G21"/>
  <c r="CF34"/>
  <c r="CF35" s="1"/>
  <c r="K8" i="7" s="1"/>
  <c r="CD34" i="8"/>
  <c r="CD35" s="1"/>
  <c r="I8" i="7" s="1"/>
  <c r="CB34" i="8"/>
  <c r="CB35" s="1"/>
  <c r="G8" i="7" s="1"/>
  <c r="AX26" i="8"/>
  <c r="AV26"/>
  <c r="AN26"/>
  <c r="AL34"/>
  <c r="AL26"/>
  <c r="AJ34"/>
  <c r="AJ26"/>
  <c r="AH34"/>
  <c r="AH26"/>
  <c r="AH35"/>
  <c r="I4" i="7" s="1"/>
  <c r="AF34" i="8"/>
  <c r="AF26"/>
  <c r="AF35"/>
  <c r="G4" i="7" s="1"/>
  <c r="AD34" i="8"/>
  <c r="AD26"/>
  <c r="AB34"/>
  <c r="AB26"/>
  <c r="AB35"/>
  <c r="C4" i="7" s="1"/>
  <c r="Z34" i="8"/>
  <c r="Z26"/>
  <c r="Z35"/>
  <c r="M3" i="7" s="1"/>
  <c r="X34" i="8"/>
  <c r="X26"/>
  <c r="X35"/>
  <c r="K3" i="7" s="1"/>
  <c r="V34" i="8"/>
  <c r="V26"/>
  <c r="V35"/>
  <c r="I3" i="7" s="1"/>
  <c r="T34" i="8"/>
  <c r="T26"/>
  <c r="T35"/>
  <c r="G3" i="7" s="1"/>
  <c r="R34" i="8"/>
  <c r="R26"/>
  <c r="P34"/>
  <c r="P26"/>
  <c r="N34"/>
  <c r="N26"/>
  <c r="N35"/>
  <c r="M2" i="7" s="1"/>
  <c r="L34" i="8"/>
  <c r="L26"/>
  <c r="L35"/>
  <c r="K2" i="7" s="1"/>
  <c r="J34" i="8"/>
  <c r="J26"/>
  <c r="J35"/>
  <c r="I2" i="7" s="1"/>
  <c r="H34" i="8"/>
  <c r="H26"/>
  <c r="H35"/>
  <c r="G2" i="7" s="1"/>
  <c r="F34" i="8"/>
  <c r="F26"/>
  <c r="D35"/>
  <c r="C2" i="7" s="1"/>
  <c r="D21" i="8"/>
  <c r="AL35"/>
  <c r="M4" i="7" s="1"/>
  <c r="AJ35" i="8"/>
  <c r="K4" i="7" s="1"/>
  <c r="AD35" i="8"/>
  <c r="E4" i="7" s="1"/>
  <c r="R35" i="8"/>
  <c r="E3" i="7" s="1"/>
  <c r="P35" i="8"/>
  <c r="C3" i="7" s="1"/>
  <c r="F35" i="8"/>
  <c r="E2" i="7" s="1"/>
  <c r="CL21" i="8"/>
  <c r="CJ21"/>
  <c r="CH21"/>
  <c r="CD21"/>
  <c r="CB21"/>
  <c r="BZ21"/>
  <c r="AZ21"/>
  <c r="AX21"/>
  <c r="AT21"/>
  <c r="AR21"/>
  <c r="AP21"/>
  <c r="AN21"/>
  <c r="AL21"/>
  <c r="AJ21"/>
  <c r="AH21"/>
  <c r="AF21"/>
  <c r="AD21"/>
  <c r="AB21"/>
  <c r="Z21"/>
  <c r="X21"/>
  <c r="R21"/>
  <c r="P21"/>
  <c r="N21"/>
  <c r="J21"/>
  <c r="F21"/>
  <c r="CM34"/>
  <c r="CM35" s="1"/>
  <c r="F9" i="7" s="1"/>
  <c r="CK34" i="8"/>
  <c r="CK35"/>
  <c r="D9" i="7" s="1"/>
  <c r="CI34" i="8"/>
  <c r="CI35"/>
  <c r="N8" i="7" s="1"/>
  <c r="CG34" i="8"/>
  <c r="CG35"/>
  <c r="L8" i="7" s="1"/>
  <c r="CE34" i="8"/>
  <c r="CE35"/>
  <c r="J8" i="7" s="1"/>
  <c r="CA34" i="8"/>
  <c r="CA35"/>
  <c r="F8" i="7" s="1"/>
  <c r="BA26" i="8"/>
  <c r="BE28" s="1"/>
  <c r="AY26"/>
  <c r="AW26"/>
  <c r="AO26"/>
  <c r="AM34"/>
  <c r="AM26"/>
  <c r="AM35"/>
  <c r="N4" i="7" s="1"/>
  <c r="AK34" i="8"/>
  <c r="AK26"/>
  <c r="AK35"/>
  <c r="L4" i="7" s="1"/>
  <c r="AI34" i="8"/>
  <c r="AI26"/>
  <c r="AI35"/>
  <c r="J4" i="7" s="1"/>
  <c r="AG34" i="8"/>
  <c r="AG26"/>
  <c r="AG35"/>
  <c r="H4" i="7" s="1"/>
  <c r="AE34" i="8"/>
  <c r="AE26"/>
  <c r="AE35"/>
  <c r="F4" i="7" s="1"/>
  <c r="AC34" i="8"/>
  <c r="AC26"/>
  <c r="AC35"/>
  <c r="D4" i="7" s="1"/>
  <c r="AA34" i="8"/>
  <c r="AA35" s="1"/>
  <c r="N3" i="7" s="1"/>
  <c r="AA26" i="8"/>
  <c r="Y34"/>
  <c r="Y35" s="1"/>
  <c r="L3" i="7" s="1"/>
  <c r="Y26" i="8"/>
  <c r="W34"/>
  <c r="W35" s="1"/>
  <c r="J3" i="7" s="1"/>
  <c r="W26" i="8"/>
  <c r="U34"/>
  <c r="U26"/>
  <c r="U35"/>
  <c r="H3" i="7" s="1"/>
  <c r="S34" i="8"/>
  <c r="S26"/>
  <c r="S35"/>
  <c r="F3" i="7" s="1"/>
  <c r="Q34" i="8"/>
  <c r="Q26"/>
  <c r="Q35"/>
  <c r="D3" i="7" s="1"/>
  <c r="O34" i="8"/>
  <c r="O26"/>
  <c r="O35"/>
  <c r="N2" i="7" s="1"/>
  <c r="M34" i="8"/>
  <c r="M35" s="1"/>
  <c r="L2" i="7" s="1"/>
  <c r="M26" i="8"/>
  <c r="K34"/>
  <c r="K35" s="1"/>
  <c r="J2" i="7" s="1"/>
  <c r="K26" i="8"/>
  <c r="I34"/>
  <c r="I26"/>
  <c r="I35"/>
  <c r="H2" i="7" s="1"/>
  <c r="G34" i="8"/>
  <c r="G35" s="1"/>
  <c r="F2" i="7" s="1"/>
  <c r="G26" i="8"/>
  <c r="E34"/>
  <c r="E26"/>
  <c r="E35"/>
  <c r="D2" i="7" s="1"/>
  <c r="CN20" i="8"/>
  <c r="CN18"/>
  <c r="BS32" l="1"/>
  <c r="BS33" s="1"/>
  <c r="BS34" s="1"/>
  <c r="BS35" s="1"/>
  <c r="J7" i="7" s="1"/>
  <c r="BL31" i="8"/>
  <c r="BG29"/>
  <c r="BI30"/>
  <c r="CN16"/>
  <c r="CN34"/>
  <c r="CN17"/>
  <c r="CN19"/>
  <c r="CN35" s="1"/>
  <c r="G9" i="7" s="1"/>
  <c r="O3"/>
  <c r="C15"/>
  <c r="K58"/>
  <c r="C58"/>
  <c r="H58"/>
  <c r="O2"/>
  <c r="I58"/>
  <c r="N58"/>
  <c r="F58"/>
  <c r="G58"/>
  <c r="L58"/>
  <c r="D58"/>
  <c r="M58"/>
  <c r="E58"/>
  <c r="J58"/>
  <c r="C14"/>
  <c r="AJ28" i="8"/>
  <c r="AB28"/>
  <c r="AG28"/>
  <c r="AL28"/>
  <c r="AD28"/>
  <c r="AI28"/>
  <c r="AF28"/>
  <c r="AK28"/>
  <c r="AC28"/>
  <c r="AH28"/>
  <c r="AM28"/>
  <c r="AE28"/>
  <c r="BG28"/>
  <c r="BJ28"/>
  <c r="BH28"/>
  <c r="BK28"/>
  <c r="BA28"/>
  <c r="BD28"/>
  <c r="O28"/>
  <c r="J28"/>
  <c r="E28"/>
  <c r="M28"/>
  <c r="H28"/>
  <c r="G28"/>
  <c r="F28"/>
  <c r="N28"/>
  <c r="I28"/>
  <c r="D28"/>
  <c r="L28"/>
  <c r="K28"/>
  <c r="X28"/>
  <c r="Y28"/>
  <c r="S28"/>
  <c r="V28"/>
  <c r="P28"/>
  <c r="T28"/>
  <c r="R28"/>
  <c r="Z28"/>
  <c r="AA28"/>
  <c r="U28"/>
  <c r="W28"/>
  <c r="Q28"/>
  <c r="C16" i="7"/>
  <c r="O4"/>
  <c r="AV28" i="8"/>
  <c r="AN28"/>
  <c r="AS28"/>
  <c r="AX28"/>
  <c r="AP28"/>
  <c r="AU28"/>
  <c r="AR28"/>
  <c r="AW28"/>
  <c r="AO28"/>
  <c r="AT28"/>
  <c r="AY28"/>
  <c r="AQ28"/>
  <c r="BB28"/>
  <c r="AZ28"/>
  <c r="BC28"/>
  <c r="BF28"/>
  <c r="BI28"/>
  <c r="C21" i="7" l="1"/>
  <c r="O9"/>
  <c r="BT32" i="8"/>
  <c r="BT33" s="1"/>
  <c r="BT34" s="1"/>
  <c r="BT35" s="1"/>
  <c r="K7" i="7" s="1"/>
  <c r="BM31" i="8"/>
  <c r="BH29"/>
  <c r="BJ30"/>
  <c r="BG31"/>
  <c r="BB29"/>
  <c r="BD30"/>
  <c r="BN32"/>
  <c r="AU30"/>
  <c r="BE32"/>
  <c r="AX31"/>
  <c r="AS29"/>
  <c r="BH32"/>
  <c r="BA31"/>
  <c r="AV29"/>
  <c r="AX30"/>
  <c r="BA30"/>
  <c r="BK32"/>
  <c r="BD31"/>
  <c r="AY29"/>
  <c r="AY30"/>
  <c r="BI32"/>
  <c r="BB31"/>
  <c r="AW29"/>
  <c r="BL32"/>
  <c r="BE31"/>
  <c r="AZ29"/>
  <c r="BB30"/>
  <c r="BB32"/>
  <c r="AU31"/>
  <c r="AP29"/>
  <c r="AR30"/>
  <c r="U30"/>
  <c r="AE32"/>
  <c r="X31"/>
  <c r="S29"/>
  <c r="Y30"/>
  <c r="AI32"/>
  <c r="AB31"/>
  <c r="W29"/>
  <c r="AN32"/>
  <c r="AG31"/>
  <c r="AB29"/>
  <c r="AD30"/>
  <c r="AH32"/>
  <c r="AA31"/>
  <c r="V29"/>
  <c r="X30"/>
  <c r="AJ32"/>
  <c r="AC31"/>
  <c r="X29"/>
  <c r="Z30"/>
  <c r="AC30"/>
  <c r="AM32"/>
  <c r="AF31"/>
  <c r="AA29"/>
  <c r="O30"/>
  <c r="Y32"/>
  <c r="R31"/>
  <c r="M29"/>
  <c r="R32"/>
  <c r="K31"/>
  <c r="F29"/>
  <c r="F33" s="1"/>
  <c r="H30"/>
  <c r="AB32"/>
  <c r="U31"/>
  <c r="P29"/>
  <c r="R30"/>
  <c r="K30"/>
  <c r="U32"/>
  <c r="N31"/>
  <c r="I29"/>
  <c r="Q30"/>
  <c r="AA32"/>
  <c r="T31"/>
  <c r="O29"/>
  <c r="X32"/>
  <c r="Q31"/>
  <c r="L29"/>
  <c r="N30"/>
  <c r="BR32"/>
  <c r="BK31"/>
  <c r="BF29"/>
  <c r="BH30"/>
  <c r="BO30"/>
  <c r="BY32"/>
  <c r="BY33" s="1"/>
  <c r="BY34" s="1"/>
  <c r="BY35" s="1"/>
  <c r="D8" i="7" s="1"/>
  <c r="BR31" i="8"/>
  <c r="BR33" s="1"/>
  <c r="BR34" s="1"/>
  <c r="BR35" s="1"/>
  <c r="I7" i="7" s="1"/>
  <c r="BM29" i="8"/>
  <c r="BQ31"/>
  <c r="BL29"/>
  <c r="BN30"/>
  <c r="BX32"/>
  <c r="BX33" s="1"/>
  <c r="BX34" s="1"/>
  <c r="BX35" s="1"/>
  <c r="C8" i="7" s="1"/>
  <c r="AI30" i="8"/>
  <c r="AS32"/>
  <c r="AL31"/>
  <c r="AG29"/>
  <c r="AV32"/>
  <c r="AO31"/>
  <c r="AJ29"/>
  <c r="AL30"/>
  <c r="AO30"/>
  <c r="AY32"/>
  <c r="AR31"/>
  <c r="AM29"/>
  <c r="AM30"/>
  <c r="AW32"/>
  <c r="AP31"/>
  <c r="AK29"/>
  <c r="AZ32"/>
  <c r="AS31"/>
  <c r="AN29"/>
  <c r="AP30"/>
  <c r="AP32"/>
  <c r="AI31"/>
  <c r="AD29"/>
  <c r="AF30"/>
  <c r="Z58" i="7"/>
  <c r="P58"/>
  <c r="S58"/>
  <c r="Q58"/>
  <c r="W58"/>
  <c r="U58"/>
  <c r="X58"/>
  <c r="R58"/>
  <c r="Y58"/>
  <c r="O58"/>
  <c r="V58"/>
  <c r="T58"/>
  <c r="BM30" i="8"/>
  <c r="BW32"/>
  <c r="BW33" s="1"/>
  <c r="BW34" s="1"/>
  <c r="BW35" s="1"/>
  <c r="N7" i="7" s="1"/>
  <c r="BP31" i="8"/>
  <c r="BK29"/>
  <c r="BG30"/>
  <c r="BQ32"/>
  <c r="BJ31"/>
  <c r="BE29"/>
  <c r="BI31"/>
  <c r="BD29"/>
  <c r="BF30"/>
  <c r="BP32"/>
  <c r="BC30"/>
  <c r="BM32"/>
  <c r="BF31"/>
  <c r="BA29"/>
  <c r="AS30"/>
  <c r="BC32"/>
  <c r="AV31"/>
  <c r="AQ29"/>
  <c r="BF32"/>
  <c r="AY31"/>
  <c r="AT29"/>
  <c r="AV30"/>
  <c r="BD32"/>
  <c r="AW31"/>
  <c r="AR29"/>
  <c r="AT30"/>
  <c r="AW30"/>
  <c r="BG32"/>
  <c r="AZ31"/>
  <c r="AU29"/>
  <c r="BJ32"/>
  <c r="BC31"/>
  <c r="AX29"/>
  <c r="AZ30"/>
  <c r="AA30"/>
  <c r="AK32"/>
  <c r="AD31"/>
  <c r="Y29"/>
  <c r="AE30"/>
  <c r="AO32"/>
  <c r="AH31"/>
  <c r="AC29"/>
  <c r="AF32"/>
  <c r="Y31"/>
  <c r="T29"/>
  <c r="V30"/>
  <c r="AD32"/>
  <c r="W31"/>
  <c r="R29"/>
  <c r="R33" s="1"/>
  <c r="T30"/>
  <c r="W30"/>
  <c r="AG32"/>
  <c r="Z31"/>
  <c r="U29"/>
  <c r="U33" s="1"/>
  <c r="AL32"/>
  <c r="AE31"/>
  <c r="Z29"/>
  <c r="AB30"/>
  <c r="Z32"/>
  <c r="S31"/>
  <c r="N29"/>
  <c r="N33" s="1"/>
  <c r="P30"/>
  <c r="M30"/>
  <c r="W32"/>
  <c r="P31"/>
  <c r="K29"/>
  <c r="K33" s="1"/>
  <c r="T32"/>
  <c r="M31"/>
  <c r="H29"/>
  <c r="H33" s="1"/>
  <c r="J30"/>
  <c r="V32"/>
  <c r="O31"/>
  <c r="J29"/>
  <c r="L30"/>
  <c r="I30"/>
  <c r="S32"/>
  <c r="L31"/>
  <c r="G29"/>
  <c r="G33" s="1"/>
  <c r="AC32"/>
  <c r="S30"/>
  <c r="Q29"/>
  <c r="Q33" s="1"/>
  <c r="V31"/>
  <c r="BE30"/>
  <c r="BO32"/>
  <c r="BH31"/>
  <c r="BC29"/>
  <c r="BC33" s="1"/>
  <c r="BC34" s="1"/>
  <c r="BC35" s="1"/>
  <c r="F6" i="7" s="1"/>
  <c r="BO31" i="8"/>
  <c r="BJ29"/>
  <c r="BJ33" s="1"/>
  <c r="BJ34" s="1"/>
  <c r="BJ35" s="1"/>
  <c r="M6" i="7" s="1"/>
  <c r="BL30" i="8"/>
  <c r="BV32"/>
  <c r="BV33" s="1"/>
  <c r="BV34" s="1"/>
  <c r="BV35" s="1"/>
  <c r="M7" i="7" s="1"/>
  <c r="BU32" i="8"/>
  <c r="BU33" s="1"/>
  <c r="BU34" s="1"/>
  <c r="BU35" s="1"/>
  <c r="L7" i="7" s="1"/>
  <c r="BN31" i="8"/>
  <c r="BI29"/>
  <c r="BI33" s="1"/>
  <c r="BI34" s="1"/>
  <c r="BI35" s="1"/>
  <c r="L6" i="7" s="1"/>
  <c r="BK30" i="8"/>
  <c r="AQ30"/>
  <c r="BA32"/>
  <c r="AT31"/>
  <c r="AO29"/>
  <c r="AO33" s="1"/>
  <c r="AO34" s="1"/>
  <c r="AO35" s="1"/>
  <c r="D5" i="7" s="1"/>
  <c r="AG30" i="8"/>
  <c r="AQ32"/>
  <c r="AJ31"/>
  <c r="AE29"/>
  <c r="AE33" s="1"/>
  <c r="AT32"/>
  <c r="AM31"/>
  <c r="AH29"/>
  <c r="AJ30"/>
  <c r="AR32"/>
  <c r="AK31"/>
  <c r="AF29"/>
  <c r="AF33" s="1"/>
  <c r="AH30"/>
  <c r="AK30"/>
  <c r="AU32"/>
  <c r="AN31"/>
  <c r="AI29"/>
  <c r="AI33" s="1"/>
  <c r="AQ31"/>
  <c r="AL29"/>
  <c r="AL33" s="1"/>
  <c r="AN30"/>
  <c r="AX32"/>
  <c r="CN21"/>
  <c r="J33" l="1"/>
  <c r="AH33"/>
  <c r="BG33"/>
  <c r="BG34" s="1"/>
  <c r="BG35" s="1"/>
  <c r="J6" i="7" s="1"/>
  <c r="BP33" i="8"/>
  <c r="BP34" s="1"/>
  <c r="BP35" s="1"/>
  <c r="G7" i="7" s="1"/>
  <c r="AC33" i="8"/>
  <c r="Y33"/>
  <c r="AU33"/>
  <c r="AU34" s="1"/>
  <c r="AU35" s="1"/>
  <c r="J5" i="7" s="1"/>
  <c r="AQ33" i="8"/>
  <c r="AQ34" s="1"/>
  <c r="AQ35" s="1"/>
  <c r="F5" i="7" s="1"/>
  <c r="BA33" i="8"/>
  <c r="BA34" s="1"/>
  <c r="BA35" s="1"/>
  <c r="D6" i="7" s="1"/>
  <c r="BD33" i="8"/>
  <c r="BD34" s="1"/>
  <c r="BD35" s="1"/>
  <c r="G6" i="7" s="1"/>
  <c r="BE33" i="8"/>
  <c r="BE34" s="1"/>
  <c r="BE35" s="1"/>
  <c r="H6" i="7" s="1"/>
  <c r="BK33" i="8"/>
  <c r="BK34" s="1"/>
  <c r="BK35" s="1"/>
  <c r="N6" i="7" s="1"/>
  <c r="AL58"/>
  <c r="AH58"/>
  <c r="AJ58"/>
  <c r="AE58"/>
  <c r="AD58"/>
  <c r="AF58"/>
  <c r="AA58"/>
  <c r="AK58"/>
  <c r="AB58"/>
  <c r="AG58"/>
  <c r="AI58"/>
  <c r="AC58"/>
  <c r="AK33" i="8"/>
  <c r="AM33"/>
  <c r="AG33"/>
  <c r="C20" i="7"/>
  <c r="O8"/>
  <c r="BL33" i="8"/>
  <c r="BL34" s="1"/>
  <c r="BL35" s="1"/>
  <c r="C7" i="7" s="1"/>
  <c r="BM33" i="8"/>
  <c r="BM34" s="1"/>
  <c r="BM35" s="1"/>
  <c r="D7" i="7" s="1"/>
  <c r="O33" i="8"/>
  <c r="I33"/>
  <c r="M33"/>
  <c r="AA33"/>
  <c r="W33"/>
  <c r="S33"/>
  <c r="AW33"/>
  <c r="AW34" s="1"/>
  <c r="AW35" s="1"/>
  <c r="L5" i="7" s="1"/>
  <c r="AY33" i="8"/>
  <c r="AY34" s="1"/>
  <c r="AY35" s="1"/>
  <c r="N5" i="7" s="1"/>
  <c r="AS33" i="8"/>
  <c r="AS34" s="1"/>
  <c r="AS35" s="1"/>
  <c r="H5" i="7" s="1"/>
  <c r="BB33" i="8"/>
  <c r="BB34" s="1"/>
  <c r="BB35" s="1"/>
  <c r="E6" i="7" s="1"/>
  <c r="Z33" i="8"/>
  <c r="T33"/>
  <c r="AX33"/>
  <c r="AX34" s="1"/>
  <c r="AX35" s="1"/>
  <c r="M5" i="7" s="1"/>
  <c r="AR33" i="8"/>
  <c r="AR34" s="1"/>
  <c r="AR35" s="1"/>
  <c r="G5" i="7" s="1"/>
  <c r="AT33" i="8"/>
  <c r="AT34" s="1"/>
  <c r="AT35" s="1"/>
  <c r="I5" i="7" s="1"/>
  <c r="AD33" i="8"/>
  <c r="AN33"/>
  <c r="AN34" s="1"/>
  <c r="AN35" s="1"/>
  <c r="C5" i="7" s="1"/>
  <c r="AJ33" i="8"/>
  <c r="BN33"/>
  <c r="BN34" s="1"/>
  <c r="BN35" s="1"/>
  <c r="E7" i="7" s="1"/>
  <c r="BQ33" i="8"/>
  <c r="BQ34" s="1"/>
  <c r="BQ35" s="1"/>
  <c r="H7" i="7" s="1"/>
  <c r="BO33" i="8"/>
  <c r="BO34" s="1"/>
  <c r="BO35" s="1"/>
  <c r="F7" i="7" s="1"/>
  <c r="BF33" i="8"/>
  <c r="BF34" s="1"/>
  <c r="BF35" s="1"/>
  <c r="I6" i="7" s="1"/>
  <c r="L33" i="8"/>
  <c r="P33"/>
  <c r="X33"/>
  <c r="V33"/>
  <c r="AB33"/>
  <c r="AP33"/>
  <c r="AP34" s="1"/>
  <c r="AP35" s="1"/>
  <c r="E5" i="7" s="1"/>
  <c r="AZ33" i="8"/>
  <c r="AZ34" s="1"/>
  <c r="AZ35" s="1"/>
  <c r="C6" i="7" s="1"/>
  <c r="AV33" i="8"/>
  <c r="AV34" s="1"/>
  <c r="AV35" s="1"/>
  <c r="K5" i="7" s="1"/>
  <c r="BH33" i="8"/>
  <c r="BH34" s="1"/>
  <c r="BH35" s="1"/>
  <c r="K6" i="7" s="1"/>
  <c r="O6" l="1"/>
  <c r="C18"/>
  <c r="O5"/>
  <c r="C17"/>
  <c r="C19"/>
  <c r="O7"/>
  <c r="AR58"/>
  <c r="AM58"/>
  <c r="AN58"/>
  <c r="AS58"/>
  <c r="AU58"/>
  <c r="AT58"/>
  <c r="AV58"/>
  <c r="AQ58"/>
  <c r="AP58"/>
  <c r="AO58"/>
  <c r="AW58"/>
  <c r="AX58"/>
  <c r="D22" l="1"/>
  <c r="C22"/>
  <c r="E22"/>
  <c r="F22" s="1"/>
  <c r="AY58"/>
  <c r="AZ58"/>
  <c r="BA58"/>
  <c r="BB58"/>
  <c r="BF58"/>
  <c r="BD58"/>
  <c r="BE58"/>
  <c r="BI58"/>
  <c r="BG58"/>
  <c r="BJ58"/>
  <c r="BC58"/>
  <c r="BH58"/>
  <c r="BP58" l="1"/>
  <c r="BT58"/>
  <c r="BU58"/>
  <c r="BV58"/>
  <c r="BQ58"/>
  <c r="BO58"/>
  <c r="BR58"/>
  <c r="BM58"/>
  <c r="BK58"/>
  <c r="BN58"/>
  <c r="BS58"/>
  <c r="BL58"/>
  <c r="H22"/>
  <c r="G22"/>
  <c r="H21" l="1"/>
  <c r="H20"/>
  <c r="H17"/>
  <c r="H16"/>
  <c r="H15"/>
  <c r="H14"/>
  <c r="H19"/>
  <c r="H18"/>
  <c r="G18"/>
  <c r="G17"/>
  <c r="G16"/>
  <c r="G20"/>
  <c r="G15"/>
  <c r="G21"/>
  <c r="G14"/>
  <c r="G19"/>
  <c r="M17"/>
  <c r="M16"/>
  <c r="M15"/>
  <c r="M14"/>
  <c r="CH58"/>
  <c r="CC58"/>
  <c r="CE58"/>
  <c r="CD58"/>
  <c r="BY58"/>
  <c r="CA58"/>
  <c r="BZ58"/>
  <c r="CF58"/>
  <c r="BX58"/>
  <c r="CG58"/>
  <c r="CB58"/>
  <c r="BW58"/>
  <c r="CT58" l="1"/>
  <c r="CP58"/>
  <c r="CM58"/>
  <c r="CL58"/>
  <c r="CN58"/>
  <c r="CI58"/>
  <c r="CS58"/>
  <c r="CJ58"/>
  <c r="CK58"/>
  <c r="CO58"/>
  <c r="CQ58"/>
  <c r="CR58"/>
</calcChain>
</file>

<file path=xl/comments1.xml><?xml version="1.0" encoding="utf-8"?>
<comments xmlns="http://schemas.openxmlformats.org/spreadsheetml/2006/main">
  <authors>
    <author>install</author>
  </authors>
  <commentList>
    <comment ref="B21" authorId="0">
      <text>
        <r>
          <rPr>
            <sz val="10"/>
            <color indexed="81"/>
            <rFont val="Tahoma"/>
            <family val="2"/>
          </rPr>
          <t>Some months from 2011-12 may be used to ensure a full 12 months' worth of data is included.</t>
        </r>
      </text>
    </comment>
  </commentList>
</comments>
</file>

<file path=xl/sharedStrings.xml><?xml version="1.0" encoding="utf-8"?>
<sst xmlns="http://schemas.openxmlformats.org/spreadsheetml/2006/main" count="332" uniqueCount="146">
  <si>
    <t>Fully-reconciled 2009-10 data for close out</t>
  </si>
  <si>
    <t>All DNOs</t>
  </si>
  <si>
    <t>Restatement application</t>
  </si>
  <si>
    <t>Un-restated</t>
  </si>
  <si>
    <t>Approach C</t>
  </si>
  <si>
    <t>Reconciliation run</t>
  </si>
  <si>
    <t>Units entering (GWh)</t>
  </si>
  <si>
    <t>Units exiting (GWh)</t>
  </si>
  <si>
    <t>Annual losses on fully-reconciled basis (%)</t>
  </si>
  <si>
    <t>2005-06</t>
  </si>
  <si>
    <t>2006-07</t>
  </si>
  <si>
    <t>2007-08</t>
  </si>
  <si>
    <t>2008-09</t>
  </si>
  <si>
    <t>2009-10</t>
  </si>
  <si>
    <t>All DNOs should fill in the clear cells</t>
  </si>
  <si>
    <t>DNOs applying for restatement should also complete the yellow cells</t>
  </si>
  <si>
    <t>Monthly Units (NHH)</t>
  </si>
  <si>
    <t>SF</t>
  </si>
  <si>
    <t>R1</t>
  </si>
  <si>
    <t>R2</t>
  </si>
  <si>
    <t>R3</t>
  </si>
  <si>
    <t>RF</t>
  </si>
  <si>
    <t>DF</t>
  </si>
  <si>
    <t>Latest</t>
  </si>
  <si>
    <t>Monthly Total Sales</t>
  </si>
  <si>
    <t>Monthly Sales (HH)</t>
  </si>
  <si>
    <t>All DNOs should fill in the clear cells (for 2009-10)</t>
  </si>
  <si>
    <t>DNOs applying for restatement should fill in the yellow cells</t>
  </si>
  <si>
    <t>2013 Part</t>
  </si>
  <si>
    <t>DNO Explanation</t>
  </si>
  <si>
    <t>Start Col</t>
  </si>
  <si>
    <t>#Cols</t>
  </si>
  <si>
    <t>Units Enter</t>
  </si>
  <si>
    <t>Units Exit</t>
  </si>
  <si>
    <t>DNOs applying for restatement should also fill in the yellow cells</t>
  </si>
  <si>
    <t>The Statistical analysis sheet may be edited for analysis</t>
  </si>
  <si>
    <t>INPUT DATA after adjustments for abnormal SF</t>
  </si>
  <si>
    <t>SF to RF or DF</t>
  </si>
  <si>
    <t>Apr</t>
  </si>
  <si>
    <t>May</t>
  </si>
  <si>
    <t>Jun</t>
  </si>
  <si>
    <t>Jul</t>
  </si>
  <si>
    <t>Aug</t>
  </si>
  <si>
    <t>Sep</t>
  </si>
  <si>
    <t>Oct</t>
  </si>
  <si>
    <t>Nov</t>
  </si>
  <si>
    <t>Dec</t>
  </si>
  <si>
    <t>Jan</t>
  </si>
  <si>
    <t>Feb</t>
  </si>
  <si>
    <t>Mar</t>
  </si>
  <si>
    <t>Total</t>
  </si>
  <si>
    <t>2010-11</t>
  </si>
  <si>
    <t>2011-12</t>
  </si>
  <si>
    <t>2012-13</t>
  </si>
  <si>
    <t>Annual average</t>
  </si>
  <si>
    <t xml:space="preserve"> standard deviation</t>
  </si>
  <si>
    <t>Sample size</t>
  </si>
  <si>
    <t>Scaling factor to calculate 95% confidence interval</t>
  </si>
  <si>
    <t xml:space="preserve"> Fixed Lower bound</t>
  </si>
  <si>
    <t>Fixed Upper bound</t>
  </si>
  <si>
    <t>Hypothesis test results</t>
  </si>
  <si>
    <t xml:space="preserve">Is 2009-10 abnormal? </t>
  </si>
  <si>
    <t xml:space="preserve">Is 2010-11 abnormal? </t>
  </si>
  <si>
    <t xml:space="preserve">Is 2011-12 abnormal? </t>
  </si>
  <si>
    <t xml:space="preserve">Is 2012-13 abnormal? </t>
  </si>
  <si>
    <t>Control group (first 4 years)</t>
  </si>
  <si>
    <t>CUSUM</t>
  </si>
  <si>
    <t>Normalised SF (calculated using SP methodology)</t>
  </si>
  <si>
    <t>SF Normalisation Mapping (SF adjustments to be made on data to be used for the statistical test)</t>
  </si>
  <si>
    <t>DUMMY DATA (DNO to input its own data)</t>
  </si>
  <si>
    <t>Reported data</t>
  </si>
  <si>
    <t>Reconciliation Movements</t>
  </si>
  <si>
    <t>R1-SF*</t>
  </si>
  <si>
    <t>R2-R1</t>
  </si>
  <si>
    <t>R3-R2</t>
  </si>
  <si>
    <t>RF-R3</t>
  </si>
  <si>
    <t>DR-RF</t>
  </si>
  <si>
    <t>OV (observed variations)</t>
  </si>
  <si>
    <t>Total Movement SF*-RF/DF (GWh)</t>
  </si>
  <si>
    <t xml:space="preserve">Normalised SF </t>
  </si>
  <si>
    <t>Subtract the normalised SF from the initial SF</t>
  </si>
  <si>
    <t xml:space="preserve">SF* - Normalised SF </t>
  </si>
  <si>
    <t>This corresponds to the number of days in the month</t>
  </si>
  <si>
    <t>DAYS</t>
  </si>
  <si>
    <t>This apportions the difference in initial SF and normalised SF between different months in a year depending upon the number of days in that month</t>
  </si>
  <si>
    <t>Month</t>
  </si>
  <si>
    <t>These rows  map the difference across different reconciliation rounds according to the percentage breakdown given in column B</t>
  </si>
  <si>
    <t>R1 SF</t>
  </si>
  <si>
    <t>R2 SF</t>
  </si>
  <si>
    <t>R3 SF</t>
  </si>
  <si>
    <t>RF SF</t>
  </si>
  <si>
    <t>This maps the difference between adjusted SF and initial SF to reported data</t>
  </si>
  <si>
    <t>Total difference (mapping to reported data)</t>
  </si>
  <si>
    <t>Normalised SF2 (mapping to reported data)</t>
  </si>
  <si>
    <t>This estimates the new total reconciliations for each month corresponding to reporting date data to be used for abnormality testing</t>
  </si>
  <si>
    <t>DF-Normalised SF2 (mapping to reported data)</t>
  </si>
  <si>
    <t>Fully-reconciled data in response to July 2013 data request</t>
  </si>
  <si>
    <t>Fully-reconciled data used in November 2013 consultation</t>
  </si>
  <si>
    <t>This sheet identifies the deltas between the original and revised submission of fully-reconciled data</t>
  </si>
  <si>
    <t>DNOs should provide an explanation for the deltas</t>
  </si>
  <si>
    <t>Approach C data for restatement in response to July 2013 data request</t>
  </si>
  <si>
    <t>Units entering</t>
  </si>
  <si>
    <t>Units distributed</t>
  </si>
  <si>
    <t>EHV</t>
  </si>
  <si>
    <t>HV</t>
  </si>
  <si>
    <t>LV1</t>
  </si>
  <si>
    <t>LV2</t>
  </si>
  <si>
    <t>LV3</t>
  </si>
  <si>
    <t>Approach C data for restatement used in November 2013 consultation</t>
  </si>
  <si>
    <t>This sheet identifies the deltas between the original and revised submission of data for Approach C restatement</t>
  </si>
  <si>
    <t>Deltas (Positive change increases losses)</t>
  </si>
  <si>
    <t>Units Entering</t>
  </si>
  <si>
    <t>Units Exiting</t>
  </si>
  <si>
    <t>Original revenue return</t>
  </si>
  <si>
    <t>Units distributed (un-restated)</t>
  </si>
  <si>
    <t>All DNOs should fill in the clear cells.</t>
  </si>
  <si>
    <t>The explanation for such changes should be provided in the table below.</t>
  </si>
  <si>
    <t>DNOs applying for restatement of 2009-10 annual incentive data should fill in the yellow cells.</t>
  </si>
  <si>
    <t>All DNOs should fill in the relevant cells in the close out, fully-reconciled and annual incentive sheets</t>
  </si>
  <si>
    <r>
      <t xml:space="preserve">This spreadsheet has been published alongside the Ofgem document: </t>
    </r>
    <r>
      <rPr>
        <i/>
        <sz val="10"/>
        <color theme="1"/>
        <rFont val="Verdana"/>
        <family val="2"/>
      </rPr>
      <t>Decision on the process to follow for closing out the losses incentive mechanism for the fourth distribution price control (DPCR4)</t>
    </r>
    <r>
      <rPr>
        <sz val="10"/>
        <color theme="1"/>
        <rFont val="Verdana"/>
        <family val="2"/>
      </rPr>
      <t xml:space="preserve"> (July 2013)</t>
    </r>
  </si>
  <si>
    <t>SF* (Initial SF unadjusted)</t>
  </si>
  <si>
    <t>Monthly Purchases</t>
  </si>
  <si>
    <t>Commentary By Year</t>
  </si>
  <si>
    <t>Date stamp</t>
  </si>
  <si>
    <t>DNOs applying for restatement should fill in the yellow cells on the Approach C and statistical analysis sheets</t>
  </si>
  <si>
    <t xml:space="preserve">Test of whether the observed 2009-10 mean lies within the interval estimate of the control group mean </t>
  </si>
  <si>
    <t>CUSUM: can be used by DNOs as additional evidence to support abnormality if they do not identify abnormality in the statistical test above</t>
  </si>
  <si>
    <t>This corresponds to the adjusted SF after application of the SP methodology</t>
  </si>
  <si>
    <t>This is now the normalised SF for reporting date data for all years after April 2008 and simply the initial SF for years before April 2008. This is referred to as Normalised SF2</t>
  </si>
  <si>
    <t/>
  </si>
  <si>
    <t>Data for annual incentive</t>
  </si>
  <si>
    <t>Revised revenue return
(addressing data issues)</t>
  </si>
  <si>
    <t>DNOs should fill in the revised data columns where their annual incentive data has changed following the data audit.</t>
  </si>
  <si>
    <t>Data not previously provided</t>
  </si>
  <si>
    <t xml:space="preserve">The variances represent the differences between originally reported Data Management units and the revised values </t>
  </si>
  <si>
    <t>time shifted from a reported to a settlement basis.</t>
  </si>
  <si>
    <t>05/06</t>
  </si>
  <si>
    <t>06/07</t>
  </si>
  <si>
    <t>07/08</t>
  </si>
  <si>
    <t>08/09</t>
  </si>
  <si>
    <t>09/10</t>
  </si>
  <si>
    <t>10/11</t>
  </si>
  <si>
    <t>11/12</t>
  </si>
  <si>
    <t>12/13</t>
  </si>
  <si>
    <t>x</t>
  </si>
  <si>
    <t>Correction of previously reported data per audit report &amp; removal of provisions estimates and adjustments</t>
  </si>
</sst>
</file>

<file path=xl/styles.xml><?xml version="1.0" encoding="utf-8"?>
<styleSheet xmlns="http://schemas.openxmlformats.org/spreadsheetml/2006/main">
  <numFmts count="4">
    <numFmt numFmtId="41" formatCode="_-* #,##0_-;\-* #,##0_-;_-* &quot;-&quot;_-;_-@_-"/>
    <numFmt numFmtId="43" formatCode="_-* #,##0.00_-;\-* #,##0.00_-;_-* &quot;-&quot;??_-;_-@_-"/>
    <numFmt numFmtId="164" formatCode="0.000"/>
    <numFmt numFmtId="165" formatCode="0.0"/>
  </numFmts>
  <fonts count="16">
    <font>
      <sz val="10"/>
      <color theme="1"/>
      <name val="Verdana"/>
      <family val="2"/>
    </font>
    <font>
      <b/>
      <sz val="10"/>
      <color theme="1"/>
      <name val="Verdana"/>
      <family val="2"/>
    </font>
    <font>
      <i/>
      <sz val="10"/>
      <color theme="1"/>
      <name val="Verdana"/>
      <family val="2"/>
    </font>
    <font>
      <b/>
      <sz val="10"/>
      <name val="Arial"/>
      <family val="2"/>
    </font>
    <font>
      <sz val="10"/>
      <name val="Verdana"/>
      <family val="2"/>
    </font>
    <font>
      <sz val="10"/>
      <name val="Arial"/>
      <family val="2"/>
    </font>
    <font>
      <sz val="10"/>
      <color indexed="8"/>
      <name val="Arial"/>
      <family val="2"/>
    </font>
    <font>
      <sz val="11"/>
      <color theme="1"/>
      <name val="Calibri"/>
      <family val="2"/>
      <scheme val="minor"/>
    </font>
    <font>
      <b/>
      <sz val="10"/>
      <name val="Verdana"/>
      <family val="2"/>
    </font>
    <font>
      <sz val="10"/>
      <color theme="1"/>
      <name val="Verdana"/>
      <family val="2"/>
    </font>
    <font>
      <sz val="10"/>
      <color indexed="81"/>
      <name val="Tahoma"/>
      <family val="2"/>
    </font>
    <font>
      <b/>
      <sz val="10"/>
      <color theme="1"/>
      <name val="Arial"/>
      <family val="2"/>
    </font>
    <font>
      <sz val="10"/>
      <color theme="1"/>
      <name val="Arial"/>
      <family val="2"/>
    </font>
    <font>
      <sz val="11"/>
      <color theme="1"/>
      <name val="Arial"/>
      <family val="2"/>
    </font>
    <font>
      <i/>
      <sz val="8"/>
      <color rgb="FFFF0000"/>
      <name val="Verdana"/>
      <family val="2"/>
    </font>
    <font>
      <i/>
      <sz val="10"/>
      <name val="Verdana"/>
      <family val="2"/>
    </font>
  </fonts>
  <fills count="20">
    <fill>
      <patternFill patternType="none"/>
    </fill>
    <fill>
      <patternFill patternType="gray125"/>
    </fill>
    <fill>
      <patternFill patternType="solid">
        <fgColor theme="4" tint="0.79998168889431442"/>
        <bgColor indexed="64"/>
      </patternFill>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6" tint="0.79998168889431442"/>
        <bgColor indexed="64"/>
      </patternFill>
    </fill>
    <fill>
      <patternFill patternType="solid">
        <fgColor theme="6" tint="-0.249977111117893"/>
        <bgColor indexed="64"/>
      </patternFill>
    </fill>
    <fill>
      <patternFill patternType="solid">
        <fgColor indexed="13"/>
        <bgColor indexed="64"/>
      </patternFill>
    </fill>
    <fill>
      <patternFill patternType="solid">
        <fgColor indexed="42"/>
        <bgColor indexed="64"/>
      </patternFill>
    </fill>
    <fill>
      <patternFill patternType="solid">
        <fgColor indexed="41"/>
        <bgColor indexed="64"/>
      </patternFill>
    </fill>
    <fill>
      <patternFill patternType="solid">
        <fgColor indexed="47"/>
        <bgColor indexed="64"/>
      </patternFill>
    </fill>
    <fill>
      <patternFill patternType="solid">
        <fgColor indexed="45"/>
        <bgColor indexed="64"/>
      </patternFill>
    </fill>
    <fill>
      <patternFill patternType="solid">
        <fgColor theme="9" tint="0.79998168889431442"/>
        <bgColor indexed="64"/>
      </patternFill>
    </fill>
    <fill>
      <patternFill patternType="solid">
        <fgColor indexed="44"/>
        <bgColor indexed="64"/>
      </patternFill>
    </fill>
    <fill>
      <patternFill patternType="solid">
        <fgColor rgb="FFFFFF99"/>
        <bgColor indexed="64"/>
      </patternFill>
    </fill>
    <fill>
      <patternFill patternType="solid">
        <fgColor theme="0" tint="-0.249977111117893"/>
        <bgColor indexed="64"/>
      </patternFill>
    </fill>
  </fills>
  <borders count="20">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7">
    <xf numFmtId="0" fontId="0" fillId="0" borderId="0"/>
    <xf numFmtId="43" fontId="5" fillId="0" borderId="0" applyFont="0" applyFill="0" applyBorder="0" applyAlignment="0" applyProtection="0"/>
    <xf numFmtId="43" fontId="6" fillId="0" borderId="0" applyFont="0" applyFill="0" applyBorder="0" applyAlignment="0" applyProtection="0"/>
    <xf numFmtId="0" fontId="5" fillId="0" borderId="0"/>
    <xf numFmtId="0" fontId="7" fillId="0" borderId="0"/>
    <xf numFmtId="9" fontId="5" fillId="0" borderId="0" applyFont="0" applyFill="0" applyBorder="0" applyAlignment="0" applyProtection="0"/>
    <xf numFmtId="9" fontId="7" fillId="0" borderId="0" applyFont="0" applyFill="0" applyBorder="0" applyAlignment="0" applyProtection="0"/>
  </cellStyleXfs>
  <cellXfs count="175">
    <xf numFmtId="0" fontId="0" fillId="0" borderId="0" xfId="0"/>
    <xf numFmtId="0" fontId="1" fillId="0" borderId="0" xfId="0" applyFont="1"/>
    <xf numFmtId="0" fontId="0" fillId="2" borderId="1" xfId="0" applyFill="1" applyBorder="1"/>
    <xf numFmtId="0" fontId="1" fillId="2" borderId="2" xfId="0" applyFont="1" applyFill="1" applyBorder="1" applyAlignment="1">
      <alignment horizontal="center"/>
    </xf>
    <xf numFmtId="0" fontId="1" fillId="2" borderId="3" xfId="0" applyFont="1" applyFill="1" applyBorder="1" applyAlignment="1">
      <alignment horizontal="center" wrapText="1"/>
    </xf>
    <xf numFmtId="0" fontId="0" fillId="2" borderId="4" xfId="0" applyFill="1" applyBorder="1"/>
    <xf numFmtId="0" fontId="0" fillId="2" borderId="2" xfId="0" applyFill="1" applyBorder="1" applyAlignment="1">
      <alignment horizontal="center" wrapText="1"/>
    </xf>
    <xf numFmtId="0" fontId="0" fillId="2" borderId="3" xfId="0" applyFill="1" applyBorder="1" applyAlignment="1">
      <alignment horizontal="center"/>
    </xf>
    <xf numFmtId="0" fontId="0" fillId="2" borderId="3" xfId="0" applyFill="1" applyBorder="1" applyAlignment="1">
      <alignment horizontal="right"/>
    </xf>
    <xf numFmtId="0" fontId="0" fillId="2" borderId="3" xfId="0" applyFill="1" applyBorder="1"/>
    <xf numFmtId="0" fontId="0" fillId="2" borderId="3" xfId="0" applyFill="1" applyBorder="1" applyAlignment="1">
      <alignment wrapText="1"/>
    </xf>
    <xf numFmtId="0" fontId="2" fillId="0" borderId="0" xfId="0" applyFont="1"/>
    <xf numFmtId="0" fontId="3" fillId="2" borderId="5" xfId="0" applyFont="1" applyFill="1" applyBorder="1"/>
    <xf numFmtId="17" fontId="3" fillId="2" borderId="6" xfId="0" applyNumberFormat="1" applyFont="1" applyFill="1" applyBorder="1"/>
    <xf numFmtId="17" fontId="3" fillId="2" borderId="7" xfId="0" applyNumberFormat="1" applyFont="1" applyFill="1" applyBorder="1"/>
    <xf numFmtId="0" fontId="4" fillId="2" borderId="3" xfId="0" applyFont="1" applyFill="1" applyBorder="1"/>
    <xf numFmtId="0" fontId="4" fillId="2" borderId="8" xfId="0" applyFont="1" applyFill="1" applyBorder="1"/>
    <xf numFmtId="164" fontId="4" fillId="2" borderId="0" xfId="0" applyNumberFormat="1" applyFont="1" applyFill="1" applyBorder="1"/>
    <xf numFmtId="164" fontId="4" fillId="2" borderId="9" xfId="0" applyNumberFormat="1" applyFont="1" applyFill="1" applyBorder="1"/>
    <xf numFmtId="17" fontId="3" fillId="2" borderId="0" xfId="0" applyNumberFormat="1" applyFont="1" applyFill="1" applyBorder="1"/>
    <xf numFmtId="17" fontId="3" fillId="2" borderId="9" xfId="0" applyNumberFormat="1" applyFont="1" applyFill="1" applyBorder="1"/>
    <xf numFmtId="0" fontId="3" fillId="2" borderId="3" xfId="0" applyFont="1" applyFill="1" applyBorder="1"/>
    <xf numFmtId="1" fontId="5" fillId="5" borderId="3" xfId="0" applyNumberFormat="1" applyFont="1" applyFill="1" applyBorder="1"/>
    <xf numFmtId="0" fontId="0" fillId="0" borderId="0" xfId="0" applyFill="1"/>
    <xf numFmtId="0" fontId="0" fillId="0" borderId="0" xfId="0" applyFill="1" applyBorder="1"/>
    <xf numFmtId="0" fontId="4" fillId="0" borderId="0" xfId="0" applyFont="1"/>
    <xf numFmtId="1" fontId="5" fillId="6" borderId="3" xfId="0" quotePrefix="1" applyNumberFormat="1" applyFont="1" applyFill="1" applyBorder="1"/>
    <xf numFmtId="1" fontId="5" fillId="0" borderId="0" xfId="0" quotePrefix="1" applyNumberFormat="1" applyFont="1" applyFill="1" applyBorder="1"/>
    <xf numFmtId="0" fontId="4" fillId="0" borderId="3" xfId="0" applyFont="1" applyBorder="1"/>
    <xf numFmtId="0" fontId="8" fillId="0" borderId="3" xfId="0" applyFont="1" applyBorder="1" applyAlignment="1">
      <alignment horizontal="center" vertical="center" wrapText="1"/>
    </xf>
    <xf numFmtId="0" fontId="1" fillId="2" borderId="0" xfId="0" applyFont="1" applyFill="1" applyAlignment="1">
      <alignment wrapText="1"/>
    </xf>
    <xf numFmtId="0" fontId="0" fillId="0" borderId="3" xfId="0" applyFont="1" applyBorder="1"/>
    <xf numFmtId="17" fontId="0" fillId="0" borderId="3" xfId="0" applyNumberFormat="1" applyFont="1" applyBorder="1"/>
    <xf numFmtId="17" fontId="0" fillId="0" borderId="10" xfId="0" applyNumberFormat="1" applyFont="1" applyFill="1" applyBorder="1" applyAlignment="1">
      <alignment wrapText="1"/>
    </xf>
    <xf numFmtId="17" fontId="0" fillId="0" borderId="0" xfId="0" applyNumberFormat="1" applyFont="1" applyFill="1" applyBorder="1"/>
    <xf numFmtId="0" fontId="0" fillId="0" borderId="0" xfId="0" applyFont="1"/>
    <xf numFmtId="16" fontId="1" fillId="0" borderId="0" xfId="0" applyNumberFormat="1" applyFont="1"/>
    <xf numFmtId="3" fontId="0" fillId="3" borderId="3" xfId="0" applyNumberFormat="1" applyFont="1" applyFill="1" applyBorder="1"/>
    <xf numFmtId="1" fontId="4" fillId="5" borderId="3" xfId="0" applyNumberFormat="1" applyFont="1" applyFill="1" applyBorder="1"/>
    <xf numFmtId="3" fontId="0" fillId="0" borderId="0" xfId="0" applyNumberFormat="1" applyFont="1" applyFill="1" applyBorder="1"/>
    <xf numFmtId="3" fontId="0" fillId="0" borderId="0" xfId="0" applyNumberFormat="1" applyFont="1"/>
    <xf numFmtId="0" fontId="0" fillId="0" borderId="0" xfId="0" applyNumberFormat="1" applyFont="1" applyFill="1" applyBorder="1" applyAlignment="1"/>
    <xf numFmtId="0" fontId="0" fillId="0" borderId="0" xfId="0" applyFont="1" applyFill="1" applyBorder="1" applyAlignment="1"/>
    <xf numFmtId="0" fontId="0" fillId="0" borderId="0" xfId="0" applyFont="1" applyBorder="1"/>
    <xf numFmtId="0" fontId="0" fillId="0" borderId="5" xfId="0" applyFont="1" applyBorder="1"/>
    <xf numFmtId="0" fontId="1" fillId="0" borderId="6" xfId="0" applyFont="1" applyBorder="1" applyAlignment="1">
      <alignment wrapText="1"/>
    </xf>
    <xf numFmtId="0" fontId="1" fillId="0" borderId="6" xfId="0" applyFont="1" applyFill="1" applyBorder="1" applyAlignment="1">
      <alignment horizontal="center" wrapText="1"/>
    </xf>
    <xf numFmtId="0" fontId="1" fillId="0" borderId="7" xfId="0" applyFont="1" applyBorder="1" applyAlignment="1">
      <alignment wrapText="1"/>
    </xf>
    <xf numFmtId="0" fontId="0" fillId="0" borderId="0" xfId="0" applyFont="1" applyAlignment="1">
      <alignment wrapText="1"/>
    </xf>
    <xf numFmtId="0" fontId="0" fillId="0" borderId="8" xfId="0" applyFont="1" applyBorder="1"/>
    <xf numFmtId="3" fontId="0" fillId="0" borderId="0" xfId="0" applyNumberFormat="1" applyFont="1" applyBorder="1"/>
    <xf numFmtId="3" fontId="0" fillId="7" borderId="0" xfId="0" applyNumberFormat="1" applyFont="1" applyFill="1" applyBorder="1"/>
    <xf numFmtId="3" fontId="0" fillId="0" borderId="9" xfId="0" applyNumberFormat="1" applyFont="1" applyBorder="1"/>
    <xf numFmtId="0" fontId="8" fillId="0" borderId="8" xfId="0" applyFont="1" applyFill="1" applyBorder="1" applyAlignment="1"/>
    <xf numFmtId="0" fontId="8" fillId="0" borderId="0" xfId="0" applyFont="1" applyFill="1" applyBorder="1"/>
    <xf numFmtId="0" fontId="4" fillId="0" borderId="0" xfId="0" applyFont="1" applyFill="1" applyBorder="1"/>
    <xf numFmtId="0" fontId="0" fillId="0" borderId="9" xfId="0" applyFont="1" applyBorder="1"/>
    <xf numFmtId="0" fontId="0" fillId="0" borderId="0" xfId="0" applyFont="1" applyFill="1" applyBorder="1"/>
    <xf numFmtId="0" fontId="8" fillId="0" borderId="11" xfId="0" applyFont="1" applyFill="1" applyBorder="1" applyAlignment="1"/>
    <xf numFmtId="0" fontId="8" fillId="0" borderId="12" xfId="0" applyFont="1" applyFill="1" applyBorder="1"/>
    <xf numFmtId="0" fontId="0" fillId="0" borderId="12" xfId="0" applyFont="1" applyBorder="1"/>
    <xf numFmtId="0" fontId="4" fillId="0" borderId="12" xfId="0" applyFont="1" applyFill="1" applyBorder="1"/>
    <xf numFmtId="0" fontId="0" fillId="0" borderId="13" xfId="0" applyFont="1" applyBorder="1"/>
    <xf numFmtId="3" fontId="4" fillId="0" borderId="0" xfId="0" applyNumberFormat="1" applyFont="1" applyFill="1" applyBorder="1"/>
    <xf numFmtId="3" fontId="0" fillId="0" borderId="0" xfId="0" applyNumberFormat="1" applyFont="1" applyFill="1" applyBorder="1" applyAlignment="1"/>
    <xf numFmtId="0" fontId="0" fillId="0" borderId="0" xfId="0" applyFont="1" applyFill="1"/>
    <xf numFmtId="0" fontId="0" fillId="0" borderId="11" xfId="0" applyFont="1" applyBorder="1"/>
    <xf numFmtId="0" fontId="2" fillId="0" borderId="0" xfId="0" applyFont="1" applyFill="1" applyBorder="1" applyAlignment="1">
      <alignment horizontal="center"/>
    </xf>
    <xf numFmtId="0" fontId="1" fillId="0" borderId="0" xfId="0" applyFont="1" applyFill="1" applyAlignment="1">
      <alignment wrapText="1"/>
    </xf>
    <xf numFmtId="17" fontId="1" fillId="0" borderId="0" xfId="0" applyNumberFormat="1" applyFont="1" applyFill="1" applyBorder="1"/>
    <xf numFmtId="3" fontId="0" fillId="0" borderId="0" xfId="0" applyNumberFormat="1" applyFont="1" applyFill="1"/>
    <xf numFmtId="17" fontId="8" fillId="0" borderId="3" xfId="0" applyNumberFormat="1" applyFont="1" applyFill="1" applyBorder="1"/>
    <xf numFmtId="0" fontId="0" fillId="8" borderId="0" xfId="0" applyFill="1"/>
    <xf numFmtId="0" fontId="1" fillId="8" borderId="0" xfId="0" applyFont="1" applyFill="1"/>
    <xf numFmtId="0" fontId="0" fillId="8" borderId="0" xfId="0" applyFont="1" applyFill="1" applyBorder="1"/>
    <xf numFmtId="0" fontId="0" fillId="8" borderId="0" xfId="0" applyNumberFormat="1" applyFont="1" applyFill="1" applyBorder="1" applyAlignment="1"/>
    <xf numFmtId="0" fontId="0" fillId="8" borderId="0" xfId="0" applyFont="1" applyFill="1" applyBorder="1" applyAlignment="1"/>
    <xf numFmtId="0" fontId="0" fillId="8" borderId="0" xfId="0" applyFont="1" applyFill="1"/>
    <xf numFmtId="0" fontId="1" fillId="0" borderId="0" xfId="0" applyFont="1" applyAlignment="1">
      <alignment horizontal="right"/>
    </xf>
    <xf numFmtId="0" fontId="0" fillId="0" borderId="3" xfId="0" applyBorder="1"/>
    <xf numFmtId="0" fontId="0" fillId="0" borderId="0" xfId="0" applyFont="1" applyAlignment="1">
      <alignment horizontal="right"/>
    </xf>
    <xf numFmtId="0" fontId="0" fillId="0" borderId="0" xfId="0" applyAlignment="1">
      <alignment horizontal="right"/>
    </xf>
    <xf numFmtId="0" fontId="11" fillId="0" borderId="0" xfId="0" applyFont="1" applyFill="1" applyBorder="1"/>
    <xf numFmtId="0" fontId="12" fillId="0" borderId="0" xfId="0" applyFont="1"/>
    <xf numFmtId="0" fontId="13" fillId="0" borderId="0" xfId="0" applyFont="1"/>
    <xf numFmtId="0" fontId="11" fillId="9" borderId="5" xfId="0" applyFont="1" applyFill="1" applyBorder="1"/>
    <xf numFmtId="0" fontId="11" fillId="9" borderId="6" xfId="0" applyFont="1" applyFill="1" applyBorder="1"/>
    <xf numFmtId="0" fontId="11" fillId="9" borderId="7" xfId="0" applyFont="1" applyFill="1" applyBorder="1"/>
    <xf numFmtId="0" fontId="11" fillId="9" borderId="14" xfId="0" applyFont="1" applyFill="1" applyBorder="1"/>
    <xf numFmtId="0" fontId="11" fillId="9" borderId="15" xfId="0" applyFont="1" applyFill="1" applyBorder="1"/>
    <xf numFmtId="0" fontId="11" fillId="9" borderId="16" xfId="0" applyFont="1" applyFill="1" applyBorder="1"/>
    <xf numFmtId="0" fontId="0" fillId="9" borderId="8" xfId="0" applyFill="1" applyBorder="1"/>
    <xf numFmtId="165" fontId="0" fillId="9" borderId="0" xfId="0" applyNumberFormat="1" applyFill="1" applyBorder="1"/>
    <xf numFmtId="0" fontId="11" fillId="10" borderId="8" xfId="0" applyFont="1" applyFill="1" applyBorder="1"/>
    <xf numFmtId="165" fontId="0" fillId="10" borderId="0" xfId="0" applyNumberFormat="1" applyFill="1" applyBorder="1"/>
    <xf numFmtId="165" fontId="0" fillId="10" borderId="17" xfId="0" applyNumberFormat="1" applyFill="1" applyBorder="1"/>
    <xf numFmtId="0" fontId="14" fillId="0" borderId="0" xfId="0" applyFont="1"/>
    <xf numFmtId="0" fontId="4" fillId="2" borderId="2" xfId="0" applyFont="1" applyFill="1" applyBorder="1"/>
    <xf numFmtId="43" fontId="5" fillId="11" borderId="3" xfId="1" applyFont="1" applyFill="1" applyBorder="1" applyAlignment="1">
      <alignment horizontal="center"/>
    </xf>
    <xf numFmtId="43" fontId="5" fillId="12" borderId="3" xfId="1" applyFont="1" applyFill="1" applyBorder="1" applyAlignment="1">
      <alignment horizontal="center"/>
    </xf>
    <xf numFmtId="43" fontId="5" fillId="13" borderId="3" xfId="1" applyFont="1" applyFill="1" applyBorder="1" applyAlignment="1">
      <alignment horizontal="center"/>
    </xf>
    <xf numFmtId="43" fontId="5" fillId="14" borderId="3" xfId="1" applyFont="1" applyFill="1" applyBorder="1" applyAlignment="1">
      <alignment horizontal="center"/>
    </xf>
    <xf numFmtId="43" fontId="5" fillId="15" borderId="3" xfId="1" applyFont="1" applyFill="1" applyBorder="1" applyAlignment="1">
      <alignment horizontal="center"/>
    </xf>
    <xf numFmtId="0" fontId="5" fillId="0" borderId="2" xfId="0" applyFont="1" applyBorder="1" applyAlignment="1">
      <alignment horizontal="center"/>
    </xf>
    <xf numFmtId="41" fontId="5" fillId="11" borderId="3" xfId="0" applyNumberFormat="1" applyFont="1" applyFill="1" applyBorder="1" applyAlignment="1"/>
    <xf numFmtId="41" fontId="5" fillId="12" borderId="3" xfId="1" applyNumberFormat="1" applyFont="1" applyFill="1" applyBorder="1" applyAlignment="1">
      <alignment horizontal="center"/>
    </xf>
    <xf numFmtId="41" fontId="5" fillId="13" borderId="3" xfId="1" applyNumberFormat="1" applyFont="1" applyFill="1" applyBorder="1" applyAlignment="1">
      <alignment horizontal="center"/>
    </xf>
    <xf numFmtId="41" fontId="5" fillId="14" borderId="3" xfId="1" applyNumberFormat="1" applyFont="1" applyFill="1" applyBorder="1" applyAlignment="1">
      <alignment horizontal="center"/>
    </xf>
    <xf numFmtId="41" fontId="5" fillId="15" borderId="3" xfId="1" applyNumberFormat="1" applyFont="1" applyFill="1" applyBorder="1" applyAlignment="1">
      <alignment horizontal="center"/>
    </xf>
    <xf numFmtId="0" fontId="0" fillId="0" borderId="0" xfId="0" applyFont="1" applyAlignment="1">
      <alignment horizontal="right" wrapText="1"/>
    </xf>
    <xf numFmtId="9" fontId="3" fillId="0" borderId="0" xfId="0" applyNumberFormat="1" applyFont="1" applyAlignment="1">
      <alignment horizontal="center"/>
    </xf>
    <xf numFmtId="43" fontId="5" fillId="16" borderId="3" xfId="1" applyFont="1" applyFill="1" applyBorder="1" applyAlignment="1">
      <alignment horizontal="center"/>
    </xf>
    <xf numFmtId="43" fontId="12" fillId="11" borderId="3" xfId="1" applyFont="1" applyFill="1" applyBorder="1" applyAlignment="1">
      <alignment horizontal="center"/>
    </xf>
    <xf numFmtId="43" fontId="12" fillId="12" borderId="3" xfId="1" applyFont="1" applyFill="1" applyBorder="1" applyAlignment="1">
      <alignment horizontal="center"/>
    </xf>
    <xf numFmtId="43" fontId="12" fillId="13" borderId="3" xfId="1" applyFont="1" applyFill="1" applyBorder="1" applyAlignment="1">
      <alignment horizontal="center"/>
    </xf>
    <xf numFmtId="43" fontId="12" fillId="14" borderId="3" xfId="1" applyFont="1" applyFill="1" applyBorder="1" applyAlignment="1">
      <alignment horizontal="center"/>
    </xf>
    <xf numFmtId="43" fontId="12" fillId="15" borderId="3" xfId="1" applyFont="1" applyFill="1" applyBorder="1" applyAlignment="1">
      <alignment horizontal="center"/>
    </xf>
    <xf numFmtId="43" fontId="12" fillId="17" borderId="3" xfId="1" applyFont="1" applyFill="1" applyBorder="1" applyAlignment="1">
      <alignment horizontal="center"/>
    </xf>
    <xf numFmtId="43" fontId="12" fillId="16" borderId="3" xfId="1" applyFont="1" applyFill="1" applyBorder="1" applyAlignment="1">
      <alignment horizontal="center"/>
    </xf>
    <xf numFmtId="43" fontId="12" fillId="18" borderId="3" xfId="1" applyFont="1" applyFill="1" applyBorder="1" applyAlignment="1">
      <alignment horizontal="center"/>
    </xf>
    <xf numFmtId="43" fontId="5" fillId="17" borderId="3" xfId="1" applyFont="1" applyFill="1" applyBorder="1" applyAlignment="1">
      <alignment horizontal="center"/>
    </xf>
    <xf numFmtId="0" fontId="4" fillId="0" borderId="0" xfId="0" applyFont="1" applyFill="1" applyBorder="1" applyAlignment="1">
      <alignment horizontal="right"/>
    </xf>
    <xf numFmtId="43" fontId="5" fillId="7" borderId="3" xfId="1" applyFont="1" applyFill="1" applyBorder="1" applyAlignment="1">
      <alignment horizontal="center"/>
    </xf>
    <xf numFmtId="0" fontId="15" fillId="0" borderId="0" xfId="0" applyFont="1"/>
    <xf numFmtId="0" fontId="9" fillId="0" borderId="3" xfId="0" applyFont="1" applyBorder="1" applyAlignment="1">
      <alignment vertical="top" wrapText="1"/>
    </xf>
    <xf numFmtId="0" fontId="0" fillId="19" borderId="3" xfId="0" applyFill="1" applyBorder="1"/>
    <xf numFmtId="0" fontId="0" fillId="0" borderId="3" xfId="0" applyFill="1" applyBorder="1" applyAlignment="1">
      <alignment vertical="top" wrapText="1"/>
    </xf>
    <xf numFmtId="0" fontId="8" fillId="0" borderId="3" xfId="0" applyFont="1" applyBorder="1" applyAlignment="1">
      <alignment horizontal="center" vertical="center" wrapText="1"/>
    </xf>
    <xf numFmtId="0" fontId="0" fillId="0" borderId="3" xfId="0" applyFill="1" applyBorder="1" applyAlignment="1" applyProtection="1">
      <alignment horizontal="center"/>
      <protection locked="0"/>
    </xf>
    <xf numFmtId="0" fontId="0" fillId="3" borderId="3" xfId="0" applyFill="1" applyBorder="1" applyAlignment="1" applyProtection="1">
      <alignment horizontal="center"/>
      <protection locked="0"/>
    </xf>
    <xf numFmtId="3" fontId="0" fillId="3" borderId="3" xfId="0" applyNumberFormat="1" applyFill="1" applyBorder="1" applyProtection="1">
      <protection locked="0"/>
    </xf>
    <xf numFmtId="10" fontId="0" fillId="0" borderId="3" xfId="0" applyNumberFormat="1" applyFill="1" applyBorder="1" applyProtection="1">
      <protection locked="0"/>
    </xf>
    <xf numFmtId="1" fontId="5" fillId="3" borderId="3" xfId="0" applyNumberFormat="1" applyFont="1" applyFill="1" applyBorder="1" applyProtection="1">
      <protection locked="0"/>
    </xf>
    <xf numFmtId="1" fontId="5" fillId="0" borderId="3" xfId="0" applyNumberFormat="1" applyFont="1" applyFill="1" applyBorder="1" applyProtection="1">
      <protection locked="0"/>
    </xf>
    <xf numFmtId="0" fontId="0" fillId="0" borderId="3" xfId="0" applyBorder="1" applyProtection="1">
      <protection locked="0"/>
    </xf>
    <xf numFmtId="0" fontId="4" fillId="3" borderId="3" xfId="0" applyFont="1" applyFill="1" applyBorder="1" applyProtection="1">
      <protection locked="0"/>
    </xf>
    <xf numFmtId="0" fontId="0" fillId="0" borderId="0" xfId="0" applyAlignment="1">
      <alignment horizontal="right" wrapText="1"/>
    </xf>
    <xf numFmtId="0" fontId="4" fillId="0" borderId="0" xfId="0" quotePrefix="1" applyFont="1"/>
    <xf numFmtId="0" fontId="0" fillId="0" borderId="0" xfId="0" applyFill="1" applyBorder="1" applyAlignment="1">
      <alignment vertical="top" wrapText="1"/>
    </xf>
    <xf numFmtId="0" fontId="0" fillId="0" borderId="0" xfId="0" applyBorder="1" applyProtection="1">
      <protection locked="0"/>
    </xf>
    <xf numFmtId="0" fontId="0" fillId="0" borderId="8" xfId="0" applyFill="1" applyBorder="1" applyProtection="1">
      <protection locked="0"/>
    </xf>
    <xf numFmtId="0" fontId="0" fillId="0" borderId="0" xfId="0" applyFill="1" applyBorder="1" applyProtection="1">
      <protection locked="0"/>
    </xf>
    <xf numFmtId="0" fontId="0" fillId="2" borderId="5" xfId="0" applyFill="1" applyBorder="1" applyAlignment="1">
      <alignment horizontal="center" wrapText="1"/>
    </xf>
    <xf numFmtId="0" fontId="0" fillId="2" borderId="1" xfId="0" applyFill="1" applyBorder="1" applyAlignment="1">
      <alignment horizontal="center" wrapText="1"/>
    </xf>
    <xf numFmtId="0" fontId="8" fillId="0" borderId="1" xfId="0" applyFont="1" applyBorder="1" applyAlignment="1">
      <alignment horizontal="center" vertical="center" wrapText="1"/>
    </xf>
    <xf numFmtId="0" fontId="1" fillId="0" borderId="8" xfId="0" applyFont="1" applyBorder="1" applyAlignment="1">
      <alignment wrapText="1"/>
    </xf>
    <xf numFmtId="1" fontId="0" fillId="0" borderId="3" xfId="0" applyNumberFormat="1" applyFont="1" applyFill="1" applyBorder="1" applyAlignment="1"/>
    <xf numFmtId="3" fontId="0" fillId="0" borderId="3" xfId="0" applyNumberFormat="1" applyFill="1" applyBorder="1" applyAlignment="1" applyProtection="1">
      <alignment horizontal="center"/>
      <protection locked="0"/>
    </xf>
    <xf numFmtId="0" fontId="0" fillId="0" borderId="0" xfId="0" quotePrefix="1"/>
    <xf numFmtId="1" fontId="0" fillId="0" borderId="0" xfId="0" applyNumberFormat="1"/>
    <xf numFmtId="1" fontId="4" fillId="0" borderId="0" xfId="0" applyNumberFormat="1" applyFont="1"/>
    <xf numFmtId="1" fontId="4" fillId="0" borderId="0" xfId="0" applyNumberFormat="1" applyFont="1" applyProtection="1">
      <protection locked="0"/>
    </xf>
    <xf numFmtId="165" fontId="0" fillId="0" borderId="3" xfId="0" applyNumberFormat="1" applyBorder="1" applyProtection="1">
      <protection locked="0"/>
    </xf>
    <xf numFmtId="165" fontId="0" fillId="3" borderId="3" xfId="0" applyNumberFormat="1" applyFill="1" applyBorder="1" applyProtection="1">
      <protection locked="0"/>
    </xf>
    <xf numFmtId="165" fontId="0" fillId="0" borderId="0" xfId="0" applyNumberFormat="1"/>
    <xf numFmtId="15" fontId="0" fillId="4" borderId="3" xfId="0" quotePrefix="1" applyNumberFormat="1" applyFill="1" applyBorder="1" applyProtection="1">
      <protection locked="0"/>
    </xf>
    <xf numFmtId="0" fontId="4" fillId="0" borderId="3" xfId="0" applyFont="1" applyBorder="1" applyAlignment="1" applyProtection="1">
      <alignment wrapText="1"/>
      <protection locked="0"/>
    </xf>
    <xf numFmtId="0" fontId="8" fillId="0" borderId="3" xfId="0" applyFont="1" applyBorder="1" applyAlignment="1">
      <alignment horizontal="center" vertical="center" wrapText="1"/>
    </xf>
    <xf numFmtId="0" fontId="8" fillId="0" borderId="5" xfId="0" applyFont="1" applyBorder="1" applyAlignment="1">
      <alignment horizontal="left" vertical="center"/>
    </xf>
    <xf numFmtId="0" fontId="1" fillId="0" borderId="6" xfId="0" applyFont="1" applyBorder="1" applyAlignment="1">
      <alignment horizontal="left" vertical="center"/>
    </xf>
    <xf numFmtId="0" fontId="1" fillId="0" borderId="7" xfId="0" applyFont="1" applyBorder="1" applyAlignment="1">
      <alignment horizontal="left" vertical="center"/>
    </xf>
    <xf numFmtId="0" fontId="1" fillId="0" borderId="11" xfId="0" applyFont="1" applyBorder="1" applyAlignment="1">
      <alignment horizontal="left" vertical="center"/>
    </xf>
    <xf numFmtId="0" fontId="1" fillId="0" borderId="12" xfId="0" applyFont="1" applyBorder="1" applyAlignment="1">
      <alignment horizontal="left" vertical="center"/>
    </xf>
    <xf numFmtId="0" fontId="1" fillId="0" borderId="13" xfId="0" applyFont="1" applyBorder="1" applyAlignment="1">
      <alignment horizontal="left" vertical="center"/>
    </xf>
    <xf numFmtId="0" fontId="8" fillId="0" borderId="3" xfId="0" applyFont="1" applyBorder="1" applyAlignment="1">
      <alignment horizontal="center" wrapText="1"/>
    </xf>
    <xf numFmtId="0" fontId="1" fillId="2" borderId="2" xfId="0" applyFont="1" applyFill="1" applyBorder="1" applyAlignment="1">
      <alignment horizontal="left"/>
    </xf>
    <xf numFmtId="0" fontId="1" fillId="2" borderId="19" xfId="0" applyFont="1" applyFill="1" applyBorder="1" applyAlignment="1">
      <alignment horizontal="left"/>
    </xf>
    <xf numFmtId="0" fontId="1" fillId="2" borderId="18" xfId="0" applyFont="1" applyFill="1" applyBorder="1" applyAlignment="1">
      <alignment horizontal="left"/>
    </xf>
    <xf numFmtId="0" fontId="1" fillId="2" borderId="2" xfId="0" applyFont="1" applyFill="1" applyBorder="1" applyAlignment="1">
      <alignment horizontal="center" wrapText="1"/>
    </xf>
    <xf numFmtId="0" fontId="1" fillId="2" borderId="18" xfId="0" applyFont="1" applyFill="1" applyBorder="1" applyAlignment="1">
      <alignment horizontal="center" wrapText="1"/>
    </xf>
    <xf numFmtId="0" fontId="1" fillId="0" borderId="5" xfId="0" applyFont="1" applyFill="1" applyBorder="1" applyAlignment="1">
      <alignment horizontal="center"/>
    </xf>
    <xf numFmtId="0" fontId="1" fillId="0" borderId="6" xfId="0" applyFont="1" applyFill="1" applyBorder="1" applyAlignment="1">
      <alignment horizontal="center"/>
    </xf>
    <xf numFmtId="0" fontId="1" fillId="0" borderId="7" xfId="0" applyFont="1" applyFill="1" applyBorder="1" applyAlignment="1">
      <alignment horizontal="center"/>
    </xf>
    <xf numFmtId="0" fontId="1" fillId="0" borderId="0" xfId="0" applyFont="1" applyFill="1" applyBorder="1" applyAlignment="1">
      <alignment horizontal="center" wrapText="1"/>
    </xf>
    <xf numFmtId="0" fontId="0" fillId="0" borderId="0" xfId="0" applyFont="1" applyAlignment="1">
      <alignment horizontal="right" wrapText="1"/>
    </xf>
  </cellXfs>
  <cellStyles count="7">
    <cellStyle name="Comma 2" xfId="1"/>
    <cellStyle name="Comma 3" xfId="2"/>
    <cellStyle name="Normal" xfId="0" builtinId="0"/>
    <cellStyle name="Normal 2" xfId="3"/>
    <cellStyle name="Normal 3" xfId="4"/>
    <cellStyle name="Percent 2" xfId="5"/>
    <cellStyle name="Percent 3" xfId="6"/>
  </cellStyles>
  <dxfs count="26">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ont>
        <b/>
        <i val="0"/>
        <color theme="6" tint="-0.24994659260841701"/>
      </font>
    </dxf>
    <dxf>
      <font>
        <b/>
        <i val="0"/>
        <color rgb="FFFF0000"/>
      </font>
    </dxf>
    <dxf>
      <font>
        <b/>
        <i val="0"/>
        <color theme="6" tint="-0.24994659260841701"/>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GB"/>
              <a:t>Fixed Confidence intervals</a:t>
            </a:r>
          </a:p>
        </c:rich>
      </c:tx>
    </c:title>
    <c:plotArea>
      <c:layout/>
      <c:lineChart>
        <c:grouping val="standard"/>
        <c:ser>
          <c:idx val="0"/>
          <c:order val="0"/>
          <c:tx>
            <c:strRef>
              <c:f>'Statistical analysis'!$C$13</c:f>
              <c:strCache>
                <c:ptCount val="1"/>
                <c:pt idx="0">
                  <c:v>Annual average</c:v>
                </c:pt>
              </c:strCache>
            </c:strRef>
          </c:tx>
          <c:cat>
            <c:strRef>
              <c:f>'Statistical analysis'!$B$14:$B$21</c:f>
              <c:strCache>
                <c:ptCount val="8"/>
                <c:pt idx="0">
                  <c:v>2005-06</c:v>
                </c:pt>
                <c:pt idx="1">
                  <c:v>2006-07</c:v>
                </c:pt>
                <c:pt idx="2">
                  <c:v>2007-08</c:v>
                </c:pt>
                <c:pt idx="3">
                  <c:v>2008-09</c:v>
                </c:pt>
                <c:pt idx="4">
                  <c:v>2009-10</c:v>
                </c:pt>
                <c:pt idx="5">
                  <c:v>2010-11</c:v>
                </c:pt>
                <c:pt idx="6">
                  <c:v>2011-12</c:v>
                </c:pt>
                <c:pt idx="7">
                  <c:v>2012-13</c:v>
                </c:pt>
              </c:strCache>
            </c:strRef>
          </c:cat>
          <c:val>
            <c:numRef>
              <c:f>'Statistical analysis'!$C$14:$C$21</c:f>
              <c:numCache>
                <c:formatCode>#,##0</c:formatCode>
                <c:ptCount val="8"/>
                <c:pt idx="0">
                  <c:v>12.160306666666694</c:v>
                </c:pt>
                <c:pt idx="1">
                  <c:v>-19.995351083333333</c:v>
                </c:pt>
                <c:pt idx="2">
                  <c:v>-2.2698400833333303</c:v>
                </c:pt>
                <c:pt idx="3">
                  <c:v>-13.724156431754238</c:v>
                </c:pt>
                <c:pt idx="4">
                  <c:v>-98.123421896031758</c:v>
                </c:pt>
                <c:pt idx="5">
                  <c:v>-69.789199972183653</c:v>
                </c:pt>
                <c:pt idx="6">
                  <c:v>-41.215541287561756</c:v>
                </c:pt>
                <c:pt idx="7">
                  <c:v>-33.112671500000033</c:v>
                </c:pt>
              </c:numCache>
            </c:numRef>
          </c:val>
        </c:ser>
        <c:ser>
          <c:idx val="1"/>
          <c:order val="1"/>
          <c:tx>
            <c:strRef>
              <c:f>'Statistical analysis'!$G$13</c:f>
              <c:strCache>
                <c:ptCount val="1"/>
                <c:pt idx="0">
                  <c:v> Fixed Lower bound</c:v>
                </c:pt>
              </c:strCache>
            </c:strRef>
          </c:tx>
          <c:cat>
            <c:strRef>
              <c:f>'Statistical analysis'!$B$14:$B$21</c:f>
              <c:strCache>
                <c:ptCount val="8"/>
                <c:pt idx="0">
                  <c:v>2005-06</c:v>
                </c:pt>
                <c:pt idx="1">
                  <c:v>2006-07</c:v>
                </c:pt>
                <c:pt idx="2">
                  <c:v>2007-08</c:v>
                </c:pt>
                <c:pt idx="3">
                  <c:v>2008-09</c:v>
                </c:pt>
                <c:pt idx="4">
                  <c:v>2009-10</c:v>
                </c:pt>
                <c:pt idx="5">
                  <c:v>2010-11</c:v>
                </c:pt>
                <c:pt idx="6">
                  <c:v>2011-12</c:v>
                </c:pt>
                <c:pt idx="7">
                  <c:v>2012-13</c:v>
                </c:pt>
              </c:strCache>
            </c:strRef>
          </c:cat>
          <c:val>
            <c:numRef>
              <c:f>'Statistical analysis'!$G$14:$G$21</c:f>
              <c:numCache>
                <c:formatCode>#,##0</c:formatCode>
                <c:ptCount val="8"/>
                <c:pt idx="0">
                  <c:v>-28.44306777805323</c:v>
                </c:pt>
                <c:pt idx="1">
                  <c:v>-28.44306777805323</c:v>
                </c:pt>
                <c:pt idx="2">
                  <c:v>-28.44306777805323</c:v>
                </c:pt>
                <c:pt idx="3">
                  <c:v>-28.44306777805323</c:v>
                </c:pt>
                <c:pt idx="4">
                  <c:v>-28.44306777805323</c:v>
                </c:pt>
                <c:pt idx="5">
                  <c:v>-28.44306777805323</c:v>
                </c:pt>
                <c:pt idx="6">
                  <c:v>-28.44306777805323</c:v>
                </c:pt>
                <c:pt idx="7">
                  <c:v>-28.44306777805323</c:v>
                </c:pt>
              </c:numCache>
            </c:numRef>
          </c:val>
        </c:ser>
        <c:ser>
          <c:idx val="2"/>
          <c:order val="2"/>
          <c:tx>
            <c:strRef>
              <c:f>'Statistical analysis'!$H$13</c:f>
              <c:strCache>
                <c:ptCount val="1"/>
                <c:pt idx="0">
                  <c:v>Fixed Upper bound</c:v>
                </c:pt>
              </c:strCache>
            </c:strRef>
          </c:tx>
          <c:cat>
            <c:strRef>
              <c:f>'Statistical analysis'!$B$14:$B$21</c:f>
              <c:strCache>
                <c:ptCount val="8"/>
                <c:pt idx="0">
                  <c:v>2005-06</c:v>
                </c:pt>
                <c:pt idx="1">
                  <c:v>2006-07</c:v>
                </c:pt>
                <c:pt idx="2">
                  <c:v>2007-08</c:v>
                </c:pt>
                <c:pt idx="3">
                  <c:v>2008-09</c:v>
                </c:pt>
                <c:pt idx="4">
                  <c:v>2009-10</c:v>
                </c:pt>
                <c:pt idx="5">
                  <c:v>2010-11</c:v>
                </c:pt>
                <c:pt idx="6">
                  <c:v>2011-12</c:v>
                </c:pt>
                <c:pt idx="7">
                  <c:v>2012-13</c:v>
                </c:pt>
              </c:strCache>
            </c:strRef>
          </c:cat>
          <c:val>
            <c:numRef>
              <c:f>'Statistical analysis'!$H$14:$H$21</c:f>
              <c:numCache>
                <c:formatCode>#,##0</c:formatCode>
                <c:ptCount val="8"/>
                <c:pt idx="0">
                  <c:v>16.528547312176126</c:v>
                </c:pt>
                <c:pt idx="1">
                  <c:v>16.528547312176126</c:v>
                </c:pt>
                <c:pt idx="2">
                  <c:v>16.528547312176126</c:v>
                </c:pt>
                <c:pt idx="3">
                  <c:v>16.528547312176126</c:v>
                </c:pt>
                <c:pt idx="4">
                  <c:v>16.528547312176126</c:v>
                </c:pt>
                <c:pt idx="5">
                  <c:v>16.528547312176126</c:v>
                </c:pt>
                <c:pt idx="6">
                  <c:v>16.528547312176126</c:v>
                </c:pt>
                <c:pt idx="7">
                  <c:v>16.528547312176126</c:v>
                </c:pt>
              </c:numCache>
            </c:numRef>
          </c:val>
        </c:ser>
        <c:dLbls/>
        <c:marker val="1"/>
        <c:axId val="125056896"/>
        <c:axId val="125058432"/>
      </c:lineChart>
      <c:catAx>
        <c:axId val="125056896"/>
        <c:scaling>
          <c:orientation val="minMax"/>
        </c:scaling>
        <c:axPos val="b"/>
        <c:numFmt formatCode="General" sourceLinked="1"/>
        <c:tickLblPos val="low"/>
        <c:txPr>
          <a:bodyPr rot="-5400000" vert="horz"/>
          <a:lstStyle/>
          <a:p>
            <a:pPr>
              <a:defRPr/>
            </a:pPr>
            <a:endParaRPr lang="en-US"/>
          </a:p>
        </c:txPr>
        <c:crossAx val="125058432"/>
        <c:crosses val="autoZero"/>
        <c:auto val="1"/>
        <c:lblAlgn val="ctr"/>
        <c:lblOffset val="100"/>
      </c:catAx>
      <c:valAx>
        <c:axId val="125058432"/>
        <c:scaling>
          <c:orientation val="minMax"/>
        </c:scaling>
        <c:axPos val="l"/>
        <c:majorGridlines>
          <c:spPr>
            <a:ln>
              <a:solidFill>
                <a:schemeClr val="bg1">
                  <a:lumMod val="95000"/>
                </a:schemeClr>
              </a:solidFill>
            </a:ln>
          </c:spPr>
        </c:majorGridlines>
        <c:title>
          <c:tx>
            <c:rich>
              <a:bodyPr rot="-5400000" vert="horz"/>
              <a:lstStyle/>
              <a:p>
                <a:pPr>
                  <a:defRPr/>
                </a:pPr>
                <a:r>
                  <a:rPr lang="en-US"/>
                  <a:t>SF to RF or DF</a:t>
                </a:r>
              </a:p>
            </c:rich>
          </c:tx>
        </c:title>
        <c:numFmt formatCode="#,##0" sourceLinked="1"/>
        <c:tickLblPos val="nextTo"/>
        <c:crossAx val="125056896"/>
        <c:crosses val="autoZero"/>
        <c:crossBetween val="between"/>
      </c:valAx>
    </c:plotArea>
    <c:legend>
      <c:legendPos val="r"/>
      <c:layout>
        <c:manualLayout>
          <c:xMode val="edge"/>
          <c:yMode val="edge"/>
          <c:x val="0.77926287348074763"/>
          <c:y val="0.27968288791111223"/>
          <c:w val="0.20073256222141292"/>
          <c:h val="0.32309518518738217"/>
        </c:manualLayout>
      </c:layout>
    </c:legend>
    <c:plotVisOnly val="1"/>
    <c:dispBlanksAs val="gap"/>
  </c:chart>
  <c:txPr>
    <a:bodyPr/>
    <a:lstStyle/>
    <a:p>
      <a:pPr>
        <a:defRPr sz="1200"/>
      </a:pPr>
      <a:endParaRPr lang="en-US"/>
    </a:p>
  </c:txPr>
  <c:printSettings>
    <c:headerFooter/>
    <c:pageMargins b="0.75000000000000389" l="0.70000000000000062" r="0.70000000000000062" t="0.7500000000000038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GB"/>
  <c:chart>
    <c:title/>
    <c:plotArea>
      <c:layout/>
      <c:lineChart>
        <c:grouping val="standard"/>
        <c:ser>
          <c:idx val="0"/>
          <c:order val="0"/>
          <c:tx>
            <c:strRef>
              <c:f>'Statistical analysis'!$B$58</c:f>
              <c:strCache>
                <c:ptCount val="1"/>
                <c:pt idx="0">
                  <c:v>CUSUM</c:v>
                </c:pt>
              </c:strCache>
            </c:strRef>
          </c:tx>
          <c:marker>
            <c:symbol val="none"/>
          </c:marker>
          <c:cat>
            <c:numRef>
              <c:f>'Statistical analysis'!$C$57:$CT$57</c:f>
              <c:numCache>
                <c:formatCode>mmm\-yy</c:formatCode>
                <c:ptCount val="96"/>
                <c:pt idx="0">
                  <c:v>38443</c:v>
                </c:pt>
                <c:pt idx="1">
                  <c:v>38473</c:v>
                </c:pt>
                <c:pt idx="2">
                  <c:v>38504</c:v>
                </c:pt>
                <c:pt idx="3">
                  <c:v>38534</c:v>
                </c:pt>
                <c:pt idx="4">
                  <c:v>38565</c:v>
                </c:pt>
                <c:pt idx="5">
                  <c:v>38596</c:v>
                </c:pt>
                <c:pt idx="6">
                  <c:v>38626</c:v>
                </c:pt>
                <c:pt idx="7">
                  <c:v>38657</c:v>
                </c:pt>
                <c:pt idx="8">
                  <c:v>38687</c:v>
                </c:pt>
                <c:pt idx="9">
                  <c:v>38718</c:v>
                </c:pt>
                <c:pt idx="10">
                  <c:v>38749</c:v>
                </c:pt>
                <c:pt idx="11">
                  <c:v>38777</c:v>
                </c:pt>
                <c:pt idx="12">
                  <c:v>38808</c:v>
                </c:pt>
                <c:pt idx="13">
                  <c:v>38838</c:v>
                </c:pt>
                <c:pt idx="14">
                  <c:v>38869</c:v>
                </c:pt>
                <c:pt idx="15">
                  <c:v>38899</c:v>
                </c:pt>
                <c:pt idx="16">
                  <c:v>38930</c:v>
                </c:pt>
                <c:pt idx="17">
                  <c:v>38961</c:v>
                </c:pt>
                <c:pt idx="18">
                  <c:v>38991</c:v>
                </c:pt>
                <c:pt idx="19">
                  <c:v>39022</c:v>
                </c:pt>
                <c:pt idx="20">
                  <c:v>39052</c:v>
                </c:pt>
                <c:pt idx="21">
                  <c:v>39083</c:v>
                </c:pt>
                <c:pt idx="22">
                  <c:v>39114</c:v>
                </c:pt>
                <c:pt idx="23">
                  <c:v>39142</c:v>
                </c:pt>
                <c:pt idx="24">
                  <c:v>39173</c:v>
                </c:pt>
                <c:pt idx="25">
                  <c:v>39203</c:v>
                </c:pt>
                <c:pt idx="26">
                  <c:v>39234</c:v>
                </c:pt>
                <c:pt idx="27">
                  <c:v>39264</c:v>
                </c:pt>
                <c:pt idx="28">
                  <c:v>39295</c:v>
                </c:pt>
                <c:pt idx="29">
                  <c:v>39326</c:v>
                </c:pt>
                <c:pt idx="30">
                  <c:v>39356</c:v>
                </c:pt>
                <c:pt idx="31">
                  <c:v>39387</c:v>
                </c:pt>
                <c:pt idx="32">
                  <c:v>39417</c:v>
                </c:pt>
                <c:pt idx="33">
                  <c:v>39448</c:v>
                </c:pt>
                <c:pt idx="34">
                  <c:v>39479</c:v>
                </c:pt>
                <c:pt idx="35">
                  <c:v>39508</c:v>
                </c:pt>
                <c:pt idx="36">
                  <c:v>39539</c:v>
                </c:pt>
                <c:pt idx="37">
                  <c:v>39569</c:v>
                </c:pt>
                <c:pt idx="38">
                  <c:v>39600</c:v>
                </c:pt>
                <c:pt idx="39">
                  <c:v>39630</c:v>
                </c:pt>
                <c:pt idx="40">
                  <c:v>39661</c:v>
                </c:pt>
                <c:pt idx="41">
                  <c:v>39692</c:v>
                </c:pt>
                <c:pt idx="42">
                  <c:v>39722</c:v>
                </c:pt>
                <c:pt idx="43">
                  <c:v>39753</c:v>
                </c:pt>
                <c:pt idx="44">
                  <c:v>39783</c:v>
                </c:pt>
                <c:pt idx="45">
                  <c:v>39814</c:v>
                </c:pt>
                <c:pt idx="46">
                  <c:v>39845</c:v>
                </c:pt>
                <c:pt idx="47">
                  <c:v>39873</c:v>
                </c:pt>
                <c:pt idx="48">
                  <c:v>39904</c:v>
                </c:pt>
                <c:pt idx="49">
                  <c:v>39934</c:v>
                </c:pt>
                <c:pt idx="50">
                  <c:v>39965</c:v>
                </c:pt>
                <c:pt idx="51">
                  <c:v>39995</c:v>
                </c:pt>
                <c:pt idx="52">
                  <c:v>40026</c:v>
                </c:pt>
                <c:pt idx="53">
                  <c:v>40057</c:v>
                </c:pt>
                <c:pt idx="54">
                  <c:v>40087</c:v>
                </c:pt>
                <c:pt idx="55">
                  <c:v>40118</c:v>
                </c:pt>
                <c:pt idx="56">
                  <c:v>40148</c:v>
                </c:pt>
                <c:pt idx="57">
                  <c:v>40179</c:v>
                </c:pt>
                <c:pt idx="58">
                  <c:v>40210</c:v>
                </c:pt>
                <c:pt idx="59">
                  <c:v>40238</c:v>
                </c:pt>
                <c:pt idx="60">
                  <c:v>40269</c:v>
                </c:pt>
                <c:pt idx="61">
                  <c:v>40299</c:v>
                </c:pt>
                <c:pt idx="62">
                  <c:v>40330</c:v>
                </c:pt>
                <c:pt idx="63">
                  <c:v>40360</c:v>
                </c:pt>
                <c:pt idx="64">
                  <c:v>40391</c:v>
                </c:pt>
                <c:pt idx="65">
                  <c:v>40422</c:v>
                </c:pt>
                <c:pt idx="66">
                  <c:v>40452</c:v>
                </c:pt>
                <c:pt idx="67">
                  <c:v>40483</c:v>
                </c:pt>
                <c:pt idx="68">
                  <c:v>40513</c:v>
                </c:pt>
                <c:pt idx="69">
                  <c:v>40544</c:v>
                </c:pt>
                <c:pt idx="70">
                  <c:v>40575</c:v>
                </c:pt>
                <c:pt idx="71">
                  <c:v>40603</c:v>
                </c:pt>
                <c:pt idx="72">
                  <c:v>40634</c:v>
                </c:pt>
                <c:pt idx="73">
                  <c:v>40664</c:v>
                </c:pt>
                <c:pt idx="74">
                  <c:v>40695</c:v>
                </c:pt>
                <c:pt idx="75">
                  <c:v>40725</c:v>
                </c:pt>
                <c:pt idx="76">
                  <c:v>40756</c:v>
                </c:pt>
                <c:pt idx="77">
                  <c:v>40787</c:v>
                </c:pt>
                <c:pt idx="78">
                  <c:v>40817</c:v>
                </c:pt>
                <c:pt idx="79">
                  <c:v>40848</c:v>
                </c:pt>
                <c:pt idx="80">
                  <c:v>40878</c:v>
                </c:pt>
                <c:pt idx="81">
                  <c:v>40909</c:v>
                </c:pt>
                <c:pt idx="82">
                  <c:v>40940</c:v>
                </c:pt>
                <c:pt idx="83">
                  <c:v>40969</c:v>
                </c:pt>
                <c:pt idx="84">
                  <c:v>41000</c:v>
                </c:pt>
                <c:pt idx="85">
                  <c:v>41030</c:v>
                </c:pt>
                <c:pt idx="86">
                  <c:v>41061</c:v>
                </c:pt>
                <c:pt idx="87">
                  <c:v>41091</c:v>
                </c:pt>
                <c:pt idx="88">
                  <c:v>41122</c:v>
                </c:pt>
                <c:pt idx="89">
                  <c:v>41153</c:v>
                </c:pt>
                <c:pt idx="90">
                  <c:v>41183</c:v>
                </c:pt>
                <c:pt idx="91">
                  <c:v>41214</c:v>
                </c:pt>
                <c:pt idx="92">
                  <c:v>41244</c:v>
                </c:pt>
                <c:pt idx="93">
                  <c:v>41275</c:v>
                </c:pt>
                <c:pt idx="94">
                  <c:v>41306</c:v>
                </c:pt>
                <c:pt idx="95">
                  <c:v>41334</c:v>
                </c:pt>
              </c:numCache>
            </c:numRef>
          </c:cat>
          <c:val>
            <c:numRef>
              <c:f>'Statistical analysis'!$C$58:$CT$58</c:f>
              <c:numCache>
                <c:formatCode>#,##0</c:formatCode>
                <c:ptCount val="96"/>
                <c:pt idx="0">
                  <c:v>5.9753010000001723</c:v>
                </c:pt>
                <c:pt idx="1">
                  <c:v>30.668887000000041</c:v>
                </c:pt>
                <c:pt idx="2">
                  <c:v>47.259461000000329</c:v>
                </c:pt>
                <c:pt idx="3">
                  <c:v>49.419071000000486</c:v>
                </c:pt>
                <c:pt idx="4">
                  <c:v>55.294254000000365</c:v>
                </c:pt>
                <c:pt idx="5">
                  <c:v>82.771316000000525</c:v>
                </c:pt>
                <c:pt idx="6">
                  <c:v>110.25579900000048</c:v>
                </c:pt>
                <c:pt idx="7">
                  <c:v>134.34671800000024</c:v>
                </c:pt>
                <c:pt idx="8">
                  <c:v>185.43048599999975</c:v>
                </c:pt>
                <c:pt idx="9">
                  <c:v>207.82738700000027</c:v>
                </c:pt>
                <c:pt idx="10">
                  <c:v>195.6027680000002</c:v>
                </c:pt>
                <c:pt idx="11">
                  <c:v>145.92368000000033</c:v>
                </c:pt>
                <c:pt idx="12">
                  <c:v>96.844725000000381</c:v>
                </c:pt>
                <c:pt idx="13">
                  <c:v>61.089865000000373</c:v>
                </c:pt>
                <c:pt idx="14">
                  <c:v>31.591114000000516</c:v>
                </c:pt>
                <c:pt idx="15">
                  <c:v>-3.8359999999556749E-2</c:v>
                </c:pt>
                <c:pt idx="16">
                  <c:v>-13.418721999999434</c:v>
                </c:pt>
                <c:pt idx="17">
                  <c:v>-5.408640999999534</c:v>
                </c:pt>
                <c:pt idx="18">
                  <c:v>0.98431600000049002</c:v>
                </c:pt>
                <c:pt idx="19">
                  <c:v>12.817853999999897</c:v>
                </c:pt>
                <c:pt idx="20">
                  <c:v>13.746779000000515</c:v>
                </c:pt>
                <c:pt idx="21">
                  <c:v>-1.3771709999996347</c:v>
                </c:pt>
                <c:pt idx="22">
                  <c:v>-34.894522999999708</c:v>
                </c:pt>
                <c:pt idx="23">
                  <c:v>-94.020532999999659</c:v>
                </c:pt>
                <c:pt idx="24">
                  <c:v>-146.9601219999995</c:v>
                </c:pt>
                <c:pt idx="25">
                  <c:v>-184.1443349999995</c:v>
                </c:pt>
                <c:pt idx="26">
                  <c:v>-215.52728099999968</c:v>
                </c:pt>
                <c:pt idx="27">
                  <c:v>-248.38504699999953</c:v>
                </c:pt>
                <c:pt idx="28">
                  <c:v>-263.62931099999946</c:v>
                </c:pt>
                <c:pt idx="29">
                  <c:v>-257.49829299999965</c:v>
                </c:pt>
                <c:pt idx="30">
                  <c:v>-216.60105599999929</c:v>
                </c:pt>
                <c:pt idx="31">
                  <c:v>-173.70403099999908</c:v>
                </c:pt>
                <c:pt idx="32">
                  <c:v>-134.35922999999889</c:v>
                </c:pt>
                <c:pt idx="33">
                  <c:v>-105.59134199999949</c:v>
                </c:pt>
                <c:pt idx="34">
                  <c:v>-101.19283099999961</c:v>
                </c:pt>
                <c:pt idx="35">
                  <c:v>-121.25861399999962</c:v>
                </c:pt>
                <c:pt idx="36">
                  <c:v>-158.12977499999943</c:v>
                </c:pt>
                <c:pt idx="37">
                  <c:v>-203.99637199999938</c:v>
                </c:pt>
                <c:pt idx="38">
                  <c:v>-249.98413112235312</c:v>
                </c:pt>
                <c:pt idx="39">
                  <c:v>-292.3364412487856</c:v>
                </c:pt>
                <c:pt idx="40">
                  <c:v>-306.62003700104538</c:v>
                </c:pt>
                <c:pt idx="41">
                  <c:v>-280.4320572783804</c:v>
                </c:pt>
                <c:pt idx="42">
                  <c:v>-234.8256860347185</c:v>
                </c:pt>
                <c:pt idx="43">
                  <c:v>-187.92676858440814</c:v>
                </c:pt>
                <c:pt idx="44">
                  <c:v>-171.37347494739038</c:v>
                </c:pt>
                <c:pt idx="45">
                  <c:v>-173.65400797608277</c:v>
                </c:pt>
                <c:pt idx="46">
                  <c:v>-214.90136133906503</c:v>
                </c:pt>
                <c:pt idx="47">
                  <c:v>-285.94849118105049</c:v>
                </c:pt>
                <c:pt idx="48">
                  <c:v>-392.54910772258336</c:v>
                </c:pt>
                <c:pt idx="49">
                  <c:v>-529.48919408556571</c:v>
                </c:pt>
                <c:pt idx="50">
                  <c:v>-656.75736653633999</c:v>
                </c:pt>
                <c:pt idx="51">
                  <c:v>-781.11910737886683</c:v>
                </c:pt>
                <c:pt idx="52">
                  <c:v>-898.43292746284328</c:v>
                </c:pt>
                <c:pt idx="53">
                  <c:v>-991.71704571912073</c:v>
                </c:pt>
                <c:pt idx="54">
                  <c:v>-1068.9353268226448</c:v>
                </c:pt>
                <c:pt idx="55">
                  <c:v>-1138.1837147973135</c:v>
                </c:pt>
                <c:pt idx="56">
                  <c:v>-1194.5003039047276</c:v>
                </c:pt>
                <c:pt idx="57">
                  <c:v>-1267.3075522989996</c:v>
                </c:pt>
                <c:pt idx="58">
                  <c:v>-1327.6709404064138</c:v>
                </c:pt>
                <c:pt idx="59">
                  <c:v>-1463.4295539334316</c:v>
                </c:pt>
                <c:pt idx="60">
                  <c:v>-1613.1926468690051</c:v>
                </c:pt>
                <c:pt idx="61">
                  <c:v>-1751.5363809764194</c:v>
                </c:pt>
                <c:pt idx="62">
                  <c:v>-1874.2650892594397</c:v>
                </c:pt>
                <c:pt idx="63">
                  <c:v>-1999.2490392180471</c:v>
                </c:pt>
                <c:pt idx="64">
                  <c:v>-2093.4349843631589</c:v>
                </c:pt>
                <c:pt idx="65">
                  <c:v>-2150.6383289898754</c:v>
                </c:pt>
                <c:pt idx="66">
                  <c:v>-2176.0914339561859</c:v>
                </c:pt>
                <c:pt idx="67">
                  <c:v>-2187.388085592157</c:v>
                </c:pt>
                <c:pt idx="68">
                  <c:v>-2197.3755390493266</c:v>
                </c:pt>
                <c:pt idx="69">
                  <c:v>-2206.4186476852969</c:v>
                </c:pt>
                <c:pt idx="70">
                  <c:v>-2237.2186901424666</c:v>
                </c:pt>
                <c:pt idx="71">
                  <c:v>-2300.8999535996354</c:v>
                </c:pt>
                <c:pt idx="72">
                  <c:v>-2388.7259095932077</c:v>
                </c:pt>
                <c:pt idx="73">
                  <c:v>-2459.1120670503769</c:v>
                </c:pt>
                <c:pt idx="74">
                  <c:v>-2526.708822050377</c:v>
                </c:pt>
                <c:pt idx="75">
                  <c:v>-2595.2345210503768</c:v>
                </c:pt>
                <c:pt idx="76">
                  <c:v>-2656.0656460503765</c:v>
                </c:pt>
                <c:pt idx="77">
                  <c:v>-2694.7080620503766</c:v>
                </c:pt>
                <c:pt idx="78">
                  <c:v>-2705.7835660503765</c:v>
                </c:pt>
                <c:pt idx="79">
                  <c:v>-2713.5524220503767</c:v>
                </c:pt>
                <c:pt idx="80">
                  <c:v>-2718.345150050377</c:v>
                </c:pt>
                <c:pt idx="81">
                  <c:v>-2730.8032280503767</c:v>
                </c:pt>
                <c:pt idx="82">
                  <c:v>-2750.2957090503764</c:v>
                </c:pt>
                <c:pt idx="83">
                  <c:v>-2795.4864490503765</c:v>
                </c:pt>
                <c:pt idx="84">
                  <c:v>-2852.9211570503762</c:v>
                </c:pt>
                <c:pt idx="85">
                  <c:v>-2918.8444460503765</c:v>
                </c:pt>
                <c:pt idx="86">
                  <c:v>-2987.8068060503765</c:v>
                </c:pt>
                <c:pt idx="87">
                  <c:v>-3036.7410060503762</c:v>
                </c:pt>
                <c:pt idx="88">
                  <c:v>-3068.337587050376</c:v>
                </c:pt>
                <c:pt idx="89">
                  <c:v>-3084.2788260503758</c:v>
                </c:pt>
                <c:pt idx="90">
                  <c:v>-3100.4047780503761</c:v>
                </c:pt>
                <c:pt idx="91">
                  <c:v>-3109.0939280503762</c:v>
                </c:pt>
                <c:pt idx="92">
                  <c:v>-3114.4304750503766</c:v>
                </c:pt>
                <c:pt idx="93">
                  <c:v>-3128.4085590503769</c:v>
                </c:pt>
                <c:pt idx="94">
                  <c:v>-3138.7376750503768</c:v>
                </c:pt>
                <c:pt idx="95">
                  <c:v>-3192.8385070503768</c:v>
                </c:pt>
              </c:numCache>
            </c:numRef>
          </c:val>
        </c:ser>
        <c:dLbls/>
        <c:marker val="1"/>
        <c:axId val="136469888"/>
        <c:axId val="157754496"/>
      </c:lineChart>
      <c:dateAx>
        <c:axId val="136469888"/>
        <c:scaling>
          <c:orientation val="minMax"/>
        </c:scaling>
        <c:axPos val="b"/>
        <c:numFmt formatCode="mmm\-yy" sourceLinked="1"/>
        <c:tickLblPos val="nextTo"/>
        <c:crossAx val="157754496"/>
        <c:crosses val="autoZero"/>
        <c:auto val="1"/>
        <c:lblOffset val="100"/>
        <c:baseTimeUnit val="months"/>
      </c:dateAx>
      <c:valAx>
        <c:axId val="157754496"/>
        <c:scaling>
          <c:orientation val="minMax"/>
        </c:scaling>
        <c:axPos val="l"/>
        <c:majorGridlines/>
        <c:numFmt formatCode="#,##0" sourceLinked="1"/>
        <c:tickLblPos val="nextTo"/>
        <c:crossAx val="136469888"/>
        <c:crosses val="autoZero"/>
        <c:crossBetween val="between"/>
      </c:valAx>
    </c:plotArea>
    <c:plotVisOnly val="1"/>
    <c:dispBlanksAs val="gap"/>
  </c:chart>
  <c:printSettings>
    <c:headerFooter/>
    <c:pageMargins b="0.75000000000000266" l="0.70000000000000062" r="0.70000000000000062" t="0.75000000000000266"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US"/>
              <a:t>Total Annual</a:t>
            </a:r>
            <a:r>
              <a:rPr lang="en-US" baseline="0"/>
              <a:t> Reconciliations</a:t>
            </a:r>
            <a:endParaRPr lang="en-US"/>
          </a:p>
        </c:rich>
      </c:tx>
    </c:title>
    <c:plotArea>
      <c:layout/>
      <c:barChart>
        <c:barDir val="col"/>
        <c:grouping val="clustered"/>
        <c:ser>
          <c:idx val="0"/>
          <c:order val="0"/>
          <c:tx>
            <c:strRef>
              <c:f>'Statistical analysis'!$O$1</c:f>
              <c:strCache>
                <c:ptCount val="1"/>
                <c:pt idx="0">
                  <c:v>Total</c:v>
                </c:pt>
              </c:strCache>
            </c:strRef>
          </c:tx>
          <c:cat>
            <c:strRef>
              <c:f>'Statistical analysis'!$B$2:$B$8</c:f>
              <c:strCache>
                <c:ptCount val="7"/>
                <c:pt idx="0">
                  <c:v>2005-06</c:v>
                </c:pt>
                <c:pt idx="1">
                  <c:v>2006-07</c:v>
                </c:pt>
                <c:pt idx="2">
                  <c:v>2007-08</c:v>
                </c:pt>
                <c:pt idx="3">
                  <c:v>2008-09</c:v>
                </c:pt>
                <c:pt idx="4">
                  <c:v>2009-10</c:v>
                </c:pt>
                <c:pt idx="5">
                  <c:v>2010-11</c:v>
                </c:pt>
                <c:pt idx="6">
                  <c:v>2011-12</c:v>
                </c:pt>
              </c:strCache>
            </c:strRef>
          </c:cat>
          <c:val>
            <c:numRef>
              <c:f>'Statistical analysis'!$O$2:$O$9</c:f>
              <c:numCache>
                <c:formatCode>0</c:formatCode>
                <c:ptCount val="8"/>
                <c:pt idx="0">
                  <c:v>145.92368000000033</c:v>
                </c:pt>
                <c:pt idx="1">
                  <c:v>-239.94421299999999</c:v>
                </c:pt>
                <c:pt idx="2">
                  <c:v>-27.238080999999966</c:v>
                </c:pt>
                <c:pt idx="3">
                  <c:v>-164.68987718105086</c:v>
                </c:pt>
                <c:pt idx="4">
                  <c:v>-1177.4810627523811</c:v>
                </c:pt>
                <c:pt idx="5">
                  <c:v>-837.47039966620378</c:v>
                </c:pt>
                <c:pt idx="6">
                  <c:v>-494.58649545074104</c:v>
                </c:pt>
                <c:pt idx="7">
                  <c:v>-397.3520580000004</c:v>
                </c:pt>
              </c:numCache>
            </c:numRef>
          </c:val>
        </c:ser>
        <c:dLbls/>
        <c:axId val="157916544"/>
        <c:axId val="168809600"/>
      </c:barChart>
      <c:catAx>
        <c:axId val="157916544"/>
        <c:scaling>
          <c:orientation val="minMax"/>
        </c:scaling>
        <c:axPos val="b"/>
        <c:numFmt formatCode="General" sourceLinked="1"/>
        <c:tickLblPos val="nextTo"/>
        <c:crossAx val="168809600"/>
        <c:crosses val="autoZero"/>
        <c:auto val="1"/>
        <c:lblAlgn val="ctr"/>
        <c:lblOffset val="100"/>
      </c:catAx>
      <c:valAx>
        <c:axId val="168809600"/>
        <c:scaling>
          <c:orientation val="minMax"/>
        </c:scaling>
        <c:axPos val="l"/>
        <c:majorGridlines/>
        <c:numFmt formatCode="0" sourceLinked="1"/>
        <c:tickLblPos val="nextTo"/>
        <c:crossAx val="157916544"/>
        <c:crosses val="autoZero"/>
        <c:crossBetween val="between"/>
      </c:valAx>
    </c:plotArea>
    <c:plotVisOnly val="1"/>
    <c:dispBlanksAs val="gap"/>
  </c:chart>
  <c:printSettings>
    <c:headerFooter/>
    <c:pageMargins b="0.75000000000000244" l="0.70000000000000062" r="0.70000000000000062" t="0.75000000000000244" header="0.30000000000000032" footer="0.30000000000000032"/>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814293</xdr:colOff>
      <xdr:row>24</xdr:row>
      <xdr:rowOff>14942</xdr:rowOff>
    </xdr:from>
    <xdr:to>
      <xdr:col>7</xdr:col>
      <xdr:colOff>293593</xdr:colOff>
      <xdr:row>52</xdr:row>
      <xdr:rowOff>5418</xdr:rowOff>
    </xdr:to>
    <xdr:graphicFrame macro="">
      <xdr:nvGraphicFramePr>
        <xdr:cNvPr id="2"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61</xdr:row>
      <xdr:rowOff>0</xdr:rowOff>
    </xdr:from>
    <xdr:to>
      <xdr:col>9</xdr:col>
      <xdr:colOff>257736</xdr:colOff>
      <xdr:row>79</xdr:row>
      <xdr:rowOff>11206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56029</xdr:colOff>
      <xdr:row>30</xdr:row>
      <xdr:rowOff>89647</xdr:rowOff>
    </xdr:from>
    <xdr:to>
      <xdr:col>14</xdr:col>
      <xdr:colOff>240927</xdr:colOff>
      <xdr:row>48</xdr:row>
      <xdr:rowOff>11204</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0.bin"/><Relationship Id="rId4" Type="http://schemas.openxmlformats.org/officeDocument/2006/relationships/comments" Target="../comments1.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B8"/>
  <sheetViews>
    <sheetView workbookViewId="0"/>
  </sheetViews>
  <sheetFormatPr defaultRowHeight="12.75"/>
  <sheetData>
    <row r="1" spans="1:2">
      <c r="A1" t="s">
        <v>119</v>
      </c>
    </row>
    <row r="3" spans="1:2">
      <c r="A3" t="s">
        <v>118</v>
      </c>
    </row>
    <row r="4" spans="1:2">
      <c r="B4" t="s">
        <v>14</v>
      </c>
    </row>
    <row r="5" spans="1:2">
      <c r="B5" t="s">
        <v>34</v>
      </c>
    </row>
    <row r="7" spans="1:2">
      <c r="A7" t="s">
        <v>124</v>
      </c>
    </row>
    <row r="8" spans="1:2">
      <c r="B8" t="s">
        <v>35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sheetPr>
    <tabColor rgb="FFFFFF00"/>
  </sheetPr>
  <dimension ref="A1:CU87"/>
  <sheetViews>
    <sheetView zoomScale="85" zoomScaleNormal="85" workbookViewId="0">
      <selection activeCell="I28" sqref="I28"/>
    </sheetView>
  </sheetViews>
  <sheetFormatPr defaultRowHeight="12.75"/>
  <cols>
    <col min="1" max="1" width="36.5" customWidth="1"/>
    <col min="2" max="2" width="18" customWidth="1"/>
    <col min="3" max="14" width="10.25" customWidth="1"/>
    <col min="258" max="258" width="11.125" bestFit="1" customWidth="1"/>
    <col min="262" max="262" width="10.375" customWidth="1"/>
    <col min="265" max="265" width="10" customWidth="1"/>
    <col min="514" max="514" width="11.125" bestFit="1" customWidth="1"/>
    <col min="518" max="518" width="10.375" customWidth="1"/>
    <col min="521" max="521" width="10" customWidth="1"/>
    <col min="770" max="770" width="11.125" bestFit="1" customWidth="1"/>
    <col min="774" max="774" width="10.375" customWidth="1"/>
    <col min="777" max="777" width="10" customWidth="1"/>
    <col min="1026" max="1026" width="11.125" bestFit="1" customWidth="1"/>
    <col min="1030" max="1030" width="10.375" customWidth="1"/>
    <col min="1033" max="1033" width="10" customWidth="1"/>
    <col min="1282" max="1282" width="11.125" bestFit="1" customWidth="1"/>
    <col min="1286" max="1286" width="10.375" customWidth="1"/>
    <col min="1289" max="1289" width="10" customWidth="1"/>
    <col min="1538" max="1538" width="11.125" bestFit="1" customWidth="1"/>
    <col min="1542" max="1542" width="10.375" customWidth="1"/>
    <col min="1545" max="1545" width="10" customWidth="1"/>
    <col min="1794" max="1794" width="11.125" bestFit="1" customWidth="1"/>
    <col min="1798" max="1798" width="10.375" customWidth="1"/>
    <col min="1801" max="1801" width="10" customWidth="1"/>
    <col min="2050" max="2050" width="11.125" bestFit="1" customWidth="1"/>
    <col min="2054" max="2054" width="10.375" customWidth="1"/>
    <col min="2057" max="2057" width="10" customWidth="1"/>
    <col min="2306" max="2306" width="11.125" bestFit="1" customWidth="1"/>
    <col min="2310" max="2310" width="10.375" customWidth="1"/>
    <col min="2313" max="2313" width="10" customWidth="1"/>
    <col min="2562" max="2562" width="11.125" bestFit="1" customWidth="1"/>
    <col min="2566" max="2566" width="10.375" customWidth="1"/>
    <col min="2569" max="2569" width="10" customWidth="1"/>
    <col min="2818" max="2818" width="11.125" bestFit="1" customWidth="1"/>
    <col min="2822" max="2822" width="10.375" customWidth="1"/>
    <col min="2825" max="2825" width="10" customWidth="1"/>
    <col min="3074" max="3074" width="11.125" bestFit="1" customWidth="1"/>
    <col min="3078" max="3078" width="10.375" customWidth="1"/>
    <col min="3081" max="3081" width="10" customWidth="1"/>
    <col min="3330" max="3330" width="11.125" bestFit="1" customWidth="1"/>
    <col min="3334" max="3334" width="10.375" customWidth="1"/>
    <col min="3337" max="3337" width="10" customWidth="1"/>
    <col min="3586" max="3586" width="11.125" bestFit="1" customWidth="1"/>
    <col min="3590" max="3590" width="10.375" customWidth="1"/>
    <col min="3593" max="3593" width="10" customWidth="1"/>
    <col min="3842" max="3842" width="11.125" bestFit="1" customWidth="1"/>
    <col min="3846" max="3846" width="10.375" customWidth="1"/>
    <col min="3849" max="3849" width="10" customWidth="1"/>
    <col min="4098" max="4098" width="11.125" bestFit="1" customWidth="1"/>
    <col min="4102" max="4102" width="10.375" customWidth="1"/>
    <col min="4105" max="4105" width="10" customWidth="1"/>
    <col min="4354" max="4354" width="11.125" bestFit="1" customWidth="1"/>
    <col min="4358" max="4358" width="10.375" customWidth="1"/>
    <col min="4361" max="4361" width="10" customWidth="1"/>
    <col min="4610" max="4610" width="11.125" bestFit="1" customWidth="1"/>
    <col min="4614" max="4614" width="10.375" customWidth="1"/>
    <col min="4617" max="4617" width="10" customWidth="1"/>
    <col min="4866" max="4866" width="11.125" bestFit="1" customWidth="1"/>
    <col min="4870" max="4870" width="10.375" customWidth="1"/>
    <col min="4873" max="4873" width="10" customWidth="1"/>
    <col min="5122" max="5122" width="11.125" bestFit="1" customWidth="1"/>
    <col min="5126" max="5126" width="10.375" customWidth="1"/>
    <col min="5129" max="5129" width="10" customWidth="1"/>
    <col min="5378" max="5378" width="11.125" bestFit="1" customWidth="1"/>
    <col min="5382" max="5382" width="10.375" customWidth="1"/>
    <col min="5385" max="5385" width="10" customWidth="1"/>
    <col min="5634" max="5634" width="11.125" bestFit="1" customWidth="1"/>
    <col min="5638" max="5638" width="10.375" customWidth="1"/>
    <col min="5641" max="5641" width="10" customWidth="1"/>
    <col min="5890" max="5890" width="11.125" bestFit="1" customWidth="1"/>
    <col min="5894" max="5894" width="10.375" customWidth="1"/>
    <col min="5897" max="5897" width="10" customWidth="1"/>
    <col min="6146" max="6146" width="11.125" bestFit="1" customWidth="1"/>
    <col min="6150" max="6150" width="10.375" customWidth="1"/>
    <col min="6153" max="6153" width="10" customWidth="1"/>
    <col min="6402" max="6402" width="11.125" bestFit="1" customWidth="1"/>
    <col min="6406" max="6406" width="10.375" customWidth="1"/>
    <col min="6409" max="6409" width="10" customWidth="1"/>
    <col min="6658" max="6658" width="11.125" bestFit="1" customWidth="1"/>
    <col min="6662" max="6662" width="10.375" customWidth="1"/>
    <col min="6665" max="6665" width="10" customWidth="1"/>
    <col min="6914" max="6914" width="11.125" bestFit="1" customWidth="1"/>
    <col min="6918" max="6918" width="10.375" customWidth="1"/>
    <col min="6921" max="6921" width="10" customWidth="1"/>
    <col min="7170" max="7170" width="11.125" bestFit="1" customWidth="1"/>
    <col min="7174" max="7174" width="10.375" customWidth="1"/>
    <col min="7177" max="7177" width="10" customWidth="1"/>
    <col min="7426" max="7426" width="11.125" bestFit="1" customWidth="1"/>
    <col min="7430" max="7430" width="10.375" customWidth="1"/>
    <col min="7433" max="7433" width="10" customWidth="1"/>
    <col min="7682" max="7682" width="11.125" bestFit="1" customWidth="1"/>
    <col min="7686" max="7686" width="10.375" customWidth="1"/>
    <col min="7689" max="7689" width="10" customWidth="1"/>
    <col min="7938" max="7938" width="11.125" bestFit="1" customWidth="1"/>
    <col min="7942" max="7942" width="10.375" customWidth="1"/>
    <col min="7945" max="7945" width="10" customWidth="1"/>
    <col min="8194" max="8194" width="11.125" bestFit="1" customWidth="1"/>
    <col min="8198" max="8198" width="10.375" customWidth="1"/>
    <col min="8201" max="8201" width="10" customWidth="1"/>
    <col min="8450" max="8450" width="11.125" bestFit="1" customWidth="1"/>
    <col min="8454" max="8454" width="10.375" customWidth="1"/>
    <col min="8457" max="8457" width="10" customWidth="1"/>
    <col min="8706" max="8706" width="11.125" bestFit="1" customWidth="1"/>
    <col min="8710" max="8710" width="10.375" customWidth="1"/>
    <col min="8713" max="8713" width="10" customWidth="1"/>
    <col min="8962" max="8962" width="11.125" bestFit="1" customWidth="1"/>
    <col min="8966" max="8966" width="10.375" customWidth="1"/>
    <col min="8969" max="8969" width="10" customWidth="1"/>
    <col min="9218" max="9218" width="11.125" bestFit="1" customWidth="1"/>
    <col min="9222" max="9222" width="10.375" customWidth="1"/>
    <col min="9225" max="9225" width="10" customWidth="1"/>
    <col min="9474" max="9474" width="11.125" bestFit="1" customWidth="1"/>
    <col min="9478" max="9478" width="10.375" customWidth="1"/>
    <col min="9481" max="9481" width="10" customWidth="1"/>
    <col min="9730" max="9730" width="11.125" bestFit="1" customWidth="1"/>
    <col min="9734" max="9734" width="10.375" customWidth="1"/>
    <col min="9737" max="9737" width="10" customWidth="1"/>
    <col min="9986" max="9986" width="11.125" bestFit="1" customWidth="1"/>
    <col min="9990" max="9990" width="10.375" customWidth="1"/>
    <col min="9993" max="9993" width="10" customWidth="1"/>
    <col min="10242" max="10242" width="11.125" bestFit="1" customWidth="1"/>
    <col min="10246" max="10246" width="10.375" customWidth="1"/>
    <col min="10249" max="10249" width="10" customWidth="1"/>
    <col min="10498" max="10498" width="11.125" bestFit="1" customWidth="1"/>
    <col min="10502" max="10502" width="10.375" customWidth="1"/>
    <col min="10505" max="10505" width="10" customWidth="1"/>
    <col min="10754" max="10754" width="11.125" bestFit="1" customWidth="1"/>
    <col min="10758" max="10758" width="10.375" customWidth="1"/>
    <col min="10761" max="10761" width="10" customWidth="1"/>
    <col min="11010" max="11010" width="11.125" bestFit="1" customWidth="1"/>
    <col min="11014" max="11014" width="10.375" customWidth="1"/>
    <col min="11017" max="11017" width="10" customWidth="1"/>
    <col min="11266" max="11266" width="11.125" bestFit="1" customWidth="1"/>
    <col min="11270" max="11270" width="10.375" customWidth="1"/>
    <col min="11273" max="11273" width="10" customWidth="1"/>
    <col min="11522" max="11522" width="11.125" bestFit="1" customWidth="1"/>
    <col min="11526" max="11526" width="10.375" customWidth="1"/>
    <col min="11529" max="11529" width="10" customWidth="1"/>
    <col min="11778" max="11778" width="11.125" bestFit="1" customWidth="1"/>
    <col min="11782" max="11782" width="10.375" customWidth="1"/>
    <col min="11785" max="11785" width="10" customWidth="1"/>
    <col min="12034" max="12034" width="11.125" bestFit="1" customWidth="1"/>
    <col min="12038" max="12038" width="10.375" customWidth="1"/>
    <col min="12041" max="12041" width="10" customWidth="1"/>
    <col min="12290" max="12290" width="11.125" bestFit="1" customWidth="1"/>
    <col min="12294" max="12294" width="10.375" customWidth="1"/>
    <col min="12297" max="12297" width="10" customWidth="1"/>
    <col min="12546" max="12546" width="11.125" bestFit="1" customWidth="1"/>
    <col min="12550" max="12550" width="10.375" customWidth="1"/>
    <col min="12553" max="12553" width="10" customWidth="1"/>
    <col min="12802" max="12802" width="11.125" bestFit="1" customWidth="1"/>
    <col min="12806" max="12806" width="10.375" customWidth="1"/>
    <col min="12809" max="12809" width="10" customWidth="1"/>
    <col min="13058" max="13058" width="11.125" bestFit="1" customWidth="1"/>
    <col min="13062" max="13062" width="10.375" customWidth="1"/>
    <col min="13065" max="13065" width="10" customWidth="1"/>
    <col min="13314" max="13314" width="11.125" bestFit="1" customWidth="1"/>
    <col min="13318" max="13318" width="10.375" customWidth="1"/>
    <col min="13321" max="13321" width="10" customWidth="1"/>
    <col min="13570" max="13570" width="11.125" bestFit="1" customWidth="1"/>
    <col min="13574" max="13574" width="10.375" customWidth="1"/>
    <col min="13577" max="13577" width="10" customWidth="1"/>
    <col min="13826" max="13826" width="11.125" bestFit="1" customWidth="1"/>
    <col min="13830" max="13830" width="10.375" customWidth="1"/>
    <col min="13833" max="13833" width="10" customWidth="1"/>
    <col min="14082" max="14082" width="11.125" bestFit="1" customWidth="1"/>
    <col min="14086" max="14086" width="10.375" customWidth="1"/>
    <col min="14089" max="14089" width="10" customWidth="1"/>
    <col min="14338" max="14338" width="11.125" bestFit="1" customWidth="1"/>
    <col min="14342" max="14342" width="10.375" customWidth="1"/>
    <col min="14345" max="14345" width="10" customWidth="1"/>
    <col min="14594" max="14594" width="11.125" bestFit="1" customWidth="1"/>
    <col min="14598" max="14598" width="10.375" customWidth="1"/>
    <col min="14601" max="14601" width="10" customWidth="1"/>
    <col min="14850" max="14850" width="11.125" bestFit="1" customWidth="1"/>
    <col min="14854" max="14854" width="10.375" customWidth="1"/>
    <col min="14857" max="14857" width="10" customWidth="1"/>
    <col min="15106" max="15106" width="11.125" bestFit="1" customWidth="1"/>
    <col min="15110" max="15110" width="10.375" customWidth="1"/>
    <col min="15113" max="15113" width="10" customWidth="1"/>
    <col min="15362" max="15362" width="11.125" bestFit="1" customWidth="1"/>
    <col min="15366" max="15366" width="10.375" customWidth="1"/>
    <col min="15369" max="15369" width="10" customWidth="1"/>
    <col min="15618" max="15618" width="11.125" bestFit="1" customWidth="1"/>
    <col min="15622" max="15622" width="10.375" customWidth="1"/>
    <col min="15625" max="15625" width="10" customWidth="1"/>
    <col min="15874" max="15874" width="11.125" bestFit="1" customWidth="1"/>
    <col min="15878" max="15878" width="10.375" customWidth="1"/>
    <col min="15881" max="15881" width="10" customWidth="1"/>
    <col min="16130" max="16130" width="11.125" bestFit="1" customWidth="1"/>
    <col min="16134" max="16134" width="10.375" customWidth="1"/>
    <col min="16137" max="16137" width="10" customWidth="1"/>
  </cols>
  <sheetData>
    <row r="1" spans="1:99" ht="51" customHeight="1">
      <c r="A1" s="30" t="s">
        <v>36</v>
      </c>
      <c r="B1" s="31" t="s">
        <v>37</v>
      </c>
      <c r="C1" s="32" t="s">
        <v>38</v>
      </c>
      <c r="D1" s="32" t="s">
        <v>39</v>
      </c>
      <c r="E1" s="32" t="s">
        <v>40</v>
      </c>
      <c r="F1" s="32" t="s">
        <v>41</v>
      </c>
      <c r="G1" s="32" t="s">
        <v>42</v>
      </c>
      <c r="H1" s="32" t="s">
        <v>43</v>
      </c>
      <c r="I1" s="32" t="s">
        <v>44</v>
      </c>
      <c r="J1" s="32" t="s">
        <v>45</v>
      </c>
      <c r="K1" s="32" t="s">
        <v>46</v>
      </c>
      <c r="L1" s="32" t="s">
        <v>47</v>
      </c>
      <c r="M1" s="32" t="s">
        <v>48</v>
      </c>
      <c r="N1" s="32" t="s">
        <v>49</v>
      </c>
      <c r="O1" s="33" t="s">
        <v>50</v>
      </c>
      <c r="P1" s="34"/>
      <c r="Q1" s="34"/>
      <c r="R1" s="34"/>
      <c r="S1" s="34"/>
      <c r="T1" s="34"/>
      <c r="U1" s="34"/>
      <c r="V1" s="34"/>
      <c r="W1" s="34"/>
      <c r="X1" s="34"/>
      <c r="Y1" s="34"/>
      <c r="Z1" s="34"/>
      <c r="AA1" s="35"/>
      <c r="AB1" s="36"/>
      <c r="AC1" s="36"/>
      <c r="AD1" s="36"/>
      <c r="AE1" s="36"/>
      <c r="AF1" s="36"/>
      <c r="AG1" s="1"/>
      <c r="AH1" s="35"/>
      <c r="AI1" s="35"/>
      <c r="AJ1" s="35"/>
      <c r="AK1" s="35"/>
      <c r="AL1" s="35"/>
      <c r="AM1" s="35"/>
      <c r="AN1" s="35"/>
      <c r="AO1" s="35"/>
      <c r="AP1" s="35"/>
      <c r="AQ1" s="35"/>
      <c r="AR1" s="35"/>
      <c r="AS1" s="35"/>
      <c r="AT1" s="35"/>
      <c r="AU1" s="35"/>
      <c r="AV1" s="35"/>
      <c r="AW1" s="35"/>
      <c r="AX1" s="35"/>
      <c r="AY1" s="35"/>
      <c r="AZ1" s="35"/>
      <c r="BA1" s="35"/>
      <c r="BB1" s="35"/>
      <c r="BC1" s="35"/>
      <c r="BD1" s="35"/>
      <c r="BE1" s="35"/>
      <c r="BF1" s="35"/>
      <c r="BG1" s="35"/>
      <c r="BH1" s="35"/>
      <c r="BI1" s="35"/>
      <c r="BJ1" s="35"/>
      <c r="BK1" s="35"/>
      <c r="BL1" s="35"/>
      <c r="BM1" s="35"/>
      <c r="BN1" s="35"/>
      <c r="BO1" s="35"/>
      <c r="BP1" s="35"/>
      <c r="BQ1" s="35"/>
      <c r="BR1" s="35"/>
      <c r="BS1" s="35"/>
      <c r="BT1" s="35"/>
      <c r="BU1" s="35"/>
      <c r="BV1" s="35"/>
      <c r="BW1" s="35"/>
      <c r="BX1" s="35"/>
      <c r="BY1" s="35"/>
      <c r="BZ1" s="35"/>
      <c r="CA1" s="35"/>
      <c r="CB1" s="35"/>
      <c r="CC1" s="35"/>
      <c r="CD1" s="35"/>
      <c r="CE1" s="35"/>
      <c r="CF1" s="35"/>
      <c r="CG1" s="35"/>
      <c r="CH1" s="35"/>
      <c r="CI1" s="35"/>
      <c r="CJ1" s="35"/>
      <c r="CK1" s="35"/>
      <c r="CL1" s="35"/>
      <c r="CM1" s="35"/>
      <c r="CN1" s="35"/>
      <c r="CO1" s="35"/>
      <c r="CP1" s="35"/>
      <c r="CQ1" s="35"/>
      <c r="CR1" s="35"/>
      <c r="CS1" s="35"/>
      <c r="CT1" s="35"/>
      <c r="CU1" s="35"/>
    </row>
    <row r="2" spans="1:99">
      <c r="A2" s="35"/>
      <c r="B2" s="31" t="s">
        <v>9</v>
      </c>
      <c r="C2" s="37">
        <f>+'SF mapping'!D$35</f>
        <v>5.9753010000001723</v>
      </c>
      <c r="D2" s="37">
        <f>+'SF mapping'!E$35</f>
        <v>24.693585999999868</v>
      </c>
      <c r="E2" s="37">
        <f>+'SF mapping'!F$35</f>
        <v>16.590574000000288</v>
      </c>
      <c r="F2" s="37">
        <f>+'SF mapping'!G$35</f>
        <v>2.159610000000157</v>
      </c>
      <c r="G2" s="37">
        <f>+'SF mapping'!H$35</f>
        <v>5.875182999999879</v>
      </c>
      <c r="H2" s="37">
        <f>+'SF mapping'!I$35</f>
        <v>27.47706200000016</v>
      </c>
      <c r="I2" s="37">
        <f>+'SF mapping'!J$35</f>
        <v>27.484482999999955</v>
      </c>
      <c r="J2" s="37">
        <f>+'SF mapping'!K$35</f>
        <v>24.090918999999758</v>
      </c>
      <c r="K2" s="37">
        <f>+'SF mapping'!L$35</f>
        <v>51.083767999999509</v>
      </c>
      <c r="L2" s="37">
        <f>+'SF mapping'!M$35</f>
        <v>22.396901000000526</v>
      </c>
      <c r="M2" s="37">
        <f>+'SF mapping'!N$35</f>
        <v>-12.224619000000075</v>
      </c>
      <c r="N2" s="37">
        <f>+'SF mapping'!O$35</f>
        <v>-49.679087999999865</v>
      </c>
      <c r="O2" s="38">
        <f>SUM(C2:N2)</f>
        <v>145.92368000000033</v>
      </c>
      <c r="P2" s="39"/>
      <c r="Q2" s="39"/>
      <c r="R2" s="39"/>
      <c r="S2" s="39"/>
      <c r="T2" s="39"/>
      <c r="U2" s="39"/>
      <c r="V2" s="39"/>
      <c r="W2" s="39"/>
      <c r="X2" s="39"/>
      <c r="Y2" s="39"/>
      <c r="Z2" s="39"/>
      <c r="AA2" s="40"/>
      <c r="AB2" s="35"/>
      <c r="AC2" s="35"/>
      <c r="AD2" s="35"/>
      <c r="AE2" s="35"/>
      <c r="AF2" s="35"/>
      <c r="AG2" s="40"/>
      <c r="AH2" s="35"/>
      <c r="AI2" s="35"/>
      <c r="AJ2" s="35"/>
      <c r="AK2" s="35"/>
      <c r="AL2" s="35"/>
      <c r="AM2" s="35"/>
      <c r="AN2" s="35"/>
      <c r="AO2" s="35"/>
      <c r="AP2" s="35"/>
      <c r="AQ2" s="35"/>
      <c r="AR2" s="35"/>
      <c r="AS2" s="35"/>
      <c r="AT2" s="35"/>
      <c r="AU2" s="35"/>
      <c r="AV2" s="35"/>
      <c r="AW2" s="35"/>
      <c r="AX2" s="35"/>
      <c r="AY2" s="35"/>
      <c r="AZ2" s="35"/>
      <c r="BA2" s="35"/>
      <c r="BB2" s="35"/>
      <c r="BC2" s="35"/>
      <c r="BD2" s="35"/>
      <c r="BE2" s="35"/>
      <c r="BF2" s="35"/>
      <c r="BG2" s="35"/>
      <c r="BH2" s="35"/>
      <c r="BI2" s="35"/>
      <c r="BJ2" s="35"/>
      <c r="BK2" s="35"/>
      <c r="BL2" s="35"/>
      <c r="BM2" s="35"/>
      <c r="BN2" s="35"/>
      <c r="BO2" s="35"/>
      <c r="BP2" s="35"/>
      <c r="BQ2" s="35"/>
      <c r="BR2" s="35"/>
      <c r="BS2" s="35"/>
      <c r="BT2" s="35"/>
      <c r="BU2" s="35"/>
      <c r="BV2" s="35"/>
      <c r="BW2" s="35"/>
      <c r="BX2" s="35"/>
      <c r="BY2" s="35"/>
      <c r="BZ2" s="35"/>
      <c r="CA2" s="35"/>
      <c r="CB2" s="35"/>
      <c r="CC2" s="35"/>
      <c r="CD2" s="35"/>
      <c r="CE2" s="35"/>
      <c r="CF2" s="35"/>
      <c r="CG2" s="35"/>
      <c r="CH2" s="35"/>
      <c r="CI2" s="35"/>
      <c r="CJ2" s="35"/>
      <c r="CK2" s="35"/>
      <c r="CL2" s="35"/>
      <c r="CM2" s="35"/>
      <c r="CN2" s="35"/>
      <c r="CO2" s="35"/>
      <c r="CP2" s="35"/>
      <c r="CQ2" s="35"/>
      <c r="CR2" s="35"/>
      <c r="CS2" s="35"/>
      <c r="CT2" s="35"/>
      <c r="CU2" s="35"/>
    </row>
    <row r="3" spans="1:99">
      <c r="A3" s="35"/>
      <c r="B3" s="31" t="s">
        <v>10</v>
      </c>
      <c r="C3" s="37">
        <f>+'SF mapping'!P$35</f>
        <v>-49.078954999999951</v>
      </c>
      <c r="D3" s="37">
        <f>+'SF mapping'!Q$35</f>
        <v>-35.754860000000008</v>
      </c>
      <c r="E3" s="37">
        <f>+'SF mapping'!R$35</f>
        <v>-29.498750999999857</v>
      </c>
      <c r="F3" s="37">
        <f>+'SF mapping'!S$35</f>
        <v>-31.629474000000073</v>
      </c>
      <c r="G3" s="37">
        <f>+'SF mapping'!T$35</f>
        <v>-13.380361999999877</v>
      </c>
      <c r="H3" s="37">
        <f>+'SF mapping'!U$35</f>
        <v>8.0100809999999001</v>
      </c>
      <c r="I3" s="37">
        <f>+'SF mapping'!V$35</f>
        <v>6.392957000000024</v>
      </c>
      <c r="J3" s="37">
        <f>+'SF mapping'!W$35</f>
        <v>11.833537999999407</v>
      </c>
      <c r="K3" s="37">
        <f>+'SF mapping'!X$35</f>
        <v>0.92892500000061773</v>
      </c>
      <c r="L3" s="37">
        <f>+'SF mapping'!Y$35</f>
        <v>-15.12395000000015</v>
      </c>
      <c r="M3" s="37">
        <f>+'SF mapping'!Z$35</f>
        <v>-33.517352000000074</v>
      </c>
      <c r="N3" s="37">
        <f>+'SF mapping'!AA$35</f>
        <v>-59.126009999999951</v>
      </c>
      <c r="O3" s="38">
        <f t="shared" ref="O3:O9" si="0">SUM(C3:N3)</f>
        <v>-239.94421299999999</v>
      </c>
      <c r="P3" s="39"/>
      <c r="Q3" s="39"/>
      <c r="R3" s="39"/>
      <c r="S3" s="39"/>
      <c r="T3" s="39"/>
      <c r="U3" s="39"/>
      <c r="V3" s="39"/>
      <c r="W3" s="39"/>
      <c r="X3" s="39"/>
      <c r="Y3" s="39"/>
      <c r="Z3" s="39"/>
      <c r="AA3" s="40"/>
      <c r="AB3" s="35"/>
      <c r="AC3" s="35"/>
      <c r="AD3" s="35"/>
      <c r="AE3" s="35"/>
      <c r="AF3" s="35"/>
      <c r="AG3" s="40"/>
      <c r="AH3" s="35"/>
      <c r="AI3" s="35"/>
      <c r="AJ3" s="35"/>
      <c r="AK3" s="35"/>
      <c r="AL3" s="35"/>
      <c r="AM3" s="35"/>
      <c r="AN3" s="35"/>
      <c r="AO3" s="35"/>
      <c r="AP3" s="35"/>
      <c r="AQ3" s="35"/>
      <c r="AR3" s="35"/>
      <c r="AS3" s="35"/>
      <c r="AT3" s="35"/>
      <c r="AU3" s="35"/>
      <c r="AV3" s="35"/>
      <c r="AW3" s="35"/>
      <c r="AX3" s="35"/>
      <c r="AY3" s="35"/>
      <c r="AZ3" s="35"/>
      <c r="BA3" s="35"/>
      <c r="BB3" s="35"/>
      <c r="BC3" s="35"/>
      <c r="BD3" s="35"/>
      <c r="BE3" s="35"/>
      <c r="BF3" s="35"/>
      <c r="BG3" s="35"/>
      <c r="BH3" s="35"/>
      <c r="BI3" s="35"/>
      <c r="BJ3" s="35"/>
      <c r="BK3" s="35"/>
      <c r="BL3" s="35"/>
      <c r="BM3" s="35"/>
      <c r="BN3" s="35"/>
      <c r="BO3" s="35"/>
      <c r="BP3" s="35"/>
      <c r="BQ3" s="35"/>
      <c r="BR3" s="35"/>
      <c r="BS3" s="35"/>
      <c r="BT3" s="35"/>
      <c r="BU3" s="35"/>
      <c r="BV3" s="35"/>
      <c r="BW3" s="35"/>
      <c r="BX3" s="35"/>
      <c r="BY3" s="35"/>
      <c r="BZ3" s="35"/>
      <c r="CA3" s="35"/>
      <c r="CB3" s="35"/>
      <c r="CC3" s="35"/>
      <c r="CD3" s="35"/>
      <c r="CE3" s="35"/>
      <c r="CF3" s="35"/>
      <c r="CG3" s="35"/>
      <c r="CH3" s="35"/>
      <c r="CI3" s="35"/>
      <c r="CJ3" s="35"/>
      <c r="CK3" s="35"/>
      <c r="CL3" s="35"/>
      <c r="CM3" s="35"/>
      <c r="CN3" s="35"/>
      <c r="CO3" s="35"/>
      <c r="CP3" s="35"/>
      <c r="CQ3" s="35"/>
      <c r="CR3" s="35"/>
      <c r="CS3" s="35"/>
      <c r="CT3" s="35"/>
      <c r="CU3" s="35"/>
    </row>
    <row r="4" spans="1:99">
      <c r="A4" s="35"/>
      <c r="B4" s="31" t="s">
        <v>11</v>
      </c>
      <c r="C4" s="37">
        <f>+'SF mapping'!AB$35</f>
        <v>-52.939588999999842</v>
      </c>
      <c r="D4" s="37">
        <f>+'SF mapping'!AC$35</f>
        <v>-37.184213</v>
      </c>
      <c r="E4" s="37">
        <f>+'SF mapping'!AD$35</f>
        <v>-31.382946000000175</v>
      </c>
      <c r="F4" s="37">
        <f>+'SF mapping'!AE$35</f>
        <v>-32.857765999999856</v>
      </c>
      <c r="G4" s="37">
        <f>+'SF mapping'!AF$35</f>
        <v>-15.24426399999993</v>
      </c>
      <c r="H4" s="37">
        <f>+'SF mapping'!AG$35</f>
        <v>6.1310179999998127</v>
      </c>
      <c r="I4" s="37">
        <f>+'SF mapping'!AH$35</f>
        <v>40.897237000000359</v>
      </c>
      <c r="J4" s="37">
        <f>+'SF mapping'!AI$35</f>
        <v>42.897025000000212</v>
      </c>
      <c r="K4" s="37">
        <f>+'SF mapping'!AJ$35</f>
        <v>39.344801000000189</v>
      </c>
      <c r="L4" s="37">
        <f>+'SF mapping'!AK$35</f>
        <v>28.767887999999402</v>
      </c>
      <c r="M4" s="37">
        <f>+'SF mapping'!AL$35</f>
        <v>4.3985109999998713</v>
      </c>
      <c r="N4" s="37">
        <f>+'SF mapping'!AM$35</f>
        <v>-20.06578300000001</v>
      </c>
      <c r="O4" s="38">
        <f t="shared" si="0"/>
        <v>-27.238080999999966</v>
      </c>
      <c r="P4" s="39"/>
      <c r="Q4" s="39"/>
      <c r="R4" s="39"/>
      <c r="S4" s="39"/>
      <c r="T4" s="39"/>
      <c r="U4" s="39"/>
      <c r="V4" s="39"/>
      <c r="W4" s="39"/>
      <c r="X4" s="39"/>
      <c r="Y4" s="39"/>
      <c r="Z4" s="39"/>
      <c r="AA4" s="40"/>
      <c r="AB4" s="35"/>
      <c r="AC4" s="35"/>
      <c r="AD4" s="35"/>
      <c r="AE4" s="35"/>
      <c r="AF4" s="35"/>
      <c r="AG4" s="40"/>
      <c r="AH4" s="35"/>
      <c r="AI4" s="35"/>
      <c r="AJ4" s="35"/>
      <c r="AK4" s="35"/>
      <c r="AL4" s="35"/>
      <c r="AM4" s="35"/>
      <c r="AN4" s="35"/>
      <c r="AO4" s="35"/>
      <c r="AP4" s="35"/>
      <c r="AQ4" s="35"/>
      <c r="AR4" s="35"/>
      <c r="AS4" s="35"/>
      <c r="AT4" s="35"/>
      <c r="AU4" s="35"/>
      <c r="AV4" s="35"/>
      <c r="AW4" s="35"/>
      <c r="AX4" s="35"/>
      <c r="AY4" s="35"/>
      <c r="AZ4" s="35"/>
      <c r="BA4" s="35"/>
      <c r="BB4" s="35"/>
      <c r="BC4" s="35"/>
      <c r="BD4" s="35"/>
      <c r="BE4" s="35"/>
      <c r="BF4" s="35"/>
      <c r="BG4" s="35"/>
      <c r="BH4" s="35"/>
      <c r="BI4" s="35"/>
      <c r="BJ4" s="35"/>
      <c r="BK4" s="35"/>
      <c r="BL4" s="35"/>
      <c r="BM4" s="35"/>
      <c r="BN4" s="35"/>
      <c r="BO4" s="35"/>
      <c r="BP4" s="35"/>
      <c r="BQ4" s="35"/>
      <c r="BR4" s="35"/>
      <c r="BS4" s="35"/>
      <c r="BT4" s="35"/>
      <c r="BU4" s="35"/>
      <c r="BV4" s="35"/>
      <c r="BW4" s="35"/>
      <c r="BX4" s="35"/>
      <c r="BY4" s="35"/>
      <c r="BZ4" s="35"/>
      <c r="CA4" s="35"/>
      <c r="CB4" s="35"/>
      <c r="CC4" s="35"/>
      <c r="CD4" s="35"/>
      <c r="CE4" s="35"/>
      <c r="CF4" s="35"/>
      <c r="CG4" s="35"/>
      <c r="CH4" s="35"/>
      <c r="CI4" s="35"/>
      <c r="CJ4" s="35"/>
      <c r="CK4" s="35"/>
      <c r="CL4" s="35"/>
      <c r="CM4" s="35"/>
      <c r="CN4" s="35"/>
      <c r="CO4" s="35"/>
      <c r="CP4" s="35"/>
      <c r="CQ4" s="35"/>
      <c r="CR4" s="35"/>
      <c r="CS4" s="35"/>
      <c r="CT4" s="35"/>
      <c r="CU4" s="35"/>
    </row>
    <row r="5" spans="1:99">
      <c r="A5" s="35"/>
      <c r="B5" s="31" t="s">
        <v>12</v>
      </c>
      <c r="C5" s="37">
        <f>+'SF mapping'!AN$35</f>
        <v>-36.871160999999802</v>
      </c>
      <c r="D5" s="37">
        <f>+'SF mapping'!AO$35</f>
        <v>-45.866596999999956</v>
      </c>
      <c r="E5" s="37">
        <f>+'SF mapping'!AP$35</f>
        <v>-45.987759122353737</v>
      </c>
      <c r="F5" s="37">
        <f>+'SF mapping'!AQ$35</f>
        <v>-42.352310126432485</v>
      </c>
      <c r="G5" s="37">
        <f>+'SF mapping'!AR$35</f>
        <v>-14.283595752259771</v>
      </c>
      <c r="H5" s="37">
        <f>+'SF mapping'!AS$35</f>
        <v>26.187979722664977</v>
      </c>
      <c r="I5" s="37">
        <f>+'SF mapping'!AT$35</f>
        <v>45.606371243661897</v>
      </c>
      <c r="J5" s="37">
        <f>+'SF mapping'!AU$35</f>
        <v>46.898917450310364</v>
      </c>
      <c r="K5" s="37">
        <f>+'SF mapping'!AV$35</f>
        <v>16.553293637017759</v>
      </c>
      <c r="L5" s="37">
        <f>+'SF mapping'!AW$35</f>
        <v>-2.2805330286923891</v>
      </c>
      <c r="M5" s="37">
        <f>+'SF mapping'!AX$35</f>
        <v>-41.247353362982267</v>
      </c>
      <c r="N5" s="37">
        <f>+'SF mapping'!AY$35</f>
        <v>-71.047129841985452</v>
      </c>
      <c r="O5" s="38">
        <f t="shared" si="0"/>
        <v>-164.68987718105086</v>
      </c>
      <c r="P5" s="39"/>
      <c r="Q5" s="39"/>
      <c r="R5" s="39"/>
      <c r="S5" s="39"/>
      <c r="T5" s="39"/>
      <c r="U5" s="39"/>
      <c r="V5" s="39"/>
      <c r="W5" s="39"/>
      <c r="X5" s="39"/>
      <c r="Y5" s="39"/>
      <c r="Z5" s="39"/>
      <c r="AA5" s="40"/>
      <c r="AB5" s="35"/>
      <c r="AC5" s="35"/>
      <c r="AD5" s="35"/>
      <c r="AE5" s="35"/>
      <c r="AF5" s="35"/>
      <c r="AG5" s="40"/>
      <c r="AH5" s="35"/>
      <c r="AI5" s="35"/>
      <c r="AJ5" s="35"/>
      <c r="AK5" s="35"/>
      <c r="AL5" s="35"/>
      <c r="AM5" s="35"/>
      <c r="AN5" s="35"/>
      <c r="AO5" s="35"/>
      <c r="AP5" s="35"/>
      <c r="AQ5" s="35"/>
      <c r="AR5" s="35"/>
      <c r="AS5" s="35"/>
      <c r="AT5" s="35"/>
      <c r="AU5" s="35"/>
      <c r="AV5" s="35"/>
      <c r="AW5" s="35"/>
      <c r="AX5" s="35"/>
      <c r="AY5" s="35"/>
      <c r="AZ5" s="35"/>
      <c r="BA5" s="35"/>
      <c r="BB5" s="35"/>
      <c r="BC5" s="35"/>
      <c r="BD5" s="35"/>
      <c r="BE5" s="35"/>
      <c r="BF5" s="35"/>
      <c r="BG5" s="35"/>
      <c r="BH5" s="35"/>
      <c r="BI5" s="35"/>
      <c r="BJ5" s="35"/>
      <c r="BK5" s="35"/>
      <c r="BL5" s="35"/>
      <c r="BM5" s="35"/>
      <c r="BN5" s="35"/>
      <c r="BO5" s="35"/>
      <c r="BP5" s="35"/>
      <c r="BQ5" s="35"/>
      <c r="BR5" s="35"/>
      <c r="BS5" s="35"/>
      <c r="BT5" s="35"/>
      <c r="BU5" s="35"/>
      <c r="BV5" s="35"/>
      <c r="BW5" s="35"/>
      <c r="BX5" s="35"/>
      <c r="BY5" s="35"/>
      <c r="BZ5" s="35"/>
      <c r="CA5" s="35"/>
      <c r="CB5" s="35"/>
      <c r="CC5" s="35"/>
      <c r="CD5" s="35"/>
      <c r="CE5" s="35"/>
      <c r="CF5" s="35"/>
      <c r="CG5" s="35"/>
      <c r="CH5" s="35"/>
      <c r="CI5" s="35"/>
      <c r="CJ5" s="35"/>
      <c r="CK5" s="35"/>
      <c r="CL5" s="35"/>
      <c r="CM5" s="35"/>
      <c r="CN5" s="35"/>
      <c r="CO5" s="35"/>
      <c r="CP5" s="35"/>
      <c r="CQ5" s="35"/>
      <c r="CR5" s="35"/>
      <c r="CS5" s="35"/>
      <c r="CT5" s="35"/>
      <c r="CU5" s="35"/>
    </row>
    <row r="6" spans="1:99">
      <c r="A6" s="35"/>
      <c r="B6" s="31" t="s">
        <v>13</v>
      </c>
      <c r="C6" s="37">
        <f>+'SF mapping'!AZ$35</f>
        <v>-106.60061654153287</v>
      </c>
      <c r="D6" s="37">
        <f>+'SF mapping'!BA$35</f>
        <v>-136.94008636298236</v>
      </c>
      <c r="E6" s="37">
        <f>+'SF mapping'!BB$35</f>
        <v>-127.26817245077427</v>
      </c>
      <c r="F6" s="37">
        <f>+'SF mapping'!BC$35</f>
        <v>-124.36174084252684</v>
      </c>
      <c r="G6" s="37">
        <f>+'SF mapping'!BD$35</f>
        <v>-117.31382008397645</v>
      </c>
      <c r="H6" s="37">
        <f>+'SF mapping'!BE$35</f>
        <v>-93.284118256277452</v>
      </c>
      <c r="I6" s="37">
        <f>+'SF mapping'!BF$35</f>
        <v>-77.218281103524077</v>
      </c>
      <c r="J6" s="37">
        <f>+'SF mapping'!BG$35</f>
        <v>-69.248387974668731</v>
      </c>
      <c r="K6" s="37">
        <f>+'SF mapping'!BH$35</f>
        <v>-56.316589107414075</v>
      </c>
      <c r="L6" s="37">
        <f>+'SF mapping'!BI$35</f>
        <v>-72.807248394271937</v>
      </c>
      <c r="M6" s="37">
        <f>+'SF mapping'!BJ$35</f>
        <v>-60.363388107414266</v>
      </c>
      <c r="N6" s="37">
        <f>+'SF mapping'!BK$35</f>
        <v>-135.75861352701781</v>
      </c>
      <c r="O6" s="38">
        <f t="shared" si="0"/>
        <v>-1177.4810627523811</v>
      </c>
      <c r="P6" s="39"/>
      <c r="Q6" s="39"/>
      <c r="R6" s="39"/>
      <c r="S6" s="39"/>
      <c r="T6" s="39"/>
      <c r="U6" s="39"/>
      <c r="V6" s="39"/>
      <c r="W6" s="39"/>
      <c r="X6" s="39"/>
      <c r="Y6" s="39"/>
      <c r="Z6" s="39"/>
      <c r="AA6" s="40"/>
      <c r="AB6" s="35"/>
      <c r="AC6" s="35"/>
      <c r="AD6" s="35"/>
      <c r="AE6" s="35"/>
      <c r="AF6" s="35"/>
      <c r="AG6" s="40"/>
      <c r="AH6" s="35"/>
      <c r="AI6" s="35"/>
      <c r="AJ6" s="35"/>
      <c r="AK6" s="35"/>
      <c r="AL6" s="35"/>
      <c r="AM6" s="35"/>
      <c r="AN6" s="35"/>
      <c r="AO6" s="35"/>
      <c r="AP6" s="35"/>
      <c r="AQ6" s="35"/>
      <c r="AR6" s="35"/>
      <c r="AS6" s="35"/>
      <c r="AT6" s="35"/>
      <c r="AU6" s="35"/>
      <c r="AV6" s="35"/>
      <c r="AW6" s="35"/>
      <c r="AX6" s="35"/>
      <c r="AY6" s="35"/>
      <c r="AZ6" s="35"/>
      <c r="BA6" s="35"/>
      <c r="BB6" s="35"/>
      <c r="BC6" s="35"/>
      <c r="BD6" s="35"/>
      <c r="BE6" s="35"/>
      <c r="BF6" s="35"/>
      <c r="BG6" s="35"/>
      <c r="BH6" s="35"/>
      <c r="BI6" s="35"/>
      <c r="BJ6" s="35"/>
      <c r="BK6" s="35"/>
      <c r="BL6" s="35"/>
      <c r="BM6" s="35"/>
      <c r="BN6" s="35"/>
      <c r="BO6" s="35"/>
      <c r="BP6" s="35"/>
      <c r="BQ6" s="35"/>
      <c r="BR6" s="35"/>
      <c r="BS6" s="35"/>
      <c r="BT6" s="35"/>
      <c r="BU6" s="35"/>
      <c r="BV6" s="35"/>
      <c r="BW6" s="35"/>
      <c r="BX6" s="35"/>
      <c r="BY6" s="35"/>
      <c r="BZ6" s="35"/>
      <c r="CA6" s="35"/>
      <c r="CB6" s="35"/>
      <c r="CC6" s="35"/>
      <c r="CD6" s="35"/>
      <c r="CE6" s="35"/>
      <c r="CF6" s="35"/>
      <c r="CG6" s="35"/>
      <c r="CH6" s="35"/>
      <c r="CI6" s="35"/>
      <c r="CJ6" s="35"/>
      <c r="CK6" s="35"/>
      <c r="CL6" s="35"/>
      <c r="CM6" s="35"/>
      <c r="CN6" s="35"/>
      <c r="CO6" s="35"/>
      <c r="CP6" s="35"/>
      <c r="CQ6" s="35"/>
      <c r="CR6" s="35"/>
      <c r="CS6" s="35"/>
      <c r="CT6" s="35"/>
      <c r="CU6" s="35"/>
    </row>
    <row r="7" spans="1:99">
      <c r="A7" s="35"/>
      <c r="B7" s="31" t="s">
        <v>51</v>
      </c>
      <c r="C7" s="37">
        <f>+'SF mapping'!BL$35</f>
        <v>-149.76309293557347</v>
      </c>
      <c r="D7" s="37">
        <f>+'SF mapping'!BM$35</f>
        <v>-138.34373410741432</v>
      </c>
      <c r="E7" s="37">
        <f>+'SF mapping'!BN$35</f>
        <v>-122.7287082830203</v>
      </c>
      <c r="F7" s="37">
        <f>+'SF mapping'!BO$35</f>
        <v>-124.98394995860735</v>
      </c>
      <c r="G7" s="37">
        <f>+'SF mapping'!BP$35</f>
        <v>-94.185945145111873</v>
      </c>
      <c r="H7" s="37">
        <f>+'SF mapping'!BQ$35</f>
        <v>-57.203344626716444</v>
      </c>
      <c r="I7" s="37">
        <f>+'SF mapping'!BR$35</f>
        <v>-25.453104966310548</v>
      </c>
      <c r="J7" s="37">
        <f>+'SF mapping'!BS$35</f>
        <v>-11.296651635971102</v>
      </c>
      <c r="K7" s="37">
        <f>+'SF mapping'!BT$35</f>
        <v>-9.9874534571695222</v>
      </c>
      <c r="L7" s="37">
        <f>+'SF mapping'!BU$35</f>
        <v>-9.0431086359703841</v>
      </c>
      <c r="M7" s="37">
        <f>+'SF mapping'!BV$35</f>
        <v>-30.800042457169411</v>
      </c>
      <c r="N7" s="37">
        <f>+'SF mapping'!BW$35</f>
        <v>-63.681263457169052</v>
      </c>
      <c r="O7" s="38">
        <f t="shared" si="0"/>
        <v>-837.47039966620378</v>
      </c>
      <c r="P7" s="39"/>
      <c r="Q7" s="39"/>
      <c r="R7" s="39"/>
      <c r="S7" s="39"/>
      <c r="T7" s="39"/>
      <c r="U7" s="39"/>
      <c r="V7" s="39"/>
      <c r="W7" s="39"/>
      <c r="X7" s="39"/>
      <c r="Y7" s="39"/>
      <c r="Z7" s="39"/>
      <c r="AA7" s="40"/>
      <c r="AB7" s="35"/>
      <c r="AC7" s="35"/>
      <c r="AD7" s="35"/>
      <c r="AE7" s="35"/>
      <c r="AF7" s="35"/>
      <c r="AG7" s="40"/>
      <c r="AH7" s="35"/>
      <c r="AI7" s="35"/>
      <c r="AJ7" s="35"/>
      <c r="AK7" s="35"/>
      <c r="AL7" s="35"/>
      <c r="AM7" s="35"/>
      <c r="AN7" s="35"/>
      <c r="AO7" s="35"/>
      <c r="AP7" s="35"/>
      <c r="AQ7" s="35"/>
      <c r="AR7" s="35"/>
      <c r="AS7" s="35"/>
      <c r="AT7" s="35"/>
      <c r="AU7" s="35"/>
      <c r="AV7" s="35"/>
      <c r="AW7" s="35"/>
      <c r="AX7" s="35"/>
      <c r="AY7" s="35"/>
      <c r="AZ7" s="35"/>
      <c r="BA7" s="35"/>
      <c r="BB7" s="35"/>
      <c r="BC7" s="35"/>
      <c r="BD7" s="35"/>
      <c r="BE7" s="35"/>
      <c r="BF7" s="35"/>
      <c r="BG7" s="35"/>
      <c r="BH7" s="35"/>
      <c r="BI7" s="35"/>
      <c r="BJ7" s="35"/>
      <c r="BK7" s="35"/>
      <c r="BL7" s="35"/>
      <c r="BM7" s="35"/>
      <c r="BN7" s="35"/>
      <c r="BO7" s="35"/>
      <c r="BP7" s="35"/>
      <c r="BQ7" s="35"/>
      <c r="BR7" s="35"/>
      <c r="BS7" s="35"/>
      <c r="BT7" s="35"/>
      <c r="BU7" s="35"/>
      <c r="BV7" s="35"/>
      <c r="BW7" s="35"/>
      <c r="BX7" s="35"/>
      <c r="BY7" s="35"/>
      <c r="BZ7" s="35"/>
      <c r="CA7" s="35"/>
      <c r="CB7" s="35"/>
      <c r="CC7" s="35"/>
      <c r="CD7" s="35"/>
      <c r="CE7" s="35"/>
      <c r="CF7" s="35"/>
      <c r="CG7" s="35"/>
      <c r="CH7" s="35"/>
      <c r="CI7" s="35"/>
      <c r="CJ7" s="35"/>
      <c r="CK7" s="35"/>
      <c r="CL7" s="35"/>
      <c r="CM7" s="35"/>
      <c r="CN7" s="35"/>
      <c r="CO7" s="35"/>
      <c r="CP7" s="35"/>
      <c r="CQ7" s="35"/>
      <c r="CR7" s="35"/>
      <c r="CS7" s="35"/>
      <c r="CT7" s="35"/>
      <c r="CU7" s="35"/>
    </row>
    <row r="8" spans="1:99">
      <c r="A8" s="35"/>
      <c r="B8" s="31" t="s">
        <v>52</v>
      </c>
      <c r="C8" s="37">
        <f>+'SF mapping'!BX$35</f>
        <v>-87.825955993572279</v>
      </c>
      <c r="D8" s="37">
        <f>+'SF mapping'!BY$35</f>
        <v>-70.386157457169247</v>
      </c>
      <c r="E8" s="37">
        <f>+'SF mapping'!BZ$35</f>
        <v>-67.59675500000003</v>
      </c>
      <c r="F8" s="37">
        <f>+'SF mapping'!CA$35</f>
        <v>-68.525698999999804</v>
      </c>
      <c r="G8" s="37">
        <f>+'SF mapping'!CB$35</f>
        <v>-60.831124999999702</v>
      </c>
      <c r="H8" s="37">
        <f>+'SF mapping'!CC$35</f>
        <v>-38.642416000000139</v>
      </c>
      <c r="I8" s="37">
        <f>+'SF mapping'!CD$35</f>
        <v>-11.07550399999991</v>
      </c>
      <c r="J8" s="37">
        <f>+'SF mapping'!CE$35</f>
        <v>-7.7688560000001416</v>
      </c>
      <c r="K8" s="37">
        <f>+'SF mapping'!CF$35</f>
        <v>-4.792728000000352</v>
      </c>
      <c r="L8" s="37">
        <f>+'SF mapping'!CG$35</f>
        <v>-12.458077999999659</v>
      </c>
      <c r="M8" s="37">
        <f>+'SF mapping'!CH$35</f>
        <v>-19.492480999999771</v>
      </c>
      <c r="N8" s="37">
        <f>+'SF mapping'!CI$35</f>
        <v>-45.190740000000005</v>
      </c>
      <c r="O8" s="38">
        <f t="shared" si="0"/>
        <v>-494.58649545074104</v>
      </c>
      <c r="P8" s="39"/>
      <c r="Q8" s="39"/>
      <c r="R8" s="39"/>
      <c r="S8" s="39"/>
      <c r="T8" s="39"/>
      <c r="U8" s="39"/>
      <c r="V8" s="39"/>
      <c r="W8" s="39"/>
      <c r="X8" s="39"/>
      <c r="Y8" s="39"/>
      <c r="Z8" s="39"/>
      <c r="AA8" s="40"/>
      <c r="AB8" s="35"/>
      <c r="AC8" s="35"/>
      <c r="AD8" s="35"/>
      <c r="AE8" s="35"/>
      <c r="AF8" s="35"/>
      <c r="AG8" s="40"/>
      <c r="AH8" s="35"/>
      <c r="AI8" s="35"/>
      <c r="AJ8" s="35"/>
      <c r="AK8" s="35"/>
      <c r="AL8" s="35"/>
      <c r="AM8" s="35"/>
      <c r="AN8" s="35"/>
      <c r="AO8" s="35"/>
      <c r="AP8" s="35"/>
      <c r="AQ8" s="35"/>
      <c r="AR8" s="35"/>
      <c r="AS8" s="35"/>
      <c r="AT8" s="35"/>
      <c r="AU8" s="35"/>
      <c r="AV8" s="35"/>
      <c r="AW8" s="35"/>
      <c r="AX8" s="35"/>
      <c r="AY8" s="35"/>
      <c r="AZ8" s="35"/>
      <c r="BA8" s="35"/>
      <c r="BB8" s="35"/>
      <c r="BC8" s="35"/>
      <c r="BD8" s="35"/>
      <c r="BE8" s="35"/>
      <c r="BF8" s="35"/>
      <c r="BG8" s="35"/>
      <c r="BH8" s="35"/>
      <c r="BI8" s="35"/>
      <c r="BJ8" s="35"/>
      <c r="BK8" s="35"/>
      <c r="BL8" s="35"/>
      <c r="BM8" s="35"/>
      <c r="BN8" s="35"/>
      <c r="BO8" s="35"/>
      <c r="BP8" s="35"/>
      <c r="BQ8" s="35"/>
      <c r="BR8" s="35"/>
      <c r="BS8" s="35"/>
      <c r="BT8" s="35"/>
      <c r="BU8" s="35"/>
      <c r="BV8" s="35"/>
      <c r="BW8" s="35"/>
      <c r="BX8" s="35"/>
      <c r="BY8" s="35"/>
      <c r="BZ8" s="35"/>
      <c r="CA8" s="35"/>
      <c r="CB8" s="35"/>
      <c r="CC8" s="35"/>
      <c r="CD8" s="35"/>
      <c r="CE8" s="35"/>
      <c r="CF8" s="35"/>
      <c r="CG8" s="35"/>
      <c r="CH8" s="35"/>
      <c r="CI8" s="35"/>
      <c r="CJ8" s="35"/>
      <c r="CK8" s="35"/>
      <c r="CL8" s="35"/>
      <c r="CM8" s="35"/>
      <c r="CN8" s="35"/>
      <c r="CO8" s="35"/>
      <c r="CP8" s="35"/>
      <c r="CQ8" s="35"/>
      <c r="CR8" s="35"/>
      <c r="CS8" s="35"/>
      <c r="CT8" s="35"/>
      <c r="CU8" s="35"/>
    </row>
    <row r="9" spans="1:99">
      <c r="A9" s="35"/>
      <c r="B9" s="31" t="s">
        <v>53</v>
      </c>
      <c r="C9" s="37">
        <f>+'SF mapping'!CJ$35</f>
        <v>-57.434707999999773</v>
      </c>
      <c r="D9" s="37">
        <f>+'SF mapping'!CK$35</f>
        <v>-65.923289000000295</v>
      </c>
      <c r="E9" s="37">
        <f>+'SF mapping'!CL$35</f>
        <v>-68.96235999999999</v>
      </c>
      <c r="F9" s="37">
        <f>+'SF mapping'!CM$35</f>
        <v>-48.934199999999691</v>
      </c>
      <c r="G9" s="37">
        <f>+'SF mapping'!CN$35</f>
        <v>-31.596581000000015</v>
      </c>
      <c r="H9" s="37">
        <f>+'SF mapping'!CO$35</f>
        <v>-15.941238999999769</v>
      </c>
      <c r="I9" s="37">
        <f>+'SF mapping'!CP$35</f>
        <v>-16.125952000000098</v>
      </c>
      <c r="J9" s="37">
        <f>+'SF mapping'!CQ$35</f>
        <v>-8.6891500000001543</v>
      </c>
      <c r="K9" s="37">
        <f>+'SF mapping'!CR$35</f>
        <v>-5.336547000000337</v>
      </c>
      <c r="L9" s="37">
        <f>+'SF mapping'!CS$35</f>
        <v>-13.978084000000308</v>
      </c>
      <c r="M9" s="37">
        <f>+'SF mapping'!CT$35</f>
        <v>-10.329115999999885</v>
      </c>
      <c r="N9" s="37">
        <f>+'SF mapping'!CU$35</f>
        <v>-54.100832000000082</v>
      </c>
      <c r="O9" s="38">
        <f t="shared" si="0"/>
        <v>-397.3520580000004</v>
      </c>
      <c r="P9" s="39"/>
      <c r="Q9" s="39"/>
      <c r="R9" s="39"/>
      <c r="S9" s="39"/>
      <c r="T9" s="39"/>
      <c r="U9" s="39"/>
      <c r="V9" s="39"/>
      <c r="W9" s="39"/>
      <c r="X9" s="39"/>
      <c r="Y9" s="39"/>
      <c r="Z9" s="39"/>
      <c r="AA9" s="40"/>
      <c r="AB9" s="35"/>
      <c r="AC9" s="35"/>
      <c r="AD9" s="35"/>
      <c r="AE9" s="35"/>
      <c r="AF9" s="35"/>
      <c r="AG9" s="40"/>
      <c r="AH9" s="35"/>
      <c r="AI9" s="35"/>
      <c r="AJ9" s="35"/>
      <c r="AK9" s="35"/>
      <c r="AL9" s="35"/>
      <c r="AM9" s="35"/>
      <c r="AN9" s="35"/>
      <c r="AO9" s="35"/>
      <c r="AP9" s="35"/>
      <c r="AQ9" s="35"/>
      <c r="AR9" s="35"/>
      <c r="AS9" s="35"/>
      <c r="AT9" s="35"/>
      <c r="AU9" s="35"/>
      <c r="AV9" s="35"/>
      <c r="AW9" s="35"/>
      <c r="AX9" s="35"/>
      <c r="AY9" s="35"/>
      <c r="AZ9" s="35"/>
      <c r="BA9" s="35"/>
      <c r="BB9" s="35"/>
      <c r="BC9" s="35"/>
      <c r="BD9" s="35"/>
      <c r="BE9" s="35"/>
      <c r="BF9" s="35"/>
      <c r="BG9" s="35"/>
      <c r="BH9" s="35"/>
      <c r="BI9" s="35"/>
      <c r="BJ9" s="35"/>
      <c r="BK9" s="35"/>
      <c r="BL9" s="35"/>
      <c r="BM9" s="35"/>
      <c r="BN9" s="35"/>
      <c r="BO9" s="35"/>
      <c r="BP9" s="35"/>
      <c r="BQ9" s="35"/>
      <c r="BR9" s="35"/>
      <c r="BS9" s="35"/>
      <c r="BT9" s="35"/>
      <c r="BU9" s="35"/>
      <c r="BV9" s="35"/>
      <c r="BW9" s="35"/>
      <c r="BX9" s="35"/>
      <c r="BY9" s="35"/>
      <c r="BZ9" s="35"/>
      <c r="CA9" s="35"/>
      <c r="CB9" s="35"/>
      <c r="CC9" s="35"/>
      <c r="CD9" s="35"/>
      <c r="CE9" s="35"/>
      <c r="CF9" s="35"/>
      <c r="CG9" s="35"/>
      <c r="CH9" s="35"/>
      <c r="CI9" s="35"/>
      <c r="CJ9" s="35"/>
      <c r="CK9" s="35"/>
      <c r="CL9" s="35"/>
      <c r="CM9" s="35"/>
      <c r="CN9" s="35"/>
      <c r="CO9" s="35"/>
      <c r="CP9" s="35"/>
      <c r="CQ9" s="35"/>
      <c r="CR9" s="35"/>
      <c r="CS9" s="35"/>
      <c r="CT9" s="35"/>
      <c r="CU9" s="35"/>
    </row>
    <row r="10" spans="1:99">
      <c r="A10" s="35"/>
      <c r="B10" s="35"/>
      <c r="C10" s="35"/>
      <c r="D10" s="35"/>
      <c r="E10" s="35"/>
      <c r="F10" s="35"/>
      <c r="G10" s="35"/>
      <c r="H10" s="35"/>
      <c r="I10" s="35"/>
      <c r="J10" s="35"/>
      <c r="K10" s="35"/>
      <c r="L10" s="35"/>
      <c r="M10" s="35"/>
      <c r="N10" s="35"/>
      <c r="O10" s="35"/>
      <c r="P10" s="35"/>
      <c r="Q10" s="35"/>
      <c r="R10" s="35"/>
      <c r="S10" s="35"/>
      <c r="T10" s="35"/>
      <c r="U10" s="35"/>
      <c r="V10" s="35"/>
      <c r="W10" s="35"/>
      <c r="X10" s="35"/>
      <c r="Y10" s="35"/>
      <c r="Z10" s="35"/>
      <c r="AA10" s="35"/>
      <c r="AB10" s="35"/>
      <c r="AC10" s="35"/>
      <c r="AD10" s="35"/>
      <c r="AE10" s="35"/>
      <c r="AF10" s="35"/>
      <c r="AG10" s="35"/>
      <c r="AH10" s="35"/>
      <c r="AI10" s="35"/>
      <c r="AJ10" s="35"/>
      <c r="AK10" s="35"/>
      <c r="AL10" s="35"/>
      <c r="AM10" s="35"/>
      <c r="AN10" s="35"/>
      <c r="AO10" s="35"/>
      <c r="AP10" s="35"/>
      <c r="AQ10" s="35"/>
      <c r="AR10" s="35"/>
      <c r="AS10" s="35"/>
      <c r="AT10" s="35"/>
      <c r="AU10" s="35"/>
      <c r="AV10" s="35"/>
      <c r="AW10" s="35"/>
      <c r="AX10" s="35"/>
      <c r="AY10" s="35"/>
      <c r="AZ10" s="35"/>
      <c r="BA10" s="35"/>
      <c r="BB10" s="35"/>
      <c r="BC10" s="35"/>
      <c r="BD10" s="35"/>
      <c r="BE10" s="35"/>
      <c r="BF10" s="35"/>
      <c r="BG10" s="35"/>
      <c r="BH10" s="35"/>
      <c r="BI10" s="35"/>
      <c r="BJ10" s="35"/>
      <c r="BK10" s="35"/>
      <c r="BL10" s="35"/>
      <c r="BM10" s="35"/>
      <c r="BN10" s="35"/>
      <c r="BO10" s="35"/>
      <c r="BP10" s="35"/>
      <c r="BQ10" s="35"/>
      <c r="BR10" s="35"/>
      <c r="BS10" s="35"/>
      <c r="BT10" s="35"/>
      <c r="BU10" s="35"/>
      <c r="BV10" s="35"/>
      <c r="BW10" s="35"/>
      <c r="BX10" s="35"/>
      <c r="BY10" s="35"/>
      <c r="BZ10" s="35"/>
      <c r="CA10" s="35"/>
      <c r="CB10" s="35"/>
      <c r="CC10" s="35"/>
      <c r="CD10" s="35"/>
      <c r="CE10" s="35"/>
      <c r="CF10" s="35"/>
      <c r="CG10" s="35"/>
      <c r="CH10" s="35"/>
      <c r="CI10" s="35"/>
      <c r="CJ10" s="35"/>
      <c r="CK10" s="35"/>
      <c r="CL10" s="35"/>
      <c r="CM10" s="35"/>
      <c r="CN10" s="35"/>
      <c r="CO10" s="35"/>
      <c r="CP10" s="35"/>
      <c r="CQ10" s="35"/>
      <c r="CR10" s="35"/>
      <c r="CS10" s="35"/>
      <c r="CT10" s="35"/>
      <c r="CU10" s="35"/>
    </row>
    <row r="11" spans="1:99">
      <c r="A11" s="35"/>
      <c r="B11" s="11" t="s">
        <v>27</v>
      </c>
      <c r="C11" s="41"/>
      <c r="D11" s="42"/>
      <c r="E11" s="35"/>
      <c r="F11" s="35"/>
      <c r="G11" s="35"/>
      <c r="H11" s="35"/>
      <c r="I11" s="35"/>
      <c r="J11" s="35"/>
      <c r="K11" s="35"/>
      <c r="L11" s="35"/>
      <c r="M11" s="35"/>
      <c r="N11" s="35"/>
      <c r="O11" s="35"/>
      <c r="P11" s="35"/>
      <c r="Q11" s="43"/>
      <c r="R11" s="43"/>
      <c r="S11" s="43"/>
      <c r="T11" s="43"/>
      <c r="U11" s="43"/>
      <c r="V11" s="43"/>
      <c r="W11" s="35"/>
      <c r="X11" s="35"/>
      <c r="Y11" s="35"/>
      <c r="Z11" s="35"/>
      <c r="AA11" s="35"/>
      <c r="AB11" s="35"/>
      <c r="AC11" s="35"/>
      <c r="AD11" s="35"/>
      <c r="AE11" s="35"/>
      <c r="AF11" s="35"/>
      <c r="AG11" s="35"/>
      <c r="AH11" s="35"/>
      <c r="AI11" s="35"/>
      <c r="AJ11" s="35"/>
      <c r="AK11" s="35"/>
      <c r="AL11" s="35"/>
      <c r="AM11" s="35"/>
      <c r="AN11" s="35"/>
      <c r="AO11" s="35"/>
      <c r="AP11" s="35"/>
      <c r="AQ11" s="35"/>
      <c r="AR11" s="35"/>
      <c r="AS11" s="35"/>
      <c r="AT11" s="35"/>
      <c r="AU11" s="35"/>
      <c r="AV11" s="35"/>
      <c r="AW11" s="35"/>
      <c r="AX11" s="35"/>
      <c r="AY11" s="35"/>
      <c r="AZ11" s="35"/>
      <c r="BA11" s="35"/>
      <c r="BB11" s="35"/>
      <c r="BC11" s="35"/>
      <c r="BD11" s="35"/>
      <c r="BE11" s="35"/>
      <c r="BF11" s="35"/>
      <c r="BG11" s="35"/>
      <c r="BH11" s="35"/>
      <c r="BI11" s="35"/>
      <c r="BJ11" s="35"/>
      <c r="BK11" s="35"/>
      <c r="BL11" s="35"/>
      <c r="BM11" s="35"/>
      <c r="BN11" s="35"/>
      <c r="BO11" s="35"/>
      <c r="BP11" s="35"/>
      <c r="BQ11" s="35"/>
      <c r="BR11" s="35"/>
      <c r="BS11" s="35"/>
      <c r="BT11" s="35"/>
      <c r="BU11" s="35"/>
      <c r="BV11" s="35"/>
      <c r="BW11" s="35"/>
      <c r="BX11" s="35"/>
      <c r="BY11" s="35"/>
      <c r="BZ11" s="35"/>
      <c r="CA11" s="35"/>
      <c r="CB11" s="35"/>
      <c r="CC11" s="35"/>
      <c r="CD11" s="35"/>
      <c r="CE11" s="35"/>
      <c r="CF11" s="35"/>
      <c r="CG11" s="35"/>
      <c r="CH11" s="35"/>
      <c r="CI11" s="35"/>
      <c r="CJ11" s="35"/>
      <c r="CK11" s="35"/>
      <c r="CL11" s="35"/>
      <c r="CM11" s="35"/>
      <c r="CN11" s="35"/>
      <c r="CO11" s="35"/>
      <c r="CP11" s="35"/>
      <c r="CQ11" s="35"/>
      <c r="CR11" s="35"/>
      <c r="CS11" s="35"/>
      <c r="CT11" s="35"/>
      <c r="CU11" s="35"/>
    </row>
    <row r="12" spans="1:99">
      <c r="A12" s="35"/>
      <c r="B12" s="35"/>
      <c r="C12" s="35"/>
      <c r="D12" s="35"/>
      <c r="E12" s="35"/>
      <c r="F12" s="35"/>
      <c r="G12" s="35"/>
      <c r="H12" s="35"/>
      <c r="I12" s="35"/>
      <c r="J12" s="35"/>
      <c r="K12" s="35"/>
      <c r="L12" s="35"/>
      <c r="M12" s="35"/>
      <c r="N12" s="35"/>
      <c r="O12" s="35"/>
      <c r="P12" s="35"/>
      <c r="Q12" s="43"/>
      <c r="R12" s="43"/>
      <c r="S12" s="43"/>
      <c r="T12" s="43"/>
      <c r="U12" s="43"/>
      <c r="V12" s="43"/>
      <c r="W12" s="35"/>
      <c r="X12" s="35"/>
      <c r="Y12" s="35"/>
      <c r="Z12" s="35"/>
      <c r="AA12" s="35"/>
      <c r="AB12" s="35"/>
      <c r="AC12" s="35"/>
      <c r="AD12" s="35"/>
      <c r="AE12" s="35"/>
      <c r="AF12" s="35"/>
      <c r="AG12" s="35"/>
      <c r="AH12" s="35"/>
      <c r="AI12" s="35"/>
      <c r="AJ12" s="35"/>
      <c r="AK12" s="35"/>
      <c r="AL12" s="35"/>
      <c r="AM12" s="35"/>
      <c r="AN12" s="35"/>
      <c r="AO12" s="35"/>
      <c r="AP12" s="35"/>
      <c r="AQ12" s="35"/>
      <c r="AR12" s="35"/>
      <c r="AS12" s="35"/>
      <c r="AT12" s="35"/>
      <c r="AU12" s="35"/>
      <c r="AV12" s="35"/>
      <c r="AW12" s="35"/>
      <c r="AX12" s="35"/>
      <c r="AY12" s="35"/>
      <c r="AZ12" s="35"/>
      <c r="BA12" s="35"/>
      <c r="BB12" s="35"/>
      <c r="BC12" s="35"/>
      <c r="BD12" s="35"/>
      <c r="BE12" s="35"/>
      <c r="BF12" s="35"/>
      <c r="BG12" s="35"/>
      <c r="BH12" s="35"/>
      <c r="BI12" s="35"/>
      <c r="BJ12" s="35"/>
      <c r="BK12" s="35"/>
      <c r="BL12" s="35"/>
      <c r="BM12" s="35"/>
      <c r="BN12" s="35"/>
      <c r="BO12" s="35"/>
      <c r="BP12" s="35"/>
      <c r="BQ12" s="35"/>
      <c r="BR12" s="35"/>
      <c r="BS12" s="35"/>
      <c r="BT12" s="35"/>
      <c r="BU12" s="35"/>
      <c r="BV12" s="35"/>
      <c r="BW12" s="35"/>
      <c r="BX12" s="35"/>
      <c r="BY12" s="35"/>
      <c r="BZ12" s="35"/>
      <c r="CA12" s="35"/>
      <c r="CB12" s="35"/>
      <c r="CC12" s="35"/>
      <c r="CD12" s="35"/>
      <c r="CE12" s="35"/>
      <c r="CF12" s="35"/>
      <c r="CG12" s="35"/>
      <c r="CH12" s="35"/>
      <c r="CI12" s="35"/>
      <c r="CJ12" s="35"/>
      <c r="CK12" s="35"/>
      <c r="CL12" s="35"/>
      <c r="CM12" s="35"/>
      <c r="CN12" s="35"/>
      <c r="CO12" s="35"/>
      <c r="CP12" s="35"/>
      <c r="CQ12" s="35"/>
      <c r="CR12" s="35"/>
      <c r="CS12" s="35"/>
      <c r="CT12" s="35"/>
      <c r="CU12" s="35"/>
    </row>
    <row r="13" spans="1:99" ht="76.5">
      <c r="A13" s="30" t="s">
        <v>125</v>
      </c>
      <c r="B13" s="44"/>
      <c r="C13" s="45" t="s">
        <v>54</v>
      </c>
      <c r="D13" s="45" t="s">
        <v>55</v>
      </c>
      <c r="E13" s="46" t="s">
        <v>56</v>
      </c>
      <c r="F13" s="45" t="s">
        <v>57</v>
      </c>
      <c r="G13" s="45" t="s">
        <v>58</v>
      </c>
      <c r="H13" s="47" t="s">
        <v>59</v>
      </c>
      <c r="I13" s="48"/>
      <c r="J13" s="170" t="s">
        <v>60</v>
      </c>
      <c r="K13" s="171"/>
      <c r="L13" s="171"/>
      <c r="M13" s="171"/>
      <c r="N13" s="171"/>
      <c r="O13" s="172"/>
      <c r="P13" s="35"/>
      <c r="Q13" s="173"/>
      <c r="R13" s="173"/>
      <c r="S13" s="173"/>
      <c r="T13" s="173"/>
      <c r="U13" s="173"/>
      <c r="V13" s="173"/>
      <c r="W13" s="35"/>
      <c r="X13" s="35"/>
      <c r="Y13" s="35"/>
      <c r="Z13" s="35"/>
      <c r="AA13" s="35"/>
      <c r="AB13" s="35"/>
      <c r="AC13" s="35"/>
      <c r="AD13" s="35"/>
      <c r="AE13" s="35"/>
      <c r="AF13" s="35"/>
      <c r="AG13" s="35"/>
      <c r="AH13" s="35"/>
      <c r="AI13" s="35"/>
      <c r="AJ13" s="35"/>
      <c r="AK13" s="35"/>
      <c r="AL13" s="35"/>
      <c r="AM13" s="35"/>
      <c r="AN13" s="35"/>
      <c r="AO13" s="35"/>
      <c r="AP13" s="35"/>
      <c r="AQ13" s="35"/>
      <c r="AR13" s="35"/>
      <c r="AS13" s="35"/>
      <c r="AT13" s="35"/>
      <c r="AU13" s="35"/>
      <c r="AV13" s="35"/>
      <c r="AW13" s="35"/>
      <c r="AX13" s="35"/>
      <c r="AY13" s="35"/>
      <c r="AZ13" s="35"/>
      <c r="BA13" s="35"/>
      <c r="BB13" s="35"/>
      <c r="BC13" s="35"/>
      <c r="BD13" s="35"/>
      <c r="BE13" s="35"/>
      <c r="BF13" s="35"/>
      <c r="BG13" s="35"/>
      <c r="BH13" s="35"/>
      <c r="BI13" s="35"/>
      <c r="BJ13" s="35"/>
      <c r="BK13" s="35"/>
      <c r="BL13" s="35"/>
      <c r="BM13" s="35"/>
      <c r="BN13" s="35"/>
      <c r="BO13" s="35"/>
      <c r="BP13" s="35"/>
      <c r="BQ13" s="35"/>
      <c r="BR13" s="35"/>
      <c r="BS13" s="35"/>
      <c r="BT13" s="35"/>
      <c r="BU13" s="35"/>
      <c r="BV13" s="35"/>
      <c r="BW13" s="35"/>
      <c r="BX13" s="35"/>
      <c r="BY13" s="35"/>
      <c r="BZ13" s="35"/>
      <c r="CA13" s="35"/>
      <c r="CB13" s="35"/>
      <c r="CC13" s="35"/>
      <c r="CD13" s="35"/>
      <c r="CE13" s="35"/>
      <c r="CF13" s="35"/>
      <c r="CG13" s="35"/>
      <c r="CH13" s="35"/>
      <c r="CI13" s="35"/>
      <c r="CJ13" s="35"/>
      <c r="CK13" s="35"/>
      <c r="CL13" s="35"/>
      <c r="CM13" s="35"/>
      <c r="CN13" s="35"/>
      <c r="CO13" s="35"/>
      <c r="CP13" s="35"/>
      <c r="CQ13" s="35"/>
      <c r="CR13" s="35"/>
      <c r="CS13" s="35"/>
      <c r="CT13" s="35"/>
      <c r="CU13" s="35"/>
    </row>
    <row r="14" spans="1:99" ht="13.5" customHeight="1">
      <c r="A14" s="35"/>
      <c r="B14" s="49" t="s">
        <v>9</v>
      </c>
      <c r="C14" s="50">
        <f>AVERAGE($C2:$N2)</f>
        <v>12.160306666666694</v>
      </c>
      <c r="D14" s="51"/>
      <c r="E14" s="51"/>
      <c r="F14" s="51"/>
      <c r="G14" s="50">
        <f>$G$22</f>
        <v>-28.44306777805323</v>
      </c>
      <c r="H14" s="52">
        <f>$H$22</f>
        <v>16.528547312176126</v>
      </c>
      <c r="I14" s="40"/>
      <c r="J14" s="53" t="s">
        <v>61</v>
      </c>
      <c r="K14" s="54"/>
      <c r="L14" s="43"/>
      <c r="M14" s="55" t="str">
        <f>IF(C18&lt;G$22,"abnormally negative",IF(C18&gt;H$22,"abnormally positive","candidate for normal period"))</f>
        <v>abnormally negative</v>
      </c>
      <c r="N14" s="55"/>
      <c r="O14" s="56"/>
      <c r="P14" s="35"/>
      <c r="Q14" s="55"/>
      <c r="R14" s="55"/>
      <c r="S14" s="57"/>
      <c r="T14" s="55"/>
      <c r="U14" s="54"/>
      <c r="V14" s="57"/>
      <c r="W14" s="35"/>
      <c r="X14" s="35"/>
      <c r="Y14" s="35"/>
      <c r="Z14" s="35"/>
      <c r="AA14" s="35"/>
      <c r="AB14" s="35"/>
      <c r="AC14" s="35"/>
      <c r="AD14" s="35"/>
      <c r="AE14" s="35"/>
      <c r="AF14" s="35"/>
      <c r="AG14" s="35"/>
      <c r="AH14" s="35"/>
      <c r="AI14" s="35"/>
      <c r="AJ14" s="35"/>
      <c r="AK14" s="35"/>
      <c r="AL14" s="35"/>
      <c r="AM14" s="35"/>
      <c r="AN14" s="35"/>
      <c r="AO14" s="35"/>
      <c r="AP14" s="35"/>
      <c r="AQ14" s="35"/>
      <c r="AR14" s="35"/>
      <c r="AS14" s="35"/>
      <c r="AT14" s="35"/>
      <c r="AU14" s="35"/>
      <c r="AV14" s="35"/>
      <c r="AW14" s="35"/>
      <c r="AX14" s="35"/>
      <c r="AY14" s="35"/>
      <c r="AZ14" s="35"/>
      <c r="BA14" s="35"/>
      <c r="BB14" s="35"/>
      <c r="BC14" s="35"/>
      <c r="BD14" s="35"/>
      <c r="BE14" s="35"/>
      <c r="BF14" s="35"/>
      <c r="BG14" s="35"/>
      <c r="BH14" s="35"/>
      <c r="BI14" s="35"/>
      <c r="BJ14" s="35"/>
      <c r="BK14" s="35"/>
      <c r="BL14" s="35"/>
      <c r="BM14" s="35"/>
      <c r="BN14" s="35"/>
      <c r="BO14" s="35"/>
      <c r="BP14" s="35"/>
      <c r="BQ14" s="35"/>
      <c r="BR14" s="35"/>
      <c r="BS14" s="35"/>
      <c r="BT14" s="35"/>
      <c r="BU14" s="35"/>
      <c r="BV14" s="35"/>
      <c r="BW14" s="35"/>
      <c r="BX14" s="35"/>
      <c r="BY14" s="35"/>
      <c r="BZ14" s="35"/>
      <c r="CA14" s="35"/>
      <c r="CB14" s="35"/>
      <c r="CC14" s="35"/>
      <c r="CD14" s="35"/>
      <c r="CE14" s="35"/>
      <c r="CF14" s="35"/>
      <c r="CG14" s="35"/>
      <c r="CH14" s="35"/>
      <c r="CI14" s="35"/>
      <c r="CJ14" s="35"/>
      <c r="CK14" s="35"/>
      <c r="CL14" s="35"/>
      <c r="CM14" s="35"/>
      <c r="CN14" s="35"/>
      <c r="CO14" s="35"/>
      <c r="CP14" s="35"/>
      <c r="CQ14" s="35"/>
      <c r="CR14" s="35"/>
      <c r="CS14" s="35"/>
      <c r="CT14" s="35"/>
      <c r="CU14" s="35"/>
    </row>
    <row r="15" spans="1:99">
      <c r="A15" s="35"/>
      <c r="B15" s="49" t="s">
        <v>10</v>
      </c>
      <c r="C15" s="50">
        <f>AVERAGE($C3:$N3)</f>
        <v>-19.995351083333333</v>
      </c>
      <c r="D15" s="51"/>
      <c r="E15" s="51"/>
      <c r="F15" s="51"/>
      <c r="G15" s="50">
        <f t="shared" ref="G15:G21" si="1">$G$22</f>
        <v>-28.44306777805323</v>
      </c>
      <c r="H15" s="52">
        <f t="shared" ref="H15:H21" si="2">$H$22</f>
        <v>16.528547312176126</v>
      </c>
      <c r="I15" s="40"/>
      <c r="J15" s="53" t="s">
        <v>62</v>
      </c>
      <c r="K15" s="54"/>
      <c r="L15" s="43"/>
      <c r="M15" s="55" t="str">
        <f t="shared" ref="M15:M17" si="3">IF(C19&lt;G$22,"abnormally negative",IF(C19&gt;H$22,"abnormally positive","candidate for normal period"))</f>
        <v>abnormally negative</v>
      </c>
      <c r="N15" s="55"/>
      <c r="O15" s="56"/>
      <c r="P15" s="35"/>
      <c r="Q15" s="55"/>
      <c r="R15" s="55"/>
      <c r="S15" s="57"/>
      <c r="T15" s="55"/>
      <c r="U15" s="55"/>
      <c r="V15" s="57"/>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5"/>
      <c r="BK15" s="35"/>
      <c r="BL15" s="35"/>
      <c r="BM15" s="35"/>
      <c r="BN15" s="35"/>
      <c r="BO15" s="35"/>
      <c r="BP15" s="35"/>
      <c r="BQ15" s="35"/>
      <c r="BR15" s="35"/>
      <c r="BS15" s="35"/>
      <c r="BT15" s="35"/>
      <c r="BU15" s="35"/>
      <c r="BV15" s="35"/>
      <c r="BW15" s="35"/>
      <c r="BX15" s="35"/>
      <c r="BY15" s="35"/>
      <c r="BZ15" s="35"/>
      <c r="CA15" s="35"/>
      <c r="CB15" s="35"/>
      <c r="CC15" s="35"/>
      <c r="CD15" s="35"/>
      <c r="CE15" s="35"/>
      <c r="CF15" s="35"/>
      <c r="CG15" s="35"/>
      <c r="CH15" s="35"/>
      <c r="CI15" s="35"/>
      <c r="CJ15" s="35"/>
      <c r="CK15" s="35"/>
      <c r="CL15" s="35"/>
      <c r="CM15" s="35"/>
      <c r="CN15" s="35"/>
      <c r="CO15" s="35"/>
      <c r="CP15" s="35"/>
      <c r="CQ15" s="35"/>
      <c r="CR15" s="35"/>
      <c r="CS15" s="35"/>
      <c r="CT15" s="35"/>
      <c r="CU15" s="35"/>
    </row>
    <row r="16" spans="1:99">
      <c r="A16" s="35"/>
      <c r="B16" s="49" t="s">
        <v>11</v>
      </c>
      <c r="C16" s="50">
        <f>AVERAGE($C4:$N4)</f>
        <v>-2.2698400833333303</v>
      </c>
      <c r="D16" s="51"/>
      <c r="E16" s="51"/>
      <c r="F16" s="51"/>
      <c r="G16" s="50">
        <f t="shared" si="1"/>
        <v>-28.44306777805323</v>
      </c>
      <c r="H16" s="52">
        <f t="shared" si="2"/>
        <v>16.528547312176126</v>
      </c>
      <c r="I16" s="40"/>
      <c r="J16" s="53" t="s">
        <v>63</v>
      </c>
      <c r="K16" s="54"/>
      <c r="L16" s="43"/>
      <c r="M16" s="55" t="str">
        <f>IF(C20&lt;G$22,"abnormally negative",IF(C20&gt;H$22,"abnormally positive","candidate for normal period"))</f>
        <v>abnormally negative</v>
      </c>
      <c r="N16" s="55"/>
      <c r="O16" s="56"/>
      <c r="P16" s="35"/>
      <c r="Q16" s="55"/>
      <c r="R16" s="55"/>
      <c r="S16" s="57"/>
      <c r="T16" s="55"/>
      <c r="U16" s="55"/>
      <c r="V16" s="57"/>
      <c r="W16" s="35"/>
      <c r="X16" s="35"/>
      <c r="Y16" s="35"/>
      <c r="Z16" s="35"/>
      <c r="AA16" s="35"/>
      <c r="AB16" s="35"/>
      <c r="AC16" s="35"/>
      <c r="AD16" s="35"/>
      <c r="AE16" s="35"/>
      <c r="AF16" s="35"/>
      <c r="AG16" s="35"/>
      <c r="AH16" s="35"/>
      <c r="AI16" s="35"/>
      <c r="AJ16" s="35"/>
      <c r="AK16" s="35"/>
      <c r="AL16" s="35"/>
      <c r="AM16" s="35"/>
      <c r="AN16" s="35"/>
      <c r="AO16" s="35"/>
      <c r="AP16" s="35"/>
      <c r="AQ16" s="35"/>
      <c r="AR16" s="35"/>
      <c r="AS16" s="35"/>
      <c r="AT16" s="35"/>
      <c r="AU16" s="35"/>
      <c r="AV16" s="35"/>
      <c r="AW16" s="35"/>
      <c r="AX16" s="35"/>
      <c r="AY16" s="35"/>
      <c r="AZ16" s="35"/>
      <c r="BA16" s="35"/>
      <c r="BB16" s="35"/>
      <c r="BC16" s="35"/>
      <c r="BD16" s="35"/>
      <c r="BE16" s="35"/>
      <c r="BF16" s="35"/>
      <c r="BG16" s="35"/>
      <c r="BH16" s="35"/>
      <c r="BI16" s="35"/>
      <c r="BJ16" s="35"/>
      <c r="BK16" s="35"/>
      <c r="BL16" s="35"/>
      <c r="BM16" s="35"/>
      <c r="BN16" s="35"/>
      <c r="BO16" s="35"/>
      <c r="BP16" s="35"/>
      <c r="BQ16" s="35"/>
      <c r="BR16" s="35"/>
      <c r="BS16" s="35"/>
      <c r="BT16" s="35"/>
      <c r="BU16" s="35"/>
      <c r="BV16" s="35"/>
      <c r="BW16" s="35"/>
      <c r="BX16" s="35"/>
      <c r="BY16" s="35"/>
      <c r="BZ16" s="35"/>
      <c r="CA16" s="35"/>
      <c r="CB16" s="35"/>
      <c r="CC16" s="35"/>
      <c r="CD16" s="35"/>
      <c r="CE16" s="35"/>
      <c r="CF16" s="35"/>
      <c r="CG16" s="35"/>
      <c r="CH16" s="35"/>
      <c r="CI16" s="35"/>
      <c r="CJ16" s="35"/>
      <c r="CK16" s="35"/>
      <c r="CL16" s="35"/>
      <c r="CM16" s="35"/>
      <c r="CN16" s="35"/>
      <c r="CO16" s="35"/>
      <c r="CP16" s="35"/>
      <c r="CQ16" s="35"/>
      <c r="CR16" s="35"/>
      <c r="CS16" s="35"/>
      <c r="CT16" s="35"/>
      <c r="CU16" s="35"/>
    </row>
    <row r="17" spans="1:99">
      <c r="A17" s="35"/>
      <c r="B17" s="49" t="s">
        <v>12</v>
      </c>
      <c r="C17" s="50">
        <f>AVERAGE($C5:$N5)</f>
        <v>-13.724156431754238</v>
      </c>
      <c r="D17" s="51"/>
      <c r="E17" s="51"/>
      <c r="F17" s="51"/>
      <c r="G17" s="50">
        <f t="shared" si="1"/>
        <v>-28.44306777805323</v>
      </c>
      <c r="H17" s="52">
        <f t="shared" si="2"/>
        <v>16.528547312176126</v>
      </c>
      <c r="I17" s="40"/>
      <c r="J17" s="58" t="s">
        <v>64</v>
      </c>
      <c r="K17" s="59"/>
      <c r="L17" s="60"/>
      <c r="M17" s="61" t="str">
        <f t="shared" si="3"/>
        <v>abnormally negative</v>
      </c>
      <c r="N17" s="61"/>
      <c r="O17" s="62"/>
      <c r="P17" s="35"/>
      <c r="Q17" s="55"/>
      <c r="R17" s="55"/>
      <c r="S17" s="57"/>
      <c r="T17" s="55"/>
      <c r="U17" s="55"/>
      <c r="V17" s="57"/>
      <c r="W17" s="35"/>
      <c r="X17" s="35"/>
      <c r="Y17" s="35"/>
      <c r="Z17" s="35"/>
      <c r="AA17" s="35"/>
      <c r="AB17" s="35"/>
      <c r="AC17" s="35"/>
      <c r="AD17" s="35"/>
      <c r="AE17" s="35"/>
      <c r="AF17" s="35"/>
      <c r="AG17" s="35"/>
      <c r="AH17" s="35"/>
      <c r="AI17" s="35"/>
      <c r="AJ17" s="35"/>
      <c r="AK17" s="35"/>
      <c r="AL17" s="35"/>
      <c r="AM17" s="35"/>
      <c r="AN17" s="35"/>
      <c r="AO17" s="35"/>
      <c r="AP17" s="35"/>
      <c r="AQ17" s="35"/>
      <c r="AR17" s="35"/>
      <c r="AS17" s="35"/>
      <c r="AT17" s="35"/>
      <c r="AU17" s="35"/>
      <c r="AV17" s="35"/>
      <c r="AW17" s="35"/>
      <c r="AX17" s="35"/>
      <c r="AY17" s="35"/>
      <c r="AZ17" s="35"/>
      <c r="BA17" s="35"/>
      <c r="BB17" s="35"/>
      <c r="BC17" s="35"/>
      <c r="BD17" s="35"/>
      <c r="BE17" s="35"/>
      <c r="BF17" s="35"/>
      <c r="BG17" s="35"/>
      <c r="BH17" s="35"/>
      <c r="BI17" s="35"/>
      <c r="BJ17" s="35"/>
      <c r="BK17" s="35"/>
      <c r="BL17" s="35"/>
      <c r="BM17" s="35"/>
      <c r="BN17" s="35"/>
      <c r="BO17" s="35"/>
      <c r="BP17" s="35"/>
      <c r="BQ17" s="35"/>
      <c r="BR17" s="35"/>
      <c r="BS17" s="35"/>
      <c r="BT17" s="35"/>
      <c r="BU17" s="35"/>
      <c r="BV17" s="35"/>
      <c r="BW17" s="35"/>
      <c r="BX17" s="35"/>
      <c r="BY17" s="35"/>
      <c r="BZ17" s="35"/>
      <c r="CA17" s="35"/>
      <c r="CB17" s="35"/>
      <c r="CC17" s="35"/>
      <c r="CD17" s="35"/>
      <c r="CE17" s="35"/>
      <c r="CF17" s="35"/>
      <c r="CG17" s="35"/>
      <c r="CH17" s="35"/>
      <c r="CI17" s="35"/>
      <c r="CJ17" s="35"/>
      <c r="CK17" s="35"/>
      <c r="CL17" s="35"/>
      <c r="CM17" s="35"/>
      <c r="CN17" s="35"/>
      <c r="CO17" s="35"/>
      <c r="CP17" s="35"/>
      <c r="CQ17" s="35"/>
      <c r="CR17" s="35"/>
      <c r="CS17" s="35"/>
      <c r="CT17" s="35"/>
      <c r="CU17" s="35"/>
    </row>
    <row r="18" spans="1:99">
      <c r="A18" s="35"/>
      <c r="B18" s="49" t="s">
        <v>13</v>
      </c>
      <c r="C18" s="50">
        <f>AVERAGE($C6:$N6)</f>
        <v>-98.123421896031758</v>
      </c>
      <c r="D18" s="51"/>
      <c r="E18" s="51"/>
      <c r="F18" s="51"/>
      <c r="G18" s="50">
        <f t="shared" si="1"/>
        <v>-28.44306777805323</v>
      </c>
      <c r="H18" s="52">
        <f t="shared" si="2"/>
        <v>16.528547312176126</v>
      </c>
      <c r="I18" s="40"/>
      <c r="J18" s="35"/>
      <c r="K18" s="35"/>
      <c r="L18" s="35"/>
      <c r="M18" s="35"/>
      <c r="N18" s="35"/>
      <c r="O18" s="35"/>
      <c r="P18" s="35"/>
      <c r="Q18" s="55"/>
      <c r="R18" s="55"/>
      <c r="S18" s="55"/>
      <c r="T18" s="55"/>
      <c r="U18" s="55"/>
      <c r="V18" s="57"/>
      <c r="W18" s="35"/>
      <c r="X18" s="35"/>
      <c r="Y18" s="35"/>
      <c r="Z18" s="35"/>
      <c r="AA18" s="35"/>
      <c r="AB18" s="35"/>
      <c r="AC18" s="35"/>
      <c r="AD18" s="35"/>
      <c r="AE18" s="35"/>
      <c r="AF18" s="35"/>
      <c r="AG18" s="35"/>
      <c r="AH18" s="35"/>
      <c r="AI18" s="35"/>
      <c r="AJ18" s="35"/>
      <c r="AK18" s="35"/>
      <c r="AL18" s="35"/>
      <c r="AM18" s="35"/>
      <c r="AN18" s="35"/>
      <c r="AO18" s="35"/>
      <c r="AP18" s="35"/>
      <c r="AQ18" s="35"/>
      <c r="AR18" s="35"/>
      <c r="AS18" s="35"/>
      <c r="AT18" s="35"/>
      <c r="AU18" s="35"/>
      <c r="AV18" s="35"/>
      <c r="AW18" s="35"/>
      <c r="AX18" s="35"/>
      <c r="AY18" s="35"/>
      <c r="AZ18" s="35"/>
      <c r="BA18" s="35"/>
      <c r="BB18" s="35"/>
      <c r="BC18" s="35"/>
      <c r="BD18" s="35"/>
      <c r="BE18" s="35"/>
      <c r="BF18" s="35"/>
      <c r="BG18" s="35"/>
      <c r="BH18" s="35"/>
      <c r="BI18" s="35"/>
      <c r="BJ18" s="35"/>
      <c r="BK18" s="35"/>
      <c r="BL18" s="35"/>
      <c r="BM18" s="35"/>
      <c r="BN18" s="35"/>
      <c r="BO18" s="35"/>
      <c r="BP18" s="35"/>
      <c r="BQ18" s="35"/>
      <c r="BR18" s="35"/>
      <c r="BS18" s="35"/>
      <c r="BT18" s="35"/>
      <c r="BU18" s="35"/>
      <c r="BV18" s="35"/>
      <c r="BW18" s="35"/>
      <c r="BX18" s="35"/>
      <c r="BY18" s="35"/>
      <c r="BZ18" s="35"/>
      <c r="CA18" s="35"/>
      <c r="CB18" s="35"/>
      <c r="CC18" s="35"/>
      <c r="CD18" s="35"/>
      <c r="CE18" s="35"/>
      <c r="CF18" s="35"/>
      <c r="CG18" s="35"/>
      <c r="CH18" s="35"/>
      <c r="CI18" s="35"/>
      <c r="CJ18" s="35"/>
      <c r="CK18" s="35"/>
      <c r="CL18" s="35"/>
      <c r="CM18" s="35"/>
      <c r="CN18" s="35"/>
      <c r="CO18" s="35"/>
      <c r="CP18" s="35"/>
      <c r="CQ18" s="35"/>
      <c r="CR18" s="35"/>
      <c r="CS18" s="35"/>
      <c r="CT18" s="35"/>
      <c r="CU18" s="35"/>
    </row>
    <row r="19" spans="1:99">
      <c r="A19" s="35"/>
      <c r="B19" s="49" t="s">
        <v>51</v>
      </c>
      <c r="C19" s="50">
        <f t="shared" ref="C19:C20" si="4">AVERAGE($C7:$N7)</f>
        <v>-69.789199972183653</v>
      </c>
      <c r="D19" s="51"/>
      <c r="E19" s="51"/>
      <c r="F19" s="51"/>
      <c r="G19" s="50">
        <f t="shared" si="1"/>
        <v>-28.44306777805323</v>
      </c>
      <c r="H19" s="52">
        <f t="shared" si="2"/>
        <v>16.528547312176126</v>
      </c>
      <c r="I19" s="40"/>
      <c r="J19" s="35"/>
      <c r="K19" s="35"/>
      <c r="L19" s="35"/>
      <c r="M19" s="35"/>
      <c r="N19" s="35"/>
      <c r="O19" s="35"/>
      <c r="P19" s="35"/>
      <c r="Q19" s="55"/>
      <c r="R19" s="55"/>
      <c r="S19" s="55"/>
      <c r="T19" s="55"/>
      <c r="U19" s="55"/>
      <c r="V19" s="57"/>
      <c r="W19" s="35"/>
      <c r="X19" s="35"/>
      <c r="Y19" s="35"/>
      <c r="Z19" s="35"/>
      <c r="AA19" s="35"/>
      <c r="AB19" s="35"/>
      <c r="AC19" s="35"/>
      <c r="AD19" s="35"/>
      <c r="AE19" s="35"/>
      <c r="AF19" s="35"/>
      <c r="AG19" s="35"/>
      <c r="AH19" s="35"/>
      <c r="AI19" s="35"/>
      <c r="AJ19" s="35"/>
      <c r="AK19" s="35"/>
      <c r="AL19" s="35"/>
      <c r="AM19" s="35"/>
      <c r="AN19" s="35"/>
      <c r="AO19" s="35"/>
      <c r="AP19" s="35"/>
      <c r="AQ19" s="35"/>
      <c r="AR19" s="35"/>
      <c r="AS19" s="35"/>
      <c r="AT19" s="35"/>
      <c r="AU19" s="35"/>
      <c r="AV19" s="35"/>
      <c r="AW19" s="35"/>
      <c r="AX19" s="35"/>
      <c r="AY19" s="35"/>
      <c r="AZ19" s="35"/>
      <c r="BA19" s="35"/>
      <c r="BB19" s="35"/>
      <c r="BC19" s="35"/>
      <c r="BD19" s="35"/>
      <c r="BE19" s="35"/>
      <c r="BF19" s="35"/>
      <c r="BG19" s="35"/>
      <c r="BH19" s="35"/>
      <c r="BI19" s="35"/>
      <c r="BJ19" s="35"/>
      <c r="BK19" s="35"/>
      <c r="BL19" s="35"/>
      <c r="BM19" s="35"/>
      <c r="BN19" s="35"/>
      <c r="BO19" s="35"/>
      <c r="BP19" s="35"/>
      <c r="BQ19" s="35"/>
      <c r="BR19" s="35"/>
      <c r="BS19" s="35"/>
      <c r="BT19" s="35"/>
      <c r="BU19" s="35"/>
      <c r="BV19" s="35"/>
      <c r="BW19" s="35"/>
      <c r="BX19" s="35"/>
      <c r="BY19" s="35"/>
      <c r="BZ19" s="35"/>
      <c r="CA19" s="35"/>
      <c r="CB19" s="35"/>
      <c r="CC19" s="35"/>
      <c r="CD19" s="35"/>
      <c r="CE19" s="35"/>
      <c r="CF19" s="35"/>
      <c r="CG19" s="35"/>
      <c r="CH19" s="35"/>
      <c r="CI19" s="35"/>
      <c r="CJ19" s="35"/>
      <c r="CK19" s="35"/>
      <c r="CL19" s="35"/>
      <c r="CM19" s="35"/>
      <c r="CN19" s="35"/>
      <c r="CO19" s="35"/>
      <c r="CP19" s="35"/>
      <c r="CQ19" s="35"/>
      <c r="CR19" s="35"/>
      <c r="CS19" s="35"/>
      <c r="CT19" s="35"/>
      <c r="CU19" s="35"/>
    </row>
    <row r="20" spans="1:99">
      <c r="A20" s="35"/>
      <c r="B20" s="49" t="s">
        <v>52</v>
      </c>
      <c r="C20" s="50">
        <f t="shared" si="4"/>
        <v>-41.215541287561756</v>
      </c>
      <c r="D20" s="51"/>
      <c r="E20" s="51"/>
      <c r="F20" s="51"/>
      <c r="G20" s="50">
        <f t="shared" si="1"/>
        <v>-28.44306777805323</v>
      </c>
      <c r="H20" s="52">
        <f t="shared" si="2"/>
        <v>16.528547312176126</v>
      </c>
      <c r="I20" s="40"/>
      <c r="J20" s="35"/>
      <c r="K20" s="35"/>
      <c r="L20" s="35"/>
      <c r="M20" s="35"/>
      <c r="N20" s="35"/>
      <c r="O20" s="35"/>
      <c r="P20" s="35"/>
      <c r="Q20" s="55"/>
      <c r="R20" s="63"/>
      <c r="S20" s="63"/>
      <c r="T20" s="55"/>
      <c r="U20" s="63"/>
      <c r="V20" s="57"/>
      <c r="W20" s="35"/>
      <c r="X20" s="35"/>
      <c r="Y20" s="35"/>
      <c r="Z20" s="35"/>
      <c r="AA20" s="35"/>
      <c r="AB20" s="35"/>
      <c r="AC20" s="35"/>
      <c r="AD20" s="35"/>
      <c r="AE20" s="35"/>
      <c r="AF20" s="35"/>
      <c r="AG20" s="35"/>
      <c r="AH20" s="35"/>
      <c r="AI20" s="35"/>
      <c r="AJ20" s="35"/>
      <c r="AK20" s="35"/>
      <c r="AL20" s="35"/>
      <c r="AM20" s="35"/>
      <c r="AN20" s="35"/>
      <c r="AO20" s="35"/>
      <c r="AP20" s="35"/>
      <c r="AQ20" s="35"/>
      <c r="AR20" s="35"/>
      <c r="AS20" s="35"/>
      <c r="AT20" s="35"/>
      <c r="AU20" s="35"/>
      <c r="AV20" s="35"/>
      <c r="AW20" s="35"/>
      <c r="AX20" s="35"/>
      <c r="AY20" s="35"/>
      <c r="AZ20" s="35"/>
      <c r="BA20" s="35"/>
      <c r="BB20" s="35"/>
      <c r="BC20" s="35"/>
      <c r="BD20" s="35"/>
      <c r="BE20" s="35"/>
      <c r="BF20" s="35"/>
      <c r="BG20" s="35"/>
      <c r="BH20" s="35"/>
      <c r="BI20" s="35"/>
      <c r="BJ20" s="35"/>
      <c r="BK20" s="35"/>
      <c r="BL20" s="35"/>
      <c r="BM20" s="35"/>
      <c r="BN20" s="35"/>
      <c r="BO20" s="35"/>
      <c r="BP20" s="35"/>
      <c r="BQ20" s="35"/>
      <c r="BR20" s="35"/>
      <c r="BS20" s="35"/>
      <c r="BT20" s="35"/>
      <c r="BU20" s="35"/>
      <c r="BV20" s="35"/>
      <c r="BW20" s="35"/>
      <c r="BX20" s="35"/>
      <c r="BY20" s="35"/>
      <c r="BZ20" s="35"/>
      <c r="CA20" s="35"/>
      <c r="CB20" s="35"/>
      <c r="CC20" s="35"/>
      <c r="CD20" s="35"/>
      <c r="CE20" s="35"/>
      <c r="CF20" s="35"/>
      <c r="CG20" s="35"/>
      <c r="CH20" s="35"/>
      <c r="CI20" s="35"/>
      <c r="CJ20" s="35"/>
      <c r="CK20" s="35"/>
      <c r="CL20" s="35"/>
      <c r="CM20" s="35"/>
      <c r="CN20" s="35"/>
      <c r="CO20" s="35"/>
      <c r="CP20" s="35"/>
      <c r="CQ20" s="35"/>
      <c r="CR20" s="35"/>
      <c r="CS20" s="35"/>
      <c r="CT20" s="35"/>
      <c r="CU20" s="35"/>
    </row>
    <row r="21" spans="1:99">
      <c r="A21" s="35"/>
      <c r="B21" s="49" t="s">
        <v>53</v>
      </c>
      <c r="C21" s="50">
        <f>AVERAGE(C9:N9)</f>
        <v>-33.112671500000033</v>
      </c>
      <c r="D21" s="51"/>
      <c r="E21" s="51"/>
      <c r="F21" s="51"/>
      <c r="G21" s="50">
        <f t="shared" si="1"/>
        <v>-28.44306777805323</v>
      </c>
      <c r="H21" s="52">
        <f t="shared" si="2"/>
        <v>16.528547312176126</v>
      </c>
      <c r="I21" s="40"/>
      <c r="J21" s="35"/>
      <c r="K21" s="35"/>
      <c r="L21" s="35"/>
      <c r="M21" s="35"/>
      <c r="N21" s="35"/>
      <c r="O21" s="35"/>
      <c r="P21" s="25"/>
      <c r="Q21" s="55"/>
      <c r="R21" s="55"/>
      <c r="S21" s="55"/>
      <c r="T21" s="55"/>
      <c r="U21" s="57"/>
      <c r="V21" s="57"/>
      <c r="W21" s="35"/>
      <c r="X21" s="35"/>
      <c r="Y21" s="35"/>
      <c r="Z21" s="35"/>
      <c r="AA21" s="35"/>
      <c r="AB21" s="35"/>
      <c r="AC21" s="35"/>
      <c r="AD21" s="35"/>
      <c r="AE21" s="35"/>
      <c r="AF21" s="35"/>
      <c r="AG21" s="35"/>
      <c r="AH21" s="35"/>
      <c r="AI21" s="35"/>
      <c r="AJ21" s="35"/>
      <c r="AK21" s="35"/>
      <c r="AL21" s="35"/>
      <c r="AM21" s="35"/>
      <c r="AN21" s="35"/>
      <c r="AO21" s="35"/>
      <c r="AP21" s="35"/>
      <c r="AQ21" s="35"/>
      <c r="AR21" s="35"/>
      <c r="AS21" s="35"/>
      <c r="AT21" s="35"/>
      <c r="AU21" s="35"/>
      <c r="AV21" s="35"/>
      <c r="AW21" s="35"/>
      <c r="AX21" s="35"/>
      <c r="AY21" s="35"/>
      <c r="AZ21" s="35"/>
      <c r="BA21" s="35"/>
      <c r="BB21" s="35"/>
      <c r="BC21" s="35"/>
      <c r="BD21" s="35"/>
      <c r="BE21" s="35"/>
      <c r="BF21" s="35"/>
      <c r="BG21" s="35"/>
      <c r="BH21" s="35"/>
      <c r="BI21" s="35"/>
      <c r="BJ21" s="35"/>
      <c r="BK21" s="35"/>
      <c r="BL21" s="35"/>
      <c r="BM21" s="35"/>
      <c r="BN21" s="35"/>
      <c r="BO21" s="35"/>
      <c r="BP21" s="35"/>
      <c r="BQ21" s="35"/>
      <c r="BR21" s="35"/>
      <c r="BS21" s="35"/>
      <c r="BT21" s="35"/>
      <c r="BU21" s="35"/>
      <c r="BV21" s="35"/>
      <c r="BW21" s="35"/>
      <c r="BX21" s="35"/>
      <c r="BY21" s="35"/>
      <c r="BZ21" s="35"/>
      <c r="CA21" s="35"/>
      <c r="CB21" s="35"/>
      <c r="CC21" s="35"/>
      <c r="CD21" s="35"/>
      <c r="CE21" s="35"/>
      <c r="CF21" s="35"/>
      <c r="CG21" s="35"/>
      <c r="CH21" s="35"/>
      <c r="CI21" s="35"/>
      <c r="CJ21" s="35"/>
      <c r="CK21" s="35"/>
      <c r="CL21" s="35"/>
      <c r="CM21" s="35"/>
      <c r="CN21" s="35"/>
      <c r="CO21" s="35"/>
      <c r="CP21" s="35"/>
      <c r="CQ21" s="35"/>
      <c r="CR21" s="35"/>
      <c r="CS21" s="35"/>
      <c r="CT21" s="35"/>
      <c r="CU21" s="35"/>
    </row>
    <row r="22" spans="1:99" ht="25.5">
      <c r="A22" s="35"/>
      <c r="B22" s="145" t="s">
        <v>65</v>
      </c>
      <c r="C22" s="64">
        <f>AVERAGE(C14:C17)</f>
        <v>-5.9572602329385518</v>
      </c>
      <c r="D22" s="64">
        <f>STDEV(C14:C17)</f>
        <v>14.133128563868434</v>
      </c>
      <c r="E22" s="64">
        <f>COUNT(C14:C17)</f>
        <v>4</v>
      </c>
      <c r="F22" s="50">
        <f>3.182*(D22/SQRT(E22))</f>
        <v>22.485807545114678</v>
      </c>
      <c r="G22" s="50">
        <f t="shared" ref="G22" si="5">C22-F22</f>
        <v>-28.44306777805323</v>
      </c>
      <c r="H22" s="52">
        <f t="shared" ref="H22" si="6">C22+F22</f>
        <v>16.528547312176126</v>
      </c>
      <c r="I22" s="35"/>
      <c r="J22" s="65"/>
      <c r="K22" s="35"/>
      <c r="L22" s="35"/>
      <c r="M22" s="35"/>
      <c r="N22" s="35"/>
      <c r="O22" s="25"/>
      <c r="P22" s="35"/>
      <c r="Q22" s="35"/>
      <c r="R22" s="35"/>
      <c r="S22" s="35"/>
      <c r="T22" s="35"/>
      <c r="U22" s="35"/>
      <c r="V22" s="35"/>
      <c r="W22" s="35"/>
      <c r="X22" s="35"/>
      <c r="Y22" s="35"/>
      <c r="Z22" s="35"/>
      <c r="AA22" s="35"/>
      <c r="AB22" s="35"/>
      <c r="AC22" s="35"/>
      <c r="AD22" s="35"/>
      <c r="AE22" s="35"/>
      <c r="AF22" s="35"/>
      <c r="AG22" s="35"/>
      <c r="AH22" s="35"/>
      <c r="AI22" s="35"/>
      <c r="AJ22" s="35"/>
      <c r="AK22" s="35"/>
      <c r="AL22" s="35"/>
      <c r="AM22" s="35"/>
      <c r="AN22" s="35"/>
      <c r="AO22" s="35"/>
      <c r="AP22" s="35"/>
      <c r="AQ22" s="35"/>
      <c r="AR22" s="35"/>
      <c r="AS22" s="35"/>
      <c r="AT22" s="35"/>
      <c r="AU22" s="35"/>
      <c r="AV22" s="35"/>
      <c r="AW22" s="35"/>
      <c r="AX22" s="35"/>
      <c r="AY22" s="35"/>
      <c r="AZ22" s="35"/>
      <c r="BA22" s="35"/>
      <c r="BB22" s="35"/>
      <c r="BC22" s="35"/>
      <c r="BD22" s="35"/>
      <c r="BE22" s="35"/>
      <c r="BF22" s="35"/>
      <c r="BG22" s="35"/>
      <c r="BH22" s="35"/>
      <c r="BI22" s="35"/>
      <c r="BJ22" s="35"/>
      <c r="BK22" s="35"/>
      <c r="BL22" s="35"/>
      <c r="BM22" s="35"/>
      <c r="BN22" s="35"/>
      <c r="BO22" s="35"/>
      <c r="BP22" s="35"/>
      <c r="BQ22" s="35"/>
      <c r="BR22" s="35"/>
      <c r="BS22" s="35"/>
      <c r="BT22" s="35"/>
      <c r="BU22" s="35"/>
      <c r="BV22" s="35"/>
      <c r="BW22" s="35"/>
      <c r="BX22" s="35"/>
      <c r="BY22" s="35"/>
      <c r="BZ22" s="35"/>
      <c r="CA22" s="35"/>
      <c r="CB22" s="35"/>
      <c r="CC22" s="35"/>
      <c r="CD22" s="35"/>
      <c r="CE22" s="35"/>
      <c r="CF22" s="35"/>
      <c r="CG22" s="35"/>
      <c r="CH22" s="35"/>
      <c r="CI22" s="35"/>
      <c r="CJ22" s="35"/>
      <c r="CK22" s="35"/>
      <c r="CL22" s="35"/>
      <c r="CM22" s="35"/>
      <c r="CN22" s="35"/>
      <c r="CO22" s="35"/>
      <c r="CP22" s="35"/>
      <c r="CQ22" s="35"/>
      <c r="CR22" s="35"/>
      <c r="CS22" s="35"/>
      <c r="CT22" s="35"/>
      <c r="CU22" s="35"/>
    </row>
    <row r="23" spans="1:99">
      <c r="A23" s="35"/>
      <c r="B23" s="66"/>
      <c r="C23" s="60"/>
      <c r="D23" s="60"/>
      <c r="E23" s="60"/>
      <c r="F23" s="60"/>
      <c r="G23" s="60"/>
      <c r="H23" s="62"/>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35"/>
      <c r="AP23" s="35"/>
      <c r="AQ23" s="35"/>
      <c r="AR23" s="35"/>
      <c r="AS23" s="35"/>
      <c r="AT23" s="35"/>
      <c r="AU23" s="35"/>
      <c r="AV23" s="35"/>
      <c r="AW23" s="35"/>
      <c r="AX23" s="35"/>
      <c r="AY23" s="35"/>
      <c r="AZ23" s="35"/>
      <c r="BA23" s="35"/>
      <c r="BB23" s="35"/>
      <c r="BC23" s="35"/>
      <c r="BD23" s="35"/>
      <c r="BE23" s="35"/>
      <c r="BF23" s="35"/>
      <c r="BG23" s="35"/>
      <c r="BH23" s="35"/>
      <c r="BI23" s="35"/>
      <c r="BJ23" s="35"/>
      <c r="BK23" s="35"/>
      <c r="BL23" s="35"/>
      <c r="BM23" s="35"/>
      <c r="BN23" s="35"/>
      <c r="BO23" s="35"/>
      <c r="BP23" s="35"/>
      <c r="BQ23" s="35"/>
      <c r="BR23" s="35"/>
      <c r="BS23" s="35"/>
      <c r="BT23" s="35"/>
      <c r="BU23" s="35"/>
      <c r="BV23" s="35"/>
      <c r="BW23" s="35"/>
      <c r="BX23" s="35"/>
      <c r="BY23" s="35"/>
      <c r="BZ23" s="35"/>
      <c r="CA23" s="35"/>
      <c r="CB23" s="35"/>
      <c r="CC23" s="35"/>
      <c r="CD23" s="35"/>
      <c r="CE23" s="35"/>
      <c r="CF23" s="35"/>
      <c r="CG23" s="35"/>
      <c r="CH23" s="35"/>
      <c r="CI23" s="35"/>
      <c r="CJ23" s="35"/>
      <c r="CK23" s="35"/>
      <c r="CL23" s="35"/>
      <c r="CM23" s="35"/>
      <c r="CN23" s="35"/>
      <c r="CO23" s="35"/>
      <c r="CP23" s="35"/>
      <c r="CQ23" s="35"/>
      <c r="CR23" s="35"/>
      <c r="CS23" s="35"/>
      <c r="CT23" s="35"/>
      <c r="CU23" s="35"/>
    </row>
    <row r="24" spans="1:99">
      <c r="A24" s="35"/>
      <c r="B24" s="35"/>
      <c r="C24" s="35"/>
      <c r="D24" s="35"/>
      <c r="E24" s="35"/>
      <c r="F24" s="35"/>
      <c r="G24" s="35"/>
      <c r="H24" s="35"/>
      <c r="I24" s="35"/>
      <c r="J24" s="35"/>
      <c r="K24" s="35"/>
      <c r="L24" s="35"/>
      <c r="M24" s="35"/>
      <c r="N24" s="35"/>
      <c r="O24" s="35"/>
      <c r="P24" s="35"/>
      <c r="Q24" s="35"/>
      <c r="R24" s="35"/>
      <c r="S24" s="35"/>
      <c r="T24" s="35"/>
      <c r="U24" s="35"/>
      <c r="V24" s="35"/>
      <c r="W24" s="35"/>
      <c r="X24" s="35"/>
      <c r="Y24" s="35"/>
      <c r="Z24" s="35"/>
      <c r="AA24" s="35"/>
      <c r="AB24" s="35"/>
      <c r="AC24" s="35"/>
      <c r="AD24" s="35"/>
      <c r="AE24" s="35"/>
      <c r="AF24" s="35"/>
      <c r="AG24" s="35"/>
      <c r="AH24" s="35"/>
      <c r="AI24" s="35"/>
      <c r="AJ24" s="35"/>
      <c r="AK24" s="35"/>
      <c r="AL24" s="35"/>
      <c r="AM24" s="35"/>
      <c r="AN24" s="35"/>
      <c r="AO24" s="35"/>
      <c r="AP24" s="35"/>
      <c r="AQ24" s="35"/>
      <c r="AR24" s="35"/>
      <c r="AS24" s="35"/>
      <c r="AT24" s="35"/>
      <c r="AU24" s="35"/>
      <c r="AV24" s="35"/>
      <c r="AW24" s="35"/>
      <c r="AX24" s="35"/>
      <c r="AY24" s="35"/>
      <c r="AZ24" s="35"/>
      <c r="BA24" s="35"/>
      <c r="BB24" s="35"/>
      <c r="BC24" s="35"/>
      <c r="BD24" s="35"/>
      <c r="BE24" s="35"/>
      <c r="BF24" s="35"/>
      <c r="BG24" s="35"/>
      <c r="BH24" s="35"/>
      <c r="BI24" s="35"/>
      <c r="BJ24" s="35"/>
      <c r="BK24" s="35"/>
      <c r="BL24" s="35"/>
      <c r="BM24" s="35"/>
      <c r="BN24" s="35"/>
      <c r="BO24" s="35"/>
      <c r="BP24" s="35"/>
      <c r="BQ24" s="35"/>
      <c r="BR24" s="35"/>
      <c r="BS24" s="35"/>
      <c r="BT24" s="35"/>
      <c r="BU24" s="35"/>
      <c r="BV24" s="35"/>
      <c r="BW24" s="35"/>
      <c r="BX24" s="35"/>
      <c r="BY24" s="35"/>
      <c r="BZ24" s="35"/>
      <c r="CA24" s="35"/>
      <c r="CB24" s="35"/>
      <c r="CC24" s="35"/>
      <c r="CD24" s="35"/>
      <c r="CE24" s="35"/>
      <c r="CF24" s="35"/>
      <c r="CG24" s="35"/>
      <c r="CH24" s="35"/>
      <c r="CI24" s="35"/>
      <c r="CJ24" s="35"/>
      <c r="CK24" s="35"/>
      <c r="CL24" s="35"/>
      <c r="CM24" s="35"/>
      <c r="CN24" s="35"/>
      <c r="CO24" s="35"/>
      <c r="CP24" s="35"/>
      <c r="CQ24" s="35"/>
      <c r="CR24" s="35"/>
      <c r="CS24" s="35"/>
      <c r="CT24" s="35"/>
      <c r="CU24" s="35"/>
    </row>
    <row r="25" spans="1:99">
      <c r="A25" s="35"/>
      <c r="B25" s="35"/>
      <c r="C25" s="40"/>
      <c r="D25" s="40"/>
      <c r="E25" s="40"/>
      <c r="F25" s="40"/>
      <c r="G25" s="35"/>
      <c r="H25" s="35"/>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35"/>
      <c r="AI25" s="35"/>
      <c r="AJ25" s="35"/>
      <c r="AK25" s="35"/>
      <c r="AL25" s="35"/>
      <c r="AM25" s="35"/>
      <c r="AN25" s="35"/>
      <c r="AO25" s="35"/>
      <c r="AP25" s="35"/>
      <c r="AQ25" s="35"/>
      <c r="AR25" s="35"/>
      <c r="AS25" s="35"/>
      <c r="AT25" s="35"/>
      <c r="AU25" s="35"/>
      <c r="AV25" s="35"/>
      <c r="AW25" s="35"/>
      <c r="AX25" s="35"/>
      <c r="AY25" s="35"/>
      <c r="AZ25" s="35"/>
      <c r="BA25" s="35"/>
      <c r="BB25" s="35"/>
      <c r="BC25" s="35"/>
      <c r="BD25" s="35"/>
      <c r="BE25" s="35"/>
      <c r="BF25" s="35"/>
      <c r="BG25" s="35"/>
      <c r="BH25" s="35"/>
      <c r="BI25" s="35"/>
      <c r="BJ25" s="35"/>
      <c r="BK25" s="35"/>
      <c r="BL25" s="35"/>
      <c r="BM25" s="35"/>
      <c r="BN25" s="35"/>
      <c r="BO25" s="35"/>
      <c r="BP25" s="35"/>
      <c r="BQ25" s="35"/>
      <c r="BR25" s="35"/>
      <c r="BS25" s="35"/>
      <c r="BT25" s="35"/>
      <c r="BU25" s="35"/>
      <c r="BV25" s="35"/>
      <c r="BW25" s="35"/>
      <c r="BX25" s="35"/>
      <c r="BY25" s="35"/>
      <c r="BZ25" s="35"/>
      <c r="CA25" s="35"/>
      <c r="CB25" s="35"/>
      <c r="CC25" s="35"/>
      <c r="CD25" s="35"/>
      <c r="CE25" s="35"/>
      <c r="CF25" s="35"/>
      <c r="CG25" s="35"/>
      <c r="CH25" s="35"/>
      <c r="CI25" s="35"/>
      <c r="CJ25" s="35"/>
      <c r="CK25" s="35"/>
      <c r="CL25" s="35"/>
      <c r="CM25" s="35"/>
      <c r="CN25" s="35"/>
      <c r="CO25" s="35"/>
      <c r="CP25" s="35"/>
      <c r="CQ25" s="35"/>
      <c r="CR25" s="35"/>
      <c r="CS25" s="35"/>
      <c r="CT25" s="35"/>
      <c r="CU25" s="35"/>
    </row>
    <row r="26" spans="1:99">
      <c r="A26" s="35"/>
      <c r="B26" s="35"/>
      <c r="C26" s="40"/>
      <c r="D26" s="40"/>
      <c r="E26" s="40"/>
      <c r="F26" s="40"/>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5"/>
      <c r="AL26" s="35"/>
      <c r="AM26" s="35"/>
      <c r="AN26" s="35"/>
      <c r="AO26" s="35"/>
      <c r="AP26" s="35"/>
      <c r="AQ26" s="35"/>
      <c r="AR26" s="35"/>
      <c r="AS26" s="35"/>
      <c r="AT26" s="35"/>
      <c r="AU26" s="35"/>
      <c r="AV26" s="35"/>
      <c r="AW26" s="35"/>
      <c r="AX26" s="35"/>
      <c r="AY26" s="35"/>
      <c r="AZ26" s="35"/>
      <c r="BA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row>
    <row r="27" spans="1:99">
      <c r="A27" s="35"/>
      <c r="B27" s="35"/>
      <c r="C27" s="40"/>
      <c r="D27" s="40"/>
      <c r="E27" s="40"/>
      <c r="F27" s="40"/>
      <c r="G27" s="35"/>
      <c r="H27" s="35"/>
      <c r="I27" s="35"/>
      <c r="J27" s="35"/>
      <c r="K27" s="35"/>
      <c r="L27" s="35"/>
      <c r="M27" s="35"/>
      <c r="N27" s="35"/>
      <c r="O27" s="35"/>
      <c r="P27" s="35"/>
      <c r="Q27" s="35"/>
      <c r="R27" s="35"/>
      <c r="S27" s="35"/>
      <c r="T27" s="35"/>
      <c r="U27" s="35"/>
      <c r="V27" s="35"/>
      <c r="W27" s="35"/>
      <c r="X27" s="35"/>
      <c r="Y27" s="35"/>
      <c r="Z27" s="35"/>
      <c r="AA27" s="35"/>
      <c r="AB27" s="35"/>
      <c r="AC27" s="35"/>
      <c r="AD27" s="35"/>
      <c r="AE27" s="35"/>
      <c r="AF27" s="35"/>
      <c r="AG27" s="35"/>
      <c r="AH27" s="35"/>
      <c r="AI27" s="35"/>
      <c r="AJ27" s="35"/>
      <c r="AK27" s="35"/>
      <c r="AL27" s="35"/>
      <c r="AM27" s="35"/>
      <c r="AN27" s="35"/>
      <c r="AO27" s="35"/>
      <c r="AP27" s="35"/>
      <c r="AQ27" s="35"/>
      <c r="AR27" s="35"/>
      <c r="AS27" s="35"/>
      <c r="AT27" s="35"/>
      <c r="AU27" s="35"/>
      <c r="AV27" s="35"/>
      <c r="AW27" s="35"/>
      <c r="AX27" s="35"/>
      <c r="AY27" s="35"/>
      <c r="AZ27" s="35"/>
      <c r="BA27" s="35"/>
      <c r="BB27" s="35"/>
      <c r="BC27" s="35"/>
      <c r="BD27" s="35"/>
      <c r="BE27" s="35"/>
      <c r="BF27" s="35"/>
      <c r="BG27" s="35"/>
      <c r="BH27" s="35"/>
      <c r="BI27" s="35"/>
      <c r="BJ27" s="35"/>
      <c r="BK27" s="35"/>
      <c r="BL27" s="35"/>
      <c r="BM27" s="35"/>
      <c r="BN27" s="35"/>
      <c r="BO27" s="35"/>
      <c r="BP27" s="35"/>
      <c r="BQ27" s="35"/>
      <c r="BR27" s="35"/>
      <c r="BS27" s="35"/>
      <c r="BT27" s="35"/>
      <c r="BU27" s="35"/>
      <c r="BV27" s="35"/>
      <c r="BW27" s="35"/>
      <c r="BX27" s="35"/>
      <c r="BY27" s="35"/>
      <c r="BZ27" s="35"/>
      <c r="CA27" s="35"/>
      <c r="CB27" s="35"/>
      <c r="CC27" s="35"/>
      <c r="CD27" s="35"/>
      <c r="CE27" s="35"/>
      <c r="CF27" s="35"/>
      <c r="CG27" s="35"/>
      <c r="CH27" s="35"/>
      <c r="CI27" s="35"/>
      <c r="CJ27" s="35"/>
      <c r="CK27" s="35"/>
      <c r="CL27" s="35"/>
      <c r="CM27" s="35"/>
      <c r="CN27" s="35"/>
      <c r="CO27" s="35"/>
      <c r="CP27" s="35"/>
      <c r="CQ27" s="35"/>
      <c r="CR27" s="35"/>
      <c r="CS27" s="35"/>
      <c r="CT27" s="35"/>
      <c r="CU27" s="35"/>
    </row>
    <row r="28" spans="1:99">
      <c r="A28" s="35"/>
      <c r="B28" s="35"/>
      <c r="C28" s="40"/>
      <c r="D28" s="40"/>
      <c r="E28" s="40"/>
      <c r="F28" s="40"/>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G28" s="35"/>
      <c r="AH28" s="35"/>
      <c r="AI28" s="35"/>
      <c r="AJ28" s="35"/>
      <c r="AK28" s="35"/>
      <c r="AL28" s="35"/>
      <c r="AM28" s="35"/>
      <c r="AN28" s="35"/>
      <c r="AO28" s="35"/>
      <c r="AP28" s="35"/>
      <c r="AQ28" s="35"/>
      <c r="AR28" s="35"/>
      <c r="AS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row>
    <row r="29" spans="1:99">
      <c r="A29" s="35"/>
      <c r="B29" s="35"/>
      <c r="C29" s="40"/>
      <c r="D29" s="40"/>
      <c r="E29" s="40"/>
      <c r="F29" s="40"/>
      <c r="G29" s="35"/>
      <c r="H29" s="35"/>
      <c r="I29" s="35"/>
      <c r="J29" s="35"/>
      <c r="K29" s="35"/>
      <c r="L29" s="35"/>
      <c r="M29" s="35"/>
      <c r="N29" s="35"/>
      <c r="O29" s="35"/>
      <c r="P29" s="35"/>
      <c r="Q29" s="35"/>
      <c r="R29" s="35"/>
      <c r="S29" s="35"/>
      <c r="T29" s="35"/>
      <c r="U29" s="35"/>
      <c r="V29" s="35"/>
      <c r="W29" s="35"/>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5"/>
      <c r="BR29" s="35"/>
      <c r="BS29" s="35"/>
      <c r="BT29" s="35"/>
      <c r="BU29" s="35"/>
      <c r="BV29" s="35"/>
      <c r="BW29" s="35"/>
      <c r="BX29" s="35"/>
      <c r="BY29" s="35"/>
      <c r="BZ29" s="35"/>
      <c r="CA29" s="35"/>
      <c r="CB29" s="35"/>
      <c r="CC29" s="35"/>
      <c r="CD29" s="35"/>
      <c r="CE29" s="35"/>
      <c r="CF29" s="35"/>
      <c r="CG29" s="35"/>
      <c r="CH29" s="35"/>
      <c r="CI29" s="35"/>
      <c r="CJ29" s="35"/>
      <c r="CK29" s="35"/>
      <c r="CL29" s="35"/>
      <c r="CM29" s="35"/>
      <c r="CN29" s="35"/>
      <c r="CO29" s="35"/>
      <c r="CP29" s="35"/>
      <c r="CQ29" s="35"/>
      <c r="CR29" s="35"/>
      <c r="CS29" s="35"/>
      <c r="CT29" s="35"/>
      <c r="CU29" s="35"/>
    </row>
    <row r="30" spans="1:99">
      <c r="A30" s="35"/>
      <c r="B30" s="35"/>
      <c r="C30" s="43"/>
      <c r="D30" s="43"/>
      <c r="E30" s="41"/>
      <c r="F30" s="42"/>
      <c r="G30" s="35"/>
      <c r="H30" s="35"/>
      <c r="I30" s="35"/>
      <c r="J30" s="35"/>
      <c r="K30" s="35"/>
      <c r="L30" s="35"/>
      <c r="M30" s="35"/>
      <c r="N30" s="35"/>
      <c r="O30" s="35"/>
      <c r="P30" s="35"/>
      <c r="Q30" s="35"/>
      <c r="R30" s="35"/>
      <c r="S30" s="35"/>
      <c r="T30" s="35"/>
      <c r="U30" s="35"/>
      <c r="V30" s="35"/>
      <c r="W30" s="35"/>
      <c r="X30" s="35"/>
      <c r="Y30" s="35"/>
      <c r="Z30" s="35"/>
      <c r="AA30" s="35"/>
      <c r="AB30" s="35"/>
      <c r="AC30" s="35"/>
      <c r="AD30" s="35"/>
      <c r="AE30" s="35"/>
      <c r="AF30" s="35"/>
      <c r="AG30" s="35"/>
      <c r="AH30" s="35"/>
      <c r="AI30" s="35"/>
      <c r="AJ30" s="35"/>
      <c r="AK30" s="35"/>
      <c r="AL30" s="35"/>
      <c r="AM30" s="35"/>
      <c r="AN30" s="35"/>
      <c r="AO30" s="35"/>
      <c r="AP30" s="35"/>
      <c r="AQ30" s="35"/>
      <c r="AR30" s="35"/>
      <c r="AS30" s="35"/>
      <c r="AT30" s="35"/>
      <c r="AU30" s="35"/>
      <c r="AV30" s="35"/>
      <c r="AW30" s="35"/>
      <c r="AX30" s="35"/>
      <c r="AY30" s="35"/>
      <c r="AZ30" s="35"/>
      <c r="BA30" s="35"/>
      <c r="BB30" s="35"/>
      <c r="BC30" s="35"/>
      <c r="BD30" s="35"/>
      <c r="BE30" s="35"/>
      <c r="BF30" s="35"/>
      <c r="BG30" s="35"/>
      <c r="BH30" s="35"/>
      <c r="BI30" s="35"/>
      <c r="BJ30" s="35"/>
      <c r="BK30" s="35"/>
      <c r="BL30" s="35"/>
      <c r="BM30" s="35"/>
      <c r="BN30" s="35"/>
      <c r="BO30" s="35"/>
      <c r="BP30" s="35"/>
      <c r="BQ30" s="35"/>
      <c r="BR30" s="35"/>
      <c r="BS30" s="35"/>
      <c r="BT30" s="35"/>
      <c r="BU30" s="35"/>
      <c r="BV30" s="35"/>
      <c r="BW30" s="35"/>
      <c r="BX30" s="35"/>
      <c r="BY30" s="35"/>
      <c r="BZ30" s="35"/>
      <c r="CA30" s="35"/>
      <c r="CB30" s="35"/>
      <c r="CC30" s="35"/>
      <c r="CD30" s="35"/>
      <c r="CE30" s="35"/>
      <c r="CF30" s="35"/>
      <c r="CG30" s="35"/>
      <c r="CH30" s="35"/>
      <c r="CI30" s="35"/>
      <c r="CJ30" s="35"/>
      <c r="CK30" s="35"/>
      <c r="CL30" s="35"/>
      <c r="CM30" s="35"/>
      <c r="CN30" s="35"/>
      <c r="CO30" s="35"/>
      <c r="CP30" s="35"/>
      <c r="CQ30" s="35"/>
      <c r="CR30" s="35"/>
      <c r="CS30" s="35"/>
      <c r="CT30" s="35"/>
      <c r="CU30" s="35"/>
    </row>
    <row r="31" spans="1:99">
      <c r="A31" s="35"/>
      <c r="B31" s="35"/>
      <c r="C31" s="43"/>
      <c r="D31" s="43"/>
      <c r="E31" s="41"/>
      <c r="F31" s="42"/>
      <c r="G31" s="35"/>
      <c r="H31" s="35"/>
      <c r="I31" s="35"/>
      <c r="J31" s="35"/>
      <c r="K31" s="35"/>
      <c r="L31" s="35"/>
      <c r="M31" s="35"/>
      <c r="N31" s="35"/>
      <c r="O31" s="35"/>
      <c r="P31" s="35"/>
      <c r="Q31" s="35"/>
      <c r="R31" s="35"/>
      <c r="S31" s="35"/>
      <c r="T31" s="35"/>
      <c r="U31" s="35"/>
      <c r="V31" s="35"/>
      <c r="W31" s="35"/>
      <c r="X31" s="35"/>
      <c r="Y31" s="35"/>
      <c r="Z31" s="35"/>
      <c r="AA31" s="35"/>
      <c r="AB31" s="35"/>
      <c r="AC31" s="35"/>
      <c r="AD31" s="35"/>
      <c r="AE31" s="35"/>
      <c r="AF31" s="35"/>
      <c r="AG31" s="35"/>
      <c r="AH31" s="35"/>
      <c r="AI31" s="35"/>
      <c r="AJ31" s="35"/>
      <c r="AK31" s="35"/>
      <c r="AL31" s="35"/>
      <c r="AM31" s="35"/>
      <c r="AN31" s="35"/>
      <c r="AO31" s="35"/>
      <c r="AP31" s="35"/>
      <c r="AQ31" s="35"/>
      <c r="AR31" s="35"/>
      <c r="AS31" s="35"/>
      <c r="AT31" s="35"/>
      <c r="AU31" s="35"/>
      <c r="AV31" s="35"/>
      <c r="AW31" s="35"/>
      <c r="AX31" s="35"/>
      <c r="AY31" s="35"/>
      <c r="AZ31" s="35"/>
      <c r="BA31" s="35"/>
      <c r="BB31" s="35"/>
      <c r="BC31" s="35"/>
      <c r="BD31" s="35"/>
      <c r="BE31" s="35"/>
      <c r="BF31" s="35"/>
      <c r="BG31" s="35"/>
      <c r="BH31" s="35"/>
      <c r="BI31" s="35"/>
      <c r="BJ31" s="35"/>
      <c r="BK31" s="35"/>
      <c r="BL31" s="35"/>
      <c r="BM31" s="35"/>
      <c r="BN31" s="35"/>
      <c r="BO31" s="35"/>
      <c r="BP31" s="35"/>
      <c r="BQ31" s="35"/>
      <c r="BR31" s="35"/>
      <c r="BS31" s="35"/>
      <c r="BT31" s="35"/>
      <c r="BU31" s="35"/>
      <c r="BV31" s="35"/>
      <c r="BW31" s="35"/>
      <c r="BX31" s="35"/>
      <c r="BY31" s="35"/>
      <c r="BZ31" s="35"/>
      <c r="CA31" s="35"/>
      <c r="CB31" s="35"/>
      <c r="CC31" s="35"/>
      <c r="CD31" s="35"/>
      <c r="CE31" s="35"/>
      <c r="CF31" s="35"/>
      <c r="CG31" s="35"/>
      <c r="CH31" s="35"/>
      <c r="CI31" s="35"/>
      <c r="CJ31" s="35"/>
      <c r="CK31" s="35"/>
      <c r="CL31" s="35"/>
      <c r="CM31" s="35"/>
      <c r="CN31" s="35"/>
      <c r="CO31" s="35"/>
      <c r="CP31" s="35"/>
      <c r="CQ31" s="35"/>
      <c r="CR31" s="35"/>
      <c r="CS31" s="35"/>
      <c r="CT31" s="35"/>
      <c r="CU31" s="35"/>
    </row>
    <row r="32" spans="1:99">
      <c r="A32" s="35"/>
      <c r="B32" s="35"/>
      <c r="C32" s="43"/>
      <c r="D32" s="43"/>
      <c r="E32" s="42"/>
      <c r="F32" s="42"/>
      <c r="G32" s="35"/>
      <c r="H32" s="35"/>
      <c r="I32" s="35"/>
      <c r="J32" s="35"/>
      <c r="K32" s="35"/>
      <c r="L32" s="35"/>
      <c r="M32" s="35"/>
      <c r="N32" s="35"/>
      <c r="O32" s="35"/>
      <c r="P32" s="35"/>
      <c r="Q32" s="35"/>
      <c r="R32" s="35"/>
      <c r="S32" s="35"/>
      <c r="T32" s="35"/>
      <c r="U32" s="35"/>
      <c r="V32" s="35"/>
      <c r="W32" s="35"/>
      <c r="X32" s="35"/>
      <c r="Y32" s="35"/>
      <c r="Z32" s="35"/>
      <c r="AA32" s="35"/>
      <c r="AB32" s="35"/>
      <c r="AC32" s="35"/>
      <c r="AD32" s="35"/>
      <c r="AE32" s="35"/>
      <c r="AF32" s="35"/>
      <c r="AG32" s="35"/>
      <c r="AH32" s="35"/>
      <c r="AI32" s="35"/>
      <c r="AJ32" s="35"/>
      <c r="AK32" s="35"/>
      <c r="AL32" s="35"/>
      <c r="AM32" s="35"/>
      <c r="AN32" s="35"/>
      <c r="AO32" s="35"/>
      <c r="AP32" s="35"/>
      <c r="AQ32" s="35"/>
      <c r="AR32" s="35"/>
      <c r="AS32" s="35"/>
      <c r="AT32" s="35"/>
      <c r="AU32" s="35"/>
      <c r="AV32" s="35"/>
      <c r="AW32" s="35"/>
      <c r="AX32" s="35"/>
      <c r="AY32" s="35"/>
      <c r="AZ32" s="35"/>
      <c r="BA32" s="35"/>
      <c r="BB32" s="35"/>
      <c r="BC32" s="35"/>
      <c r="BD32" s="35"/>
      <c r="BE32" s="35"/>
      <c r="BF32" s="35"/>
      <c r="BG32" s="35"/>
      <c r="BH32" s="35"/>
      <c r="BI32" s="35"/>
      <c r="BJ32" s="35"/>
      <c r="BK32" s="35"/>
      <c r="BL32" s="35"/>
      <c r="BM32" s="35"/>
      <c r="BN32" s="35"/>
      <c r="BO32" s="35"/>
      <c r="BP32" s="35"/>
      <c r="BQ32" s="35"/>
      <c r="BR32" s="35"/>
      <c r="BS32" s="35"/>
      <c r="BT32" s="35"/>
      <c r="BU32" s="35"/>
      <c r="BV32" s="35"/>
      <c r="BW32" s="35"/>
      <c r="BX32" s="35"/>
      <c r="BY32" s="35"/>
      <c r="BZ32" s="35"/>
      <c r="CA32" s="35"/>
      <c r="CB32" s="35"/>
      <c r="CC32" s="35"/>
      <c r="CD32" s="35"/>
      <c r="CE32" s="35"/>
      <c r="CF32" s="35"/>
      <c r="CG32" s="35"/>
      <c r="CH32" s="35"/>
      <c r="CI32" s="35"/>
      <c r="CJ32" s="35"/>
      <c r="CK32" s="35"/>
      <c r="CL32" s="35"/>
      <c r="CM32" s="35"/>
      <c r="CN32" s="35"/>
      <c r="CO32" s="35"/>
      <c r="CP32" s="35"/>
      <c r="CQ32" s="35"/>
      <c r="CR32" s="35"/>
      <c r="CS32" s="35"/>
      <c r="CT32" s="35"/>
      <c r="CU32" s="35"/>
    </row>
    <row r="33" spans="1:99">
      <c r="A33" s="35"/>
      <c r="B33" s="35"/>
      <c r="C33" s="35"/>
      <c r="D33" s="35"/>
      <c r="E33" s="35"/>
      <c r="F33" s="35"/>
      <c r="G33" s="35"/>
      <c r="H33" s="35"/>
      <c r="I33" s="35"/>
      <c r="J33" s="35"/>
      <c r="K33" s="35"/>
      <c r="L33" s="35"/>
      <c r="M33" s="35"/>
      <c r="N33" s="35"/>
      <c r="O33" s="35"/>
      <c r="P33" s="35"/>
      <c r="Q33" s="35"/>
      <c r="R33" s="35"/>
      <c r="S33" s="35"/>
      <c r="T33" s="35"/>
      <c r="U33" s="35"/>
      <c r="V33" s="35"/>
      <c r="W33" s="35"/>
      <c r="X33" s="35"/>
      <c r="Y33" s="35"/>
      <c r="Z33" s="35"/>
      <c r="AA33" s="35"/>
      <c r="AB33" s="35"/>
      <c r="AC33" s="35"/>
      <c r="AD33" s="35"/>
      <c r="AE33" s="35"/>
      <c r="AF33" s="35"/>
      <c r="AG33" s="35"/>
      <c r="AH33" s="35"/>
      <c r="AI33" s="35"/>
      <c r="AJ33" s="35"/>
      <c r="AK33" s="35"/>
      <c r="AL33" s="35"/>
      <c r="AM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5"/>
      <c r="BL33" s="35"/>
      <c r="BM33" s="35"/>
      <c r="BN33" s="35"/>
      <c r="BO33" s="35"/>
      <c r="BP33" s="35"/>
      <c r="BQ33" s="35"/>
      <c r="BR33" s="35"/>
      <c r="BS33" s="35"/>
      <c r="BT33" s="35"/>
      <c r="BU33" s="35"/>
      <c r="BV33" s="35"/>
      <c r="BW33" s="35"/>
      <c r="BX33" s="35"/>
      <c r="BY33" s="35"/>
      <c r="BZ33" s="35"/>
      <c r="CA33" s="35"/>
      <c r="CB33" s="35"/>
      <c r="CC33" s="35"/>
      <c r="CD33" s="35"/>
      <c r="CE33" s="35"/>
      <c r="CF33" s="35"/>
      <c r="CG33" s="35"/>
      <c r="CH33" s="35"/>
      <c r="CI33" s="35"/>
      <c r="CJ33" s="35"/>
      <c r="CK33" s="35"/>
      <c r="CL33" s="35"/>
      <c r="CM33" s="35"/>
      <c r="CN33" s="35"/>
      <c r="CO33" s="35"/>
      <c r="CP33" s="35"/>
      <c r="CQ33" s="35"/>
      <c r="CR33" s="35"/>
      <c r="CS33" s="35"/>
      <c r="CT33" s="35"/>
      <c r="CU33" s="35"/>
    </row>
    <row r="34" spans="1:99">
      <c r="A34" s="35"/>
      <c r="B34" s="35"/>
      <c r="C34" s="35"/>
      <c r="D34" s="3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5"/>
      <c r="BL34" s="35"/>
      <c r="BM34" s="35"/>
      <c r="BN34" s="35"/>
      <c r="BO34" s="35"/>
      <c r="BP34" s="35"/>
      <c r="BQ34" s="35"/>
      <c r="BR34" s="35"/>
      <c r="BS34" s="35"/>
      <c r="BT34" s="35"/>
      <c r="BU34" s="35"/>
      <c r="BV34" s="35"/>
      <c r="BW34" s="35"/>
      <c r="BX34" s="35"/>
      <c r="BY34" s="35"/>
      <c r="BZ34" s="35"/>
      <c r="CA34" s="35"/>
      <c r="CB34" s="35"/>
      <c r="CC34" s="35"/>
      <c r="CD34" s="35"/>
      <c r="CE34" s="35"/>
      <c r="CF34" s="35"/>
      <c r="CG34" s="35"/>
      <c r="CH34" s="35"/>
      <c r="CI34" s="35"/>
      <c r="CJ34" s="35"/>
      <c r="CK34" s="35"/>
      <c r="CL34" s="35"/>
      <c r="CM34" s="35"/>
      <c r="CN34" s="35"/>
      <c r="CO34" s="35"/>
      <c r="CP34" s="35"/>
      <c r="CQ34" s="35"/>
      <c r="CR34" s="35"/>
      <c r="CS34" s="35"/>
      <c r="CT34" s="35"/>
      <c r="CU34" s="35"/>
    </row>
    <row r="35" spans="1:99">
      <c r="A35" s="35"/>
      <c r="B35" s="35"/>
      <c r="C35" s="35"/>
      <c r="D35" s="35"/>
      <c r="E35" s="35"/>
      <c r="F35" s="35"/>
      <c r="G35" s="35"/>
      <c r="H35" s="35"/>
      <c r="I35" s="35"/>
      <c r="J35" s="35"/>
      <c r="K35" s="35"/>
      <c r="L35" s="35"/>
      <c r="M35" s="35"/>
      <c r="N35" s="35"/>
      <c r="O35" s="35"/>
      <c r="P35" s="35"/>
      <c r="Q35" s="35"/>
      <c r="R35" s="35"/>
      <c r="S35" s="35"/>
      <c r="T35" s="35"/>
      <c r="U35" s="35"/>
      <c r="V35" s="35"/>
      <c r="W35" s="35"/>
      <c r="X35" s="35"/>
      <c r="Y35" s="35"/>
      <c r="Z35" s="35"/>
      <c r="AA35" s="35"/>
      <c r="AB35" s="35"/>
      <c r="AC35" s="35"/>
      <c r="AD35" s="35"/>
      <c r="AE35" s="35"/>
      <c r="AF35" s="35"/>
      <c r="AG35" s="35"/>
      <c r="AH35" s="35"/>
      <c r="AI35" s="35"/>
      <c r="AJ35" s="35"/>
      <c r="AK35" s="35"/>
      <c r="AL35" s="35"/>
      <c r="AM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5"/>
      <c r="BL35" s="35"/>
      <c r="BM35" s="35"/>
      <c r="BN35" s="35"/>
      <c r="BO35" s="35"/>
      <c r="BP35" s="35"/>
      <c r="BQ35" s="35"/>
      <c r="BR35" s="35"/>
      <c r="BS35" s="35"/>
      <c r="BT35" s="35"/>
      <c r="BU35" s="35"/>
      <c r="BV35" s="35"/>
      <c r="BW35" s="35"/>
      <c r="BX35" s="35"/>
      <c r="BY35" s="35"/>
      <c r="BZ35" s="35"/>
      <c r="CA35" s="35"/>
      <c r="CB35" s="35"/>
      <c r="CC35" s="35"/>
      <c r="CD35" s="35"/>
      <c r="CE35" s="35"/>
      <c r="CF35" s="35"/>
      <c r="CG35" s="35"/>
      <c r="CH35" s="35"/>
      <c r="CI35" s="35"/>
      <c r="CJ35" s="35"/>
      <c r="CK35" s="35"/>
      <c r="CL35" s="35"/>
      <c r="CM35" s="35"/>
      <c r="CN35" s="35"/>
      <c r="CO35" s="35"/>
      <c r="CP35" s="35"/>
      <c r="CQ35" s="35"/>
      <c r="CR35" s="35"/>
      <c r="CS35" s="35"/>
      <c r="CT35" s="35"/>
      <c r="CU35" s="35"/>
    </row>
    <row r="36" spans="1:99">
      <c r="A36" s="35"/>
      <c r="B36" s="35"/>
      <c r="C36" s="35"/>
      <c r="D36" s="35"/>
      <c r="E36" s="35"/>
      <c r="F36" s="35"/>
      <c r="G36" s="35"/>
      <c r="H36" s="3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35"/>
      <c r="CI36" s="35"/>
      <c r="CJ36" s="35"/>
      <c r="CK36" s="35"/>
      <c r="CL36" s="35"/>
      <c r="CM36" s="35"/>
      <c r="CN36" s="35"/>
      <c r="CO36" s="35"/>
      <c r="CP36" s="35"/>
      <c r="CQ36" s="35"/>
      <c r="CR36" s="35"/>
      <c r="CS36" s="35"/>
      <c r="CT36" s="35"/>
      <c r="CU36" s="35"/>
    </row>
    <row r="37" spans="1:99">
      <c r="A37" s="35"/>
      <c r="B37" s="35"/>
      <c r="C37" s="35"/>
      <c r="D37" s="35"/>
      <c r="E37" s="35"/>
      <c r="F37" s="35"/>
      <c r="G37" s="35"/>
      <c r="H37" s="35"/>
      <c r="I37" s="35"/>
      <c r="J37" s="35"/>
      <c r="K37" s="35"/>
      <c r="L37" s="35"/>
      <c r="M37" s="35"/>
      <c r="N37" s="35"/>
      <c r="O37" s="35"/>
      <c r="P37" s="35"/>
      <c r="Q37" s="35"/>
      <c r="R37" s="35"/>
      <c r="S37" s="35"/>
      <c r="T37" s="35"/>
      <c r="U37" s="35"/>
      <c r="V37" s="35"/>
      <c r="W37" s="35"/>
      <c r="X37" s="35"/>
      <c r="Y37" s="35"/>
      <c r="Z37" s="35"/>
      <c r="AA37" s="35"/>
      <c r="AB37" s="35"/>
      <c r="AC37" s="35"/>
      <c r="AD37" s="35"/>
      <c r="AE37" s="35"/>
      <c r="AF37" s="35"/>
      <c r="AG37" s="35"/>
      <c r="AH37" s="35"/>
      <c r="AI37" s="35"/>
      <c r="AJ37" s="35"/>
      <c r="AK37" s="35"/>
      <c r="AL37" s="35"/>
      <c r="AM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5"/>
      <c r="BL37" s="35"/>
      <c r="BM37" s="35"/>
      <c r="BN37" s="35"/>
      <c r="BO37" s="35"/>
      <c r="BP37" s="35"/>
      <c r="BQ37" s="35"/>
      <c r="BR37" s="35"/>
      <c r="BS37" s="35"/>
      <c r="BT37" s="35"/>
      <c r="BU37" s="35"/>
      <c r="BV37" s="35"/>
      <c r="BW37" s="35"/>
      <c r="BX37" s="35"/>
      <c r="BY37" s="35"/>
      <c r="BZ37" s="35"/>
      <c r="CA37" s="35"/>
      <c r="CB37" s="35"/>
      <c r="CC37" s="35"/>
      <c r="CD37" s="35"/>
      <c r="CE37" s="35"/>
      <c r="CF37" s="35"/>
      <c r="CG37" s="35"/>
      <c r="CH37" s="35"/>
      <c r="CI37" s="35"/>
      <c r="CJ37" s="35"/>
      <c r="CK37" s="35"/>
      <c r="CL37" s="35"/>
      <c r="CM37" s="35"/>
      <c r="CN37" s="35"/>
      <c r="CO37" s="35"/>
      <c r="CP37" s="35"/>
      <c r="CQ37" s="35"/>
      <c r="CR37" s="35"/>
      <c r="CS37" s="35"/>
      <c r="CT37" s="35"/>
      <c r="CU37" s="35"/>
    </row>
    <row r="38" spans="1:99">
      <c r="A38" s="35"/>
      <c r="B38" s="35"/>
      <c r="C38" s="35"/>
      <c r="D38" s="35"/>
      <c r="E38" s="35"/>
      <c r="F38" s="35"/>
      <c r="G38" s="35"/>
      <c r="H38" s="35"/>
      <c r="I38" s="35"/>
      <c r="J38" s="35"/>
      <c r="K38" s="35"/>
      <c r="L38" s="35"/>
      <c r="M38" s="35"/>
      <c r="N38" s="35"/>
      <c r="O38" s="35"/>
      <c r="P38" s="35"/>
      <c r="Q38" s="35"/>
      <c r="R38" s="35"/>
      <c r="S38" s="35"/>
      <c r="T38" s="35"/>
      <c r="U38" s="35"/>
      <c r="V38" s="35"/>
      <c r="W38" s="35"/>
      <c r="X38" s="35"/>
      <c r="Y38" s="35"/>
      <c r="Z38" s="35"/>
      <c r="AA38" s="35"/>
      <c r="AB38" s="35"/>
      <c r="AC38" s="35"/>
      <c r="AD38" s="35"/>
      <c r="AE38" s="35"/>
      <c r="AF38" s="35"/>
      <c r="AG38" s="35"/>
      <c r="AH38" s="35"/>
      <c r="AI38" s="35"/>
      <c r="AJ38" s="35"/>
      <c r="AK38" s="35"/>
      <c r="AL38" s="35"/>
      <c r="AM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5"/>
      <c r="BL38" s="35"/>
      <c r="BM38" s="35"/>
      <c r="BN38" s="35"/>
      <c r="BO38" s="35"/>
      <c r="BP38" s="35"/>
      <c r="BQ38" s="35"/>
      <c r="BR38" s="35"/>
      <c r="BS38" s="35"/>
      <c r="BT38" s="35"/>
      <c r="BU38" s="35"/>
      <c r="BV38" s="35"/>
      <c r="BW38" s="35"/>
      <c r="BX38" s="35"/>
      <c r="BY38" s="35"/>
      <c r="BZ38" s="35"/>
      <c r="CA38" s="35"/>
      <c r="CB38" s="35"/>
      <c r="CC38" s="35"/>
      <c r="CD38" s="35"/>
      <c r="CE38" s="35"/>
      <c r="CF38" s="35"/>
      <c r="CG38" s="35"/>
      <c r="CH38" s="35"/>
      <c r="CI38" s="35"/>
      <c r="CJ38" s="35"/>
      <c r="CK38" s="35"/>
      <c r="CL38" s="35"/>
      <c r="CM38" s="35"/>
      <c r="CN38" s="35"/>
      <c r="CO38" s="35"/>
      <c r="CP38" s="35"/>
      <c r="CQ38" s="35"/>
      <c r="CR38" s="35"/>
      <c r="CS38" s="35"/>
      <c r="CT38" s="35"/>
      <c r="CU38" s="35"/>
    </row>
    <row r="39" spans="1:99">
      <c r="A39" s="35"/>
      <c r="B39" s="35"/>
      <c r="C39" s="35"/>
      <c r="D39" s="35"/>
      <c r="E39" s="35"/>
      <c r="F39" s="35"/>
      <c r="G39" s="35"/>
      <c r="H39" s="35"/>
      <c r="I39" s="35"/>
      <c r="J39" s="35"/>
      <c r="K39" s="35"/>
      <c r="L39" s="35"/>
      <c r="M39" s="35"/>
      <c r="N39" s="35"/>
      <c r="O39" s="35"/>
      <c r="P39" s="35"/>
      <c r="Q39" s="35"/>
      <c r="R39" s="35"/>
      <c r="S39" s="35"/>
      <c r="T39" s="35"/>
      <c r="U39" s="35"/>
      <c r="V39" s="35"/>
      <c r="W39" s="35"/>
      <c r="X39" s="35"/>
      <c r="Y39" s="35"/>
      <c r="Z39" s="35"/>
      <c r="AA39" s="35"/>
      <c r="AB39" s="35"/>
      <c r="AC39" s="35"/>
      <c r="AD39" s="35"/>
      <c r="AE39" s="35"/>
      <c r="AF39" s="35"/>
      <c r="AG39" s="35"/>
      <c r="AH39" s="35"/>
      <c r="AI39" s="35"/>
      <c r="AJ39" s="35"/>
      <c r="AK39" s="35"/>
      <c r="AL39" s="35"/>
      <c r="AM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5"/>
      <c r="BL39" s="35"/>
      <c r="BM39" s="35"/>
      <c r="BN39" s="35"/>
      <c r="BO39" s="35"/>
      <c r="BP39" s="35"/>
      <c r="BQ39" s="35"/>
      <c r="BR39" s="35"/>
      <c r="BS39" s="35"/>
      <c r="BT39" s="35"/>
      <c r="BU39" s="35"/>
      <c r="BV39" s="35"/>
      <c r="BW39" s="35"/>
      <c r="BX39" s="35"/>
      <c r="BY39" s="35"/>
      <c r="BZ39" s="35"/>
      <c r="CA39" s="35"/>
      <c r="CB39" s="35"/>
      <c r="CC39" s="35"/>
      <c r="CD39" s="35"/>
      <c r="CE39" s="35"/>
      <c r="CF39" s="35"/>
      <c r="CG39" s="35"/>
      <c r="CH39" s="35"/>
      <c r="CI39" s="35"/>
      <c r="CJ39" s="35"/>
      <c r="CK39" s="35"/>
      <c r="CL39" s="35"/>
      <c r="CM39" s="35"/>
      <c r="CN39" s="35"/>
      <c r="CO39" s="35"/>
      <c r="CP39" s="35"/>
      <c r="CQ39" s="35"/>
      <c r="CR39" s="35"/>
      <c r="CS39" s="35"/>
      <c r="CT39" s="35"/>
      <c r="CU39" s="35"/>
    </row>
    <row r="40" spans="1:99">
      <c r="A40" s="35"/>
      <c r="B40" s="35"/>
      <c r="C40" s="35"/>
      <c r="D40" s="35"/>
      <c r="E40" s="35"/>
      <c r="F40" s="35"/>
      <c r="G40" s="35"/>
      <c r="H40" s="35"/>
      <c r="I40" s="35"/>
      <c r="J40" s="35"/>
      <c r="K40" s="35"/>
      <c r="L40" s="35"/>
      <c r="M40" s="35"/>
      <c r="N40" s="35"/>
      <c r="O40" s="35"/>
      <c r="P40" s="35"/>
      <c r="Q40" s="35"/>
      <c r="R40" s="35"/>
      <c r="S40" s="35"/>
      <c r="T40" s="35"/>
      <c r="U40" s="35"/>
      <c r="V40" s="35"/>
      <c r="W40" s="35"/>
      <c r="X40" s="35"/>
      <c r="Y40" s="35"/>
      <c r="Z40" s="35"/>
      <c r="AA40" s="35"/>
      <c r="AB40" s="35"/>
      <c r="AC40" s="35"/>
      <c r="AD40" s="35"/>
      <c r="AE40" s="35"/>
      <c r="AF40" s="35"/>
      <c r="AG40" s="35"/>
      <c r="AH40" s="35"/>
      <c r="AI40" s="35"/>
      <c r="AJ40" s="35"/>
      <c r="AK40" s="35"/>
      <c r="AL40" s="35"/>
      <c r="AM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5"/>
      <c r="BL40" s="35"/>
      <c r="BM40" s="35"/>
      <c r="BN40" s="35"/>
      <c r="BO40" s="35"/>
      <c r="BP40" s="35"/>
      <c r="BQ40" s="35"/>
      <c r="BR40" s="35"/>
      <c r="BS40" s="35"/>
      <c r="BT40" s="35"/>
      <c r="BU40" s="35"/>
      <c r="BV40" s="35"/>
      <c r="BW40" s="35"/>
      <c r="BX40" s="35"/>
      <c r="BY40" s="35"/>
      <c r="BZ40" s="35"/>
      <c r="CA40" s="35"/>
      <c r="CB40" s="35"/>
      <c r="CC40" s="35"/>
      <c r="CD40" s="35"/>
      <c r="CE40" s="35"/>
      <c r="CF40" s="35"/>
      <c r="CG40" s="35"/>
      <c r="CH40" s="35"/>
      <c r="CI40" s="35"/>
      <c r="CJ40" s="35"/>
      <c r="CK40" s="35"/>
      <c r="CL40" s="35"/>
      <c r="CM40" s="35"/>
      <c r="CN40" s="35"/>
      <c r="CO40" s="35"/>
      <c r="CP40" s="35"/>
      <c r="CQ40" s="35"/>
      <c r="CR40" s="35"/>
      <c r="CS40" s="35"/>
      <c r="CT40" s="35"/>
      <c r="CU40" s="35"/>
    </row>
    <row r="41" spans="1:99">
      <c r="A41" s="35"/>
      <c r="B41" s="35"/>
      <c r="C41" s="35"/>
      <c r="D41" s="35"/>
      <c r="E41" s="35"/>
      <c r="F41" s="35"/>
      <c r="G41" s="35"/>
      <c r="H41" s="35"/>
      <c r="I41" s="35"/>
      <c r="J41" s="35"/>
      <c r="K41" s="35"/>
      <c r="L41" s="35"/>
      <c r="M41" s="35"/>
      <c r="N41" s="35"/>
      <c r="O41" s="35"/>
      <c r="P41" s="35"/>
      <c r="Q41" s="35"/>
      <c r="R41" s="35"/>
      <c r="S41" s="35"/>
      <c r="T41" s="35"/>
      <c r="U41" s="35"/>
      <c r="V41" s="35"/>
      <c r="W41" s="35"/>
      <c r="X41" s="35"/>
      <c r="Y41" s="35"/>
      <c r="Z41" s="35"/>
      <c r="AA41" s="35"/>
      <c r="AB41" s="35"/>
      <c r="AC41" s="35"/>
      <c r="AD41" s="35"/>
      <c r="AE41" s="35"/>
      <c r="AF41" s="35"/>
      <c r="AG41" s="35"/>
      <c r="AH41" s="35"/>
      <c r="AI41" s="35"/>
      <c r="AJ41" s="35"/>
      <c r="AK41" s="35"/>
      <c r="AL41" s="35"/>
      <c r="AM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5"/>
      <c r="BL41" s="35"/>
      <c r="BM41" s="35"/>
      <c r="BN41" s="35"/>
      <c r="BO41" s="35"/>
      <c r="BP41" s="35"/>
      <c r="BQ41" s="35"/>
      <c r="BR41" s="35"/>
      <c r="BS41" s="35"/>
      <c r="BT41" s="35"/>
      <c r="BU41" s="35"/>
      <c r="BV41" s="35"/>
      <c r="BW41" s="35"/>
      <c r="BX41" s="35"/>
      <c r="BY41" s="35"/>
      <c r="BZ41" s="35"/>
      <c r="CA41" s="35"/>
      <c r="CB41" s="35"/>
      <c r="CC41" s="35"/>
      <c r="CD41" s="35"/>
      <c r="CE41" s="35"/>
      <c r="CF41" s="35"/>
      <c r="CG41" s="35"/>
      <c r="CH41" s="35"/>
      <c r="CI41" s="35"/>
      <c r="CJ41" s="35"/>
      <c r="CK41" s="35"/>
      <c r="CL41" s="35"/>
      <c r="CM41" s="35"/>
      <c r="CN41" s="35"/>
      <c r="CO41" s="35"/>
      <c r="CP41" s="35"/>
      <c r="CQ41" s="35"/>
      <c r="CR41" s="35"/>
      <c r="CS41" s="35"/>
      <c r="CT41" s="35"/>
      <c r="CU41" s="35"/>
    </row>
    <row r="42" spans="1:99">
      <c r="A42" s="35"/>
      <c r="B42" s="35"/>
      <c r="C42" s="35"/>
      <c r="D42" s="35"/>
      <c r="E42" s="35"/>
      <c r="F42" s="35"/>
      <c r="G42" s="35"/>
      <c r="H42" s="35"/>
      <c r="I42" s="35"/>
      <c r="J42" s="35"/>
      <c r="K42" s="35"/>
      <c r="L42" s="35"/>
      <c r="M42" s="35"/>
      <c r="N42" s="35"/>
      <c r="O42" s="35"/>
      <c r="P42" s="35"/>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5"/>
      <c r="BL42" s="35"/>
      <c r="BM42" s="35"/>
      <c r="BN42" s="35"/>
      <c r="BO42" s="35"/>
      <c r="BP42" s="35"/>
      <c r="BQ42" s="35"/>
      <c r="BR42" s="35"/>
      <c r="BS42" s="35"/>
      <c r="BT42" s="35"/>
      <c r="BU42" s="35"/>
      <c r="BV42" s="35"/>
      <c r="BW42" s="35"/>
      <c r="BX42" s="35"/>
      <c r="BY42" s="35"/>
      <c r="BZ42" s="35"/>
      <c r="CA42" s="35"/>
      <c r="CB42" s="35"/>
      <c r="CC42" s="35"/>
      <c r="CD42" s="35"/>
      <c r="CE42" s="35"/>
      <c r="CF42" s="35"/>
      <c r="CG42" s="35"/>
      <c r="CH42" s="35"/>
      <c r="CI42" s="35"/>
      <c r="CJ42" s="35"/>
      <c r="CK42" s="35"/>
      <c r="CL42" s="35"/>
      <c r="CM42" s="35"/>
      <c r="CN42" s="35"/>
      <c r="CO42" s="35"/>
      <c r="CP42" s="35"/>
      <c r="CQ42" s="35"/>
      <c r="CR42" s="35"/>
      <c r="CS42" s="35"/>
      <c r="CT42" s="35"/>
      <c r="CU42" s="35"/>
    </row>
    <row r="43" spans="1:99">
      <c r="A43" s="35"/>
      <c r="B43" s="35"/>
      <c r="C43" s="35"/>
      <c r="D43" s="35"/>
      <c r="E43" s="35"/>
      <c r="F43" s="35"/>
      <c r="G43" s="35"/>
      <c r="H43" s="35"/>
      <c r="I43" s="35"/>
      <c r="J43" s="35"/>
      <c r="K43" s="35"/>
      <c r="L43" s="35"/>
      <c r="M43" s="35"/>
      <c r="N43" s="35"/>
      <c r="O43" s="35"/>
      <c r="P43" s="35"/>
      <c r="Q43" s="35"/>
      <c r="R43" s="35"/>
      <c r="S43" s="35"/>
      <c r="T43" s="35"/>
      <c r="U43" s="35"/>
      <c r="V43" s="35"/>
      <c r="W43" s="35"/>
      <c r="X43" s="35"/>
      <c r="Y43" s="35"/>
      <c r="Z43" s="35"/>
      <c r="AA43" s="35"/>
      <c r="AB43" s="35"/>
      <c r="AC43" s="35"/>
      <c r="AD43" s="35"/>
      <c r="AE43" s="35"/>
      <c r="AF43" s="35"/>
      <c r="AG43" s="35"/>
      <c r="AH43" s="35"/>
      <c r="AI43" s="35"/>
      <c r="AJ43" s="35"/>
      <c r="AK43" s="35"/>
      <c r="AL43" s="35"/>
      <c r="AM43" s="35"/>
      <c r="AN43" s="35"/>
      <c r="AO43" s="35"/>
      <c r="AP43" s="35"/>
      <c r="AQ43" s="35"/>
      <c r="AR43" s="35"/>
      <c r="AS43" s="35"/>
      <c r="AT43" s="35"/>
      <c r="AU43" s="35"/>
      <c r="AV43" s="35"/>
      <c r="AW43" s="35"/>
      <c r="AX43" s="35"/>
      <c r="AY43" s="35"/>
      <c r="AZ43" s="35"/>
      <c r="BA43" s="35"/>
      <c r="BB43" s="35"/>
      <c r="BC43" s="35"/>
      <c r="BD43" s="35"/>
      <c r="BE43" s="35"/>
      <c r="BF43" s="35"/>
      <c r="BG43" s="35"/>
      <c r="BH43" s="35"/>
      <c r="BI43" s="35"/>
      <c r="BJ43" s="35"/>
      <c r="BK43" s="35"/>
      <c r="BL43" s="35"/>
      <c r="BM43" s="35"/>
      <c r="BN43" s="35"/>
      <c r="BO43" s="35"/>
      <c r="BP43" s="35"/>
      <c r="BQ43" s="35"/>
      <c r="BR43" s="35"/>
      <c r="BS43" s="35"/>
      <c r="BT43" s="35"/>
      <c r="BU43" s="35"/>
      <c r="BV43" s="35"/>
      <c r="BW43" s="35"/>
      <c r="BX43" s="35"/>
      <c r="BY43" s="35"/>
      <c r="BZ43" s="35"/>
      <c r="CA43" s="35"/>
      <c r="CB43" s="35"/>
      <c r="CC43" s="35"/>
      <c r="CD43" s="35"/>
      <c r="CE43" s="35"/>
      <c r="CF43" s="35"/>
      <c r="CG43" s="35"/>
      <c r="CH43" s="35"/>
      <c r="CI43" s="35"/>
      <c r="CJ43" s="35"/>
      <c r="CK43" s="35"/>
      <c r="CL43" s="35"/>
      <c r="CM43" s="35"/>
      <c r="CN43" s="35"/>
      <c r="CO43" s="35"/>
      <c r="CP43" s="35"/>
      <c r="CQ43" s="35"/>
      <c r="CR43" s="35"/>
      <c r="CS43" s="35"/>
      <c r="CT43" s="35"/>
      <c r="CU43" s="35"/>
    </row>
    <row r="44" spans="1:99">
      <c r="A44" s="35"/>
      <c r="B44" s="35"/>
      <c r="C44" s="35"/>
      <c r="D44" s="35"/>
      <c r="E44" s="35"/>
      <c r="F44" s="35"/>
      <c r="G44" s="35"/>
      <c r="H44" s="35"/>
      <c r="I44" s="35"/>
      <c r="J44" s="35"/>
      <c r="K44" s="35"/>
      <c r="L44" s="35"/>
      <c r="M44" s="35"/>
      <c r="N44" s="35"/>
      <c r="O44" s="35"/>
      <c r="P44" s="35"/>
      <c r="Q44" s="35"/>
      <c r="R44" s="35"/>
      <c r="S44" s="35"/>
      <c r="T44" s="35"/>
      <c r="U44" s="35"/>
      <c r="V44" s="35"/>
      <c r="W44" s="35"/>
      <c r="X44" s="35"/>
      <c r="Y44" s="35"/>
      <c r="Z44" s="35"/>
      <c r="AA44" s="35"/>
      <c r="AB44" s="35"/>
      <c r="AC44" s="35"/>
      <c r="AD44" s="35"/>
      <c r="AE44" s="35"/>
      <c r="AF44" s="35"/>
      <c r="AG44" s="35"/>
      <c r="AH44" s="35"/>
      <c r="AI44" s="35"/>
      <c r="AJ44" s="35"/>
      <c r="AK44" s="35"/>
      <c r="AL44" s="35"/>
      <c r="AM44" s="35"/>
      <c r="AN44" s="35"/>
      <c r="AO44" s="35"/>
      <c r="AP44" s="35"/>
      <c r="AQ44" s="35"/>
      <c r="AR44" s="35"/>
      <c r="AS44" s="35"/>
      <c r="AT44" s="35"/>
      <c r="AU44" s="35"/>
      <c r="AV44" s="35"/>
      <c r="AW44" s="35"/>
      <c r="AX44" s="35"/>
      <c r="AY44" s="35"/>
      <c r="AZ44" s="35"/>
      <c r="BA44" s="35"/>
      <c r="BB44" s="35"/>
      <c r="BC44" s="35"/>
      <c r="BD44" s="35"/>
      <c r="BE44" s="35"/>
      <c r="BF44" s="35"/>
      <c r="BG44" s="35"/>
      <c r="BH44" s="35"/>
      <c r="BI44" s="35"/>
      <c r="BJ44" s="35"/>
      <c r="BK44" s="35"/>
      <c r="BL44" s="35"/>
      <c r="BM44" s="35"/>
      <c r="BN44" s="35"/>
      <c r="BO44" s="35"/>
      <c r="BP44" s="35"/>
      <c r="BQ44" s="35"/>
      <c r="BR44" s="35"/>
      <c r="BS44" s="35"/>
      <c r="BT44" s="35"/>
      <c r="BU44" s="35"/>
      <c r="BV44" s="35"/>
      <c r="BW44" s="35"/>
      <c r="BX44" s="35"/>
      <c r="BY44" s="35"/>
      <c r="BZ44" s="35"/>
      <c r="CA44" s="35"/>
      <c r="CB44" s="35"/>
      <c r="CC44" s="35"/>
      <c r="CD44" s="35"/>
      <c r="CE44" s="35"/>
      <c r="CF44" s="35"/>
      <c r="CG44" s="35"/>
      <c r="CH44" s="35"/>
      <c r="CI44" s="35"/>
      <c r="CJ44" s="35"/>
      <c r="CK44" s="35"/>
      <c r="CL44" s="35"/>
      <c r="CM44" s="35"/>
      <c r="CN44" s="35"/>
      <c r="CO44" s="35"/>
      <c r="CP44" s="35"/>
      <c r="CQ44" s="35"/>
      <c r="CR44" s="35"/>
      <c r="CS44" s="35"/>
      <c r="CT44" s="35"/>
      <c r="CU44" s="35"/>
    </row>
    <row r="45" spans="1:99">
      <c r="A45" s="35"/>
      <c r="B45" s="35"/>
      <c r="C45" s="35"/>
      <c r="D45" s="35"/>
      <c r="E45" s="35"/>
      <c r="F45" s="35"/>
      <c r="G45" s="35"/>
      <c r="H45" s="35"/>
      <c r="I45" s="35"/>
      <c r="J45" s="35"/>
      <c r="K45" s="35"/>
      <c r="L45" s="35"/>
      <c r="M45" s="35"/>
      <c r="N45" s="35"/>
      <c r="O45" s="35"/>
      <c r="P45" s="35"/>
      <c r="Q45" s="35"/>
      <c r="R45" s="35"/>
      <c r="S45" s="35"/>
      <c r="T45" s="35"/>
      <c r="U45" s="35"/>
      <c r="V45" s="35"/>
      <c r="W45" s="35"/>
      <c r="X45" s="35"/>
      <c r="Y45" s="35"/>
      <c r="Z45" s="35"/>
      <c r="AA45" s="35"/>
      <c r="AB45" s="35"/>
      <c r="AC45" s="35"/>
      <c r="AD45" s="35"/>
      <c r="AE45" s="35"/>
      <c r="AF45" s="35"/>
      <c r="AG45" s="35"/>
      <c r="AH45" s="35"/>
      <c r="AI45" s="35"/>
      <c r="AJ45" s="35"/>
      <c r="AK45" s="35"/>
      <c r="AL45" s="35"/>
      <c r="AM45" s="35"/>
      <c r="AN45" s="35"/>
      <c r="AO45" s="35"/>
      <c r="AP45" s="35"/>
      <c r="AQ45" s="35"/>
      <c r="AR45" s="35"/>
      <c r="AS45" s="35"/>
      <c r="AT45" s="35"/>
      <c r="AU45" s="35"/>
      <c r="AV45" s="35"/>
      <c r="AW45" s="35"/>
      <c r="AX45" s="35"/>
      <c r="AY45" s="35"/>
      <c r="AZ45" s="35"/>
      <c r="BA45" s="35"/>
      <c r="BB45" s="35"/>
      <c r="BC45" s="35"/>
      <c r="BD45" s="35"/>
      <c r="BE45" s="35"/>
      <c r="BF45" s="35"/>
      <c r="BG45" s="35"/>
      <c r="BH45" s="35"/>
      <c r="BI45" s="35"/>
      <c r="BJ45" s="35"/>
      <c r="BK45" s="35"/>
      <c r="BL45" s="35"/>
      <c r="BM45" s="35"/>
      <c r="BN45" s="35"/>
      <c r="BO45" s="35"/>
      <c r="BP45" s="35"/>
      <c r="BQ45" s="35"/>
      <c r="BR45" s="35"/>
      <c r="BS45" s="35"/>
      <c r="BT45" s="35"/>
      <c r="BU45" s="35"/>
      <c r="BV45" s="35"/>
      <c r="BW45" s="35"/>
      <c r="BX45" s="35"/>
      <c r="BY45" s="35"/>
      <c r="BZ45" s="35"/>
      <c r="CA45" s="35"/>
      <c r="CB45" s="35"/>
      <c r="CC45" s="35"/>
      <c r="CD45" s="35"/>
      <c r="CE45" s="35"/>
      <c r="CF45" s="35"/>
      <c r="CG45" s="35"/>
      <c r="CH45" s="35"/>
      <c r="CI45" s="35"/>
      <c r="CJ45" s="35"/>
      <c r="CK45" s="35"/>
      <c r="CL45" s="35"/>
      <c r="CM45" s="35"/>
      <c r="CN45" s="35"/>
      <c r="CO45" s="35"/>
      <c r="CP45" s="35"/>
      <c r="CQ45" s="35"/>
      <c r="CR45" s="35"/>
      <c r="CS45" s="35"/>
      <c r="CT45" s="35"/>
      <c r="CU45" s="35"/>
    </row>
    <row r="46" spans="1:99">
      <c r="A46" s="35"/>
      <c r="B46" s="35"/>
      <c r="C46" s="35"/>
      <c r="D46" s="35"/>
      <c r="E46" s="35"/>
      <c r="F46" s="35"/>
      <c r="G46" s="35"/>
      <c r="H46" s="35"/>
      <c r="I46" s="35"/>
      <c r="J46" s="35"/>
      <c r="K46" s="35"/>
      <c r="L46" s="35"/>
      <c r="M46" s="35"/>
      <c r="N46" s="35"/>
      <c r="O46" s="35"/>
      <c r="P46" s="35"/>
      <c r="Q46" s="35"/>
      <c r="R46" s="35"/>
      <c r="S46" s="35"/>
      <c r="T46" s="35"/>
      <c r="U46" s="35"/>
      <c r="V46" s="35"/>
      <c r="W46" s="35"/>
      <c r="X46" s="35"/>
      <c r="Y46" s="35"/>
      <c r="Z46" s="35"/>
      <c r="AA46" s="35"/>
      <c r="AB46" s="35"/>
      <c r="AC46" s="35"/>
      <c r="AD46" s="35"/>
      <c r="AE46" s="35"/>
      <c r="AF46" s="35"/>
      <c r="AG46" s="35"/>
      <c r="AH46" s="35"/>
      <c r="AI46" s="35"/>
      <c r="AJ46" s="35"/>
      <c r="AK46" s="35"/>
      <c r="AL46" s="35"/>
      <c r="AM46" s="35"/>
      <c r="AN46" s="35"/>
      <c r="AO46" s="35"/>
      <c r="AP46" s="35"/>
      <c r="AQ46" s="35"/>
      <c r="AR46" s="35"/>
      <c r="AS46" s="35"/>
      <c r="AT46" s="35"/>
      <c r="AU46" s="35"/>
      <c r="AV46" s="35"/>
      <c r="AW46" s="35"/>
      <c r="AX46" s="35"/>
      <c r="AY46" s="35"/>
      <c r="AZ46" s="35"/>
      <c r="BA46" s="35"/>
      <c r="BB46" s="35"/>
      <c r="BC46" s="35"/>
      <c r="BD46" s="35"/>
      <c r="BE46" s="35"/>
      <c r="BF46" s="35"/>
      <c r="BG46" s="35"/>
      <c r="BH46" s="35"/>
      <c r="BI46" s="35"/>
      <c r="BJ46" s="35"/>
      <c r="BK46" s="35"/>
      <c r="BL46" s="35"/>
      <c r="BM46" s="35"/>
      <c r="BN46" s="35"/>
      <c r="BO46" s="35"/>
      <c r="BP46" s="35"/>
      <c r="BQ46" s="35"/>
      <c r="BR46" s="35"/>
      <c r="BS46" s="35"/>
      <c r="BT46" s="35"/>
      <c r="BU46" s="35"/>
      <c r="BV46" s="35"/>
      <c r="BW46" s="35"/>
      <c r="BX46" s="35"/>
      <c r="BY46" s="35"/>
      <c r="BZ46" s="35"/>
      <c r="CA46" s="35"/>
      <c r="CB46" s="35"/>
      <c r="CC46" s="35"/>
      <c r="CD46" s="35"/>
      <c r="CE46" s="35"/>
      <c r="CF46" s="35"/>
      <c r="CG46" s="35"/>
      <c r="CH46" s="35"/>
      <c r="CI46" s="35"/>
      <c r="CJ46" s="35"/>
      <c r="CK46" s="35"/>
      <c r="CL46" s="35"/>
      <c r="CM46" s="35"/>
      <c r="CN46" s="35"/>
      <c r="CO46" s="35"/>
      <c r="CP46" s="35"/>
      <c r="CQ46" s="35"/>
      <c r="CR46" s="35"/>
      <c r="CS46" s="35"/>
      <c r="CT46" s="35"/>
      <c r="CU46" s="35"/>
    </row>
    <row r="47" spans="1:99">
      <c r="A47" s="35"/>
      <c r="B47" s="35"/>
      <c r="C47" s="35"/>
      <c r="D47" s="35"/>
      <c r="E47" s="35"/>
      <c r="F47" s="35"/>
      <c r="G47" s="35"/>
      <c r="H47" s="35"/>
      <c r="I47" s="35"/>
      <c r="J47" s="35"/>
      <c r="K47" s="35"/>
      <c r="L47" s="35"/>
      <c r="M47" s="35"/>
      <c r="N47" s="35"/>
      <c r="O47" s="35"/>
      <c r="P47" s="35"/>
      <c r="Q47" s="35"/>
      <c r="R47" s="35"/>
      <c r="S47" s="35"/>
      <c r="T47" s="35"/>
      <c r="U47" s="35"/>
      <c r="V47" s="35"/>
      <c r="W47" s="35"/>
      <c r="X47" s="35"/>
      <c r="Y47" s="35"/>
      <c r="Z47" s="35"/>
      <c r="AA47" s="35"/>
      <c r="AB47" s="35"/>
      <c r="AC47" s="35"/>
      <c r="AD47" s="35"/>
      <c r="AE47" s="35"/>
      <c r="AF47" s="35"/>
      <c r="AG47" s="35"/>
      <c r="AH47" s="35"/>
      <c r="AI47" s="35"/>
      <c r="AJ47" s="35"/>
      <c r="AK47" s="35"/>
      <c r="AL47" s="35"/>
      <c r="AM47" s="35"/>
      <c r="AN47" s="35"/>
      <c r="AO47" s="35"/>
      <c r="AP47" s="35"/>
      <c r="AQ47" s="35"/>
      <c r="AR47" s="35"/>
      <c r="AS47" s="35"/>
      <c r="AT47" s="35"/>
      <c r="AU47" s="35"/>
      <c r="AV47" s="35"/>
      <c r="AW47" s="35"/>
      <c r="AX47" s="35"/>
      <c r="AY47" s="35"/>
      <c r="AZ47" s="35"/>
      <c r="BA47" s="35"/>
      <c r="BB47" s="35"/>
      <c r="BC47" s="35"/>
      <c r="BD47" s="35"/>
      <c r="BE47" s="35"/>
      <c r="BF47" s="35"/>
      <c r="BG47" s="35"/>
      <c r="BH47" s="35"/>
      <c r="BI47" s="35"/>
      <c r="BJ47" s="35"/>
      <c r="BK47" s="35"/>
      <c r="BL47" s="35"/>
      <c r="BM47" s="35"/>
      <c r="BN47" s="35"/>
      <c r="BO47" s="35"/>
      <c r="BP47" s="35"/>
      <c r="BQ47" s="35"/>
      <c r="BR47" s="35"/>
      <c r="BS47" s="35"/>
      <c r="BT47" s="35"/>
      <c r="BU47" s="35"/>
      <c r="BV47" s="35"/>
      <c r="BW47" s="35"/>
      <c r="BX47" s="35"/>
      <c r="BY47" s="35"/>
      <c r="BZ47" s="35"/>
      <c r="CA47" s="35"/>
      <c r="CB47" s="35"/>
      <c r="CC47" s="35"/>
      <c r="CD47" s="35"/>
      <c r="CE47" s="35"/>
      <c r="CF47" s="35"/>
      <c r="CG47" s="35"/>
      <c r="CH47" s="35"/>
      <c r="CI47" s="35"/>
      <c r="CJ47" s="35"/>
      <c r="CK47" s="35"/>
      <c r="CL47" s="35"/>
      <c r="CM47" s="35"/>
      <c r="CN47" s="35"/>
      <c r="CO47" s="35"/>
      <c r="CP47" s="35"/>
      <c r="CQ47" s="35"/>
      <c r="CR47" s="35"/>
      <c r="CS47" s="35"/>
      <c r="CT47" s="35"/>
      <c r="CU47" s="35"/>
    </row>
    <row r="48" spans="1:99">
      <c r="A48" s="35"/>
      <c r="B48" s="35"/>
      <c r="C48" s="35"/>
      <c r="D48" s="35"/>
      <c r="E48" s="35"/>
      <c r="F48" s="35"/>
      <c r="G48" s="35"/>
      <c r="H48" s="35"/>
      <c r="I48" s="35"/>
      <c r="J48" s="35"/>
      <c r="K48" s="35"/>
      <c r="L48" s="35"/>
      <c r="M48" s="35"/>
      <c r="N48" s="35"/>
      <c r="O48" s="35"/>
      <c r="P48" s="35"/>
      <c r="Q48" s="35"/>
      <c r="R48" s="35"/>
      <c r="S48" s="35"/>
      <c r="T48" s="35"/>
      <c r="U48" s="35"/>
      <c r="V48" s="35"/>
      <c r="W48" s="35"/>
      <c r="X48" s="35"/>
      <c r="Y48" s="35"/>
      <c r="Z48" s="35"/>
      <c r="AA48" s="35"/>
      <c r="AB48" s="35"/>
      <c r="AC48" s="35"/>
      <c r="AD48" s="35"/>
      <c r="AE48" s="35"/>
      <c r="AF48" s="35"/>
      <c r="AG48" s="35"/>
      <c r="AH48" s="35"/>
      <c r="AI48" s="35"/>
      <c r="AJ48" s="35"/>
      <c r="AK48" s="35"/>
      <c r="AL48" s="35"/>
      <c r="AM48" s="35"/>
      <c r="AN48" s="35"/>
      <c r="AO48" s="35"/>
      <c r="AP48" s="35"/>
      <c r="AQ48" s="35"/>
      <c r="AR48" s="35"/>
      <c r="AS48" s="35"/>
      <c r="AT48" s="35"/>
      <c r="AU48" s="35"/>
      <c r="AV48" s="35"/>
      <c r="AW48" s="35"/>
      <c r="AX48" s="35"/>
      <c r="AY48" s="35"/>
      <c r="AZ48" s="35"/>
      <c r="BA48" s="35"/>
      <c r="BB48" s="35"/>
      <c r="BC48" s="35"/>
      <c r="BD48" s="35"/>
      <c r="BE48" s="35"/>
      <c r="BF48" s="35"/>
      <c r="BG48" s="35"/>
      <c r="BH48" s="35"/>
      <c r="BI48" s="35"/>
      <c r="BJ48" s="35"/>
      <c r="BK48" s="35"/>
      <c r="BL48" s="35"/>
      <c r="BM48" s="35"/>
      <c r="BN48" s="35"/>
      <c r="BO48" s="35"/>
      <c r="BP48" s="35"/>
      <c r="BQ48" s="35"/>
      <c r="BR48" s="35"/>
      <c r="BS48" s="35"/>
      <c r="BT48" s="35"/>
      <c r="BU48" s="35"/>
      <c r="BV48" s="35"/>
      <c r="BW48" s="35"/>
      <c r="BX48" s="35"/>
      <c r="BY48" s="35"/>
      <c r="BZ48" s="35"/>
      <c r="CA48" s="35"/>
      <c r="CB48" s="35"/>
      <c r="CC48" s="35"/>
      <c r="CD48" s="35"/>
      <c r="CE48" s="35"/>
      <c r="CF48" s="35"/>
      <c r="CG48" s="35"/>
      <c r="CH48" s="35"/>
      <c r="CI48" s="35"/>
      <c r="CJ48" s="35"/>
      <c r="CK48" s="35"/>
      <c r="CL48" s="35"/>
      <c r="CM48" s="35"/>
      <c r="CN48" s="35"/>
      <c r="CO48" s="35"/>
      <c r="CP48" s="35"/>
      <c r="CQ48" s="35"/>
      <c r="CR48" s="35"/>
      <c r="CS48" s="35"/>
      <c r="CT48" s="35"/>
      <c r="CU48" s="35"/>
    </row>
    <row r="49" spans="1:99">
      <c r="A49" s="35"/>
      <c r="B49" s="35"/>
      <c r="C49" s="35"/>
      <c r="D49" s="35"/>
      <c r="E49" s="35"/>
      <c r="F49" s="35"/>
      <c r="G49" s="35"/>
      <c r="H49" s="35"/>
      <c r="I49" s="35"/>
      <c r="J49" s="35"/>
      <c r="K49" s="35"/>
      <c r="L49" s="35"/>
      <c r="M49" s="35"/>
      <c r="N49" s="35"/>
      <c r="O49" s="35"/>
      <c r="P49" s="35"/>
      <c r="Q49" s="35"/>
      <c r="R49" s="35"/>
      <c r="S49" s="35"/>
      <c r="T49" s="35"/>
      <c r="U49" s="35"/>
      <c r="V49" s="35"/>
      <c r="W49" s="35"/>
      <c r="X49" s="35"/>
      <c r="Y49" s="35"/>
      <c r="Z49" s="35"/>
      <c r="AA49" s="35"/>
      <c r="AB49" s="35"/>
      <c r="AC49" s="35"/>
      <c r="AD49" s="35"/>
      <c r="AE49" s="35"/>
      <c r="AF49" s="35"/>
      <c r="AG49" s="35"/>
      <c r="AH49" s="35"/>
      <c r="AI49" s="35"/>
      <c r="AJ49" s="35"/>
      <c r="AK49" s="35"/>
      <c r="AL49" s="35"/>
      <c r="AM49" s="35"/>
      <c r="AN49" s="35"/>
      <c r="AO49" s="35"/>
      <c r="AP49" s="35"/>
      <c r="AQ49" s="35"/>
      <c r="AR49" s="35"/>
      <c r="AS49" s="35"/>
      <c r="AT49" s="35"/>
      <c r="AU49" s="35"/>
      <c r="AV49" s="35"/>
      <c r="AW49" s="35"/>
      <c r="AX49" s="35"/>
      <c r="AY49" s="35"/>
      <c r="AZ49" s="35"/>
      <c r="BA49" s="35"/>
      <c r="BB49" s="35"/>
      <c r="BC49" s="35"/>
      <c r="BD49" s="35"/>
      <c r="BE49" s="35"/>
      <c r="BF49" s="35"/>
      <c r="BG49" s="35"/>
      <c r="BH49" s="35"/>
      <c r="BI49" s="35"/>
      <c r="BJ49" s="35"/>
      <c r="BK49" s="35"/>
      <c r="BL49" s="35"/>
      <c r="BM49" s="35"/>
      <c r="BN49" s="35"/>
      <c r="BO49" s="35"/>
      <c r="BP49" s="35"/>
      <c r="BQ49" s="35"/>
      <c r="BR49" s="35"/>
      <c r="BS49" s="35"/>
      <c r="BT49" s="35"/>
      <c r="BU49" s="35"/>
      <c r="BV49" s="35"/>
      <c r="BW49" s="35"/>
      <c r="BX49" s="35"/>
      <c r="BY49" s="35"/>
      <c r="BZ49" s="35"/>
      <c r="CA49" s="35"/>
      <c r="CB49" s="35"/>
      <c r="CC49" s="35"/>
      <c r="CD49" s="35"/>
      <c r="CE49" s="35"/>
      <c r="CF49" s="35"/>
      <c r="CG49" s="35"/>
      <c r="CH49" s="35"/>
      <c r="CI49" s="35"/>
      <c r="CJ49" s="35"/>
      <c r="CK49" s="35"/>
      <c r="CL49" s="35"/>
      <c r="CM49" s="35"/>
      <c r="CN49" s="35"/>
      <c r="CO49" s="35"/>
      <c r="CP49" s="35"/>
      <c r="CQ49" s="35"/>
      <c r="CR49" s="35"/>
      <c r="CS49" s="35"/>
      <c r="CT49" s="35"/>
      <c r="CU49" s="35"/>
    </row>
    <row r="50" spans="1:99">
      <c r="A50" s="35"/>
      <c r="B50" s="43"/>
      <c r="C50" s="67"/>
      <c r="D50" s="67"/>
      <c r="E50" s="35"/>
      <c r="F50" s="35"/>
      <c r="G50" s="35"/>
      <c r="H50" s="35"/>
      <c r="I50" s="35"/>
      <c r="J50" s="35"/>
      <c r="K50" s="35"/>
      <c r="L50" s="35"/>
      <c r="M50" s="35"/>
      <c r="N50" s="35"/>
      <c r="O50" s="35"/>
      <c r="P50" s="35"/>
      <c r="Q50" s="35"/>
      <c r="R50" s="35"/>
      <c r="S50" s="35"/>
      <c r="T50" s="35"/>
      <c r="U50" s="35"/>
      <c r="V50" s="35"/>
      <c r="W50" s="35"/>
      <c r="X50" s="35"/>
      <c r="Y50" s="35"/>
      <c r="Z50" s="35"/>
      <c r="AA50" s="35"/>
      <c r="AB50" s="35"/>
      <c r="AC50" s="35"/>
      <c r="AD50" s="35"/>
      <c r="AE50" s="35"/>
      <c r="AF50" s="35"/>
      <c r="AG50" s="35"/>
      <c r="AH50" s="35"/>
      <c r="AI50" s="35"/>
      <c r="AJ50" s="35"/>
      <c r="AK50" s="35"/>
      <c r="AL50" s="35"/>
      <c r="AM50" s="35"/>
      <c r="AN50" s="35"/>
      <c r="AO50" s="35"/>
      <c r="AP50" s="35"/>
      <c r="AQ50" s="35"/>
      <c r="AR50" s="35"/>
      <c r="AS50" s="35"/>
      <c r="AT50" s="35"/>
      <c r="AU50" s="35"/>
      <c r="AV50" s="35"/>
      <c r="AW50" s="35"/>
      <c r="AX50" s="35"/>
      <c r="AY50" s="35"/>
      <c r="AZ50" s="35"/>
      <c r="BA50" s="35"/>
      <c r="BB50" s="35"/>
      <c r="BC50" s="35"/>
      <c r="BD50" s="35"/>
      <c r="BE50" s="35"/>
      <c r="BF50" s="35"/>
      <c r="BG50" s="35"/>
      <c r="BH50" s="35"/>
      <c r="BI50" s="35"/>
      <c r="BJ50" s="35"/>
      <c r="BK50" s="35"/>
      <c r="BL50" s="35"/>
      <c r="BM50" s="35"/>
      <c r="BN50" s="35"/>
      <c r="BO50" s="35"/>
      <c r="BP50" s="35"/>
      <c r="BQ50" s="35"/>
      <c r="BR50" s="35"/>
      <c r="BS50" s="35"/>
      <c r="BT50" s="35"/>
      <c r="BU50" s="35"/>
      <c r="BV50" s="35"/>
      <c r="BW50" s="35"/>
      <c r="BX50" s="35"/>
      <c r="BY50" s="35"/>
      <c r="BZ50" s="35"/>
      <c r="CA50" s="35"/>
      <c r="CB50" s="35"/>
      <c r="CC50" s="35"/>
      <c r="CD50" s="35"/>
      <c r="CE50" s="35"/>
      <c r="CF50" s="35"/>
      <c r="CG50" s="35"/>
      <c r="CH50" s="35"/>
      <c r="CI50" s="35"/>
      <c r="CJ50" s="35"/>
      <c r="CK50" s="35"/>
      <c r="CL50" s="35"/>
      <c r="CM50" s="35"/>
      <c r="CN50" s="35"/>
      <c r="CO50" s="35"/>
      <c r="CP50" s="35"/>
      <c r="CQ50" s="35"/>
      <c r="CR50" s="35"/>
      <c r="CS50" s="35"/>
      <c r="CT50" s="35"/>
      <c r="CU50" s="35"/>
    </row>
    <row r="51" spans="1:99">
      <c r="A51" s="35"/>
      <c r="B51" s="43"/>
      <c r="C51" s="41"/>
      <c r="D51" s="42"/>
      <c r="E51" s="35"/>
      <c r="F51" s="35"/>
      <c r="G51" s="35"/>
      <c r="H51" s="35"/>
      <c r="I51" s="35"/>
      <c r="J51" s="35"/>
      <c r="K51" s="35"/>
      <c r="L51" s="35"/>
      <c r="M51" s="35"/>
      <c r="N51" s="35"/>
      <c r="O51" s="35"/>
      <c r="P51" s="35"/>
      <c r="Q51" s="35"/>
      <c r="R51" s="35"/>
      <c r="S51" s="35"/>
      <c r="T51" s="35"/>
      <c r="U51" s="35"/>
      <c r="V51" s="35"/>
      <c r="W51" s="35"/>
      <c r="X51" s="35"/>
      <c r="Y51" s="35"/>
      <c r="Z51" s="35"/>
      <c r="AA51" s="35"/>
      <c r="AB51" s="35"/>
      <c r="AC51" s="35"/>
      <c r="AD51" s="35"/>
      <c r="AE51" s="35"/>
      <c r="AF51" s="35"/>
      <c r="AG51" s="35"/>
      <c r="AH51" s="35"/>
      <c r="AI51" s="35"/>
      <c r="AJ51" s="35"/>
      <c r="AK51" s="35"/>
      <c r="AL51" s="35"/>
      <c r="AM51" s="35"/>
      <c r="AN51" s="35"/>
      <c r="AO51" s="35"/>
      <c r="AP51" s="35"/>
      <c r="AQ51" s="35"/>
      <c r="AR51" s="35"/>
      <c r="AS51" s="35"/>
      <c r="AT51" s="35"/>
      <c r="AU51" s="35"/>
      <c r="AV51" s="35"/>
      <c r="AW51" s="35"/>
      <c r="AX51" s="35"/>
      <c r="AY51" s="35"/>
      <c r="AZ51" s="35"/>
      <c r="BA51" s="35"/>
      <c r="BB51" s="35"/>
      <c r="BC51" s="35"/>
      <c r="BD51" s="35"/>
      <c r="BE51" s="35"/>
      <c r="BF51" s="35"/>
      <c r="BG51" s="35"/>
      <c r="BH51" s="35"/>
      <c r="BI51" s="35"/>
      <c r="BJ51" s="35"/>
      <c r="BK51" s="35"/>
      <c r="BL51" s="35"/>
      <c r="BM51" s="35"/>
      <c r="BN51" s="35"/>
      <c r="BO51" s="35"/>
      <c r="BP51" s="35"/>
      <c r="BQ51" s="35"/>
      <c r="BR51" s="35"/>
      <c r="BS51" s="35"/>
      <c r="BT51" s="35"/>
      <c r="BU51" s="35"/>
      <c r="BV51" s="35"/>
      <c r="BW51" s="35"/>
      <c r="BX51" s="35"/>
      <c r="BY51" s="35"/>
      <c r="BZ51" s="35"/>
      <c r="CA51" s="35"/>
      <c r="CB51" s="35"/>
      <c r="CC51" s="35"/>
      <c r="CD51" s="35"/>
      <c r="CE51" s="35"/>
      <c r="CF51" s="35"/>
      <c r="CG51" s="35"/>
      <c r="CH51" s="35"/>
      <c r="CI51" s="35"/>
      <c r="CJ51" s="35"/>
      <c r="CK51" s="35"/>
      <c r="CL51" s="35"/>
      <c r="CM51" s="35"/>
      <c r="CN51" s="35"/>
      <c r="CO51" s="35"/>
      <c r="CP51" s="35"/>
      <c r="CQ51" s="35"/>
      <c r="CR51" s="35"/>
      <c r="CS51" s="35"/>
      <c r="CT51" s="35"/>
      <c r="CU51" s="35"/>
    </row>
    <row r="52" spans="1:99">
      <c r="A52" s="35"/>
      <c r="B52" s="43"/>
      <c r="C52" s="41"/>
      <c r="D52" s="42"/>
      <c r="E52" s="35"/>
      <c r="F52" s="35"/>
      <c r="G52" s="35"/>
      <c r="H52" s="35"/>
      <c r="I52" s="35"/>
      <c r="J52" s="35"/>
      <c r="K52" s="35"/>
      <c r="L52" s="35"/>
      <c r="M52" s="35"/>
      <c r="N52" s="35"/>
      <c r="O52" s="35"/>
      <c r="P52" s="35"/>
      <c r="Q52" s="35"/>
      <c r="R52" s="35"/>
      <c r="S52" s="35"/>
      <c r="T52" s="35"/>
      <c r="U52" s="35"/>
      <c r="V52" s="35"/>
      <c r="W52" s="35"/>
      <c r="X52" s="35"/>
      <c r="Y52" s="35"/>
      <c r="Z52" s="35"/>
      <c r="AA52" s="35"/>
      <c r="AB52" s="35"/>
      <c r="AC52" s="35"/>
      <c r="AD52" s="35"/>
      <c r="AE52" s="35"/>
      <c r="AF52" s="35"/>
      <c r="AG52" s="35"/>
      <c r="AH52" s="35"/>
      <c r="AI52" s="35"/>
      <c r="AJ52" s="35"/>
      <c r="AK52" s="35"/>
      <c r="AL52" s="35"/>
      <c r="AM52" s="35"/>
      <c r="AN52" s="35"/>
      <c r="AO52" s="35"/>
      <c r="AP52" s="35"/>
      <c r="AQ52" s="35"/>
      <c r="AR52" s="35"/>
      <c r="AS52" s="35"/>
      <c r="AT52" s="35"/>
      <c r="AU52" s="35"/>
      <c r="AV52" s="35"/>
      <c r="AW52" s="35"/>
      <c r="AX52" s="35"/>
      <c r="AY52" s="35"/>
      <c r="AZ52" s="35"/>
      <c r="BA52" s="35"/>
      <c r="BB52" s="35"/>
      <c r="BC52" s="35"/>
      <c r="BD52" s="35"/>
      <c r="BE52" s="35"/>
      <c r="BF52" s="35"/>
      <c r="BG52" s="35"/>
      <c r="BH52" s="35"/>
      <c r="BI52" s="35"/>
      <c r="BJ52" s="35"/>
      <c r="BK52" s="35"/>
      <c r="BL52" s="35"/>
      <c r="BM52" s="35"/>
      <c r="BN52" s="35"/>
      <c r="BO52" s="35"/>
      <c r="BP52" s="35"/>
      <c r="BQ52" s="35"/>
      <c r="BR52" s="35"/>
      <c r="BS52" s="35"/>
      <c r="BT52" s="35"/>
      <c r="BU52" s="35"/>
      <c r="BV52" s="35"/>
      <c r="BW52" s="35"/>
      <c r="BX52" s="35"/>
      <c r="BY52" s="35"/>
      <c r="BZ52" s="35"/>
      <c r="CA52" s="35"/>
      <c r="CB52" s="35"/>
      <c r="CC52" s="35"/>
      <c r="CD52" s="35"/>
      <c r="CE52" s="35"/>
      <c r="CF52" s="35"/>
      <c r="CG52" s="35"/>
      <c r="CH52" s="35"/>
      <c r="CI52" s="35"/>
      <c r="CJ52" s="35"/>
      <c r="CK52" s="35"/>
      <c r="CL52" s="35"/>
      <c r="CM52" s="35"/>
      <c r="CN52" s="35"/>
      <c r="CO52" s="35"/>
      <c r="CP52" s="35"/>
      <c r="CQ52" s="35"/>
      <c r="CR52" s="35"/>
      <c r="CS52" s="35"/>
      <c r="CT52" s="35"/>
      <c r="CU52" s="35"/>
    </row>
    <row r="53" spans="1:99">
      <c r="A53" s="35"/>
      <c r="B53" s="43"/>
      <c r="C53" s="41"/>
      <c r="D53" s="42"/>
      <c r="E53" s="35"/>
      <c r="F53" s="35"/>
      <c r="G53" s="35"/>
      <c r="H53" s="35"/>
      <c r="I53" s="35"/>
      <c r="J53" s="35"/>
      <c r="K53" s="35"/>
      <c r="L53" s="35"/>
      <c r="M53" s="35"/>
      <c r="N53" s="35"/>
      <c r="O53" s="35"/>
      <c r="P53" s="35"/>
      <c r="Q53" s="35"/>
      <c r="R53" s="35"/>
      <c r="S53" s="35"/>
      <c r="T53" s="35"/>
      <c r="U53" s="35"/>
      <c r="V53" s="35"/>
      <c r="W53" s="35"/>
      <c r="X53" s="35"/>
      <c r="Y53" s="35"/>
      <c r="Z53" s="35"/>
      <c r="AA53" s="35"/>
      <c r="AB53" s="35"/>
      <c r="AC53" s="35"/>
      <c r="AD53" s="35"/>
      <c r="AE53" s="35"/>
      <c r="AF53" s="35"/>
      <c r="AG53" s="35"/>
      <c r="AH53" s="35"/>
      <c r="AI53" s="35"/>
      <c r="AJ53" s="35"/>
      <c r="AK53" s="35"/>
      <c r="AL53" s="35"/>
      <c r="AM53" s="35"/>
      <c r="AN53" s="35"/>
      <c r="AO53" s="35"/>
      <c r="AP53" s="35"/>
      <c r="AQ53" s="35"/>
      <c r="AR53" s="35"/>
      <c r="AS53" s="35"/>
      <c r="AT53" s="35"/>
      <c r="AU53" s="35"/>
      <c r="AV53" s="35"/>
      <c r="AW53" s="35"/>
      <c r="AX53" s="35"/>
      <c r="AY53" s="35"/>
      <c r="AZ53" s="35"/>
      <c r="BA53" s="35"/>
      <c r="BB53" s="35"/>
      <c r="BC53" s="35"/>
      <c r="BD53" s="35"/>
      <c r="BE53" s="35"/>
      <c r="BF53" s="35"/>
      <c r="BG53" s="35"/>
      <c r="BH53" s="35"/>
      <c r="BI53" s="35"/>
      <c r="BJ53" s="35"/>
      <c r="BK53" s="35"/>
      <c r="BL53" s="35"/>
      <c r="BM53" s="35"/>
      <c r="BN53" s="35"/>
      <c r="BO53" s="35"/>
      <c r="BP53" s="35"/>
      <c r="BQ53" s="35"/>
      <c r="BR53" s="35"/>
      <c r="BS53" s="35"/>
      <c r="BT53" s="35"/>
      <c r="BU53" s="35"/>
      <c r="BV53" s="35"/>
      <c r="BW53" s="35"/>
      <c r="BX53" s="35"/>
      <c r="BY53" s="35"/>
      <c r="BZ53" s="35"/>
      <c r="CA53" s="35"/>
      <c r="CB53" s="35"/>
      <c r="CC53" s="35"/>
      <c r="CD53" s="35"/>
      <c r="CE53" s="35"/>
      <c r="CF53" s="35"/>
      <c r="CG53" s="35"/>
      <c r="CH53" s="35"/>
      <c r="CI53" s="35"/>
      <c r="CJ53" s="35"/>
      <c r="CK53" s="35"/>
      <c r="CL53" s="35"/>
      <c r="CM53" s="35"/>
      <c r="CN53" s="35"/>
      <c r="CO53" s="35"/>
      <c r="CP53" s="35"/>
      <c r="CQ53" s="35"/>
      <c r="CR53" s="35"/>
      <c r="CS53" s="35"/>
      <c r="CT53" s="35"/>
      <c r="CU53" s="35"/>
    </row>
    <row r="54" spans="1:99">
      <c r="A54" s="35"/>
      <c r="B54" s="43"/>
      <c r="C54" s="41"/>
      <c r="D54" s="42"/>
      <c r="E54" s="35"/>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c r="AE54" s="35"/>
      <c r="AF54" s="35"/>
      <c r="AG54" s="35"/>
      <c r="AH54" s="35"/>
      <c r="AI54" s="35"/>
      <c r="AJ54" s="35"/>
      <c r="AK54" s="35"/>
      <c r="AL54" s="35"/>
      <c r="AM54" s="35"/>
      <c r="AN54" s="35"/>
      <c r="AO54" s="35"/>
      <c r="AP54" s="35"/>
      <c r="AQ54" s="35"/>
      <c r="AR54" s="35"/>
      <c r="AS54" s="35"/>
      <c r="AT54" s="35"/>
      <c r="AU54" s="35"/>
      <c r="AV54" s="35"/>
      <c r="AW54" s="35"/>
      <c r="AX54" s="35"/>
      <c r="AY54" s="35"/>
      <c r="AZ54" s="35"/>
      <c r="BA54" s="35"/>
      <c r="BB54" s="35"/>
      <c r="BC54" s="35"/>
      <c r="BD54" s="35"/>
      <c r="BE54" s="35"/>
      <c r="BF54" s="35"/>
      <c r="BG54" s="35"/>
      <c r="BH54" s="35"/>
      <c r="BI54" s="35"/>
      <c r="BJ54" s="35"/>
      <c r="BK54" s="35"/>
      <c r="BL54" s="35"/>
      <c r="BM54" s="35"/>
      <c r="BN54" s="35"/>
      <c r="BO54" s="35"/>
      <c r="BP54" s="35"/>
      <c r="BQ54" s="35"/>
      <c r="BR54" s="35"/>
      <c r="BS54" s="35"/>
      <c r="BT54" s="35"/>
      <c r="BU54" s="35"/>
      <c r="BV54" s="35"/>
      <c r="BW54" s="35"/>
      <c r="BX54" s="35"/>
      <c r="BY54" s="35"/>
      <c r="BZ54" s="35"/>
      <c r="CA54" s="35"/>
      <c r="CB54" s="35"/>
      <c r="CC54" s="35"/>
      <c r="CD54" s="35"/>
      <c r="CE54" s="35"/>
      <c r="CF54" s="35"/>
      <c r="CG54" s="35"/>
      <c r="CH54" s="35"/>
      <c r="CI54" s="35"/>
      <c r="CJ54" s="35"/>
      <c r="CK54" s="35"/>
      <c r="CL54" s="35"/>
      <c r="CM54" s="35"/>
      <c r="CN54" s="35"/>
      <c r="CO54" s="35"/>
      <c r="CP54" s="35"/>
      <c r="CQ54" s="35"/>
      <c r="CR54" s="35"/>
      <c r="CS54" s="35"/>
      <c r="CT54" s="35"/>
      <c r="CU54" s="35"/>
    </row>
    <row r="55" spans="1:99">
      <c r="A55" s="35"/>
      <c r="B55" s="43"/>
      <c r="C55" s="41"/>
      <c r="D55" s="42"/>
      <c r="E55" s="35"/>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c r="AF55" s="35"/>
      <c r="AG55" s="35"/>
      <c r="AH55" s="35"/>
      <c r="AI55" s="35"/>
      <c r="AJ55" s="35"/>
      <c r="AK55" s="35"/>
      <c r="AL55" s="35"/>
      <c r="AM55" s="35"/>
      <c r="AN55" s="35"/>
      <c r="AO55" s="35"/>
      <c r="AP55" s="35"/>
      <c r="AQ55" s="35"/>
      <c r="AR55" s="35"/>
      <c r="AS55" s="35"/>
      <c r="AT55" s="35"/>
      <c r="AU55" s="35"/>
      <c r="AV55" s="35"/>
      <c r="AW55" s="35"/>
      <c r="AX55" s="35"/>
      <c r="AY55" s="35"/>
      <c r="AZ55" s="35"/>
      <c r="BA55" s="35"/>
      <c r="BB55" s="35"/>
      <c r="BC55" s="35"/>
      <c r="BD55" s="35"/>
      <c r="BE55" s="35"/>
      <c r="BF55" s="35"/>
      <c r="BG55" s="35"/>
      <c r="BH55" s="35"/>
      <c r="BI55" s="35"/>
      <c r="BJ55" s="35"/>
      <c r="BK55" s="35"/>
      <c r="BL55" s="35"/>
      <c r="BM55" s="35"/>
      <c r="BN55" s="35"/>
      <c r="BO55" s="35"/>
      <c r="BP55" s="35"/>
      <c r="BQ55" s="35"/>
      <c r="BR55" s="35"/>
      <c r="BS55" s="35"/>
      <c r="BT55" s="35"/>
      <c r="BU55" s="35"/>
      <c r="BV55" s="35"/>
      <c r="BW55" s="35"/>
      <c r="BX55" s="35"/>
      <c r="BY55" s="35"/>
      <c r="BZ55" s="35"/>
      <c r="CA55" s="35"/>
      <c r="CB55" s="35"/>
      <c r="CC55" s="35"/>
      <c r="CD55" s="35"/>
      <c r="CE55" s="35"/>
      <c r="CF55" s="35"/>
      <c r="CG55" s="35"/>
      <c r="CH55" s="35"/>
      <c r="CI55" s="35"/>
      <c r="CJ55" s="35"/>
      <c r="CK55" s="35"/>
      <c r="CL55" s="35"/>
      <c r="CM55" s="35"/>
      <c r="CN55" s="35"/>
      <c r="CO55" s="35"/>
      <c r="CP55" s="35"/>
      <c r="CQ55" s="35"/>
      <c r="CR55" s="35"/>
      <c r="CS55" s="35"/>
      <c r="CT55" s="35"/>
      <c r="CU55" s="35"/>
    </row>
    <row r="56" spans="1:99">
      <c r="A56" s="35"/>
      <c r="B56" s="43"/>
      <c r="C56" s="41"/>
      <c r="D56" s="42"/>
      <c r="E56" s="35"/>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c r="AG56" s="35"/>
      <c r="AH56" s="35"/>
      <c r="AI56" s="35"/>
      <c r="AJ56" s="35"/>
      <c r="AK56" s="35"/>
      <c r="AL56" s="35"/>
      <c r="AM56" s="35"/>
      <c r="AN56" s="35"/>
      <c r="AO56" s="35"/>
      <c r="AP56" s="35"/>
      <c r="AQ56" s="35"/>
      <c r="AR56" s="35"/>
      <c r="AS56" s="35"/>
      <c r="AT56" s="35"/>
      <c r="AU56" s="35"/>
      <c r="AV56" s="35"/>
      <c r="AW56" s="35"/>
      <c r="AX56" s="35"/>
      <c r="AY56" s="35"/>
      <c r="AZ56" s="35"/>
      <c r="BA56" s="35"/>
      <c r="BB56" s="35"/>
      <c r="BC56" s="35"/>
      <c r="BD56" s="35"/>
      <c r="BE56" s="35"/>
      <c r="BF56" s="35"/>
      <c r="BG56" s="35"/>
      <c r="BH56" s="35"/>
      <c r="BI56" s="35"/>
      <c r="BJ56" s="35"/>
      <c r="BK56" s="35"/>
      <c r="BL56" s="35"/>
      <c r="BM56" s="35"/>
      <c r="BN56" s="35"/>
      <c r="BO56" s="35"/>
      <c r="BP56" s="35"/>
      <c r="BQ56" s="35"/>
      <c r="BR56" s="35"/>
      <c r="BS56" s="35"/>
      <c r="BT56" s="35"/>
      <c r="BU56" s="35"/>
      <c r="BV56" s="35"/>
      <c r="BW56" s="35"/>
      <c r="BX56" s="35"/>
      <c r="BY56" s="35"/>
      <c r="BZ56" s="35"/>
      <c r="CA56" s="35"/>
      <c r="CB56" s="35"/>
      <c r="CC56" s="35"/>
      <c r="CD56" s="35"/>
      <c r="CE56" s="35"/>
      <c r="CF56" s="35"/>
      <c r="CG56" s="35"/>
      <c r="CH56" s="35"/>
      <c r="CI56" s="35"/>
      <c r="CJ56" s="35"/>
      <c r="CK56" s="35"/>
      <c r="CL56" s="35"/>
      <c r="CM56" s="35"/>
      <c r="CN56" s="35"/>
      <c r="CO56" s="35"/>
      <c r="CP56" s="35"/>
      <c r="CQ56" s="35"/>
      <c r="CR56" s="35"/>
      <c r="CS56" s="35"/>
      <c r="CT56" s="35"/>
      <c r="CU56" s="35"/>
    </row>
    <row r="57" spans="1:99" s="23" customFormat="1" ht="60.75" customHeight="1">
      <c r="A57" s="68" t="s">
        <v>126</v>
      </c>
      <c r="B57" s="65"/>
      <c r="C57" s="69">
        <v>38443</v>
      </c>
      <c r="D57" s="69">
        <v>38473</v>
      </c>
      <c r="E57" s="69">
        <v>38504</v>
      </c>
      <c r="F57" s="69">
        <v>38534</v>
      </c>
      <c r="G57" s="69">
        <v>38565</v>
      </c>
      <c r="H57" s="69">
        <v>38596</v>
      </c>
      <c r="I57" s="69">
        <v>38626</v>
      </c>
      <c r="J57" s="69">
        <v>38657</v>
      </c>
      <c r="K57" s="69">
        <v>38687</v>
      </c>
      <c r="L57" s="69">
        <v>38718</v>
      </c>
      <c r="M57" s="69">
        <v>38749</v>
      </c>
      <c r="N57" s="69">
        <v>38777</v>
      </c>
      <c r="O57" s="69">
        <v>38808</v>
      </c>
      <c r="P57" s="69">
        <v>38838</v>
      </c>
      <c r="Q57" s="69">
        <v>38869</v>
      </c>
      <c r="R57" s="69">
        <v>38899</v>
      </c>
      <c r="S57" s="69">
        <v>38930</v>
      </c>
      <c r="T57" s="69">
        <v>38961</v>
      </c>
      <c r="U57" s="69">
        <v>38991</v>
      </c>
      <c r="V57" s="69">
        <v>39022</v>
      </c>
      <c r="W57" s="69">
        <v>39052</v>
      </c>
      <c r="X57" s="69">
        <v>39083</v>
      </c>
      <c r="Y57" s="69">
        <v>39114</v>
      </c>
      <c r="Z57" s="69">
        <v>39142</v>
      </c>
      <c r="AA57" s="69">
        <v>39173</v>
      </c>
      <c r="AB57" s="69">
        <v>39203</v>
      </c>
      <c r="AC57" s="69">
        <v>39234</v>
      </c>
      <c r="AD57" s="69">
        <v>39264</v>
      </c>
      <c r="AE57" s="69">
        <v>39295</v>
      </c>
      <c r="AF57" s="69">
        <v>39326</v>
      </c>
      <c r="AG57" s="69">
        <v>39356</v>
      </c>
      <c r="AH57" s="69">
        <v>39387</v>
      </c>
      <c r="AI57" s="69">
        <v>39417</v>
      </c>
      <c r="AJ57" s="69">
        <v>39448</v>
      </c>
      <c r="AK57" s="69">
        <v>39479</v>
      </c>
      <c r="AL57" s="69">
        <v>39508</v>
      </c>
      <c r="AM57" s="69">
        <v>39539</v>
      </c>
      <c r="AN57" s="69">
        <v>39569</v>
      </c>
      <c r="AO57" s="69">
        <v>39600</v>
      </c>
      <c r="AP57" s="69">
        <v>39630</v>
      </c>
      <c r="AQ57" s="69">
        <v>39661</v>
      </c>
      <c r="AR57" s="69">
        <v>39692</v>
      </c>
      <c r="AS57" s="69">
        <v>39722</v>
      </c>
      <c r="AT57" s="69">
        <v>39753</v>
      </c>
      <c r="AU57" s="69">
        <v>39783</v>
      </c>
      <c r="AV57" s="69">
        <v>39814</v>
      </c>
      <c r="AW57" s="69">
        <v>39845</v>
      </c>
      <c r="AX57" s="69">
        <v>39873</v>
      </c>
      <c r="AY57" s="69">
        <v>39904</v>
      </c>
      <c r="AZ57" s="69">
        <v>39934</v>
      </c>
      <c r="BA57" s="69">
        <v>39965</v>
      </c>
      <c r="BB57" s="69">
        <v>39995</v>
      </c>
      <c r="BC57" s="69">
        <v>40026</v>
      </c>
      <c r="BD57" s="69">
        <v>40057</v>
      </c>
      <c r="BE57" s="69">
        <v>40087</v>
      </c>
      <c r="BF57" s="69">
        <v>40118</v>
      </c>
      <c r="BG57" s="69">
        <v>40148</v>
      </c>
      <c r="BH57" s="69">
        <v>40179</v>
      </c>
      <c r="BI57" s="69">
        <v>40210</v>
      </c>
      <c r="BJ57" s="69">
        <v>40238</v>
      </c>
      <c r="BK57" s="69">
        <v>40269</v>
      </c>
      <c r="BL57" s="69">
        <v>40299</v>
      </c>
      <c r="BM57" s="69">
        <v>40330</v>
      </c>
      <c r="BN57" s="69">
        <v>40360</v>
      </c>
      <c r="BO57" s="69">
        <v>40391</v>
      </c>
      <c r="BP57" s="69">
        <v>40422</v>
      </c>
      <c r="BQ57" s="69">
        <v>40452</v>
      </c>
      <c r="BR57" s="69">
        <v>40483</v>
      </c>
      <c r="BS57" s="69">
        <v>40513</v>
      </c>
      <c r="BT57" s="69">
        <v>40544</v>
      </c>
      <c r="BU57" s="69">
        <v>40575</v>
      </c>
      <c r="BV57" s="69">
        <v>40603</v>
      </c>
      <c r="BW57" s="69">
        <v>40634</v>
      </c>
      <c r="BX57" s="69">
        <v>40664</v>
      </c>
      <c r="BY57" s="69">
        <v>40695</v>
      </c>
      <c r="BZ57" s="69">
        <v>40725</v>
      </c>
      <c r="CA57" s="69">
        <v>40756</v>
      </c>
      <c r="CB57" s="69">
        <v>40787</v>
      </c>
      <c r="CC57" s="69">
        <v>40817</v>
      </c>
      <c r="CD57" s="69">
        <v>40848</v>
      </c>
      <c r="CE57" s="69">
        <v>40878</v>
      </c>
      <c r="CF57" s="69">
        <v>40909</v>
      </c>
      <c r="CG57" s="69">
        <v>40940</v>
      </c>
      <c r="CH57" s="69">
        <v>40969</v>
      </c>
      <c r="CI57" s="69">
        <v>41000</v>
      </c>
      <c r="CJ57" s="69">
        <v>41030</v>
      </c>
      <c r="CK57" s="69">
        <v>41061</v>
      </c>
      <c r="CL57" s="69">
        <v>41091</v>
      </c>
      <c r="CM57" s="69">
        <v>41122</v>
      </c>
      <c r="CN57" s="69">
        <v>41153</v>
      </c>
      <c r="CO57" s="69">
        <v>41183</v>
      </c>
      <c r="CP57" s="69">
        <v>41214</v>
      </c>
      <c r="CQ57" s="69">
        <v>41244</v>
      </c>
      <c r="CR57" s="69">
        <v>41275</v>
      </c>
      <c r="CS57" s="69">
        <v>41306</v>
      </c>
      <c r="CT57" s="69">
        <v>41334</v>
      </c>
      <c r="CU57" s="65"/>
    </row>
    <row r="58" spans="1:99" s="23" customFormat="1">
      <c r="A58" s="65"/>
      <c r="B58" s="65" t="s">
        <v>66</v>
      </c>
      <c r="C58" s="70">
        <f>SUM($C$2:C$2)</f>
        <v>5.9753010000001723</v>
      </c>
      <c r="D58" s="70">
        <f>SUM($C$2:D$2)</f>
        <v>30.668887000000041</v>
      </c>
      <c r="E58" s="70">
        <f>SUM($C$2:E$2)</f>
        <v>47.259461000000329</v>
      </c>
      <c r="F58" s="70">
        <f>SUM($C$2:F$2)</f>
        <v>49.419071000000486</v>
      </c>
      <c r="G58" s="70">
        <f>SUM($C$2:G$2)</f>
        <v>55.294254000000365</v>
      </c>
      <c r="H58" s="70">
        <f>SUM($C$2:H$2)</f>
        <v>82.771316000000525</v>
      </c>
      <c r="I58" s="70">
        <f>SUM($C$2:I$2)</f>
        <v>110.25579900000048</v>
      </c>
      <c r="J58" s="70">
        <f>SUM($C$2:J$2)</f>
        <v>134.34671800000024</v>
      </c>
      <c r="K58" s="70">
        <f>SUM($C$2:K$2)</f>
        <v>185.43048599999975</v>
      </c>
      <c r="L58" s="70">
        <f>SUM($C$2:L$2)</f>
        <v>207.82738700000027</v>
      </c>
      <c r="M58" s="70">
        <f>SUM($C$2:M$2)</f>
        <v>195.6027680000002</v>
      </c>
      <c r="N58" s="70">
        <f>SUM($C$2:N$2)</f>
        <v>145.92368000000033</v>
      </c>
      <c r="O58" s="70">
        <f>SUM($N$58,$C$3:C$3)</f>
        <v>96.844725000000381</v>
      </c>
      <c r="P58" s="70">
        <f>SUM($N$58,$C$3:D$3)</f>
        <v>61.089865000000373</v>
      </c>
      <c r="Q58" s="70">
        <f>SUM($N$58,$C$3:E$3)</f>
        <v>31.591114000000516</v>
      </c>
      <c r="R58" s="70">
        <f>SUM($N$58,$C$3:F$3)</f>
        <v>-3.8359999999556749E-2</v>
      </c>
      <c r="S58" s="70">
        <f>SUM($N$58,$C$3:G$3)</f>
        <v>-13.418721999999434</v>
      </c>
      <c r="T58" s="70">
        <f>SUM($N$58,$C$3:H$3)</f>
        <v>-5.408640999999534</v>
      </c>
      <c r="U58" s="70">
        <f>SUM($N$58,$C$3:I$3)</f>
        <v>0.98431600000049002</v>
      </c>
      <c r="V58" s="70">
        <f>SUM($N$58,$C$3:J$3)</f>
        <v>12.817853999999897</v>
      </c>
      <c r="W58" s="70">
        <f>SUM($N$58,$C$3:K$3)</f>
        <v>13.746779000000515</v>
      </c>
      <c r="X58" s="70">
        <f>SUM($N$58,$C$3:L$3)</f>
        <v>-1.3771709999996347</v>
      </c>
      <c r="Y58" s="70">
        <f>SUM($N$58,$C$3:M$3)</f>
        <v>-34.894522999999708</v>
      </c>
      <c r="Z58" s="70">
        <f>SUM($N$58,$C$3:N$3)</f>
        <v>-94.020532999999659</v>
      </c>
      <c r="AA58" s="70">
        <f>SUM($Z$58,$C$4:C$4)</f>
        <v>-146.9601219999995</v>
      </c>
      <c r="AB58" s="70">
        <f>SUM($Z$58,$C$4:D$4)</f>
        <v>-184.1443349999995</v>
      </c>
      <c r="AC58" s="70">
        <f>SUM($Z$58,$C$4:E$4)</f>
        <v>-215.52728099999968</v>
      </c>
      <c r="AD58" s="70">
        <f>SUM($Z$58,$C$4:F$4)</f>
        <v>-248.38504699999953</v>
      </c>
      <c r="AE58" s="70">
        <f>SUM($Z$58,$C$4:G$4)</f>
        <v>-263.62931099999946</v>
      </c>
      <c r="AF58" s="70">
        <f>SUM($Z$58,$C$4:H$4)</f>
        <v>-257.49829299999965</v>
      </c>
      <c r="AG58" s="70">
        <f>SUM($Z$58,$C$4:I$4)</f>
        <v>-216.60105599999929</v>
      </c>
      <c r="AH58" s="70">
        <f>SUM($Z$58,$C$4:J$4)</f>
        <v>-173.70403099999908</v>
      </c>
      <c r="AI58" s="70">
        <f>SUM($Z$58,$C$4:K$4)</f>
        <v>-134.35922999999889</v>
      </c>
      <c r="AJ58" s="70">
        <f>SUM($Z$58,$C$4:L$4)</f>
        <v>-105.59134199999949</v>
      </c>
      <c r="AK58" s="70">
        <f>SUM($Z$58,$C$4:M$4)</f>
        <v>-101.19283099999961</v>
      </c>
      <c r="AL58" s="70">
        <f>SUM($Z$58,$C$4:N$4)</f>
        <v>-121.25861399999962</v>
      </c>
      <c r="AM58" s="70">
        <f>SUM($AL$58,$C$5:C$5)</f>
        <v>-158.12977499999943</v>
      </c>
      <c r="AN58" s="70">
        <f>SUM($AL$58,$C$5:D$5)</f>
        <v>-203.99637199999938</v>
      </c>
      <c r="AO58" s="70">
        <f>SUM($AL$58,$C$5:E$5)</f>
        <v>-249.98413112235312</v>
      </c>
      <c r="AP58" s="70">
        <f>SUM($AL$58,$C$5:F$5)</f>
        <v>-292.3364412487856</v>
      </c>
      <c r="AQ58" s="70">
        <f>SUM($AL$58,$C$5:G$5)</f>
        <v>-306.62003700104538</v>
      </c>
      <c r="AR58" s="70">
        <f>SUM($AL$58,$C$5:H$5)</f>
        <v>-280.4320572783804</v>
      </c>
      <c r="AS58" s="70">
        <f>SUM($AL$58,$C$5:I$5)</f>
        <v>-234.8256860347185</v>
      </c>
      <c r="AT58" s="70">
        <f>SUM($AL$58,$C$5:J$5)</f>
        <v>-187.92676858440814</v>
      </c>
      <c r="AU58" s="70">
        <f>SUM($AL$58,$C$5:K$5)</f>
        <v>-171.37347494739038</v>
      </c>
      <c r="AV58" s="70">
        <f>SUM($AL$58,$C$5:L$5)</f>
        <v>-173.65400797608277</v>
      </c>
      <c r="AW58" s="70">
        <f>SUM($AL$58,$C$5:M$5)</f>
        <v>-214.90136133906503</v>
      </c>
      <c r="AX58" s="70">
        <f>SUM($AL$58,$C$5:N$5)</f>
        <v>-285.94849118105049</v>
      </c>
      <c r="AY58" s="70">
        <f>SUM($AX$58,$C$6:C$6)</f>
        <v>-392.54910772258336</v>
      </c>
      <c r="AZ58" s="70">
        <f>SUM($AX$58,$C$6:D$6)</f>
        <v>-529.48919408556571</v>
      </c>
      <c r="BA58" s="70">
        <f>SUM($AX$58,$C$6:E$6)</f>
        <v>-656.75736653633999</v>
      </c>
      <c r="BB58" s="70">
        <f>SUM($AX$58,$C$6:F$6)</f>
        <v>-781.11910737886683</v>
      </c>
      <c r="BC58" s="70">
        <f>SUM($AX$58,$C$6:G$6)</f>
        <v>-898.43292746284328</v>
      </c>
      <c r="BD58" s="70">
        <f>SUM($AX$58,$C$6:H$6)</f>
        <v>-991.71704571912073</v>
      </c>
      <c r="BE58" s="70">
        <f>SUM($AX$58,$C$6:I$6)</f>
        <v>-1068.9353268226448</v>
      </c>
      <c r="BF58" s="70">
        <f>SUM($AX$58,$C$6:J$6)</f>
        <v>-1138.1837147973135</v>
      </c>
      <c r="BG58" s="70">
        <f>SUM($AX$58,$C$6:K$6)</f>
        <v>-1194.5003039047276</v>
      </c>
      <c r="BH58" s="70">
        <f>SUM($AX$58,$C$6:L$6)</f>
        <v>-1267.3075522989996</v>
      </c>
      <c r="BI58" s="70">
        <f>SUM($AX$58,$C$6:M$6)</f>
        <v>-1327.6709404064138</v>
      </c>
      <c r="BJ58" s="70">
        <f>SUM($AX$58,$C$6:N$6)</f>
        <v>-1463.4295539334316</v>
      </c>
      <c r="BK58" s="70">
        <f>SUM($BJ$58,$C$7:C$7)</f>
        <v>-1613.1926468690051</v>
      </c>
      <c r="BL58" s="70">
        <f>SUM($BJ$58,$C$7:D$7)</f>
        <v>-1751.5363809764194</v>
      </c>
      <c r="BM58" s="70">
        <f>SUM($BJ$58,$C$7:E$7)</f>
        <v>-1874.2650892594397</v>
      </c>
      <c r="BN58" s="70">
        <f>SUM($BJ$58,$C$7:F$7)</f>
        <v>-1999.2490392180471</v>
      </c>
      <c r="BO58" s="70">
        <f>SUM($BJ$58,$C$7:G$7)</f>
        <v>-2093.4349843631589</v>
      </c>
      <c r="BP58" s="70">
        <f>SUM($BJ$58,$C$7:H$7)</f>
        <v>-2150.6383289898754</v>
      </c>
      <c r="BQ58" s="70">
        <f>SUM($BJ$58,$C$7:I$7)</f>
        <v>-2176.0914339561859</v>
      </c>
      <c r="BR58" s="70">
        <f>SUM($BJ$58,$C$7:J$7)</f>
        <v>-2187.388085592157</v>
      </c>
      <c r="BS58" s="70">
        <f>SUM($BJ$58,$C$7:K$7)</f>
        <v>-2197.3755390493266</v>
      </c>
      <c r="BT58" s="70">
        <f>SUM($BJ$58,$C$7:L$7)</f>
        <v>-2206.4186476852969</v>
      </c>
      <c r="BU58" s="70">
        <f>SUM($BJ$58,$C$7:M$7)</f>
        <v>-2237.2186901424666</v>
      </c>
      <c r="BV58" s="70">
        <f>SUM($BJ$58,$C$7:N$7)</f>
        <v>-2300.8999535996354</v>
      </c>
      <c r="BW58" s="70">
        <f>SUM($BV$58,$C$8:C$8)</f>
        <v>-2388.7259095932077</v>
      </c>
      <c r="BX58" s="70">
        <f>SUM($BV$58,$C$8:D$8)</f>
        <v>-2459.1120670503769</v>
      </c>
      <c r="BY58" s="70">
        <f>SUM($BV$58,$C$8:E$8)</f>
        <v>-2526.708822050377</v>
      </c>
      <c r="BZ58" s="70">
        <f>SUM($BV$58,$C$8:F$8)</f>
        <v>-2595.2345210503768</v>
      </c>
      <c r="CA58" s="70">
        <f>SUM($BV$58,$C$8:G$8)</f>
        <v>-2656.0656460503765</v>
      </c>
      <c r="CB58" s="70">
        <f>SUM($BV$58,$C$8:H$8)</f>
        <v>-2694.7080620503766</v>
      </c>
      <c r="CC58" s="70">
        <f>SUM($BV$58,$C$8:I$8)</f>
        <v>-2705.7835660503765</v>
      </c>
      <c r="CD58" s="70">
        <f>SUM($BV$58,$C$8:J$8)</f>
        <v>-2713.5524220503767</v>
      </c>
      <c r="CE58" s="70">
        <f>SUM($BV$58,$C$8:K$8)</f>
        <v>-2718.345150050377</v>
      </c>
      <c r="CF58" s="70">
        <f>SUM($BV$58,$C$8:L$8)</f>
        <v>-2730.8032280503767</v>
      </c>
      <c r="CG58" s="70">
        <f>SUM($BV$58,$C$8:M$8)</f>
        <v>-2750.2957090503764</v>
      </c>
      <c r="CH58" s="70">
        <f>SUM($BV$58,$C$8:N$8)</f>
        <v>-2795.4864490503765</v>
      </c>
      <c r="CI58" s="70">
        <f>SUM($CH$58,$C$9:C$9)</f>
        <v>-2852.9211570503762</v>
      </c>
      <c r="CJ58" s="70">
        <f>SUM($CH$58,$C$9:D$9)</f>
        <v>-2918.8444460503765</v>
      </c>
      <c r="CK58" s="70">
        <f>SUM($CH$58,$C$9:E$9)</f>
        <v>-2987.8068060503765</v>
      </c>
      <c r="CL58" s="70">
        <f>SUM($CH$58,$C$9:F$9)</f>
        <v>-3036.7410060503762</v>
      </c>
      <c r="CM58" s="70">
        <f>SUM($CH$58,$C$9:G$9)</f>
        <v>-3068.337587050376</v>
      </c>
      <c r="CN58" s="70">
        <f>SUM($CH$58,$C$9:H$9)</f>
        <v>-3084.2788260503758</v>
      </c>
      <c r="CO58" s="70">
        <f>SUM($CH$58,$C$9:I$9)</f>
        <v>-3100.4047780503761</v>
      </c>
      <c r="CP58" s="70">
        <f>SUM($CH$58,$C$9:J$9)</f>
        <v>-3109.0939280503762</v>
      </c>
      <c r="CQ58" s="70">
        <f>SUM($CH$58,$C$9:K$9)</f>
        <v>-3114.4304750503766</v>
      </c>
      <c r="CR58" s="70">
        <f>SUM($CH$58,$C$9:L$9)</f>
        <v>-3128.4085590503769</v>
      </c>
      <c r="CS58" s="70">
        <f>SUM($CH$58,$C$9:M$9)</f>
        <v>-3138.7376750503768</v>
      </c>
      <c r="CT58" s="70">
        <f>SUM($CH$58,$C$9:N$9)</f>
        <v>-3192.8385070503768</v>
      </c>
      <c r="CU58" s="65"/>
    </row>
    <row r="59" spans="1:99" s="23" customFormat="1">
      <c r="A59" s="65"/>
      <c r="B59" s="65"/>
      <c r="C59" s="65"/>
      <c r="D59" s="65"/>
      <c r="E59" s="65"/>
      <c r="F59" s="65"/>
      <c r="G59" s="65"/>
      <c r="H59" s="65"/>
      <c r="I59" s="65"/>
      <c r="J59" s="65"/>
      <c r="K59" s="65"/>
      <c r="L59" s="65"/>
      <c r="M59" s="65"/>
      <c r="N59" s="65"/>
      <c r="O59" s="65"/>
      <c r="P59" s="65"/>
      <c r="Q59" s="65"/>
      <c r="R59" s="65"/>
      <c r="S59" s="65"/>
      <c r="T59" s="65"/>
      <c r="U59" s="65"/>
      <c r="V59" s="65"/>
      <c r="W59" s="65"/>
      <c r="X59" s="65"/>
      <c r="Y59" s="65"/>
      <c r="Z59" s="65"/>
      <c r="AA59" s="65"/>
      <c r="AB59" s="65"/>
      <c r="AC59" s="65"/>
      <c r="AD59" s="65"/>
      <c r="AE59" s="65"/>
      <c r="AF59" s="65"/>
      <c r="AG59" s="65"/>
      <c r="AH59" s="65"/>
      <c r="AI59" s="65"/>
      <c r="AJ59" s="65"/>
      <c r="AK59" s="65"/>
      <c r="AL59" s="65"/>
      <c r="AM59" s="65"/>
      <c r="AN59" s="65"/>
      <c r="AO59" s="65"/>
      <c r="AP59" s="65"/>
      <c r="AQ59" s="65"/>
      <c r="AR59" s="65"/>
      <c r="AS59" s="65"/>
      <c r="AT59" s="65"/>
      <c r="AU59" s="65"/>
      <c r="AV59" s="65"/>
      <c r="AW59" s="65"/>
      <c r="AX59" s="65"/>
      <c r="AY59" s="65"/>
      <c r="AZ59" s="65"/>
      <c r="BA59" s="65"/>
      <c r="BB59" s="65"/>
      <c r="BC59" s="65"/>
      <c r="BD59" s="65"/>
      <c r="BE59" s="65"/>
      <c r="BF59" s="65"/>
      <c r="BG59" s="65"/>
      <c r="BH59" s="65"/>
      <c r="BI59" s="65"/>
      <c r="BJ59" s="65"/>
      <c r="BK59" s="65"/>
      <c r="BL59" s="65"/>
      <c r="BM59" s="65"/>
      <c r="BN59" s="65"/>
      <c r="BO59" s="65"/>
      <c r="BP59" s="65"/>
      <c r="BQ59" s="65"/>
      <c r="BR59" s="65"/>
      <c r="BS59" s="65"/>
      <c r="BT59" s="65"/>
      <c r="BU59" s="65"/>
      <c r="BV59" s="65"/>
      <c r="BW59" s="65"/>
      <c r="BX59" s="65"/>
      <c r="BY59" s="65"/>
      <c r="BZ59" s="65"/>
      <c r="CA59" s="65"/>
      <c r="CB59" s="65"/>
      <c r="CC59" s="65"/>
      <c r="CD59" s="65"/>
      <c r="CE59" s="65"/>
      <c r="CF59" s="65"/>
      <c r="CG59" s="65"/>
      <c r="CH59" s="65"/>
      <c r="CI59" s="65"/>
      <c r="CJ59" s="65"/>
      <c r="CK59" s="65"/>
      <c r="CL59" s="65"/>
      <c r="CM59" s="65"/>
      <c r="CN59" s="65"/>
      <c r="CO59" s="65"/>
      <c r="CP59" s="65"/>
      <c r="CQ59" s="65"/>
      <c r="CR59" s="65"/>
      <c r="CS59" s="65"/>
      <c r="CT59" s="65"/>
      <c r="CU59" s="65"/>
    </row>
    <row r="60" spans="1:99" s="23" customFormat="1">
      <c r="A60" s="65"/>
      <c r="B60" s="65"/>
      <c r="C60" s="65"/>
      <c r="D60" s="65"/>
      <c r="E60" s="65"/>
      <c r="F60" s="65"/>
      <c r="G60" s="65"/>
      <c r="H60" s="65"/>
      <c r="I60" s="65"/>
      <c r="J60" s="65"/>
      <c r="K60" s="65"/>
      <c r="L60" s="65"/>
      <c r="M60" s="65"/>
      <c r="N60" s="65"/>
      <c r="O60" s="65"/>
      <c r="P60" s="65"/>
      <c r="Q60" s="65"/>
      <c r="R60" s="65"/>
      <c r="S60" s="65"/>
      <c r="T60" s="65"/>
      <c r="U60" s="65"/>
      <c r="V60" s="65"/>
      <c r="W60" s="65"/>
      <c r="X60" s="65"/>
      <c r="Y60" s="65"/>
      <c r="Z60" s="65"/>
      <c r="AA60" s="65"/>
      <c r="AB60" s="65"/>
      <c r="AC60" s="65"/>
      <c r="AD60" s="65"/>
      <c r="AE60" s="65"/>
      <c r="AF60" s="65"/>
      <c r="AG60" s="65"/>
      <c r="AH60" s="65"/>
      <c r="AI60" s="65"/>
      <c r="AJ60" s="65"/>
      <c r="AK60" s="65"/>
      <c r="AL60" s="65"/>
      <c r="AM60" s="65"/>
      <c r="AN60" s="65"/>
      <c r="AO60" s="65"/>
      <c r="AP60" s="65"/>
      <c r="AQ60" s="65"/>
      <c r="AR60" s="65"/>
      <c r="AS60" s="65"/>
      <c r="AT60" s="65"/>
      <c r="AU60" s="65"/>
      <c r="AV60" s="65"/>
      <c r="AW60" s="65"/>
      <c r="AX60" s="65"/>
      <c r="AY60" s="65"/>
      <c r="AZ60" s="65"/>
      <c r="BA60" s="65"/>
      <c r="BB60" s="65"/>
      <c r="BC60" s="65"/>
      <c r="BD60" s="65"/>
      <c r="BE60" s="65"/>
      <c r="BF60" s="65"/>
      <c r="BG60" s="65"/>
      <c r="BH60" s="65"/>
      <c r="BI60" s="65"/>
      <c r="BJ60" s="65"/>
      <c r="BK60" s="65"/>
      <c r="BL60" s="65"/>
      <c r="BM60" s="65"/>
      <c r="BN60" s="65"/>
      <c r="BO60" s="65"/>
      <c r="BP60" s="65"/>
      <c r="BQ60" s="65"/>
      <c r="BR60" s="65"/>
      <c r="BS60" s="65"/>
      <c r="BT60" s="65"/>
      <c r="BU60" s="65"/>
      <c r="BV60" s="65"/>
      <c r="BW60" s="65"/>
      <c r="BX60" s="65"/>
      <c r="BY60" s="65"/>
      <c r="BZ60" s="65"/>
      <c r="CA60" s="65"/>
      <c r="CB60" s="65"/>
      <c r="CC60" s="65"/>
      <c r="CD60" s="65"/>
      <c r="CE60" s="65"/>
      <c r="CF60" s="65"/>
      <c r="CG60" s="65"/>
      <c r="CH60" s="65"/>
      <c r="CI60" s="65"/>
      <c r="CJ60" s="65"/>
      <c r="CK60" s="65"/>
      <c r="CL60" s="65"/>
      <c r="CM60" s="65"/>
      <c r="CN60" s="65"/>
      <c r="CO60" s="65"/>
      <c r="CP60" s="65"/>
      <c r="CQ60" s="65"/>
      <c r="CR60" s="65"/>
      <c r="CS60" s="65"/>
      <c r="CT60" s="65"/>
      <c r="CU60" s="65"/>
    </row>
    <row r="61" spans="1:99" s="23" customFormat="1">
      <c r="A61" s="65"/>
      <c r="B61" s="65"/>
      <c r="C61" s="65"/>
      <c r="D61" s="65"/>
      <c r="E61" s="65"/>
      <c r="F61" s="65"/>
      <c r="G61" s="65"/>
      <c r="H61" s="65"/>
      <c r="I61" s="65"/>
      <c r="J61" s="65"/>
      <c r="K61" s="65"/>
      <c r="L61" s="65"/>
      <c r="M61" s="65"/>
      <c r="N61" s="65"/>
      <c r="O61" s="65"/>
      <c r="P61" s="65"/>
      <c r="Q61" s="65"/>
      <c r="R61" s="65"/>
      <c r="S61" s="65"/>
      <c r="T61" s="65"/>
      <c r="U61" s="65"/>
      <c r="V61" s="65"/>
      <c r="W61" s="65"/>
      <c r="X61" s="65"/>
      <c r="Y61" s="65"/>
      <c r="Z61" s="65"/>
      <c r="AA61" s="65"/>
      <c r="AB61" s="65"/>
      <c r="AC61" s="65"/>
      <c r="AD61" s="65"/>
      <c r="AE61" s="65"/>
      <c r="AF61" s="65"/>
      <c r="AG61" s="65"/>
      <c r="AH61" s="65"/>
      <c r="AI61" s="65"/>
      <c r="AJ61" s="65"/>
      <c r="AK61" s="65"/>
      <c r="AL61" s="65"/>
      <c r="AM61" s="65"/>
      <c r="AN61" s="65"/>
      <c r="AO61" s="65"/>
      <c r="AP61" s="65"/>
      <c r="AQ61" s="65"/>
      <c r="AR61" s="65"/>
      <c r="AS61" s="65"/>
      <c r="AT61" s="65"/>
      <c r="AU61" s="65"/>
      <c r="AV61" s="65"/>
      <c r="AW61" s="65"/>
      <c r="AX61" s="65"/>
      <c r="AY61" s="65"/>
      <c r="AZ61" s="65"/>
      <c r="BA61" s="65"/>
      <c r="BB61" s="65"/>
      <c r="BC61" s="65"/>
      <c r="BD61" s="65"/>
      <c r="BE61" s="65"/>
      <c r="BF61" s="65"/>
      <c r="BG61" s="65"/>
      <c r="BH61" s="65"/>
      <c r="BI61" s="65"/>
      <c r="BJ61" s="65"/>
      <c r="BK61" s="65"/>
      <c r="BL61" s="65"/>
      <c r="BM61" s="65"/>
      <c r="BN61" s="65"/>
      <c r="BO61" s="65"/>
      <c r="BP61" s="65"/>
      <c r="BQ61" s="65"/>
      <c r="BR61" s="65"/>
      <c r="BS61" s="65"/>
      <c r="BT61" s="65"/>
      <c r="BU61" s="65"/>
      <c r="BV61" s="65"/>
      <c r="BW61" s="65"/>
      <c r="BX61" s="65"/>
      <c r="BY61" s="65"/>
      <c r="BZ61" s="65"/>
      <c r="CA61" s="65"/>
      <c r="CB61" s="65"/>
      <c r="CC61" s="65"/>
      <c r="CD61" s="65"/>
      <c r="CE61" s="65"/>
      <c r="CF61" s="65"/>
      <c r="CG61" s="65"/>
      <c r="CH61" s="65"/>
      <c r="CI61" s="65"/>
      <c r="CJ61" s="65"/>
      <c r="CK61" s="65"/>
      <c r="CL61" s="65"/>
      <c r="CM61" s="65"/>
      <c r="CN61" s="65"/>
      <c r="CO61" s="65"/>
      <c r="CP61" s="65"/>
      <c r="CQ61" s="65"/>
      <c r="CR61" s="65"/>
      <c r="CS61" s="65"/>
      <c r="CT61" s="65"/>
      <c r="CU61" s="65"/>
    </row>
    <row r="62" spans="1:99" s="23" customFormat="1">
      <c r="A62" s="65"/>
      <c r="B62" s="65"/>
      <c r="C62" s="65"/>
      <c r="D62" s="65"/>
      <c r="E62" s="65"/>
      <c r="F62" s="65"/>
      <c r="G62" s="65"/>
      <c r="H62" s="65"/>
      <c r="I62" s="65"/>
      <c r="J62" s="65"/>
      <c r="K62" s="65"/>
      <c r="L62" s="65"/>
      <c r="M62" s="65"/>
      <c r="N62" s="65"/>
      <c r="O62" s="65"/>
      <c r="P62" s="65"/>
      <c r="Q62" s="65"/>
      <c r="R62" s="65"/>
      <c r="S62" s="65"/>
      <c r="T62" s="65"/>
      <c r="U62" s="65"/>
      <c r="V62" s="65"/>
      <c r="W62" s="65"/>
      <c r="X62" s="65"/>
      <c r="Y62" s="65"/>
      <c r="Z62" s="65"/>
      <c r="AA62" s="65"/>
      <c r="AB62" s="65"/>
      <c r="AC62" s="65"/>
      <c r="AD62" s="65"/>
      <c r="AE62" s="65"/>
      <c r="AF62" s="65"/>
      <c r="AG62" s="65"/>
      <c r="AH62" s="65"/>
      <c r="AI62" s="65"/>
      <c r="AJ62" s="65"/>
      <c r="AK62" s="65"/>
      <c r="AL62" s="65"/>
      <c r="AM62" s="65"/>
      <c r="AN62" s="65"/>
      <c r="AO62" s="65"/>
      <c r="AP62" s="65"/>
      <c r="AQ62" s="65"/>
      <c r="AR62" s="65"/>
      <c r="AS62" s="65"/>
      <c r="AT62" s="65"/>
      <c r="AU62" s="65"/>
      <c r="AV62" s="65"/>
      <c r="AW62" s="65"/>
      <c r="AX62" s="65"/>
      <c r="AY62" s="65"/>
      <c r="AZ62" s="65"/>
      <c r="BA62" s="65"/>
      <c r="BB62" s="65"/>
      <c r="BC62" s="65"/>
      <c r="BD62" s="65"/>
      <c r="BE62" s="65"/>
      <c r="BF62" s="65"/>
      <c r="BG62" s="65"/>
      <c r="BH62" s="65"/>
      <c r="BI62" s="65"/>
      <c r="BJ62" s="65"/>
      <c r="BK62" s="65"/>
      <c r="BL62" s="65"/>
      <c r="BM62" s="65"/>
      <c r="BN62" s="65"/>
      <c r="BO62" s="65"/>
      <c r="BP62" s="65"/>
      <c r="BQ62" s="65"/>
      <c r="BR62" s="65"/>
      <c r="BS62" s="65"/>
      <c r="BT62" s="65"/>
      <c r="BU62" s="65"/>
      <c r="BV62" s="65"/>
      <c r="BW62" s="65"/>
      <c r="BX62" s="65"/>
      <c r="BY62" s="65"/>
      <c r="BZ62" s="65"/>
      <c r="CA62" s="65"/>
      <c r="CB62" s="65"/>
      <c r="CC62" s="65"/>
      <c r="CD62" s="65"/>
      <c r="CE62" s="65"/>
      <c r="CF62" s="65"/>
      <c r="CG62" s="65"/>
      <c r="CH62" s="65"/>
      <c r="CI62" s="65"/>
      <c r="CJ62" s="65"/>
      <c r="CK62" s="65"/>
      <c r="CL62" s="65"/>
      <c r="CM62" s="65"/>
      <c r="CN62" s="65"/>
      <c r="CO62" s="65"/>
      <c r="CP62" s="65"/>
      <c r="CQ62" s="65"/>
      <c r="CR62" s="65"/>
      <c r="CS62" s="65"/>
      <c r="CT62" s="65"/>
      <c r="CU62" s="65"/>
    </row>
    <row r="63" spans="1:99" s="23" customFormat="1">
      <c r="A63" s="65"/>
      <c r="B63" s="65"/>
      <c r="C63" s="65"/>
      <c r="D63" s="65"/>
      <c r="E63" s="65"/>
      <c r="F63" s="65"/>
      <c r="G63" s="65"/>
      <c r="H63" s="65"/>
      <c r="I63" s="65"/>
      <c r="J63" s="65"/>
      <c r="K63" s="65"/>
      <c r="L63" s="65"/>
      <c r="M63" s="65"/>
      <c r="N63" s="65"/>
      <c r="O63" s="65"/>
      <c r="P63" s="65"/>
      <c r="Q63" s="65"/>
      <c r="R63" s="65"/>
      <c r="S63" s="65"/>
      <c r="T63" s="65"/>
      <c r="U63" s="65"/>
      <c r="V63" s="65"/>
      <c r="W63" s="65"/>
      <c r="X63" s="65"/>
      <c r="Y63" s="65"/>
      <c r="Z63" s="65"/>
      <c r="AA63" s="65"/>
      <c r="AB63" s="65"/>
      <c r="AC63" s="65"/>
      <c r="AD63" s="65"/>
      <c r="AE63" s="65"/>
      <c r="AF63" s="65"/>
      <c r="AG63" s="65"/>
      <c r="AH63" s="65"/>
      <c r="AI63" s="65"/>
      <c r="AJ63" s="65"/>
      <c r="AK63" s="65"/>
      <c r="AL63" s="65"/>
      <c r="AM63" s="65"/>
      <c r="AN63" s="65"/>
      <c r="AO63" s="65"/>
      <c r="AP63" s="65"/>
      <c r="AQ63" s="65"/>
      <c r="AR63" s="65"/>
      <c r="AS63" s="65"/>
      <c r="AT63" s="65"/>
      <c r="AU63" s="65"/>
      <c r="AV63" s="65"/>
      <c r="AW63" s="65"/>
      <c r="AX63" s="65"/>
      <c r="AY63" s="65"/>
      <c r="AZ63" s="65"/>
      <c r="BA63" s="65"/>
      <c r="BB63" s="65"/>
      <c r="BC63" s="65"/>
      <c r="BD63" s="65"/>
      <c r="BE63" s="65"/>
      <c r="BF63" s="65"/>
      <c r="BG63" s="65"/>
      <c r="BH63" s="65"/>
      <c r="BI63" s="65"/>
      <c r="BJ63" s="65"/>
      <c r="BK63" s="65"/>
      <c r="BL63" s="65"/>
      <c r="BM63" s="65"/>
      <c r="BN63" s="65"/>
      <c r="BO63" s="65"/>
      <c r="BP63" s="65"/>
      <c r="BQ63" s="65"/>
      <c r="BR63" s="65"/>
      <c r="BS63" s="65"/>
      <c r="BT63" s="65"/>
      <c r="BU63" s="65"/>
      <c r="BV63" s="65"/>
      <c r="BW63" s="65"/>
      <c r="BX63" s="65"/>
      <c r="BY63" s="65"/>
      <c r="BZ63" s="65"/>
      <c r="CA63" s="65"/>
      <c r="CB63" s="65"/>
      <c r="CC63" s="65"/>
      <c r="CD63" s="65"/>
      <c r="CE63" s="65"/>
      <c r="CF63" s="65"/>
      <c r="CG63" s="65"/>
      <c r="CH63" s="65"/>
      <c r="CI63" s="65"/>
      <c r="CJ63" s="65"/>
      <c r="CK63" s="65"/>
      <c r="CL63" s="65"/>
      <c r="CM63" s="65"/>
      <c r="CN63" s="65"/>
      <c r="CO63" s="65"/>
      <c r="CP63" s="65"/>
      <c r="CQ63" s="65"/>
      <c r="CR63" s="65"/>
      <c r="CS63" s="65"/>
      <c r="CT63" s="65"/>
      <c r="CU63" s="65"/>
    </row>
    <row r="64" spans="1:99" s="23" customFormat="1">
      <c r="A64" s="65"/>
      <c r="B64" s="65"/>
      <c r="C64" s="65"/>
      <c r="D64" s="65"/>
      <c r="E64" s="65"/>
      <c r="F64" s="65"/>
      <c r="G64" s="65"/>
      <c r="H64" s="65"/>
      <c r="I64" s="65"/>
      <c r="J64" s="65"/>
      <c r="K64" s="65"/>
      <c r="L64" s="65"/>
      <c r="M64" s="65"/>
      <c r="N64" s="65"/>
      <c r="O64" s="65"/>
      <c r="P64" s="65"/>
      <c r="Q64" s="65"/>
      <c r="R64" s="65"/>
      <c r="S64" s="65"/>
      <c r="T64" s="65"/>
      <c r="U64" s="65"/>
      <c r="V64" s="65"/>
      <c r="W64" s="65"/>
      <c r="X64" s="65"/>
      <c r="Y64" s="65"/>
      <c r="Z64" s="65"/>
      <c r="AA64" s="65"/>
      <c r="AB64" s="65"/>
      <c r="AC64" s="65"/>
      <c r="AD64" s="65"/>
      <c r="AE64" s="65"/>
      <c r="AF64" s="65"/>
      <c r="AG64" s="65"/>
      <c r="AH64" s="65"/>
      <c r="AI64" s="65"/>
      <c r="AJ64" s="65"/>
      <c r="AK64" s="65"/>
      <c r="AL64" s="65"/>
      <c r="AM64" s="65"/>
      <c r="AN64" s="65"/>
      <c r="AO64" s="65"/>
      <c r="AP64" s="65"/>
      <c r="AQ64" s="65"/>
      <c r="AR64" s="65"/>
      <c r="AS64" s="65"/>
      <c r="AT64" s="65"/>
      <c r="AU64" s="65"/>
      <c r="AV64" s="65"/>
      <c r="AW64" s="65"/>
      <c r="AX64" s="65"/>
      <c r="AY64" s="65"/>
      <c r="AZ64" s="65"/>
      <c r="BA64" s="65"/>
      <c r="BB64" s="65"/>
      <c r="BC64" s="65"/>
      <c r="BD64" s="65"/>
      <c r="BE64" s="65"/>
      <c r="BF64" s="65"/>
      <c r="BG64" s="65"/>
      <c r="BH64" s="65"/>
      <c r="BI64" s="65"/>
      <c r="BJ64" s="65"/>
      <c r="BK64" s="65"/>
      <c r="BL64" s="65"/>
      <c r="BM64" s="65"/>
      <c r="BN64" s="65"/>
      <c r="BO64" s="65"/>
      <c r="BP64" s="65"/>
      <c r="BQ64" s="65"/>
      <c r="BR64" s="65"/>
      <c r="BS64" s="65"/>
      <c r="BT64" s="65"/>
      <c r="BU64" s="65"/>
      <c r="BV64" s="65"/>
      <c r="BW64" s="65"/>
      <c r="BX64" s="65"/>
      <c r="BY64" s="65"/>
      <c r="BZ64" s="65"/>
      <c r="CA64" s="65"/>
      <c r="CB64" s="65"/>
      <c r="CC64" s="65"/>
      <c r="CD64" s="65"/>
      <c r="CE64" s="65"/>
      <c r="CF64" s="65"/>
      <c r="CG64" s="65"/>
      <c r="CH64" s="65"/>
      <c r="CI64" s="65"/>
      <c r="CJ64" s="65"/>
      <c r="CK64" s="65"/>
      <c r="CL64" s="65"/>
      <c r="CM64" s="65"/>
      <c r="CN64" s="65"/>
      <c r="CO64" s="65"/>
      <c r="CP64" s="65"/>
      <c r="CQ64" s="65"/>
      <c r="CR64" s="65"/>
      <c r="CS64" s="65"/>
      <c r="CT64" s="65"/>
      <c r="CU64" s="65"/>
    </row>
    <row r="65" spans="1:99" s="23" customFormat="1">
      <c r="A65" s="65"/>
      <c r="B65" s="65"/>
      <c r="C65" s="65"/>
      <c r="D65" s="65"/>
      <c r="E65" s="65"/>
      <c r="F65" s="65"/>
      <c r="G65" s="65"/>
      <c r="H65" s="65"/>
      <c r="I65" s="65"/>
      <c r="J65" s="65"/>
      <c r="K65" s="65"/>
      <c r="L65" s="65"/>
      <c r="M65" s="65"/>
      <c r="N65" s="65"/>
      <c r="O65" s="65"/>
      <c r="P65" s="65"/>
      <c r="Q65" s="65"/>
      <c r="R65" s="65"/>
      <c r="S65" s="65"/>
      <c r="T65" s="65"/>
      <c r="U65" s="65"/>
      <c r="V65" s="65"/>
      <c r="W65" s="65"/>
      <c r="X65" s="65"/>
      <c r="Y65" s="65"/>
      <c r="Z65" s="65"/>
      <c r="AA65" s="65"/>
      <c r="AB65" s="65"/>
      <c r="AC65" s="65"/>
      <c r="AD65" s="65"/>
      <c r="AE65" s="65"/>
      <c r="AF65" s="65"/>
      <c r="AG65" s="65"/>
      <c r="AH65" s="65"/>
      <c r="AI65" s="65"/>
      <c r="AJ65" s="65"/>
      <c r="AK65" s="65"/>
      <c r="AL65" s="65"/>
      <c r="AM65" s="65"/>
      <c r="AN65" s="65"/>
      <c r="AO65" s="65"/>
      <c r="AP65" s="65"/>
      <c r="AQ65" s="65"/>
      <c r="AR65" s="65"/>
      <c r="AS65" s="65"/>
      <c r="AT65" s="65"/>
      <c r="AU65" s="65"/>
      <c r="AV65" s="65"/>
      <c r="AW65" s="65"/>
      <c r="AX65" s="65"/>
      <c r="AY65" s="65"/>
      <c r="AZ65" s="65"/>
      <c r="BA65" s="65"/>
      <c r="BB65" s="65"/>
      <c r="BC65" s="65"/>
      <c r="BD65" s="65"/>
      <c r="BE65" s="65"/>
      <c r="BF65" s="65"/>
      <c r="BG65" s="65"/>
      <c r="BH65" s="65"/>
      <c r="BI65" s="65"/>
      <c r="BJ65" s="65"/>
      <c r="BK65" s="65"/>
      <c r="BL65" s="65"/>
      <c r="BM65" s="65"/>
      <c r="BN65" s="65"/>
      <c r="BO65" s="65"/>
      <c r="BP65" s="65"/>
      <c r="BQ65" s="65"/>
      <c r="BR65" s="65"/>
      <c r="BS65" s="65"/>
      <c r="BT65" s="65"/>
      <c r="BU65" s="65"/>
      <c r="BV65" s="65"/>
      <c r="BW65" s="65"/>
      <c r="BX65" s="65"/>
      <c r="BY65" s="65"/>
      <c r="BZ65" s="65"/>
      <c r="CA65" s="65"/>
      <c r="CB65" s="65"/>
      <c r="CC65" s="65"/>
      <c r="CD65" s="65"/>
      <c r="CE65" s="65"/>
      <c r="CF65" s="65"/>
      <c r="CG65" s="65"/>
      <c r="CH65" s="65"/>
      <c r="CI65" s="65"/>
      <c r="CJ65" s="65"/>
      <c r="CK65" s="65"/>
      <c r="CL65" s="65"/>
      <c r="CM65" s="65"/>
      <c r="CN65" s="65"/>
      <c r="CO65" s="65"/>
      <c r="CP65" s="65"/>
      <c r="CQ65" s="65"/>
      <c r="CR65" s="65"/>
      <c r="CS65" s="65"/>
      <c r="CT65" s="65"/>
      <c r="CU65" s="65"/>
    </row>
    <row r="66" spans="1:99" s="23" customFormat="1">
      <c r="A66" s="65"/>
      <c r="B66" s="65"/>
      <c r="C66" s="65"/>
      <c r="D66" s="65"/>
      <c r="E66" s="65"/>
      <c r="F66" s="65"/>
      <c r="G66" s="65"/>
      <c r="H66" s="65"/>
      <c r="I66" s="65"/>
      <c r="J66" s="65"/>
      <c r="K66" s="65"/>
      <c r="L66" s="65"/>
      <c r="M66" s="65"/>
      <c r="N66" s="65"/>
      <c r="O66" s="65"/>
      <c r="P66" s="65"/>
      <c r="Q66" s="65"/>
      <c r="R66" s="65"/>
      <c r="S66" s="65"/>
      <c r="T66" s="65"/>
      <c r="U66" s="65"/>
      <c r="V66" s="65"/>
      <c r="W66" s="65"/>
      <c r="X66" s="65"/>
      <c r="Y66" s="65"/>
      <c r="Z66" s="65"/>
      <c r="AA66" s="65"/>
      <c r="AB66" s="65"/>
      <c r="AC66" s="65"/>
      <c r="AD66" s="65"/>
      <c r="AE66" s="65"/>
      <c r="AF66" s="65"/>
      <c r="AG66" s="65"/>
      <c r="AH66" s="65"/>
      <c r="AI66" s="65"/>
      <c r="AJ66" s="65"/>
      <c r="AK66" s="65"/>
      <c r="AL66" s="65"/>
      <c r="AM66" s="65"/>
      <c r="AN66" s="65"/>
      <c r="AO66" s="65"/>
      <c r="AP66" s="65"/>
      <c r="AQ66" s="65"/>
      <c r="AR66" s="65"/>
      <c r="AS66" s="65"/>
      <c r="AT66" s="65"/>
      <c r="AU66" s="65"/>
      <c r="AV66" s="65"/>
      <c r="AW66" s="65"/>
      <c r="AX66" s="65"/>
      <c r="AY66" s="65"/>
      <c r="AZ66" s="65"/>
      <c r="BA66" s="65"/>
      <c r="BB66" s="65"/>
      <c r="BC66" s="65"/>
      <c r="BD66" s="65"/>
      <c r="BE66" s="65"/>
      <c r="BF66" s="65"/>
      <c r="BG66" s="65"/>
      <c r="BH66" s="65"/>
      <c r="BI66" s="65"/>
      <c r="BJ66" s="65"/>
      <c r="BK66" s="65"/>
      <c r="BL66" s="65"/>
      <c r="BM66" s="65"/>
      <c r="BN66" s="65"/>
      <c r="BO66" s="65"/>
      <c r="BP66" s="65"/>
      <c r="BQ66" s="65"/>
      <c r="BR66" s="65"/>
      <c r="BS66" s="65"/>
      <c r="BT66" s="65"/>
      <c r="BU66" s="65"/>
      <c r="BV66" s="65"/>
      <c r="BW66" s="65"/>
      <c r="BX66" s="65"/>
      <c r="BY66" s="65"/>
      <c r="BZ66" s="65"/>
      <c r="CA66" s="65"/>
      <c r="CB66" s="65"/>
      <c r="CC66" s="65"/>
      <c r="CD66" s="65"/>
      <c r="CE66" s="65"/>
      <c r="CF66" s="65"/>
      <c r="CG66" s="65"/>
      <c r="CH66" s="65"/>
      <c r="CI66" s="65"/>
      <c r="CJ66" s="65"/>
      <c r="CK66" s="65"/>
      <c r="CL66" s="65"/>
      <c r="CM66" s="65"/>
      <c r="CN66" s="65"/>
      <c r="CO66" s="65"/>
      <c r="CP66" s="65"/>
      <c r="CQ66" s="65"/>
      <c r="CR66" s="65"/>
      <c r="CS66" s="65"/>
      <c r="CT66" s="65"/>
      <c r="CU66" s="65"/>
    </row>
    <row r="67" spans="1:99" s="23" customFormat="1">
      <c r="A67" s="65"/>
      <c r="B67" s="65"/>
      <c r="C67" s="65"/>
      <c r="D67" s="65"/>
      <c r="E67" s="65"/>
      <c r="F67" s="65"/>
      <c r="G67" s="65"/>
      <c r="H67" s="65"/>
      <c r="I67" s="65"/>
      <c r="J67" s="65"/>
      <c r="K67" s="65"/>
      <c r="L67" s="65"/>
      <c r="M67" s="65"/>
      <c r="N67" s="65"/>
      <c r="O67" s="65"/>
      <c r="P67" s="65"/>
      <c r="Q67" s="65"/>
      <c r="R67" s="65"/>
      <c r="S67" s="65"/>
      <c r="T67" s="65"/>
      <c r="U67" s="65"/>
      <c r="V67" s="65"/>
      <c r="W67" s="65"/>
      <c r="X67" s="65"/>
      <c r="Y67" s="65"/>
      <c r="Z67" s="65"/>
      <c r="AA67" s="65"/>
      <c r="AB67" s="65"/>
      <c r="AC67" s="65"/>
      <c r="AD67" s="65"/>
      <c r="AE67" s="65"/>
      <c r="AF67" s="65"/>
      <c r="AG67" s="65"/>
      <c r="AH67" s="65"/>
      <c r="AI67" s="65"/>
      <c r="AJ67" s="65"/>
      <c r="AK67" s="65"/>
      <c r="AL67" s="65"/>
      <c r="AM67" s="65"/>
      <c r="AN67" s="65"/>
      <c r="AO67" s="65"/>
      <c r="AP67" s="65"/>
      <c r="AQ67" s="65"/>
      <c r="AR67" s="65"/>
      <c r="AS67" s="65"/>
      <c r="AT67" s="65"/>
      <c r="AU67" s="65"/>
      <c r="AV67" s="65"/>
      <c r="AW67" s="65"/>
      <c r="AX67" s="65"/>
      <c r="AY67" s="65"/>
      <c r="AZ67" s="65"/>
      <c r="BA67" s="65"/>
      <c r="BB67" s="65"/>
      <c r="BC67" s="65"/>
      <c r="BD67" s="65"/>
      <c r="BE67" s="65"/>
      <c r="BF67" s="65"/>
      <c r="BG67" s="65"/>
      <c r="BH67" s="65"/>
      <c r="BI67" s="65"/>
      <c r="BJ67" s="65"/>
      <c r="BK67" s="65"/>
      <c r="BL67" s="65"/>
      <c r="BM67" s="65"/>
      <c r="BN67" s="65"/>
      <c r="BO67" s="65"/>
      <c r="BP67" s="65"/>
      <c r="BQ67" s="65"/>
      <c r="BR67" s="65"/>
      <c r="BS67" s="65"/>
      <c r="BT67" s="65"/>
      <c r="BU67" s="65"/>
      <c r="BV67" s="65"/>
      <c r="BW67" s="65"/>
      <c r="BX67" s="65"/>
      <c r="BY67" s="65"/>
      <c r="BZ67" s="65"/>
      <c r="CA67" s="65"/>
      <c r="CB67" s="65"/>
      <c r="CC67" s="65"/>
      <c r="CD67" s="65"/>
      <c r="CE67" s="65"/>
      <c r="CF67" s="65"/>
      <c r="CG67" s="65"/>
      <c r="CH67" s="65"/>
      <c r="CI67" s="65"/>
      <c r="CJ67" s="65"/>
      <c r="CK67" s="65"/>
      <c r="CL67" s="65"/>
      <c r="CM67" s="65"/>
      <c r="CN67" s="65"/>
      <c r="CO67" s="65"/>
      <c r="CP67" s="65"/>
      <c r="CQ67" s="65"/>
      <c r="CR67" s="65"/>
      <c r="CS67" s="65"/>
      <c r="CT67" s="65"/>
      <c r="CU67" s="65"/>
    </row>
    <row r="68" spans="1:99" s="23" customFormat="1">
      <c r="A68" s="65"/>
      <c r="B68" s="65"/>
      <c r="C68" s="65"/>
      <c r="D68" s="65"/>
      <c r="E68" s="65"/>
      <c r="F68" s="65"/>
      <c r="G68" s="65"/>
      <c r="H68" s="65"/>
      <c r="I68" s="65"/>
      <c r="J68" s="65"/>
      <c r="K68" s="65"/>
      <c r="L68" s="65"/>
      <c r="M68" s="65"/>
      <c r="N68" s="65"/>
      <c r="O68" s="65"/>
      <c r="P68" s="65"/>
      <c r="Q68" s="65"/>
      <c r="R68" s="65"/>
      <c r="S68" s="65"/>
      <c r="T68" s="65"/>
      <c r="U68" s="65"/>
      <c r="V68" s="65"/>
      <c r="W68" s="65"/>
      <c r="X68" s="65"/>
      <c r="Y68" s="65"/>
      <c r="Z68" s="65"/>
      <c r="AA68" s="65"/>
      <c r="AB68" s="65"/>
      <c r="AC68" s="65"/>
      <c r="AD68" s="65"/>
      <c r="AE68" s="65"/>
      <c r="AF68" s="65"/>
      <c r="AG68" s="65"/>
      <c r="AH68" s="65"/>
      <c r="AI68" s="65"/>
      <c r="AJ68" s="65"/>
      <c r="AK68" s="65"/>
      <c r="AL68" s="65"/>
      <c r="AM68" s="65"/>
      <c r="AN68" s="65"/>
      <c r="AO68" s="65"/>
      <c r="AP68" s="65"/>
      <c r="AQ68" s="65"/>
      <c r="AR68" s="65"/>
      <c r="AS68" s="65"/>
      <c r="AT68" s="65"/>
      <c r="AU68" s="65"/>
      <c r="AV68" s="65"/>
      <c r="AW68" s="65"/>
      <c r="AX68" s="65"/>
      <c r="AY68" s="65"/>
      <c r="AZ68" s="65"/>
      <c r="BA68" s="65"/>
      <c r="BB68" s="65"/>
      <c r="BC68" s="65"/>
      <c r="BD68" s="65"/>
      <c r="BE68" s="65"/>
      <c r="BF68" s="65"/>
      <c r="BG68" s="65"/>
      <c r="BH68" s="65"/>
      <c r="BI68" s="65"/>
      <c r="BJ68" s="65"/>
      <c r="BK68" s="65"/>
      <c r="BL68" s="65"/>
      <c r="BM68" s="65"/>
      <c r="BN68" s="65"/>
      <c r="BO68" s="65"/>
      <c r="BP68" s="65"/>
      <c r="BQ68" s="65"/>
      <c r="BR68" s="65"/>
      <c r="BS68" s="65"/>
      <c r="BT68" s="65"/>
      <c r="BU68" s="65"/>
      <c r="BV68" s="65"/>
      <c r="BW68" s="65"/>
      <c r="BX68" s="65"/>
      <c r="BY68" s="65"/>
      <c r="BZ68" s="65"/>
      <c r="CA68" s="65"/>
      <c r="CB68" s="65"/>
      <c r="CC68" s="65"/>
      <c r="CD68" s="65"/>
      <c r="CE68" s="65"/>
      <c r="CF68" s="65"/>
      <c r="CG68" s="65"/>
      <c r="CH68" s="65"/>
      <c r="CI68" s="65"/>
      <c r="CJ68" s="65"/>
      <c r="CK68" s="65"/>
      <c r="CL68" s="65"/>
      <c r="CM68" s="65"/>
      <c r="CN68" s="65"/>
      <c r="CO68" s="65"/>
      <c r="CP68" s="65"/>
      <c r="CQ68" s="65"/>
      <c r="CR68" s="65"/>
      <c r="CS68" s="65"/>
      <c r="CT68" s="65"/>
      <c r="CU68" s="65"/>
    </row>
    <row r="69" spans="1:99" s="23" customFormat="1">
      <c r="A69" s="65"/>
      <c r="B69" s="65"/>
      <c r="C69" s="65"/>
      <c r="D69" s="65"/>
      <c r="E69" s="65"/>
      <c r="F69" s="65"/>
      <c r="G69" s="65"/>
      <c r="H69" s="65"/>
      <c r="I69" s="65"/>
      <c r="J69" s="65"/>
      <c r="K69" s="65"/>
      <c r="L69" s="65"/>
      <c r="M69" s="65"/>
      <c r="N69" s="65"/>
      <c r="O69" s="65"/>
      <c r="P69" s="65"/>
      <c r="Q69" s="65"/>
      <c r="R69" s="65"/>
      <c r="S69" s="65"/>
      <c r="T69" s="65"/>
      <c r="U69" s="65"/>
      <c r="V69" s="65"/>
      <c r="W69" s="65"/>
      <c r="X69" s="65"/>
      <c r="Y69" s="65"/>
      <c r="Z69" s="65"/>
      <c r="AA69" s="65"/>
      <c r="AB69" s="65"/>
      <c r="AC69" s="65"/>
      <c r="AD69" s="65"/>
      <c r="AE69" s="65"/>
      <c r="AF69" s="65"/>
      <c r="AG69" s="65"/>
      <c r="AH69" s="65"/>
      <c r="AI69" s="65"/>
      <c r="AJ69" s="65"/>
      <c r="AK69" s="65"/>
      <c r="AL69" s="65"/>
      <c r="AM69" s="65"/>
      <c r="AN69" s="65"/>
      <c r="AO69" s="65"/>
      <c r="AP69" s="65"/>
      <c r="AQ69" s="65"/>
      <c r="AR69" s="65"/>
      <c r="AS69" s="65"/>
      <c r="AT69" s="65"/>
      <c r="AU69" s="65"/>
      <c r="AV69" s="65"/>
      <c r="AW69" s="65"/>
      <c r="AX69" s="65"/>
      <c r="AY69" s="65"/>
      <c r="AZ69" s="65"/>
      <c r="BA69" s="65"/>
      <c r="BB69" s="65"/>
      <c r="BC69" s="65"/>
      <c r="BD69" s="65"/>
      <c r="BE69" s="65"/>
      <c r="BF69" s="65"/>
      <c r="BG69" s="65"/>
      <c r="BH69" s="65"/>
      <c r="BI69" s="65"/>
      <c r="BJ69" s="65"/>
      <c r="BK69" s="65"/>
      <c r="BL69" s="65"/>
      <c r="BM69" s="65"/>
      <c r="BN69" s="65"/>
      <c r="BO69" s="65"/>
      <c r="BP69" s="65"/>
      <c r="BQ69" s="65"/>
      <c r="BR69" s="65"/>
      <c r="BS69" s="65"/>
      <c r="BT69" s="65"/>
      <c r="BU69" s="65"/>
      <c r="BV69" s="65"/>
      <c r="BW69" s="65"/>
      <c r="BX69" s="65"/>
      <c r="BY69" s="65"/>
      <c r="BZ69" s="65"/>
      <c r="CA69" s="65"/>
      <c r="CB69" s="65"/>
      <c r="CC69" s="65"/>
      <c r="CD69" s="65"/>
      <c r="CE69" s="65"/>
      <c r="CF69" s="65"/>
      <c r="CG69" s="65"/>
      <c r="CH69" s="65"/>
      <c r="CI69" s="65"/>
      <c r="CJ69" s="65"/>
      <c r="CK69" s="65"/>
      <c r="CL69" s="65"/>
      <c r="CM69" s="65"/>
      <c r="CN69" s="65"/>
      <c r="CO69" s="65"/>
      <c r="CP69" s="65"/>
      <c r="CQ69" s="65"/>
      <c r="CR69" s="65"/>
      <c r="CS69" s="65"/>
      <c r="CT69" s="65"/>
      <c r="CU69" s="65"/>
    </row>
    <row r="70" spans="1:99" s="23" customFormat="1">
      <c r="A70" s="65"/>
      <c r="B70" s="65"/>
      <c r="C70" s="65"/>
      <c r="D70" s="65"/>
      <c r="E70" s="65"/>
      <c r="F70" s="65"/>
      <c r="G70" s="65"/>
      <c r="H70" s="65"/>
      <c r="I70" s="65"/>
      <c r="J70" s="65"/>
      <c r="K70" s="65"/>
      <c r="L70" s="65"/>
      <c r="M70" s="65"/>
      <c r="N70" s="65"/>
      <c r="O70" s="65"/>
      <c r="P70" s="65"/>
      <c r="Q70" s="65"/>
      <c r="R70" s="65"/>
      <c r="S70" s="65"/>
      <c r="T70" s="65"/>
      <c r="U70" s="65"/>
      <c r="V70" s="65"/>
      <c r="W70" s="65"/>
      <c r="X70" s="65"/>
      <c r="Y70" s="65"/>
      <c r="Z70" s="65"/>
      <c r="AA70" s="65"/>
      <c r="AB70" s="65"/>
      <c r="AC70" s="65"/>
      <c r="AD70" s="65"/>
      <c r="AE70" s="65"/>
      <c r="AF70" s="65"/>
      <c r="AG70" s="65"/>
      <c r="AH70" s="65"/>
      <c r="AI70" s="65"/>
      <c r="AJ70" s="65"/>
      <c r="AK70" s="65"/>
      <c r="AL70" s="65"/>
      <c r="AM70" s="65"/>
      <c r="AN70" s="65"/>
      <c r="AO70" s="65"/>
      <c r="AP70" s="65"/>
      <c r="AQ70" s="65"/>
      <c r="AR70" s="65"/>
      <c r="AS70" s="65"/>
      <c r="AT70" s="65"/>
      <c r="AU70" s="65"/>
      <c r="AV70" s="65"/>
      <c r="AW70" s="65"/>
      <c r="AX70" s="65"/>
      <c r="AY70" s="65"/>
      <c r="AZ70" s="65"/>
      <c r="BA70" s="65"/>
      <c r="BB70" s="65"/>
      <c r="BC70" s="65"/>
      <c r="BD70" s="65"/>
      <c r="BE70" s="65"/>
      <c r="BF70" s="65"/>
      <c r="BG70" s="65"/>
      <c r="BH70" s="65"/>
      <c r="BI70" s="65"/>
      <c r="BJ70" s="65"/>
      <c r="BK70" s="65"/>
      <c r="BL70" s="65"/>
      <c r="BM70" s="65"/>
      <c r="BN70" s="65"/>
      <c r="BO70" s="65"/>
      <c r="BP70" s="65"/>
      <c r="BQ70" s="65"/>
      <c r="BR70" s="65"/>
      <c r="BS70" s="65"/>
      <c r="BT70" s="65"/>
      <c r="BU70" s="65"/>
      <c r="BV70" s="65"/>
      <c r="BW70" s="65"/>
      <c r="BX70" s="65"/>
      <c r="BY70" s="65"/>
      <c r="BZ70" s="65"/>
      <c r="CA70" s="65"/>
      <c r="CB70" s="65"/>
      <c r="CC70" s="65"/>
      <c r="CD70" s="65"/>
      <c r="CE70" s="65"/>
      <c r="CF70" s="65"/>
      <c r="CG70" s="65"/>
      <c r="CH70" s="65"/>
      <c r="CI70" s="65"/>
      <c r="CJ70" s="65"/>
      <c r="CK70" s="65"/>
      <c r="CL70" s="65"/>
      <c r="CM70" s="65"/>
      <c r="CN70" s="65"/>
      <c r="CO70" s="65"/>
      <c r="CP70" s="65"/>
      <c r="CQ70" s="65"/>
      <c r="CR70" s="65"/>
      <c r="CS70" s="65"/>
      <c r="CT70" s="65"/>
      <c r="CU70" s="65"/>
    </row>
    <row r="71" spans="1:99" s="23" customFormat="1">
      <c r="A71" s="65"/>
      <c r="B71" s="65"/>
      <c r="C71" s="65"/>
      <c r="D71" s="65"/>
      <c r="E71" s="65"/>
      <c r="F71" s="65"/>
      <c r="G71" s="65"/>
      <c r="H71" s="65"/>
      <c r="I71" s="65"/>
      <c r="J71" s="65"/>
      <c r="K71" s="65"/>
      <c r="L71" s="65"/>
      <c r="M71" s="65"/>
      <c r="N71" s="65"/>
      <c r="O71" s="65"/>
      <c r="P71" s="65"/>
      <c r="Q71" s="65"/>
      <c r="R71" s="65"/>
      <c r="S71" s="65"/>
      <c r="T71" s="65"/>
      <c r="U71" s="65"/>
      <c r="V71" s="65"/>
      <c r="W71" s="65"/>
      <c r="X71" s="65"/>
      <c r="Y71" s="65"/>
      <c r="Z71" s="65"/>
      <c r="AA71" s="65"/>
      <c r="AB71" s="65"/>
      <c r="AC71" s="65"/>
      <c r="AD71" s="65"/>
      <c r="AE71" s="65"/>
      <c r="AF71" s="65"/>
      <c r="AG71" s="65"/>
      <c r="AH71" s="65"/>
      <c r="AI71" s="65"/>
      <c r="AJ71" s="65"/>
      <c r="AK71" s="65"/>
      <c r="AL71" s="65"/>
      <c r="AM71" s="65"/>
      <c r="AN71" s="65"/>
      <c r="AO71" s="65"/>
      <c r="AP71" s="65"/>
      <c r="AQ71" s="65"/>
      <c r="AR71" s="65"/>
      <c r="AS71" s="65"/>
      <c r="AT71" s="65"/>
      <c r="AU71" s="65"/>
      <c r="AV71" s="65"/>
      <c r="AW71" s="65"/>
      <c r="AX71" s="65"/>
      <c r="AY71" s="65"/>
      <c r="AZ71" s="65"/>
      <c r="BA71" s="65"/>
      <c r="BB71" s="65"/>
      <c r="BC71" s="65"/>
      <c r="BD71" s="65"/>
      <c r="BE71" s="65"/>
      <c r="BF71" s="65"/>
      <c r="BG71" s="65"/>
      <c r="BH71" s="65"/>
      <c r="BI71" s="65"/>
      <c r="BJ71" s="65"/>
      <c r="BK71" s="65"/>
      <c r="BL71" s="65"/>
      <c r="BM71" s="65"/>
      <c r="BN71" s="65"/>
      <c r="BO71" s="65"/>
      <c r="BP71" s="65"/>
      <c r="BQ71" s="65"/>
      <c r="BR71" s="65"/>
      <c r="BS71" s="65"/>
      <c r="BT71" s="65"/>
      <c r="BU71" s="65"/>
      <c r="BV71" s="65"/>
      <c r="BW71" s="65"/>
      <c r="BX71" s="65"/>
      <c r="BY71" s="65"/>
      <c r="BZ71" s="65"/>
      <c r="CA71" s="65"/>
      <c r="CB71" s="65"/>
      <c r="CC71" s="65"/>
      <c r="CD71" s="65"/>
      <c r="CE71" s="65"/>
      <c r="CF71" s="65"/>
      <c r="CG71" s="65"/>
      <c r="CH71" s="65"/>
      <c r="CI71" s="65"/>
      <c r="CJ71" s="65"/>
      <c r="CK71" s="65"/>
      <c r="CL71" s="65"/>
      <c r="CM71" s="65"/>
      <c r="CN71" s="65"/>
      <c r="CO71" s="65"/>
      <c r="CP71" s="65"/>
      <c r="CQ71" s="65"/>
      <c r="CR71" s="65"/>
      <c r="CS71" s="65"/>
      <c r="CT71" s="65"/>
      <c r="CU71" s="65"/>
    </row>
    <row r="72" spans="1:99" s="23" customFormat="1">
      <c r="A72" s="65"/>
      <c r="B72" s="65"/>
      <c r="C72" s="65"/>
      <c r="D72" s="65"/>
      <c r="E72" s="65"/>
      <c r="F72" s="65"/>
      <c r="G72" s="65"/>
      <c r="H72" s="65"/>
      <c r="I72" s="65"/>
      <c r="J72" s="65"/>
      <c r="K72" s="65"/>
      <c r="L72" s="65"/>
      <c r="M72" s="65"/>
      <c r="N72" s="65"/>
      <c r="O72" s="65"/>
      <c r="P72" s="65"/>
      <c r="Q72" s="65"/>
      <c r="R72" s="65"/>
      <c r="S72" s="65"/>
      <c r="T72" s="65"/>
      <c r="U72" s="65"/>
      <c r="V72" s="65"/>
      <c r="W72" s="65"/>
      <c r="X72" s="65"/>
      <c r="Y72" s="65"/>
      <c r="Z72" s="65"/>
      <c r="AA72" s="65"/>
      <c r="AB72" s="65"/>
      <c r="AC72" s="65"/>
      <c r="AD72" s="65"/>
      <c r="AE72" s="65"/>
      <c r="AF72" s="65"/>
      <c r="AG72" s="65"/>
      <c r="AH72" s="65"/>
      <c r="AI72" s="65"/>
      <c r="AJ72" s="65"/>
      <c r="AK72" s="65"/>
      <c r="AL72" s="65"/>
      <c r="AM72" s="65"/>
      <c r="AN72" s="65"/>
      <c r="AO72" s="65"/>
      <c r="AP72" s="65"/>
      <c r="AQ72" s="65"/>
      <c r="AR72" s="65"/>
      <c r="AS72" s="65"/>
      <c r="AT72" s="65"/>
      <c r="AU72" s="65"/>
      <c r="AV72" s="65"/>
      <c r="AW72" s="65"/>
      <c r="AX72" s="65"/>
      <c r="AY72" s="65"/>
      <c r="AZ72" s="65"/>
      <c r="BA72" s="65"/>
      <c r="BB72" s="65"/>
      <c r="BC72" s="65"/>
      <c r="BD72" s="65"/>
      <c r="BE72" s="65"/>
      <c r="BF72" s="65"/>
      <c r="BG72" s="65"/>
      <c r="BH72" s="65"/>
      <c r="BI72" s="65"/>
      <c r="BJ72" s="65"/>
      <c r="BK72" s="65"/>
      <c r="BL72" s="65"/>
      <c r="BM72" s="65"/>
      <c r="BN72" s="65"/>
      <c r="BO72" s="65"/>
      <c r="BP72" s="65"/>
      <c r="BQ72" s="65"/>
      <c r="BR72" s="65"/>
      <c r="BS72" s="65"/>
      <c r="BT72" s="65"/>
      <c r="BU72" s="65"/>
      <c r="BV72" s="65"/>
      <c r="BW72" s="65"/>
      <c r="BX72" s="65"/>
      <c r="BY72" s="65"/>
      <c r="BZ72" s="65"/>
      <c r="CA72" s="65"/>
      <c r="CB72" s="65"/>
      <c r="CC72" s="65"/>
      <c r="CD72" s="65"/>
      <c r="CE72" s="65"/>
      <c r="CF72" s="65"/>
      <c r="CG72" s="65"/>
      <c r="CH72" s="65"/>
      <c r="CI72" s="65"/>
      <c r="CJ72" s="65"/>
      <c r="CK72" s="65"/>
      <c r="CL72" s="65"/>
      <c r="CM72" s="65"/>
      <c r="CN72" s="65"/>
      <c r="CO72" s="65"/>
      <c r="CP72" s="65"/>
      <c r="CQ72" s="65"/>
      <c r="CR72" s="65"/>
      <c r="CS72" s="65"/>
      <c r="CT72" s="65"/>
      <c r="CU72" s="65"/>
    </row>
    <row r="73" spans="1:99" s="23" customFormat="1">
      <c r="A73" s="65"/>
      <c r="B73" s="65"/>
      <c r="C73" s="65"/>
      <c r="D73" s="65"/>
      <c r="E73" s="65"/>
      <c r="F73" s="65"/>
      <c r="G73" s="65"/>
      <c r="H73" s="65"/>
      <c r="I73" s="65"/>
      <c r="J73" s="65"/>
      <c r="K73" s="65"/>
      <c r="L73" s="65"/>
      <c r="M73" s="65"/>
      <c r="N73" s="65"/>
      <c r="O73" s="65"/>
      <c r="P73" s="65"/>
      <c r="Q73" s="65"/>
      <c r="R73" s="65"/>
      <c r="S73" s="65"/>
      <c r="T73" s="65"/>
      <c r="U73" s="65"/>
      <c r="V73" s="65"/>
      <c r="W73" s="65"/>
      <c r="X73" s="65"/>
      <c r="Y73" s="65"/>
      <c r="Z73" s="65"/>
      <c r="AA73" s="65"/>
      <c r="AB73" s="65"/>
      <c r="AC73" s="65"/>
      <c r="AD73" s="65"/>
      <c r="AE73" s="65"/>
      <c r="AF73" s="65"/>
      <c r="AG73" s="65"/>
      <c r="AH73" s="65"/>
      <c r="AI73" s="65"/>
      <c r="AJ73" s="65"/>
      <c r="AK73" s="65"/>
      <c r="AL73" s="65"/>
      <c r="AM73" s="65"/>
      <c r="AN73" s="65"/>
      <c r="AO73" s="65"/>
      <c r="AP73" s="65"/>
      <c r="AQ73" s="65"/>
      <c r="AR73" s="65"/>
      <c r="AS73" s="65"/>
      <c r="AT73" s="65"/>
      <c r="AU73" s="65"/>
      <c r="AV73" s="65"/>
      <c r="AW73" s="65"/>
      <c r="AX73" s="65"/>
      <c r="AY73" s="65"/>
      <c r="AZ73" s="65"/>
      <c r="BA73" s="65"/>
      <c r="BB73" s="65"/>
      <c r="BC73" s="65"/>
      <c r="BD73" s="65"/>
      <c r="BE73" s="65"/>
      <c r="BF73" s="65"/>
      <c r="BG73" s="65"/>
      <c r="BH73" s="65"/>
      <c r="BI73" s="65"/>
      <c r="BJ73" s="65"/>
      <c r="BK73" s="65"/>
      <c r="BL73" s="65"/>
      <c r="BM73" s="65"/>
      <c r="BN73" s="65"/>
      <c r="BO73" s="65"/>
      <c r="BP73" s="65"/>
      <c r="BQ73" s="65"/>
      <c r="BR73" s="65"/>
      <c r="BS73" s="65"/>
      <c r="BT73" s="65"/>
      <c r="BU73" s="65"/>
      <c r="BV73" s="65"/>
      <c r="BW73" s="65"/>
      <c r="BX73" s="65"/>
      <c r="BY73" s="65"/>
      <c r="BZ73" s="65"/>
      <c r="CA73" s="65"/>
      <c r="CB73" s="65"/>
      <c r="CC73" s="65"/>
      <c r="CD73" s="65"/>
      <c r="CE73" s="65"/>
      <c r="CF73" s="65"/>
      <c r="CG73" s="65"/>
      <c r="CH73" s="65"/>
      <c r="CI73" s="65"/>
      <c r="CJ73" s="65"/>
      <c r="CK73" s="65"/>
      <c r="CL73" s="65"/>
      <c r="CM73" s="65"/>
      <c r="CN73" s="65"/>
      <c r="CO73" s="65"/>
      <c r="CP73" s="65"/>
      <c r="CQ73" s="65"/>
      <c r="CR73" s="65"/>
      <c r="CS73" s="65"/>
      <c r="CT73" s="65"/>
      <c r="CU73" s="65"/>
    </row>
    <row r="74" spans="1:99" s="23" customFormat="1">
      <c r="A74" s="65"/>
      <c r="B74" s="65"/>
      <c r="C74" s="65"/>
      <c r="D74" s="65"/>
      <c r="E74" s="65"/>
      <c r="F74" s="65"/>
      <c r="G74" s="65"/>
      <c r="H74" s="65"/>
      <c r="I74" s="65"/>
      <c r="J74" s="65"/>
      <c r="K74" s="65"/>
      <c r="L74" s="65"/>
      <c r="M74" s="65"/>
      <c r="N74" s="65"/>
      <c r="O74" s="65"/>
      <c r="P74" s="65"/>
      <c r="Q74" s="65"/>
      <c r="R74" s="65"/>
      <c r="S74" s="65"/>
      <c r="T74" s="65"/>
      <c r="U74" s="65"/>
      <c r="V74" s="65"/>
      <c r="W74" s="65"/>
      <c r="X74" s="65"/>
      <c r="Y74" s="65"/>
      <c r="Z74" s="65"/>
      <c r="AA74" s="65"/>
      <c r="AB74" s="65"/>
      <c r="AC74" s="65"/>
      <c r="AD74" s="65"/>
      <c r="AE74" s="65"/>
      <c r="AF74" s="65"/>
      <c r="AG74" s="65"/>
      <c r="AH74" s="65"/>
      <c r="AI74" s="65"/>
      <c r="AJ74" s="65"/>
      <c r="AK74" s="65"/>
      <c r="AL74" s="65"/>
      <c r="AM74" s="65"/>
      <c r="AN74" s="65"/>
      <c r="AO74" s="65"/>
      <c r="AP74" s="65"/>
      <c r="AQ74" s="65"/>
      <c r="AR74" s="65"/>
      <c r="AS74" s="65"/>
      <c r="AT74" s="65"/>
      <c r="AU74" s="65"/>
      <c r="AV74" s="65"/>
      <c r="AW74" s="65"/>
      <c r="AX74" s="65"/>
      <c r="AY74" s="65"/>
      <c r="AZ74" s="65"/>
      <c r="BA74" s="65"/>
      <c r="BB74" s="65"/>
      <c r="BC74" s="65"/>
      <c r="BD74" s="65"/>
      <c r="BE74" s="65"/>
      <c r="BF74" s="65"/>
      <c r="BG74" s="65"/>
      <c r="BH74" s="65"/>
      <c r="BI74" s="65"/>
      <c r="BJ74" s="65"/>
      <c r="BK74" s="65"/>
      <c r="BL74" s="65"/>
      <c r="BM74" s="65"/>
      <c r="BN74" s="65"/>
      <c r="BO74" s="65"/>
      <c r="BP74" s="65"/>
      <c r="BQ74" s="65"/>
      <c r="BR74" s="65"/>
      <c r="BS74" s="65"/>
      <c r="BT74" s="65"/>
      <c r="BU74" s="65"/>
      <c r="BV74" s="65"/>
      <c r="BW74" s="65"/>
      <c r="BX74" s="65"/>
      <c r="BY74" s="65"/>
      <c r="BZ74" s="65"/>
      <c r="CA74" s="65"/>
      <c r="CB74" s="65"/>
      <c r="CC74" s="65"/>
      <c r="CD74" s="65"/>
      <c r="CE74" s="65"/>
      <c r="CF74" s="65"/>
      <c r="CG74" s="65"/>
      <c r="CH74" s="65"/>
      <c r="CI74" s="65"/>
      <c r="CJ74" s="65"/>
      <c r="CK74" s="65"/>
      <c r="CL74" s="65"/>
      <c r="CM74" s="65"/>
      <c r="CN74" s="65"/>
      <c r="CO74" s="65"/>
      <c r="CP74" s="65"/>
      <c r="CQ74" s="65"/>
      <c r="CR74" s="65"/>
      <c r="CS74" s="65"/>
      <c r="CT74" s="65"/>
      <c r="CU74" s="65"/>
    </row>
    <row r="75" spans="1:99" s="23" customFormat="1">
      <c r="A75" s="65"/>
      <c r="B75" s="65"/>
      <c r="C75" s="65"/>
      <c r="D75" s="65"/>
      <c r="E75" s="65"/>
      <c r="F75" s="65"/>
      <c r="G75" s="65"/>
      <c r="H75" s="65"/>
      <c r="I75" s="65"/>
      <c r="J75" s="65"/>
      <c r="K75" s="65"/>
      <c r="L75" s="65"/>
      <c r="M75" s="65"/>
      <c r="N75" s="65"/>
      <c r="O75" s="65"/>
      <c r="P75" s="65"/>
      <c r="Q75" s="65"/>
      <c r="R75" s="65"/>
      <c r="S75" s="65"/>
      <c r="T75" s="65"/>
      <c r="U75" s="65"/>
      <c r="V75" s="65"/>
      <c r="W75" s="65"/>
      <c r="X75" s="65"/>
      <c r="Y75" s="65"/>
      <c r="Z75" s="65"/>
      <c r="AA75" s="65"/>
      <c r="AB75" s="65"/>
      <c r="AC75" s="65"/>
      <c r="AD75" s="65"/>
      <c r="AE75" s="65"/>
      <c r="AF75" s="65"/>
      <c r="AG75" s="65"/>
      <c r="AH75" s="65"/>
      <c r="AI75" s="65"/>
      <c r="AJ75" s="65"/>
      <c r="AK75" s="65"/>
      <c r="AL75" s="65"/>
      <c r="AM75" s="65"/>
      <c r="AN75" s="65"/>
      <c r="AO75" s="65"/>
      <c r="AP75" s="65"/>
      <c r="AQ75" s="65"/>
      <c r="AR75" s="65"/>
      <c r="AS75" s="65"/>
      <c r="AT75" s="65"/>
      <c r="AU75" s="65"/>
      <c r="AV75" s="65"/>
      <c r="AW75" s="65"/>
      <c r="AX75" s="65"/>
      <c r="AY75" s="65"/>
      <c r="AZ75" s="65"/>
      <c r="BA75" s="65"/>
      <c r="BB75" s="65"/>
      <c r="BC75" s="65"/>
      <c r="BD75" s="65"/>
      <c r="BE75" s="65"/>
      <c r="BF75" s="65"/>
      <c r="BG75" s="65"/>
      <c r="BH75" s="65"/>
      <c r="BI75" s="65"/>
      <c r="BJ75" s="65"/>
      <c r="BK75" s="65"/>
      <c r="BL75" s="65"/>
      <c r="BM75" s="65"/>
      <c r="BN75" s="65"/>
      <c r="BO75" s="65"/>
      <c r="BP75" s="65"/>
      <c r="BQ75" s="65"/>
      <c r="BR75" s="65"/>
      <c r="BS75" s="65"/>
      <c r="BT75" s="65"/>
      <c r="BU75" s="65"/>
      <c r="BV75" s="65"/>
      <c r="BW75" s="65"/>
      <c r="BX75" s="65"/>
      <c r="BY75" s="65"/>
      <c r="BZ75" s="65"/>
      <c r="CA75" s="65"/>
      <c r="CB75" s="65"/>
      <c r="CC75" s="65"/>
      <c r="CD75" s="65"/>
      <c r="CE75" s="65"/>
      <c r="CF75" s="65"/>
      <c r="CG75" s="65"/>
      <c r="CH75" s="65"/>
      <c r="CI75" s="65"/>
      <c r="CJ75" s="65"/>
      <c r="CK75" s="65"/>
      <c r="CL75" s="65"/>
      <c r="CM75" s="65"/>
      <c r="CN75" s="65"/>
      <c r="CO75" s="65"/>
      <c r="CP75" s="65"/>
      <c r="CQ75" s="65"/>
      <c r="CR75" s="65"/>
      <c r="CS75" s="65"/>
      <c r="CT75" s="65"/>
      <c r="CU75" s="65"/>
    </row>
    <row r="76" spans="1:99" s="23" customFormat="1">
      <c r="A76" s="65"/>
      <c r="B76" s="65"/>
      <c r="C76" s="65"/>
      <c r="D76" s="65"/>
      <c r="E76" s="65"/>
      <c r="F76" s="65"/>
      <c r="G76" s="65"/>
      <c r="H76" s="65"/>
      <c r="I76" s="65"/>
      <c r="J76" s="65"/>
      <c r="K76" s="65"/>
      <c r="L76" s="65"/>
      <c r="M76" s="65"/>
      <c r="N76" s="65"/>
      <c r="O76" s="65"/>
      <c r="P76" s="65"/>
      <c r="Q76" s="65"/>
      <c r="R76" s="65"/>
      <c r="S76" s="65"/>
      <c r="T76" s="65"/>
      <c r="U76" s="65"/>
      <c r="V76" s="65"/>
      <c r="W76" s="65"/>
      <c r="X76" s="65"/>
      <c r="Y76" s="65"/>
      <c r="Z76" s="65"/>
      <c r="AA76" s="65"/>
      <c r="AB76" s="65"/>
      <c r="AC76" s="65"/>
      <c r="AD76" s="65"/>
      <c r="AE76" s="65"/>
      <c r="AF76" s="65"/>
      <c r="AG76" s="65"/>
      <c r="AH76" s="65"/>
      <c r="AI76" s="65"/>
      <c r="AJ76" s="65"/>
      <c r="AK76" s="65"/>
      <c r="AL76" s="65"/>
      <c r="AM76" s="65"/>
      <c r="AN76" s="65"/>
      <c r="AO76" s="65"/>
      <c r="AP76" s="65"/>
      <c r="AQ76" s="65"/>
      <c r="AR76" s="65"/>
      <c r="AS76" s="65"/>
      <c r="AT76" s="65"/>
      <c r="AU76" s="65"/>
      <c r="AV76" s="65"/>
      <c r="AW76" s="65"/>
      <c r="AX76" s="65"/>
      <c r="AY76" s="65"/>
      <c r="AZ76" s="65"/>
      <c r="BA76" s="65"/>
      <c r="BB76" s="65"/>
      <c r="BC76" s="65"/>
      <c r="BD76" s="65"/>
      <c r="BE76" s="65"/>
      <c r="BF76" s="65"/>
      <c r="BG76" s="65"/>
      <c r="BH76" s="65"/>
      <c r="BI76" s="65"/>
      <c r="BJ76" s="65"/>
      <c r="BK76" s="65"/>
      <c r="BL76" s="65"/>
      <c r="BM76" s="65"/>
      <c r="BN76" s="65"/>
      <c r="BO76" s="65"/>
      <c r="BP76" s="65"/>
      <c r="BQ76" s="65"/>
      <c r="BR76" s="65"/>
      <c r="BS76" s="65"/>
      <c r="BT76" s="65"/>
      <c r="BU76" s="65"/>
      <c r="BV76" s="65"/>
      <c r="BW76" s="65"/>
      <c r="BX76" s="65"/>
      <c r="BY76" s="65"/>
      <c r="BZ76" s="65"/>
      <c r="CA76" s="65"/>
      <c r="CB76" s="65"/>
      <c r="CC76" s="65"/>
      <c r="CD76" s="65"/>
      <c r="CE76" s="65"/>
      <c r="CF76" s="65"/>
      <c r="CG76" s="65"/>
      <c r="CH76" s="65"/>
      <c r="CI76" s="65"/>
      <c r="CJ76" s="65"/>
      <c r="CK76" s="65"/>
      <c r="CL76" s="65"/>
      <c r="CM76" s="65"/>
      <c r="CN76" s="65"/>
      <c r="CO76" s="65"/>
      <c r="CP76" s="65"/>
      <c r="CQ76" s="65"/>
      <c r="CR76" s="65"/>
      <c r="CS76" s="65"/>
      <c r="CT76" s="65"/>
      <c r="CU76" s="65"/>
    </row>
    <row r="77" spans="1:99" s="23" customFormat="1">
      <c r="A77" s="65"/>
      <c r="B77" s="65"/>
      <c r="C77" s="65"/>
      <c r="D77" s="65"/>
      <c r="E77" s="65"/>
      <c r="F77" s="65"/>
      <c r="G77" s="65"/>
      <c r="H77" s="65"/>
      <c r="I77" s="65"/>
      <c r="J77" s="65"/>
      <c r="K77" s="65"/>
      <c r="L77" s="65"/>
      <c r="M77" s="65"/>
      <c r="N77" s="65"/>
      <c r="O77" s="65"/>
      <c r="P77" s="65"/>
      <c r="Q77" s="65"/>
      <c r="R77" s="65"/>
      <c r="S77" s="65"/>
      <c r="T77" s="65"/>
      <c r="U77" s="65"/>
      <c r="V77" s="65"/>
      <c r="W77" s="65"/>
      <c r="X77" s="65"/>
      <c r="Y77" s="65"/>
      <c r="Z77" s="65"/>
      <c r="AA77" s="65"/>
      <c r="AB77" s="65"/>
      <c r="AC77" s="65"/>
      <c r="AD77" s="65"/>
      <c r="AE77" s="65"/>
      <c r="AF77" s="65"/>
      <c r="AG77" s="65"/>
      <c r="AH77" s="65"/>
      <c r="AI77" s="65"/>
      <c r="AJ77" s="65"/>
      <c r="AK77" s="65"/>
      <c r="AL77" s="65"/>
      <c r="AM77" s="65"/>
      <c r="AN77" s="65"/>
      <c r="AO77" s="65"/>
      <c r="AP77" s="65"/>
      <c r="AQ77" s="65"/>
      <c r="AR77" s="65"/>
      <c r="AS77" s="65"/>
      <c r="AT77" s="65"/>
      <c r="AU77" s="65"/>
      <c r="AV77" s="65"/>
      <c r="AW77" s="65"/>
      <c r="AX77" s="65"/>
      <c r="AY77" s="65"/>
      <c r="AZ77" s="65"/>
      <c r="BA77" s="65"/>
      <c r="BB77" s="65"/>
      <c r="BC77" s="65"/>
      <c r="BD77" s="65"/>
      <c r="BE77" s="65"/>
      <c r="BF77" s="65"/>
      <c r="BG77" s="65"/>
      <c r="BH77" s="65"/>
      <c r="BI77" s="65"/>
      <c r="BJ77" s="65"/>
      <c r="BK77" s="65"/>
      <c r="BL77" s="65"/>
      <c r="BM77" s="65"/>
      <c r="BN77" s="65"/>
      <c r="BO77" s="65"/>
      <c r="BP77" s="65"/>
      <c r="BQ77" s="65"/>
      <c r="BR77" s="65"/>
      <c r="BS77" s="65"/>
      <c r="BT77" s="65"/>
      <c r="BU77" s="65"/>
      <c r="BV77" s="65"/>
      <c r="BW77" s="65"/>
      <c r="BX77" s="65"/>
      <c r="BY77" s="65"/>
      <c r="BZ77" s="65"/>
      <c r="CA77" s="65"/>
      <c r="CB77" s="65"/>
      <c r="CC77" s="65"/>
      <c r="CD77" s="65"/>
      <c r="CE77" s="65"/>
      <c r="CF77" s="65"/>
      <c r="CG77" s="65"/>
      <c r="CH77" s="65"/>
      <c r="CI77" s="65"/>
      <c r="CJ77" s="65"/>
      <c r="CK77" s="65"/>
      <c r="CL77" s="65"/>
      <c r="CM77" s="65"/>
      <c r="CN77" s="65"/>
      <c r="CO77" s="65"/>
      <c r="CP77" s="65"/>
      <c r="CQ77" s="65"/>
      <c r="CR77" s="65"/>
      <c r="CS77" s="65"/>
      <c r="CT77" s="65"/>
      <c r="CU77" s="65"/>
    </row>
    <row r="78" spans="1:99" s="23" customFormat="1">
      <c r="A78" s="65"/>
      <c r="B78" s="65"/>
      <c r="C78" s="65"/>
      <c r="D78" s="65"/>
      <c r="E78" s="65"/>
      <c r="F78" s="65"/>
      <c r="G78" s="65"/>
      <c r="H78" s="65"/>
      <c r="I78" s="65"/>
      <c r="J78" s="65"/>
      <c r="K78" s="65"/>
      <c r="L78" s="65"/>
      <c r="M78" s="65"/>
      <c r="N78" s="65"/>
      <c r="O78" s="65"/>
      <c r="P78" s="65"/>
      <c r="Q78" s="65"/>
      <c r="R78" s="65"/>
      <c r="S78" s="65"/>
      <c r="T78" s="65"/>
      <c r="U78" s="65"/>
      <c r="V78" s="65"/>
      <c r="W78" s="65"/>
      <c r="X78" s="65"/>
      <c r="Y78" s="65"/>
      <c r="Z78" s="65"/>
      <c r="AA78" s="65"/>
      <c r="AB78" s="65"/>
      <c r="AC78" s="65"/>
      <c r="AD78" s="65"/>
      <c r="AE78" s="65"/>
      <c r="AF78" s="65"/>
      <c r="AG78" s="65"/>
      <c r="AH78" s="65"/>
      <c r="AI78" s="65"/>
      <c r="AJ78" s="65"/>
      <c r="AK78" s="65"/>
      <c r="AL78" s="65"/>
      <c r="AM78" s="65"/>
      <c r="AN78" s="65"/>
      <c r="AO78" s="65"/>
      <c r="AP78" s="65"/>
      <c r="AQ78" s="65"/>
      <c r="AR78" s="65"/>
      <c r="AS78" s="65"/>
      <c r="AT78" s="65"/>
      <c r="AU78" s="65"/>
      <c r="AV78" s="65"/>
      <c r="AW78" s="65"/>
      <c r="AX78" s="65"/>
      <c r="AY78" s="65"/>
      <c r="AZ78" s="65"/>
      <c r="BA78" s="65"/>
      <c r="BB78" s="65"/>
      <c r="BC78" s="65"/>
      <c r="BD78" s="65"/>
      <c r="BE78" s="65"/>
      <c r="BF78" s="65"/>
      <c r="BG78" s="65"/>
      <c r="BH78" s="65"/>
      <c r="BI78" s="65"/>
      <c r="BJ78" s="65"/>
      <c r="BK78" s="65"/>
      <c r="BL78" s="65"/>
      <c r="BM78" s="65"/>
      <c r="BN78" s="65"/>
      <c r="BO78" s="65"/>
      <c r="BP78" s="65"/>
      <c r="BQ78" s="65"/>
      <c r="BR78" s="65"/>
      <c r="BS78" s="65"/>
      <c r="BT78" s="65"/>
      <c r="BU78" s="65"/>
      <c r="BV78" s="65"/>
      <c r="BW78" s="65"/>
      <c r="BX78" s="65"/>
      <c r="BY78" s="65"/>
      <c r="BZ78" s="65"/>
      <c r="CA78" s="65"/>
      <c r="CB78" s="65"/>
      <c r="CC78" s="65"/>
      <c r="CD78" s="65"/>
      <c r="CE78" s="65"/>
      <c r="CF78" s="65"/>
      <c r="CG78" s="65"/>
      <c r="CH78" s="65"/>
      <c r="CI78" s="65"/>
      <c r="CJ78" s="65"/>
      <c r="CK78" s="65"/>
      <c r="CL78" s="65"/>
      <c r="CM78" s="65"/>
      <c r="CN78" s="65"/>
      <c r="CO78" s="65"/>
      <c r="CP78" s="65"/>
      <c r="CQ78" s="65"/>
      <c r="CR78" s="65"/>
      <c r="CS78" s="65"/>
      <c r="CT78" s="65"/>
      <c r="CU78" s="65"/>
    </row>
    <row r="79" spans="1:99" s="23" customFormat="1">
      <c r="A79" s="65"/>
      <c r="B79" s="65"/>
      <c r="C79" s="65"/>
      <c r="D79" s="65"/>
      <c r="E79" s="65"/>
      <c r="F79" s="65"/>
      <c r="G79" s="65"/>
      <c r="H79" s="65"/>
      <c r="I79" s="65"/>
      <c r="J79" s="65"/>
      <c r="K79" s="65"/>
      <c r="L79" s="65"/>
      <c r="M79" s="65"/>
      <c r="N79" s="65"/>
      <c r="O79" s="65"/>
      <c r="P79" s="65"/>
      <c r="Q79" s="65"/>
      <c r="R79" s="65"/>
      <c r="S79" s="65"/>
      <c r="T79" s="65"/>
      <c r="U79" s="65"/>
      <c r="V79" s="65"/>
      <c r="W79" s="65"/>
      <c r="X79" s="65"/>
      <c r="Y79" s="65"/>
      <c r="Z79" s="65"/>
      <c r="AA79" s="65"/>
      <c r="AB79" s="65"/>
      <c r="AC79" s="65"/>
      <c r="AD79" s="65"/>
      <c r="AE79" s="65"/>
      <c r="AF79" s="65"/>
      <c r="AG79" s="65"/>
      <c r="AH79" s="65"/>
      <c r="AI79" s="65"/>
      <c r="AJ79" s="65"/>
      <c r="AK79" s="65"/>
      <c r="AL79" s="65"/>
      <c r="AM79" s="65"/>
      <c r="AN79" s="65"/>
      <c r="AO79" s="65"/>
      <c r="AP79" s="65"/>
      <c r="AQ79" s="65"/>
      <c r="AR79" s="65"/>
      <c r="AS79" s="65"/>
      <c r="AT79" s="65"/>
      <c r="AU79" s="65"/>
      <c r="AV79" s="65"/>
      <c r="AW79" s="65"/>
      <c r="AX79" s="65"/>
      <c r="AY79" s="65"/>
      <c r="AZ79" s="65"/>
      <c r="BA79" s="65"/>
      <c r="BB79" s="65"/>
      <c r="BC79" s="65"/>
      <c r="BD79" s="65"/>
      <c r="BE79" s="65"/>
      <c r="BF79" s="65"/>
      <c r="BG79" s="65"/>
      <c r="BH79" s="65"/>
      <c r="BI79" s="65"/>
      <c r="BJ79" s="65"/>
      <c r="BK79" s="65"/>
      <c r="BL79" s="65"/>
      <c r="BM79" s="65"/>
      <c r="BN79" s="65"/>
      <c r="BO79" s="65"/>
      <c r="BP79" s="65"/>
      <c r="BQ79" s="65"/>
      <c r="BR79" s="65"/>
      <c r="BS79" s="65"/>
      <c r="BT79" s="65"/>
      <c r="BU79" s="65"/>
      <c r="BV79" s="65"/>
      <c r="BW79" s="65"/>
      <c r="BX79" s="65"/>
      <c r="BY79" s="65"/>
      <c r="BZ79" s="65"/>
      <c r="CA79" s="65"/>
      <c r="CB79" s="65"/>
      <c r="CC79" s="65"/>
      <c r="CD79" s="65"/>
      <c r="CE79" s="65"/>
      <c r="CF79" s="65"/>
      <c r="CG79" s="65"/>
      <c r="CH79" s="65"/>
      <c r="CI79" s="65"/>
      <c r="CJ79" s="65"/>
      <c r="CK79" s="65"/>
      <c r="CL79" s="65"/>
      <c r="CM79" s="65"/>
      <c r="CN79" s="65"/>
      <c r="CO79" s="65"/>
      <c r="CP79" s="65"/>
      <c r="CQ79" s="65"/>
      <c r="CR79" s="65"/>
      <c r="CS79" s="65"/>
      <c r="CT79" s="65"/>
      <c r="CU79" s="65"/>
    </row>
    <row r="80" spans="1:99" s="23" customFormat="1">
      <c r="A80" s="65"/>
      <c r="B80" s="65"/>
      <c r="C80" s="65"/>
      <c r="D80" s="65"/>
      <c r="E80" s="65"/>
      <c r="F80" s="65"/>
      <c r="G80" s="65"/>
      <c r="H80" s="65"/>
      <c r="I80" s="65"/>
      <c r="J80" s="65"/>
      <c r="K80" s="65"/>
      <c r="L80" s="65"/>
      <c r="M80" s="65"/>
      <c r="N80" s="65"/>
      <c r="O80" s="65"/>
      <c r="P80" s="65"/>
      <c r="Q80" s="65"/>
      <c r="R80" s="65"/>
      <c r="S80" s="65"/>
      <c r="T80" s="65"/>
      <c r="U80" s="65"/>
      <c r="V80" s="65"/>
      <c r="W80" s="65"/>
      <c r="X80" s="65"/>
      <c r="Y80" s="65"/>
      <c r="Z80" s="65"/>
      <c r="AA80" s="65"/>
      <c r="AB80" s="65"/>
      <c r="AC80" s="65"/>
      <c r="AD80" s="65"/>
      <c r="AE80" s="65"/>
      <c r="AF80" s="65"/>
      <c r="AG80" s="65"/>
      <c r="AH80" s="65"/>
      <c r="AI80" s="65"/>
      <c r="AJ80" s="65"/>
      <c r="AK80" s="65"/>
      <c r="AL80" s="65"/>
      <c r="AM80" s="65"/>
      <c r="AN80" s="65"/>
      <c r="AO80" s="65"/>
      <c r="AP80" s="65"/>
      <c r="AQ80" s="65"/>
      <c r="AR80" s="65"/>
      <c r="AS80" s="65"/>
      <c r="AT80" s="65"/>
      <c r="AU80" s="65"/>
      <c r="AV80" s="65"/>
      <c r="AW80" s="65"/>
      <c r="AX80" s="65"/>
      <c r="AY80" s="65"/>
      <c r="AZ80" s="65"/>
      <c r="BA80" s="65"/>
      <c r="BB80" s="65"/>
      <c r="BC80" s="65"/>
      <c r="BD80" s="65"/>
      <c r="BE80" s="65"/>
      <c r="BF80" s="65"/>
      <c r="BG80" s="65"/>
      <c r="BH80" s="65"/>
      <c r="BI80" s="65"/>
      <c r="BJ80" s="65"/>
      <c r="BK80" s="65"/>
      <c r="BL80" s="65"/>
      <c r="BM80" s="65"/>
      <c r="BN80" s="65"/>
      <c r="BO80" s="65"/>
      <c r="BP80" s="65"/>
      <c r="BQ80" s="65"/>
      <c r="BR80" s="65"/>
      <c r="BS80" s="65"/>
      <c r="BT80" s="65"/>
      <c r="BU80" s="65"/>
      <c r="BV80" s="65"/>
      <c r="BW80" s="65"/>
      <c r="BX80" s="65"/>
      <c r="BY80" s="65"/>
      <c r="BZ80" s="65"/>
      <c r="CA80" s="65"/>
      <c r="CB80" s="65"/>
      <c r="CC80" s="65"/>
      <c r="CD80" s="65"/>
      <c r="CE80" s="65"/>
      <c r="CF80" s="65"/>
      <c r="CG80" s="65"/>
      <c r="CH80" s="65"/>
      <c r="CI80" s="65"/>
      <c r="CJ80" s="65"/>
      <c r="CK80" s="65"/>
      <c r="CL80" s="65"/>
      <c r="CM80" s="65"/>
      <c r="CN80" s="65"/>
      <c r="CO80" s="65"/>
      <c r="CP80" s="65"/>
      <c r="CQ80" s="65"/>
      <c r="CR80" s="65"/>
      <c r="CS80" s="65"/>
      <c r="CT80" s="65"/>
      <c r="CU80" s="65"/>
    </row>
    <row r="81" spans="1:99" s="23" customFormat="1">
      <c r="A81" s="65"/>
      <c r="B81" s="65"/>
      <c r="C81" s="65"/>
      <c r="D81" s="65"/>
      <c r="E81" s="65"/>
      <c r="F81" s="65"/>
      <c r="G81" s="65"/>
      <c r="H81" s="65"/>
      <c r="I81" s="65"/>
      <c r="J81" s="65"/>
      <c r="K81" s="65"/>
      <c r="L81" s="65"/>
      <c r="M81" s="65"/>
      <c r="N81" s="65"/>
      <c r="O81" s="65"/>
      <c r="P81" s="65"/>
      <c r="Q81" s="65"/>
      <c r="R81" s="65"/>
      <c r="S81" s="65"/>
      <c r="T81" s="65"/>
      <c r="U81" s="65"/>
      <c r="V81" s="65"/>
      <c r="W81" s="65"/>
      <c r="X81" s="65"/>
      <c r="Y81" s="65"/>
      <c r="Z81" s="65"/>
      <c r="AA81" s="65"/>
      <c r="AB81" s="65"/>
      <c r="AC81" s="65"/>
      <c r="AD81" s="65"/>
      <c r="AE81" s="65"/>
      <c r="AF81" s="65"/>
      <c r="AG81" s="65"/>
      <c r="AH81" s="65"/>
      <c r="AI81" s="65"/>
      <c r="AJ81" s="65"/>
      <c r="AK81" s="65"/>
      <c r="AL81" s="65"/>
      <c r="AM81" s="65"/>
      <c r="AN81" s="65"/>
      <c r="AO81" s="65"/>
      <c r="AP81" s="65"/>
      <c r="AQ81" s="65"/>
      <c r="AR81" s="65"/>
      <c r="AS81" s="65"/>
      <c r="AT81" s="65"/>
      <c r="AU81" s="65"/>
      <c r="AV81" s="65"/>
      <c r="AW81" s="65"/>
      <c r="AX81" s="65"/>
      <c r="AY81" s="65"/>
      <c r="AZ81" s="65"/>
      <c r="BA81" s="65"/>
      <c r="BB81" s="65"/>
      <c r="BC81" s="65"/>
      <c r="BD81" s="65"/>
      <c r="BE81" s="65"/>
      <c r="BF81" s="65"/>
      <c r="BG81" s="65"/>
      <c r="BH81" s="65"/>
      <c r="BI81" s="65"/>
      <c r="BJ81" s="65"/>
      <c r="BK81" s="65"/>
      <c r="BL81" s="65"/>
      <c r="BM81" s="65"/>
      <c r="BN81" s="65"/>
      <c r="BO81" s="65"/>
      <c r="BP81" s="65"/>
      <c r="BQ81" s="65"/>
      <c r="BR81" s="65"/>
      <c r="BS81" s="65"/>
      <c r="BT81" s="65"/>
      <c r="BU81" s="65"/>
      <c r="BV81" s="65"/>
      <c r="BW81" s="65"/>
      <c r="BX81" s="65"/>
      <c r="BY81" s="65"/>
      <c r="BZ81" s="65"/>
      <c r="CA81" s="65"/>
      <c r="CB81" s="65"/>
      <c r="CC81" s="65"/>
      <c r="CD81" s="65"/>
      <c r="CE81" s="65"/>
      <c r="CF81" s="65"/>
      <c r="CG81" s="65"/>
      <c r="CH81" s="65"/>
      <c r="CI81" s="65"/>
      <c r="CJ81" s="65"/>
      <c r="CK81" s="65"/>
      <c r="CL81" s="65"/>
      <c r="CM81" s="65"/>
      <c r="CN81" s="65"/>
      <c r="CO81" s="65"/>
      <c r="CP81" s="65"/>
      <c r="CQ81" s="65"/>
      <c r="CR81" s="65"/>
      <c r="CS81" s="65"/>
      <c r="CT81" s="65"/>
      <c r="CU81" s="65"/>
    </row>
    <row r="82" spans="1:99">
      <c r="A82" s="35"/>
      <c r="B82" s="43"/>
      <c r="C82" s="41"/>
      <c r="D82" s="42"/>
      <c r="E82" s="35"/>
      <c r="F82" s="35"/>
      <c r="G82" s="35"/>
      <c r="H82" s="35"/>
      <c r="I82" s="35"/>
      <c r="J82" s="35"/>
      <c r="K82" s="35"/>
      <c r="L82" s="35"/>
      <c r="M82" s="35"/>
      <c r="N82" s="35"/>
      <c r="O82" s="35"/>
      <c r="P82" s="35"/>
      <c r="Q82" s="35"/>
      <c r="R82" s="35"/>
      <c r="S82" s="35"/>
      <c r="T82" s="35"/>
      <c r="U82" s="35"/>
      <c r="V82" s="35"/>
      <c r="W82" s="35"/>
      <c r="X82" s="35"/>
      <c r="Y82" s="35"/>
      <c r="Z82" s="35"/>
      <c r="AA82" s="35"/>
      <c r="AB82" s="35"/>
      <c r="AC82" s="35"/>
      <c r="AD82" s="35"/>
      <c r="AE82" s="35"/>
      <c r="AF82" s="35"/>
      <c r="AG82" s="35"/>
      <c r="AH82" s="35"/>
      <c r="AI82" s="35"/>
      <c r="AJ82" s="35"/>
      <c r="AK82" s="35"/>
      <c r="AL82" s="35"/>
      <c r="AM82" s="35"/>
      <c r="AN82" s="35"/>
      <c r="AO82" s="35"/>
      <c r="AP82" s="35"/>
      <c r="AQ82" s="35"/>
      <c r="AR82" s="35"/>
      <c r="AS82" s="35"/>
      <c r="AT82" s="35"/>
      <c r="AU82" s="35"/>
      <c r="AV82" s="35"/>
      <c r="AW82" s="35"/>
      <c r="AX82" s="35"/>
      <c r="AY82" s="35"/>
      <c r="AZ82" s="35"/>
      <c r="BA82" s="35"/>
      <c r="BB82" s="35"/>
      <c r="BC82" s="35"/>
      <c r="BD82" s="35"/>
      <c r="BE82" s="35"/>
      <c r="BF82" s="35"/>
      <c r="BG82" s="35"/>
      <c r="BH82" s="35"/>
      <c r="BI82" s="35"/>
      <c r="BJ82" s="35"/>
      <c r="BK82" s="35"/>
      <c r="BL82" s="35"/>
      <c r="BM82" s="35"/>
      <c r="BN82" s="35"/>
      <c r="BO82" s="35"/>
      <c r="BP82" s="35"/>
      <c r="BQ82" s="35"/>
      <c r="BR82" s="35"/>
      <c r="BS82" s="35"/>
      <c r="BT82" s="35"/>
      <c r="BU82" s="35"/>
      <c r="BV82" s="35"/>
      <c r="BW82" s="35"/>
      <c r="BX82" s="35"/>
      <c r="BY82" s="35"/>
      <c r="BZ82" s="35"/>
      <c r="CA82" s="35"/>
      <c r="CB82" s="35"/>
      <c r="CC82" s="35"/>
      <c r="CD82" s="35"/>
      <c r="CE82" s="35"/>
      <c r="CF82" s="35"/>
      <c r="CG82" s="35"/>
      <c r="CH82" s="35"/>
      <c r="CI82" s="35"/>
      <c r="CJ82" s="35"/>
      <c r="CK82" s="35"/>
      <c r="CL82" s="35"/>
      <c r="CM82" s="35"/>
      <c r="CN82" s="35"/>
      <c r="CO82" s="35"/>
      <c r="CP82" s="35"/>
      <c r="CQ82" s="35"/>
      <c r="CR82" s="35"/>
      <c r="CS82" s="35"/>
      <c r="CT82" s="35"/>
      <c r="CU82" s="35"/>
    </row>
    <row r="83" spans="1:99">
      <c r="A83" s="35"/>
      <c r="B83" s="43"/>
      <c r="C83" s="41"/>
      <c r="D83" s="42"/>
      <c r="E83" s="35"/>
      <c r="F83" s="35"/>
      <c r="G83" s="35"/>
      <c r="H83" s="35"/>
      <c r="I83" s="35"/>
      <c r="J83" s="35"/>
      <c r="K83" s="35"/>
      <c r="L83" s="35"/>
      <c r="M83" s="35"/>
      <c r="N83" s="35"/>
      <c r="O83" s="35"/>
      <c r="P83" s="35"/>
      <c r="Q83" s="35"/>
      <c r="R83" s="35"/>
      <c r="S83" s="35"/>
      <c r="T83" s="35"/>
      <c r="U83" s="35"/>
      <c r="V83" s="35"/>
      <c r="W83" s="35"/>
      <c r="X83" s="35"/>
      <c r="Y83" s="35"/>
      <c r="Z83" s="35"/>
      <c r="AA83" s="35"/>
      <c r="AB83" s="35"/>
      <c r="AC83" s="35"/>
      <c r="AD83" s="35"/>
      <c r="AE83" s="35"/>
      <c r="AF83" s="35"/>
      <c r="AG83" s="35"/>
      <c r="AH83" s="35"/>
      <c r="AI83" s="35"/>
      <c r="AJ83" s="35"/>
      <c r="AK83" s="35"/>
      <c r="AL83" s="35"/>
      <c r="AM83" s="35"/>
      <c r="AN83" s="35"/>
      <c r="AO83" s="35"/>
      <c r="AP83" s="35"/>
      <c r="AQ83" s="35"/>
      <c r="AR83" s="35"/>
      <c r="AS83" s="35"/>
      <c r="AT83" s="35"/>
      <c r="AU83" s="35"/>
      <c r="AV83" s="35"/>
      <c r="AW83" s="35"/>
      <c r="AX83" s="35"/>
      <c r="AY83" s="35"/>
      <c r="AZ83" s="35"/>
      <c r="BA83" s="35"/>
      <c r="BB83" s="35"/>
      <c r="BC83" s="35"/>
      <c r="BD83" s="35"/>
      <c r="BE83" s="35"/>
      <c r="BF83" s="35"/>
      <c r="BG83" s="35"/>
      <c r="BH83" s="35"/>
      <c r="BI83" s="35"/>
      <c r="BJ83" s="35"/>
      <c r="BK83" s="35"/>
      <c r="BL83" s="35"/>
      <c r="BM83" s="35"/>
      <c r="BN83" s="35"/>
      <c r="BO83" s="35"/>
      <c r="BP83" s="35"/>
      <c r="BQ83" s="35"/>
      <c r="BR83" s="35"/>
      <c r="BS83" s="35"/>
      <c r="BT83" s="35"/>
      <c r="BU83" s="35"/>
      <c r="BV83" s="35"/>
      <c r="BW83" s="35"/>
      <c r="BX83" s="35"/>
      <c r="BY83" s="35"/>
      <c r="BZ83" s="35"/>
      <c r="CA83" s="35"/>
      <c r="CB83" s="35"/>
      <c r="CC83" s="35"/>
      <c r="CD83" s="35"/>
      <c r="CE83" s="35"/>
      <c r="CF83" s="35"/>
      <c r="CG83" s="35"/>
      <c r="CH83" s="35"/>
      <c r="CI83" s="35"/>
      <c r="CJ83" s="35"/>
      <c r="CK83" s="35"/>
      <c r="CL83" s="35"/>
      <c r="CM83" s="35"/>
      <c r="CN83" s="35"/>
      <c r="CO83" s="35"/>
      <c r="CP83" s="35"/>
      <c r="CQ83" s="35"/>
      <c r="CR83" s="35"/>
      <c r="CS83" s="35"/>
      <c r="CT83" s="35"/>
      <c r="CU83" s="35"/>
    </row>
    <row r="84" spans="1:99">
      <c r="A84" s="35"/>
      <c r="B84" s="43"/>
      <c r="C84" s="41"/>
      <c r="D84" s="42"/>
      <c r="E84" s="35"/>
      <c r="F84" s="35"/>
      <c r="G84" s="35"/>
      <c r="H84" s="35"/>
      <c r="I84" s="35"/>
      <c r="J84" s="35"/>
      <c r="K84" s="35"/>
      <c r="L84" s="35"/>
      <c r="M84" s="35"/>
      <c r="N84" s="35"/>
      <c r="O84" s="35"/>
      <c r="P84" s="35"/>
      <c r="Q84" s="35"/>
      <c r="R84" s="35"/>
      <c r="S84" s="35"/>
      <c r="T84" s="35"/>
      <c r="U84" s="35"/>
      <c r="V84" s="35"/>
      <c r="W84" s="35"/>
      <c r="X84" s="35"/>
      <c r="Y84" s="35"/>
      <c r="Z84" s="35"/>
      <c r="AA84" s="35"/>
      <c r="AB84" s="35"/>
      <c r="AC84" s="35"/>
      <c r="AD84" s="35"/>
      <c r="AE84" s="35"/>
      <c r="AF84" s="35"/>
      <c r="AG84" s="35"/>
      <c r="AH84" s="35"/>
      <c r="AI84" s="35"/>
      <c r="AJ84" s="35"/>
      <c r="AK84" s="35"/>
      <c r="AL84" s="35"/>
      <c r="AM84" s="35"/>
      <c r="AN84" s="35"/>
      <c r="AO84" s="35"/>
      <c r="AP84" s="35"/>
      <c r="AQ84" s="35"/>
      <c r="AR84" s="35"/>
      <c r="AS84" s="35"/>
      <c r="AT84" s="35"/>
      <c r="AU84" s="35"/>
      <c r="AV84" s="35"/>
      <c r="AW84" s="35"/>
      <c r="AX84" s="35"/>
      <c r="AY84" s="35"/>
      <c r="AZ84" s="35"/>
      <c r="BA84" s="35"/>
      <c r="BB84" s="35"/>
      <c r="BC84" s="35"/>
      <c r="BD84" s="35"/>
      <c r="BE84" s="35"/>
      <c r="BF84" s="35"/>
      <c r="BG84" s="35"/>
      <c r="BH84" s="35"/>
      <c r="BI84" s="35"/>
      <c r="BJ84" s="35"/>
      <c r="BK84" s="35"/>
      <c r="BL84" s="35"/>
      <c r="BM84" s="35"/>
      <c r="BN84" s="35"/>
      <c r="BO84" s="35"/>
      <c r="BP84" s="35"/>
      <c r="BQ84" s="35"/>
      <c r="BR84" s="35"/>
      <c r="BS84" s="35"/>
      <c r="BT84" s="35"/>
      <c r="BU84" s="35"/>
      <c r="BV84" s="35"/>
      <c r="BW84" s="35"/>
      <c r="BX84" s="35"/>
      <c r="BY84" s="35"/>
      <c r="BZ84" s="35"/>
      <c r="CA84" s="35"/>
      <c r="CB84" s="35"/>
      <c r="CC84" s="35"/>
      <c r="CD84" s="35"/>
      <c r="CE84" s="35"/>
      <c r="CF84" s="35"/>
      <c r="CG84" s="35"/>
      <c r="CH84" s="35"/>
      <c r="CI84" s="35"/>
      <c r="CJ84" s="35"/>
      <c r="CK84" s="35"/>
      <c r="CL84" s="35"/>
      <c r="CM84" s="35"/>
      <c r="CN84" s="35"/>
      <c r="CO84" s="35"/>
      <c r="CP84" s="35"/>
      <c r="CQ84" s="35"/>
      <c r="CR84" s="35"/>
      <c r="CS84" s="35"/>
      <c r="CT84" s="35"/>
      <c r="CU84" s="35"/>
    </row>
    <row r="85" spans="1:99">
      <c r="A85" s="35"/>
      <c r="B85" s="35"/>
      <c r="C85" s="35"/>
      <c r="D85" s="35"/>
      <c r="E85" s="35"/>
      <c r="F85" s="35"/>
      <c r="G85" s="35"/>
      <c r="H85" s="35"/>
      <c r="I85" s="35"/>
      <c r="J85" s="35"/>
      <c r="K85" s="35"/>
      <c r="L85" s="35"/>
      <c r="M85" s="35"/>
      <c r="N85" s="35"/>
      <c r="O85" s="35"/>
      <c r="P85" s="35"/>
      <c r="Q85" s="35"/>
      <c r="R85" s="35"/>
      <c r="S85" s="35"/>
      <c r="T85" s="35"/>
      <c r="U85" s="35"/>
      <c r="V85" s="35"/>
      <c r="W85" s="35"/>
      <c r="X85" s="35"/>
      <c r="Y85" s="35"/>
      <c r="Z85" s="35"/>
      <c r="AA85" s="35"/>
      <c r="AB85" s="35"/>
      <c r="AC85" s="35"/>
      <c r="AD85" s="35"/>
      <c r="AE85" s="35"/>
      <c r="AF85" s="35"/>
      <c r="AG85" s="35"/>
      <c r="AH85" s="35"/>
      <c r="AI85" s="35"/>
      <c r="AJ85" s="35"/>
      <c r="AK85" s="35"/>
      <c r="AL85" s="35"/>
      <c r="AM85" s="35"/>
      <c r="AN85" s="35"/>
      <c r="AO85" s="35"/>
      <c r="AP85" s="35"/>
      <c r="AQ85" s="35"/>
      <c r="AR85" s="35"/>
      <c r="AS85" s="35"/>
      <c r="AT85" s="35"/>
      <c r="AU85" s="35"/>
      <c r="AV85" s="35"/>
      <c r="AW85" s="35"/>
      <c r="AX85" s="35"/>
      <c r="AY85" s="35"/>
      <c r="AZ85" s="35"/>
      <c r="BA85" s="35"/>
      <c r="BB85" s="35"/>
      <c r="BC85" s="35"/>
      <c r="BD85" s="35"/>
      <c r="BE85" s="35"/>
      <c r="BF85" s="35"/>
      <c r="BG85" s="35"/>
      <c r="BH85" s="35"/>
      <c r="BI85" s="35"/>
      <c r="BJ85" s="35"/>
      <c r="BK85" s="35"/>
      <c r="BL85" s="35"/>
      <c r="BM85" s="35"/>
      <c r="BN85" s="35"/>
      <c r="BO85" s="35"/>
      <c r="BP85" s="35"/>
      <c r="BQ85" s="35"/>
      <c r="BR85" s="35"/>
      <c r="BS85" s="35"/>
      <c r="BT85" s="35"/>
      <c r="BU85" s="35"/>
      <c r="BV85" s="35"/>
      <c r="BW85" s="35"/>
      <c r="BX85" s="35"/>
      <c r="BY85" s="35"/>
      <c r="BZ85" s="35"/>
      <c r="CA85" s="35"/>
      <c r="CB85" s="35"/>
      <c r="CC85" s="35"/>
      <c r="CD85" s="35"/>
      <c r="CE85" s="35"/>
      <c r="CF85" s="35"/>
      <c r="CG85" s="35"/>
      <c r="CH85" s="35"/>
      <c r="CI85" s="35"/>
      <c r="CJ85" s="35"/>
      <c r="CK85" s="35"/>
      <c r="CL85" s="35"/>
      <c r="CM85" s="35"/>
      <c r="CN85" s="35"/>
      <c r="CO85" s="35"/>
      <c r="CP85" s="35"/>
      <c r="CQ85" s="35"/>
      <c r="CR85" s="35"/>
      <c r="CS85" s="35"/>
      <c r="CT85" s="35"/>
      <c r="CU85" s="35"/>
    </row>
    <row r="86" spans="1:99">
      <c r="A86" s="35"/>
      <c r="B86" s="35"/>
      <c r="C86" s="35"/>
      <c r="D86" s="35"/>
      <c r="E86" s="35"/>
      <c r="F86" s="35"/>
      <c r="G86" s="35"/>
      <c r="H86" s="35"/>
      <c r="I86" s="35"/>
      <c r="J86" s="35"/>
      <c r="K86" s="35"/>
      <c r="L86" s="35"/>
      <c r="M86" s="35"/>
      <c r="N86" s="35"/>
      <c r="O86" s="35"/>
      <c r="P86" s="35"/>
      <c r="Q86" s="35"/>
      <c r="R86" s="35"/>
      <c r="S86" s="35"/>
      <c r="T86" s="35"/>
      <c r="U86" s="35"/>
      <c r="V86" s="35"/>
      <c r="W86" s="35"/>
      <c r="X86" s="35"/>
      <c r="Y86" s="35"/>
      <c r="Z86" s="35"/>
      <c r="AA86" s="35"/>
      <c r="AB86" s="35"/>
      <c r="AC86" s="35"/>
      <c r="AD86" s="35"/>
      <c r="AE86" s="35"/>
      <c r="AF86" s="35"/>
      <c r="AG86" s="35"/>
      <c r="AH86" s="35"/>
      <c r="AI86" s="35"/>
      <c r="AJ86" s="35"/>
      <c r="AK86" s="35"/>
      <c r="AL86" s="35"/>
      <c r="AM86" s="35"/>
      <c r="AN86" s="35"/>
      <c r="AO86" s="35"/>
      <c r="AP86" s="35"/>
      <c r="AQ86" s="35"/>
      <c r="AR86" s="35"/>
      <c r="AS86" s="35"/>
      <c r="AT86" s="35"/>
      <c r="AU86" s="35"/>
      <c r="AV86" s="35"/>
      <c r="AW86" s="35"/>
      <c r="AX86" s="35"/>
      <c r="AY86" s="35"/>
      <c r="AZ86" s="35"/>
      <c r="BA86" s="35"/>
      <c r="BB86" s="35"/>
      <c r="BC86" s="35"/>
      <c r="BD86" s="35"/>
      <c r="BE86" s="35"/>
      <c r="BF86" s="35"/>
      <c r="BG86" s="35"/>
      <c r="BH86" s="35"/>
      <c r="BI86" s="35"/>
      <c r="BJ86" s="35"/>
      <c r="BK86" s="35"/>
      <c r="BL86" s="35"/>
      <c r="BM86" s="35"/>
      <c r="BN86" s="35"/>
      <c r="BO86" s="35"/>
      <c r="BP86" s="35"/>
      <c r="BQ86" s="35"/>
      <c r="BR86" s="35"/>
      <c r="BS86" s="35"/>
      <c r="BT86" s="35"/>
      <c r="BU86" s="35"/>
      <c r="BV86" s="35"/>
      <c r="BW86" s="35"/>
      <c r="BX86" s="35"/>
      <c r="BY86" s="35"/>
      <c r="BZ86" s="35"/>
      <c r="CA86" s="35"/>
      <c r="CB86" s="35"/>
      <c r="CC86" s="35"/>
      <c r="CD86" s="35"/>
      <c r="CE86" s="35"/>
      <c r="CF86" s="35"/>
      <c r="CG86" s="35"/>
      <c r="CH86" s="35"/>
      <c r="CI86" s="35"/>
      <c r="CJ86" s="35"/>
      <c r="CK86" s="35"/>
      <c r="CL86" s="35"/>
      <c r="CM86" s="35"/>
      <c r="CN86" s="35"/>
      <c r="CO86" s="35"/>
      <c r="CP86" s="35"/>
      <c r="CQ86" s="35"/>
      <c r="CR86" s="35"/>
      <c r="CS86" s="35"/>
      <c r="CT86" s="35"/>
      <c r="CU86" s="35"/>
    </row>
    <row r="87" spans="1:99">
      <c r="A87" s="35"/>
      <c r="B87" s="35"/>
      <c r="C87" s="35"/>
      <c r="D87" s="35"/>
      <c r="E87" s="35"/>
      <c r="F87" s="35"/>
      <c r="G87" s="35"/>
      <c r="H87" s="35"/>
      <c r="I87" s="35"/>
      <c r="J87" s="35"/>
      <c r="K87" s="35"/>
      <c r="L87" s="35"/>
      <c r="M87" s="35"/>
      <c r="N87" s="35"/>
      <c r="O87" s="35"/>
      <c r="P87" s="35"/>
      <c r="Q87" s="35"/>
      <c r="R87" s="35"/>
      <c r="S87" s="35"/>
      <c r="T87" s="35"/>
      <c r="U87" s="35"/>
      <c r="V87" s="35"/>
      <c r="W87" s="35"/>
      <c r="X87" s="35"/>
      <c r="Y87" s="35"/>
      <c r="Z87" s="35"/>
      <c r="AA87" s="35"/>
      <c r="AB87" s="35"/>
      <c r="AC87" s="35"/>
      <c r="AD87" s="35"/>
      <c r="AE87" s="35"/>
      <c r="AF87" s="35"/>
      <c r="AG87" s="35"/>
      <c r="AH87" s="35"/>
      <c r="AI87" s="35"/>
      <c r="AJ87" s="35"/>
      <c r="AK87" s="35"/>
      <c r="AL87" s="35"/>
      <c r="AM87" s="35"/>
      <c r="AN87" s="35"/>
      <c r="AO87" s="35"/>
      <c r="AP87" s="35"/>
      <c r="AQ87" s="35"/>
      <c r="AR87" s="35"/>
      <c r="AS87" s="35"/>
      <c r="AT87" s="35"/>
      <c r="AU87" s="35"/>
      <c r="AV87" s="35"/>
      <c r="AW87" s="35"/>
      <c r="AX87" s="35"/>
      <c r="AY87" s="35"/>
      <c r="AZ87" s="35"/>
      <c r="BA87" s="35"/>
      <c r="BB87" s="35"/>
      <c r="BC87" s="35"/>
      <c r="BD87" s="35"/>
      <c r="BE87" s="35"/>
      <c r="BF87" s="35"/>
      <c r="BG87" s="35"/>
      <c r="BH87" s="35"/>
      <c r="BI87" s="35"/>
      <c r="BJ87" s="35"/>
      <c r="BK87" s="35"/>
      <c r="BL87" s="35"/>
      <c r="BM87" s="35"/>
      <c r="BN87" s="35"/>
      <c r="BO87" s="35"/>
      <c r="BP87" s="35"/>
      <c r="BQ87" s="35"/>
      <c r="BR87" s="35"/>
      <c r="BS87" s="35"/>
      <c r="BT87" s="35"/>
      <c r="BU87" s="35"/>
      <c r="BV87" s="35"/>
      <c r="BW87" s="35"/>
      <c r="BX87" s="35"/>
      <c r="BY87" s="35"/>
      <c r="BZ87" s="35"/>
      <c r="CA87" s="35"/>
      <c r="CB87" s="35"/>
      <c r="CC87" s="35"/>
      <c r="CD87" s="35"/>
      <c r="CE87" s="35"/>
      <c r="CF87" s="35"/>
      <c r="CG87" s="35"/>
      <c r="CH87" s="35"/>
      <c r="CI87" s="35"/>
      <c r="CJ87" s="35"/>
      <c r="CK87" s="35"/>
      <c r="CL87" s="35"/>
      <c r="CM87" s="35"/>
      <c r="CN87" s="35"/>
      <c r="CO87" s="35"/>
      <c r="CP87" s="35"/>
      <c r="CQ87" s="35"/>
      <c r="CR87" s="35"/>
      <c r="CS87" s="35"/>
      <c r="CT87" s="35"/>
      <c r="CU87" s="35"/>
    </row>
  </sheetData>
  <mergeCells count="2">
    <mergeCell ref="J13:O13"/>
    <mergeCell ref="Q13:V13"/>
  </mergeCells>
  <pageMargins left="0.19685039370078741" right="0.15748031496062992" top="0.51181102362204722" bottom="0.39370078740157483" header="0.31496062992125984" footer="0.31496062992125984"/>
  <pageSetup scale="65" orientation="landscape" r:id="rId1"/>
  <rowBreaks count="1" manualBreakCount="1">
    <brk id="56" max="16383" man="1"/>
  </rowBreaks>
  <colBreaks count="1" manualBreakCount="1">
    <brk id="16" max="1048575" man="1"/>
  </colBreaks>
  <drawing r:id="rId2"/>
  <legacyDrawing r:id="rId3"/>
</worksheet>
</file>

<file path=xl/worksheets/sheet11.xml><?xml version="1.0" encoding="utf-8"?>
<worksheet xmlns="http://schemas.openxmlformats.org/spreadsheetml/2006/main" xmlns:r="http://schemas.openxmlformats.org/officeDocument/2006/relationships">
  <dimension ref="A1:CV35"/>
  <sheetViews>
    <sheetView zoomScale="85" zoomScaleNormal="85" workbookViewId="0">
      <pane xSplit="3" ySplit="3" topLeftCell="AA16" activePane="bottomRight" state="frozen"/>
      <selection pane="topRight"/>
      <selection pane="bottomLeft"/>
      <selection pane="bottomRight" activeCell="Y35" sqref="Y35"/>
    </sheetView>
  </sheetViews>
  <sheetFormatPr defaultRowHeight="12.75"/>
  <cols>
    <col min="1" max="1" width="74.5" customWidth="1"/>
    <col min="2" max="2" width="9.5" customWidth="1"/>
    <col min="3" max="3" width="41.5" customWidth="1"/>
  </cols>
  <sheetData>
    <row r="1" spans="2:100">
      <c r="B1" s="72"/>
      <c r="C1" s="72"/>
      <c r="D1" s="72"/>
      <c r="E1" s="72"/>
      <c r="F1" s="72"/>
      <c r="G1" s="72"/>
      <c r="H1" s="72"/>
      <c r="I1" s="72"/>
      <c r="J1" s="72"/>
      <c r="K1" s="72"/>
    </row>
    <row r="2" spans="2:100">
      <c r="B2" s="73" t="s">
        <v>68</v>
      </c>
      <c r="C2" s="74"/>
      <c r="D2" s="75"/>
      <c r="E2" s="76"/>
      <c r="F2" s="77"/>
      <c r="G2" s="77"/>
      <c r="H2" s="77"/>
      <c r="I2" s="77"/>
      <c r="J2" s="77"/>
      <c r="K2" s="77"/>
      <c r="L2" s="35"/>
      <c r="M2" s="35"/>
      <c r="N2" s="35"/>
      <c r="O2" s="35"/>
      <c r="P2" s="35"/>
      <c r="Q2" s="35"/>
      <c r="R2" s="35"/>
      <c r="S2" s="35"/>
      <c r="T2" s="35"/>
      <c r="U2" s="35"/>
      <c r="V2" s="35"/>
      <c r="W2" s="35"/>
      <c r="X2" s="35"/>
      <c r="Y2" s="35"/>
      <c r="Z2" s="35"/>
      <c r="AA2" s="35"/>
      <c r="AB2" s="35"/>
      <c r="AC2" s="35"/>
      <c r="AD2" s="35"/>
      <c r="AE2" s="35"/>
      <c r="AF2" s="35"/>
      <c r="AG2" s="35"/>
      <c r="AH2" s="35"/>
      <c r="AI2" s="35"/>
      <c r="AJ2" s="35"/>
      <c r="AK2" s="35"/>
      <c r="AL2" s="35"/>
      <c r="AM2" s="35"/>
      <c r="AN2" s="35"/>
      <c r="AO2" s="35"/>
      <c r="AP2" s="35"/>
      <c r="AQ2" s="35"/>
      <c r="AR2" s="35"/>
      <c r="AS2" s="35"/>
      <c r="AT2" s="35"/>
      <c r="AU2" s="35"/>
      <c r="AV2" s="35"/>
      <c r="AW2" s="35"/>
      <c r="AX2" s="35"/>
      <c r="AY2" s="35"/>
      <c r="AZ2" s="35"/>
      <c r="BA2" s="35"/>
      <c r="BB2" s="35"/>
      <c r="BC2" s="35"/>
      <c r="BD2" s="35"/>
      <c r="BE2" s="35"/>
      <c r="BF2" s="35"/>
      <c r="BG2" s="35"/>
      <c r="BH2" s="35"/>
      <c r="BI2" s="35"/>
      <c r="BJ2" s="35"/>
      <c r="BK2" s="35"/>
      <c r="BL2" s="35"/>
      <c r="BM2" s="35"/>
      <c r="BN2" s="35"/>
      <c r="BO2" s="35"/>
      <c r="BP2" s="35"/>
      <c r="BQ2" s="35"/>
      <c r="BR2" s="35"/>
      <c r="BS2" s="35"/>
      <c r="BT2" s="35"/>
      <c r="BU2" s="35"/>
      <c r="BV2" s="35"/>
      <c r="BW2" s="35"/>
      <c r="BX2" s="35"/>
      <c r="BY2" s="35"/>
      <c r="BZ2" s="35"/>
      <c r="CA2" s="35"/>
      <c r="CB2" s="35"/>
      <c r="CC2" s="35"/>
      <c r="CD2" s="35"/>
      <c r="CE2" s="35"/>
      <c r="CF2" s="35"/>
      <c r="CG2" s="35"/>
      <c r="CH2" s="35"/>
      <c r="CI2" s="35"/>
      <c r="CJ2" s="35"/>
      <c r="CK2" s="35"/>
      <c r="CL2" s="35"/>
      <c r="CM2" s="35"/>
      <c r="CN2" s="35"/>
      <c r="CO2" s="35"/>
      <c r="CP2" s="35"/>
      <c r="CQ2" s="35"/>
      <c r="CR2" s="35"/>
      <c r="CS2" s="35"/>
      <c r="CT2" s="35"/>
      <c r="CU2" s="35"/>
      <c r="CV2" s="35"/>
    </row>
    <row r="3" spans="2:100">
      <c r="B3" s="1"/>
      <c r="C3" s="43"/>
      <c r="D3" s="41"/>
      <c r="E3" s="42"/>
      <c r="F3" s="35"/>
      <c r="G3" s="35"/>
      <c r="H3" s="35"/>
      <c r="I3" s="35"/>
      <c r="J3" s="35"/>
      <c r="K3" s="35"/>
      <c r="L3" s="35"/>
      <c r="M3" s="35"/>
      <c r="N3" s="35"/>
      <c r="O3" s="35"/>
      <c r="P3" s="35"/>
      <c r="Q3" s="35"/>
      <c r="R3" s="35"/>
      <c r="S3" s="35"/>
      <c r="T3" s="35"/>
      <c r="U3" s="35"/>
      <c r="V3" s="35"/>
      <c r="W3" s="35"/>
      <c r="X3" s="35"/>
      <c r="Y3" s="35"/>
      <c r="Z3" s="35"/>
      <c r="AA3" s="35"/>
      <c r="AB3" s="35"/>
      <c r="AC3" s="35"/>
      <c r="AD3" s="35"/>
      <c r="AE3" s="35"/>
      <c r="AF3" s="35"/>
      <c r="AG3" s="35"/>
      <c r="AH3" s="35"/>
      <c r="AI3" s="35"/>
      <c r="AJ3" s="35"/>
      <c r="AK3" s="35"/>
      <c r="AL3" s="35"/>
      <c r="AM3" s="35"/>
      <c r="AN3" s="35"/>
      <c r="AO3" s="35"/>
      <c r="AP3" s="35"/>
      <c r="AQ3" s="35"/>
      <c r="AR3" s="35"/>
      <c r="AS3" s="35"/>
      <c r="AT3" s="35"/>
      <c r="AU3" s="35"/>
      <c r="AV3" s="35"/>
      <c r="AW3" s="35"/>
      <c r="AX3" s="35"/>
      <c r="AY3" s="35"/>
      <c r="AZ3" s="35"/>
      <c r="BA3" s="35"/>
      <c r="BB3" s="35"/>
      <c r="BC3" s="35"/>
      <c r="BD3" s="35"/>
      <c r="BE3" s="35"/>
      <c r="BF3" s="35"/>
      <c r="BG3" s="35"/>
      <c r="BH3" s="35"/>
      <c r="BI3" s="35"/>
      <c r="BJ3" s="35"/>
      <c r="BK3" s="35"/>
      <c r="BL3" s="35"/>
      <c r="BM3" s="35"/>
      <c r="BN3" s="35"/>
      <c r="BO3" s="35"/>
      <c r="BP3" s="35"/>
      <c r="BQ3" s="35"/>
      <c r="BR3" s="35"/>
      <c r="BS3" s="35"/>
      <c r="BT3" s="35"/>
      <c r="BU3" s="35"/>
      <c r="BV3" s="35"/>
      <c r="BW3" s="35"/>
      <c r="BX3" s="35"/>
      <c r="BY3" s="35"/>
      <c r="BZ3" s="35"/>
      <c r="CA3" s="35"/>
      <c r="CB3" s="35"/>
      <c r="CC3" s="35"/>
      <c r="CD3" s="35"/>
      <c r="CE3" s="35"/>
      <c r="CF3" s="35"/>
      <c r="CG3" s="35"/>
      <c r="CH3" s="35"/>
      <c r="CI3" s="35"/>
      <c r="CJ3" s="35"/>
      <c r="CK3" s="35"/>
      <c r="CL3" s="35"/>
      <c r="CM3" s="35"/>
      <c r="CN3" s="35"/>
      <c r="CO3" s="35"/>
      <c r="CP3" s="35"/>
      <c r="CQ3" s="35"/>
      <c r="CR3" s="35"/>
      <c r="CS3" s="35"/>
      <c r="CT3" s="35"/>
      <c r="CU3" s="35"/>
      <c r="CV3" s="35"/>
    </row>
    <row r="4" spans="2:100">
      <c r="B4" s="35"/>
      <c r="C4" s="31"/>
      <c r="D4" s="71">
        <v>38443</v>
      </c>
      <c r="E4" s="71">
        <v>38473</v>
      </c>
      <c r="F4" s="71">
        <v>38504</v>
      </c>
      <c r="G4" s="71">
        <v>38534</v>
      </c>
      <c r="H4" s="71">
        <v>38565</v>
      </c>
      <c r="I4" s="71">
        <v>38596</v>
      </c>
      <c r="J4" s="71">
        <v>38626</v>
      </c>
      <c r="K4" s="71">
        <v>38657</v>
      </c>
      <c r="L4" s="71">
        <v>38687</v>
      </c>
      <c r="M4" s="71">
        <v>38718</v>
      </c>
      <c r="N4" s="71">
        <v>38749</v>
      </c>
      <c r="O4" s="71">
        <v>38777</v>
      </c>
      <c r="P4" s="71">
        <v>38808</v>
      </c>
      <c r="Q4" s="71">
        <v>38838</v>
      </c>
      <c r="R4" s="71">
        <v>38869</v>
      </c>
      <c r="S4" s="71">
        <v>38899</v>
      </c>
      <c r="T4" s="71">
        <v>38930</v>
      </c>
      <c r="U4" s="71">
        <v>38961</v>
      </c>
      <c r="V4" s="71">
        <v>38991</v>
      </c>
      <c r="W4" s="71">
        <v>39022</v>
      </c>
      <c r="X4" s="71">
        <v>39052</v>
      </c>
      <c r="Y4" s="71">
        <v>39083</v>
      </c>
      <c r="Z4" s="71">
        <v>39114</v>
      </c>
      <c r="AA4" s="71">
        <v>39142</v>
      </c>
      <c r="AB4" s="71">
        <v>39173</v>
      </c>
      <c r="AC4" s="71">
        <v>39203</v>
      </c>
      <c r="AD4" s="71">
        <v>39234</v>
      </c>
      <c r="AE4" s="71">
        <v>39264</v>
      </c>
      <c r="AF4" s="71">
        <v>39295</v>
      </c>
      <c r="AG4" s="71">
        <v>39326</v>
      </c>
      <c r="AH4" s="71">
        <v>39356</v>
      </c>
      <c r="AI4" s="71">
        <v>39387</v>
      </c>
      <c r="AJ4" s="71">
        <v>39417</v>
      </c>
      <c r="AK4" s="71">
        <v>39448</v>
      </c>
      <c r="AL4" s="71">
        <v>39479</v>
      </c>
      <c r="AM4" s="71">
        <v>39508</v>
      </c>
      <c r="AN4" s="71">
        <v>39539</v>
      </c>
      <c r="AO4" s="71">
        <v>39569</v>
      </c>
      <c r="AP4" s="71">
        <v>39600</v>
      </c>
      <c r="AQ4" s="71">
        <v>39630</v>
      </c>
      <c r="AR4" s="71">
        <v>39661</v>
      </c>
      <c r="AS4" s="71">
        <v>39692</v>
      </c>
      <c r="AT4" s="71">
        <v>39722</v>
      </c>
      <c r="AU4" s="71">
        <v>39753</v>
      </c>
      <c r="AV4" s="71">
        <v>39783</v>
      </c>
      <c r="AW4" s="71">
        <v>39814</v>
      </c>
      <c r="AX4" s="71">
        <v>39845</v>
      </c>
      <c r="AY4" s="71">
        <v>39873</v>
      </c>
      <c r="AZ4" s="71">
        <v>39904</v>
      </c>
      <c r="BA4" s="71">
        <v>39934</v>
      </c>
      <c r="BB4" s="71">
        <v>39965</v>
      </c>
      <c r="BC4" s="71">
        <v>39995</v>
      </c>
      <c r="BD4" s="71">
        <v>40026</v>
      </c>
      <c r="BE4" s="71">
        <v>40057</v>
      </c>
      <c r="BF4" s="71">
        <v>40087</v>
      </c>
      <c r="BG4" s="71">
        <v>40118</v>
      </c>
      <c r="BH4" s="71">
        <v>40148</v>
      </c>
      <c r="BI4" s="71">
        <v>40179</v>
      </c>
      <c r="BJ4" s="71">
        <v>40210</v>
      </c>
      <c r="BK4" s="71">
        <v>40238</v>
      </c>
      <c r="BL4" s="71">
        <v>40269</v>
      </c>
      <c r="BM4" s="71">
        <v>40299</v>
      </c>
      <c r="BN4" s="71">
        <v>40330</v>
      </c>
      <c r="BO4" s="71">
        <v>40360</v>
      </c>
      <c r="BP4" s="71">
        <v>40391</v>
      </c>
      <c r="BQ4" s="71">
        <v>40422</v>
      </c>
      <c r="BR4" s="71">
        <v>40452</v>
      </c>
      <c r="BS4" s="71">
        <v>40483</v>
      </c>
      <c r="BT4" s="71">
        <v>40513</v>
      </c>
      <c r="BU4" s="71">
        <v>40544</v>
      </c>
      <c r="BV4" s="71">
        <v>40575</v>
      </c>
      <c r="BW4" s="71">
        <v>40603</v>
      </c>
      <c r="BX4" s="71">
        <v>40634</v>
      </c>
      <c r="BY4" s="71">
        <v>40664</v>
      </c>
      <c r="BZ4" s="71">
        <v>40695</v>
      </c>
      <c r="CA4" s="71">
        <v>40725</v>
      </c>
      <c r="CB4" s="71">
        <v>40756</v>
      </c>
      <c r="CC4" s="71">
        <v>40787</v>
      </c>
      <c r="CD4" s="71">
        <v>40817</v>
      </c>
      <c r="CE4" s="71">
        <v>40848</v>
      </c>
      <c r="CF4" s="71">
        <v>40878</v>
      </c>
      <c r="CG4" s="71">
        <v>40909</v>
      </c>
      <c r="CH4" s="71">
        <v>40940</v>
      </c>
      <c r="CI4" s="71">
        <v>40969</v>
      </c>
      <c r="CJ4" s="71">
        <v>41000</v>
      </c>
      <c r="CK4" s="71">
        <v>41030</v>
      </c>
      <c r="CL4" s="71">
        <v>41061</v>
      </c>
      <c r="CM4" s="71">
        <v>41091</v>
      </c>
      <c r="CN4" s="71">
        <v>41122</v>
      </c>
      <c r="CO4" s="71">
        <v>41153</v>
      </c>
      <c r="CP4" s="71">
        <v>41183</v>
      </c>
      <c r="CQ4" s="71">
        <v>41214</v>
      </c>
      <c r="CR4" s="71">
        <v>41244</v>
      </c>
      <c r="CS4" s="71">
        <v>41275</v>
      </c>
      <c r="CT4" s="71">
        <v>41306</v>
      </c>
      <c r="CU4" s="71">
        <v>41334</v>
      </c>
      <c r="CV4" s="35"/>
    </row>
    <row r="5" spans="2:100">
      <c r="B5" s="78" t="s">
        <v>69</v>
      </c>
      <c r="C5" s="79" t="s">
        <v>120</v>
      </c>
      <c r="D5" s="146">
        <v>1781.9425940000001</v>
      </c>
      <c r="E5" s="146">
        <v>1668.7090579999999</v>
      </c>
      <c r="F5" s="146">
        <v>1459.1246160000001</v>
      </c>
      <c r="G5" s="146">
        <v>1506.066071</v>
      </c>
      <c r="H5" s="146">
        <v>1506.4440059999999</v>
      </c>
      <c r="I5" s="146">
        <v>1534.8603009999999</v>
      </c>
      <c r="J5" s="146">
        <v>1867.0951259999999</v>
      </c>
      <c r="K5" s="146">
        <v>2313.3002750000001</v>
      </c>
      <c r="L5" s="146">
        <v>2560.2801760000002</v>
      </c>
      <c r="M5" s="146">
        <v>2521.0657679999999</v>
      </c>
      <c r="N5" s="146">
        <v>2267.057495</v>
      </c>
      <c r="O5" s="146">
        <v>2371.2108039999998</v>
      </c>
      <c r="P5" s="146">
        <v>1807.0638690000001</v>
      </c>
      <c r="Q5" s="146">
        <v>1580.3650090000001</v>
      </c>
      <c r="R5" s="146">
        <v>1479.993907</v>
      </c>
      <c r="S5" s="146">
        <v>1495.5944959999999</v>
      </c>
      <c r="T5" s="146">
        <v>1521.999235</v>
      </c>
      <c r="U5" s="146">
        <v>1535.981538</v>
      </c>
      <c r="V5" s="146">
        <v>1870.8417930000001</v>
      </c>
      <c r="W5" s="146">
        <v>2161.80249</v>
      </c>
      <c r="X5" s="146">
        <v>2381.5651590000002</v>
      </c>
      <c r="Y5" s="146">
        <v>2307.9436249999999</v>
      </c>
      <c r="Z5" s="146">
        <v>2059.4467970000001</v>
      </c>
      <c r="AA5" s="146">
        <v>2085.779129</v>
      </c>
      <c r="AB5" s="146">
        <v>1728.2525290000001</v>
      </c>
      <c r="AC5" s="146">
        <v>1594.5803940000001</v>
      </c>
      <c r="AD5" s="146">
        <v>1422.890238</v>
      </c>
      <c r="AE5" s="146">
        <v>1471.751215</v>
      </c>
      <c r="AF5" s="146">
        <v>1458.0962890000001</v>
      </c>
      <c r="AG5" s="146">
        <v>1535.4936439999999</v>
      </c>
      <c r="AH5" s="146">
        <v>1817.2253679999999</v>
      </c>
      <c r="AI5" s="146">
        <v>2221.706385</v>
      </c>
      <c r="AJ5" s="146">
        <v>2400.4730119999999</v>
      </c>
      <c r="AK5" s="146">
        <v>2340.3961129999998</v>
      </c>
      <c r="AL5" s="146">
        <v>2128.5432529999998</v>
      </c>
      <c r="AM5" s="146">
        <v>2236.184859</v>
      </c>
      <c r="AN5" s="146">
        <v>1835.4403400000001</v>
      </c>
      <c r="AO5" s="146">
        <v>1543.736441</v>
      </c>
      <c r="AP5" s="146">
        <v>1417.3953750000001</v>
      </c>
      <c r="AQ5" s="146">
        <v>1466.5849700000001</v>
      </c>
      <c r="AR5" s="146">
        <v>1453.985991</v>
      </c>
      <c r="AS5" s="146">
        <v>1554.2984839999999</v>
      </c>
      <c r="AT5" s="146">
        <v>1881.0832620000001</v>
      </c>
      <c r="AU5" s="146">
        <v>2216.1532229999998</v>
      </c>
      <c r="AV5" s="146">
        <v>2498.8560699999998</v>
      </c>
      <c r="AW5" s="146">
        <v>2532.6313289999998</v>
      </c>
      <c r="AX5" s="146">
        <v>2139.3595930000001</v>
      </c>
      <c r="AY5" s="146">
        <v>2064.1113970000001</v>
      </c>
      <c r="AZ5" s="146">
        <v>1662.1339049999999</v>
      </c>
      <c r="BA5" s="146">
        <v>1531.7449529999999</v>
      </c>
      <c r="BB5" s="146">
        <v>1405.392687</v>
      </c>
      <c r="BC5" s="146">
        <v>1437.0557429999999</v>
      </c>
      <c r="BD5" s="146">
        <v>1427.293801</v>
      </c>
      <c r="BE5" s="146">
        <v>1488.6597690000001</v>
      </c>
      <c r="BF5" s="146">
        <v>1788.9316329999999</v>
      </c>
      <c r="BG5" s="146">
        <v>2025.6253360000001</v>
      </c>
      <c r="BH5" s="146">
        <v>2399.6943860000001</v>
      </c>
      <c r="BI5" s="146">
        <v>2495.511579</v>
      </c>
      <c r="BJ5" s="146">
        <v>2153.935336</v>
      </c>
      <c r="BK5" s="146">
        <v>2074.6944109999999</v>
      </c>
      <c r="BL5" s="146">
        <v>1705.5884219999998</v>
      </c>
      <c r="BM5" s="146">
        <v>1578.3900349999999</v>
      </c>
      <c r="BN5" s="146">
        <v>1375.5543029999999</v>
      </c>
      <c r="BO5" s="146">
        <v>1396.6566069999999</v>
      </c>
      <c r="BP5" s="146">
        <v>1421.1468889999999</v>
      </c>
      <c r="BQ5" s="146">
        <v>1490.7118249999999</v>
      </c>
      <c r="BR5" s="146">
        <v>1742.4046739999999</v>
      </c>
      <c r="BS5" s="146">
        <v>2168.0263150000001</v>
      </c>
      <c r="BT5" s="146">
        <v>2557.8625429999997</v>
      </c>
      <c r="BU5" s="146">
        <v>2303.779243</v>
      </c>
      <c r="BV5" s="146">
        <v>1963.4117119999999</v>
      </c>
      <c r="BW5" s="146">
        <v>2052.2797620000001</v>
      </c>
      <c r="BX5" s="146">
        <v>1541.318266</v>
      </c>
      <c r="BY5" s="146">
        <v>1494.7370109999999</v>
      </c>
      <c r="BZ5" s="146">
        <v>1399.6790579999999</v>
      </c>
      <c r="CA5" s="146">
        <v>1440.02772</v>
      </c>
      <c r="CB5" s="146">
        <v>1430.7555709999999</v>
      </c>
      <c r="CC5" s="146">
        <v>1444.7287259999998</v>
      </c>
      <c r="CD5" s="146">
        <v>1675.3970939999999</v>
      </c>
      <c r="CE5" s="146">
        <v>1870.5626399999999</v>
      </c>
      <c r="CF5" s="146">
        <v>2190.2104079999999</v>
      </c>
      <c r="CG5" s="146">
        <v>2179.1416759999997</v>
      </c>
      <c r="CH5" s="146">
        <v>2122.4979739999999</v>
      </c>
      <c r="CI5" s="146">
        <v>1928.1183619999999</v>
      </c>
      <c r="CJ5" s="146">
        <v>1664.6984179999999</v>
      </c>
      <c r="CK5" s="146">
        <v>1540.6931789999999</v>
      </c>
      <c r="CL5" s="146">
        <v>1411.2206619999999</v>
      </c>
      <c r="CM5" s="146">
        <v>1430.833656</v>
      </c>
      <c r="CN5" s="146">
        <v>1408.8649209999999</v>
      </c>
      <c r="CO5" s="146">
        <v>1464.5223819999999</v>
      </c>
      <c r="CP5" s="146">
        <v>1764.1879669999998</v>
      </c>
      <c r="CQ5" s="146">
        <v>2003.5963199999999</v>
      </c>
      <c r="CR5" s="146">
        <v>2225.8902309999999</v>
      </c>
      <c r="CS5" s="146">
        <v>2300.1621099999998</v>
      </c>
      <c r="CT5" s="146">
        <v>2028.532661</v>
      </c>
      <c r="CU5" s="146">
        <v>2172.162613</v>
      </c>
      <c r="CV5" s="35"/>
    </row>
    <row r="6" spans="2:100">
      <c r="B6" s="78" t="s">
        <v>70</v>
      </c>
      <c r="C6" s="79" t="s">
        <v>18</v>
      </c>
      <c r="D6" s="146">
        <v>1789.137514</v>
      </c>
      <c r="E6" s="146">
        <v>1676.211051</v>
      </c>
      <c r="F6" s="146">
        <v>1461.3324870000001</v>
      </c>
      <c r="G6" s="146">
        <v>1510.885477</v>
      </c>
      <c r="H6" s="146">
        <v>1516.379567</v>
      </c>
      <c r="I6" s="146">
        <v>1548.4323669999999</v>
      </c>
      <c r="J6" s="146">
        <v>1879.241978</v>
      </c>
      <c r="K6" s="146">
        <v>2325.793674</v>
      </c>
      <c r="L6" s="146">
        <v>2575.4249260000001</v>
      </c>
      <c r="M6" s="146">
        <v>2515.0951850000001</v>
      </c>
      <c r="N6" s="146">
        <v>2252.8296449999998</v>
      </c>
      <c r="O6" s="146">
        <v>2349.367092</v>
      </c>
      <c r="P6" s="146">
        <v>1790.9184640000001</v>
      </c>
      <c r="Q6" s="146">
        <v>1568.7385260000001</v>
      </c>
      <c r="R6" s="146">
        <v>1474.2305470000001</v>
      </c>
      <c r="S6" s="146">
        <v>1495.7413709999998</v>
      </c>
      <c r="T6" s="146">
        <v>1532.6481630000001</v>
      </c>
      <c r="U6" s="146">
        <v>1546.7547910000001</v>
      </c>
      <c r="V6" s="146">
        <v>1875.3671409999999</v>
      </c>
      <c r="W6" s="146">
        <v>2165.7520159999999</v>
      </c>
      <c r="X6" s="146">
        <v>2377.9727420000004</v>
      </c>
      <c r="Y6" s="146">
        <v>2295.8456639999999</v>
      </c>
      <c r="Z6" s="146">
        <v>2046.1520640000001</v>
      </c>
      <c r="AA6" s="146">
        <v>2068.222025</v>
      </c>
      <c r="AB6" s="146">
        <v>1718.6328030000002</v>
      </c>
      <c r="AC6" s="146">
        <v>1590.9766630000001</v>
      </c>
      <c r="AD6" s="146">
        <v>1416.3601229999999</v>
      </c>
      <c r="AE6" s="146">
        <v>1470.108962</v>
      </c>
      <c r="AF6" s="146">
        <v>1465.101799</v>
      </c>
      <c r="AG6" s="146">
        <v>1546.7010189999999</v>
      </c>
      <c r="AH6" s="146">
        <v>1834.8011059999999</v>
      </c>
      <c r="AI6" s="146">
        <v>2233.7237479999999</v>
      </c>
      <c r="AJ6" s="146">
        <v>2412.1410900000001</v>
      </c>
      <c r="AK6" s="146">
        <v>2348.0851749999997</v>
      </c>
      <c r="AL6" s="146">
        <v>2125.6481329999997</v>
      </c>
      <c r="AM6" s="146">
        <v>2226.203994</v>
      </c>
      <c r="AN6" s="146">
        <v>1827.2092630000002</v>
      </c>
      <c r="AO6" s="146">
        <v>1535.1836780000001</v>
      </c>
      <c r="AP6" s="146">
        <v>1406.291653</v>
      </c>
      <c r="AQ6" s="146">
        <v>1465.3959380000001</v>
      </c>
      <c r="AR6" s="146">
        <v>1462.620979</v>
      </c>
      <c r="AS6" s="146">
        <v>1569.049031</v>
      </c>
      <c r="AT6" s="146">
        <v>1897.2624030000002</v>
      </c>
      <c r="AU6" s="146">
        <v>2228.7553209999996</v>
      </c>
      <c r="AV6" s="146">
        <v>2505.4451839999997</v>
      </c>
      <c r="AW6" s="146">
        <v>2536.1942209999997</v>
      </c>
      <c r="AX6" s="146">
        <v>2121.8609980000001</v>
      </c>
      <c r="AY6" s="146">
        <v>2030.1601730000002</v>
      </c>
      <c r="AZ6" s="146">
        <v>1631.1822319999999</v>
      </c>
      <c r="BA6" s="146">
        <v>1503.613388</v>
      </c>
      <c r="BB6" s="146">
        <v>1396.65949</v>
      </c>
      <c r="BC6" s="146">
        <v>1432.0067199999999</v>
      </c>
      <c r="BD6" s="146">
        <v>1428.1573579999999</v>
      </c>
      <c r="BE6" s="146">
        <v>1496.5555670000001</v>
      </c>
      <c r="BF6" s="146">
        <v>1799.9406899999999</v>
      </c>
      <c r="BG6" s="146">
        <v>2034.4872090000001</v>
      </c>
      <c r="BH6" s="146">
        <v>2409.4394090000001</v>
      </c>
      <c r="BI6" s="146">
        <v>2488.5376609999998</v>
      </c>
      <c r="BJ6" s="146">
        <v>2140.9446400000002</v>
      </c>
      <c r="BK6" s="146">
        <v>2052.5774409999999</v>
      </c>
      <c r="BL6" s="146">
        <v>1688.8363109999998</v>
      </c>
      <c r="BM6" s="146">
        <v>1566.2515959999998</v>
      </c>
      <c r="BN6" s="146">
        <v>1369.024244</v>
      </c>
      <c r="BO6" s="146">
        <v>1389.2177789999998</v>
      </c>
      <c r="BP6" s="146">
        <v>1424.123306</v>
      </c>
      <c r="BQ6" s="146">
        <v>1500.9036079999998</v>
      </c>
      <c r="BR6" s="146">
        <v>1756.6804239999999</v>
      </c>
      <c r="BS6" s="146">
        <v>2179.0845239999999</v>
      </c>
      <c r="BT6" s="146">
        <v>2568.1465599999997</v>
      </c>
      <c r="BU6" s="146">
        <v>2309.2380819999998</v>
      </c>
      <c r="BV6" s="146">
        <v>1955.2008839999999</v>
      </c>
      <c r="BW6" s="146">
        <v>2041.195692</v>
      </c>
      <c r="BX6" s="146">
        <v>1528.8369700000001</v>
      </c>
      <c r="BY6" s="146">
        <v>1490.3487269999998</v>
      </c>
      <c r="BZ6" s="146">
        <v>1391.101171</v>
      </c>
      <c r="CA6" s="146">
        <v>1439.7835460000001</v>
      </c>
      <c r="CB6" s="146">
        <v>1434.039254</v>
      </c>
      <c r="CC6" s="146">
        <v>1448.2069189999997</v>
      </c>
      <c r="CD6" s="146">
        <v>1684.355139</v>
      </c>
      <c r="CE6" s="146">
        <v>1875.1818819999999</v>
      </c>
      <c r="CF6" s="146">
        <v>2194.9200889999997</v>
      </c>
      <c r="CG6" s="146">
        <v>2177.4356859999998</v>
      </c>
      <c r="CH6" s="146">
        <v>2120.4326729999998</v>
      </c>
      <c r="CI6" s="146">
        <v>1914.029016</v>
      </c>
      <c r="CJ6" s="146">
        <v>1649.588694</v>
      </c>
      <c r="CK6" s="146">
        <v>1523.9570239999998</v>
      </c>
      <c r="CL6" s="146">
        <v>1402.2855889999998</v>
      </c>
      <c r="CM6" s="146">
        <v>1436.0805500000001</v>
      </c>
      <c r="CN6" s="146">
        <v>1413.8400479999998</v>
      </c>
      <c r="CO6" s="146">
        <v>1468.920633</v>
      </c>
      <c r="CP6" s="146">
        <v>1768.5108669999997</v>
      </c>
      <c r="CQ6" s="146">
        <v>2006.5491659999998</v>
      </c>
      <c r="CR6" s="146">
        <v>2225.6485009999997</v>
      </c>
      <c r="CS6" s="146">
        <v>2293.2467619999998</v>
      </c>
      <c r="CT6" s="146">
        <v>2031.017685</v>
      </c>
      <c r="CU6" s="146">
        <v>2140.207312</v>
      </c>
      <c r="CV6" s="35"/>
    </row>
    <row r="7" spans="2:100">
      <c r="B7" s="78"/>
      <c r="C7" s="79" t="s">
        <v>19</v>
      </c>
      <c r="D7" s="146">
        <v>1796.8746820000001</v>
      </c>
      <c r="E7" s="146">
        <v>1693.5044459999999</v>
      </c>
      <c r="F7" s="146">
        <v>1470.2035000000001</v>
      </c>
      <c r="G7" s="146">
        <v>1506.6100060000001</v>
      </c>
      <c r="H7" s="146">
        <v>1516.600678</v>
      </c>
      <c r="I7" s="146">
        <v>1562.301563</v>
      </c>
      <c r="J7" s="146">
        <v>1898.1888269999999</v>
      </c>
      <c r="K7" s="146">
        <v>2342.402208</v>
      </c>
      <c r="L7" s="146">
        <v>2600.4343550000003</v>
      </c>
      <c r="M7" s="146">
        <v>2533.5827570000001</v>
      </c>
      <c r="N7" s="146">
        <v>2250.4851179999996</v>
      </c>
      <c r="O7" s="146">
        <v>2325.1998789999998</v>
      </c>
      <c r="P7" s="146">
        <v>1750.242328</v>
      </c>
      <c r="Q7" s="146">
        <v>1528.2565970000001</v>
      </c>
      <c r="R7" s="146">
        <v>1448.4634330000001</v>
      </c>
      <c r="S7" s="146">
        <v>1478.4998389999998</v>
      </c>
      <c r="T7" s="146">
        <v>1528.6463250000002</v>
      </c>
      <c r="U7" s="146">
        <v>1558.771763</v>
      </c>
      <c r="V7" s="146">
        <v>1888.523633</v>
      </c>
      <c r="W7" s="146">
        <v>2175.6266459999997</v>
      </c>
      <c r="X7" s="146">
        <v>2383.4561410000006</v>
      </c>
      <c r="Y7" s="146">
        <v>2292.4889619999999</v>
      </c>
      <c r="Z7" s="146">
        <v>2033.189877</v>
      </c>
      <c r="AA7" s="146">
        <v>2042.9555640000001</v>
      </c>
      <c r="AB7" s="146">
        <v>1692.8153750000001</v>
      </c>
      <c r="AC7" s="146">
        <v>1575.6619360000002</v>
      </c>
      <c r="AD7" s="146">
        <v>1409.4575339999999</v>
      </c>
      <c r="AE7" s="146">
        <v>1458.290567</v>
      </c>
      <c r="AF7" s="146">
        <v>1458.8552050000001</v>
      </c>
      <c r="AG7" s="146">
        <v>1552.5912179999998</v>
      </c>
      <c r="AH7" s="146">
        <v>1857.998304</v>
      </c>
      <c r="AI7" s="146">
        <v>2262.1985810000001</v>
      </c>
      <c r="AJ7" s="146">
        <v>2437.5444040000002</v>
      </c>
      <c r="AK7" s="146">
        <v>2366.3318849999996</v>
      </c>
      <c r="AL7" s="146">
        <v>2133.8200849999998</v>
      </c>
      <c r="AM7" s="146">
        <v>2219.7990159999999</v>
      </c>
      <c r="AN7" s="146">
        <v>1806.6941270000002</v>
      </c>
      <c r="AO7" s="146">
        <v>1511.2719960000002</v>
      </c>
      <c r="AP7" s="146">
        <v>1384.100999</v>
      </c>
      <c r="AQ7" s="146">
        <v>1443.338023</v>
      </c>
      <c r="AR7" s="146">
        <v>1452.1830259999999</v>
      </c>
      <c r="AS7" s="146">
        <v>1580.6223219999999</v>
      </c>
      <c r="AT7" s="146">
        <v>1921.7179520000002</v>
      </c>
      <c r="AU7" s="146">
        <v>2251.6208299999998</v>
      </c>
      <c r="AV7" s="146">
        <v>2525.2412599999998</v>
      </c>
      <c r="AW7" s="146">
        <v>2544.8369619999999</v>
      </c>
      <c r="AX7" s="146">
        <v>2115.421844</v>
      </c>
      <c r="AY7" s="146">
        <v>2005.4002040000003</v>
      </c>
      <c r="AZ7" s="146">
        <v>1576.6775369999998</v>
      </c>
      <c r="BA7" s="146">
        <v>1435.3984250000001</v>
      </c>
      <c r="BB7" s="146">
        <v>1342.3792539999999</v>
      </c>
      <c r="BC7" s="146">
        <v>1403.3792879999999</v>
      </c>
      <c r="BD7" s="146">
        <v>1412.9265989999999</v>
      </c>
      <c r="BE7" s="146">
        <v>1495.0725110000001</v>
      </c>
      <c r="BF7" s="146">
        <v>1812.3173069999998</v>
      </c>
      <c r="BG7" s="146">
        <v>2049.389674</v>
      </c>
      <c r="BH7" s="146">
        <v>2429.5595990000002</v>
      </c>
      <c r="BI7" s="146">
        <v>2499.8673669999998</v>
      </c>
      <c r="BJ7" s="146">
        <v>2132.6396050000003</v>
      </c>
      <c r="BK7" s="146">
        <v>2030.0805779999998</v>
      </c>
      <c r="BL7" s="146">
        <v>1658.3108559999998</v>
      </c>
      <c r="BM7" s="146">
        <v>1529.4712749999999</v>
      </c>
      <c r="BN7" s="146">
        <v>1336.7549879999999</v>
      </c>
      <c r="BO7" s="146">
        <v>1362.2137569999998</v>
      </c>
      <c r="BP7" s="146">
        <v>1404.3631679999999</v>
      </c>
      <c r="BQ7" s="146">
        <v>1500.7454729999999</v>
      </c>
      <c r="BR7" s="146">
        <v>1772.3409749999998</v>
      </c>
      <c r="BS7" s="146">
        <v>2200.5861329999998</v>
      </c>
      <c r="BT7" s="146">
        <v>2589.3165429999995</v>
      </c>
      <c r="BU7" s="146">
        <v>2324.6068459999997</v>
      </c>
      <c r="BV7" s="146">
        <v>1961.5124369999999</v>
      </c>
      <c r="BW7" s="146">
        <v>2034.2891070000001</v>
      </c>
      <c r="BX7" s="146">
        <v>1500.6732850000001</v>
      </c>
      <c r="BY7" s="146">
        <v>1465.8784739999999</v>
      </c>
      <c r="BZ7" s="146">
        <v>1371.168101</v>
      </c>
      <c r="CA7" s="146">
        <v>1417.258356</v>
      </c>
      <c r="CB7" s="146">
        <v>1414.6329700000001</v>
      </c>
      <c r="CC7" s="146">
        <v>1444.6794939999997</v>
      </c>
      <c r="CD7" s="146">
        <v>1689.7218720000001</v>
      </c>
      <c r="CE7" s="146">
        <v>1883.2216769999998</v>
      </c>
      <c r="CF7" s="146">
        <v>2203.1028929999998</v>
      </c>
      <c r="CG7" s="146">
        <v>2182.2631329999999</v>
      </c>
      <c r="CH7" s="146">
        <v>2123.260597</v>
      </c>
      <c r="CI7" s="146">
        <v>1903.3526629999999</v>
      </c>
      <c r="CJ7" s="146">
        <v>1629.480082</v>
      </c>
      <c r="CK7" s="146">
        <v>1499.6149299999997</v>
      </c>
      <c r="CL7" s="146">
        <v>1371.8711769999998</v>
      </c>
      <c r="CM7" s="146">
        <v>1410.8366740000001</v>
      </c>
      <c r="CN7" s="146">
        <v>1408.0854949999998</v>
      </c>
      <c r="CO7" s="146">
        <v>1473.128471</v>
      </c>
      <c r="CP7" s="146">
        <v>1774.2084389999998</v>
      </c>
      <c r="CQ7" s="146">
        <v>2010.2683679999998</v>
      </c>
      <c r="CR7" s="146">
        <v>2229.1745139999998</v>
      </c>
      <c r="CS7" s="146">
        <v>2293.5401589999997</v>
      </c>
      <c r="CT7" s="146">
        <v>2027.5136830000001</v>
      </c>
      <c r="CU7" s="146">
        <v>2128.7253879999998</v>
      </c>
      <c r="CV7" s="35"/>
    </row>
    <row r="8" spans="2:100">
      <c r="B8" s="78"/>
      <c r="C8" s="79" t="s">
        <v>20</v>
      </c>
      <c r="D8" s="146">
        <v>1794.0147430000002</v>
      </c>
      <c r="E8" s="146">
        <v>1701.2021929999999</v>
      </c>
      <c r="F8" s="146">
        <v>1480.2599110000001</v>
      </c>
      <c r="G8" s="146">
        <v>1509.678707</v>
      </c>
      <c r="H8" s="146">
        <v>1506.445477</v>
      </c>
      <c r="I8" s="146">
        <v>1554.499691</v>
      </c>
      <c r="J8" s="146">
        <v>1892.4492299999999</v>
      </c>
      <c r="K8" s="146">
        <v>2342.096274</v>
      </c>
      <c r="L8" s="146">
        <v>2611.9387940000001</v>
      </c>
      <c r="M8" s="146">
        <v>2543.1558720000003</v>
      </c>
      <c r="N8" s="146">
        <v>2259.1963929999997</v>
      </c>
      <c r="O8" s="146">
        <v>2324.6705809999999</v>
      </c>
      <c r="P8" s="146">
        <v>1743.4827250000001</v>
      </c>
      <c r="Q8" s="146">
        <v>1520.403037</v>
      </c>
      <c r="R8" s="146">
        <v>1436.4836330000001</v>
      </c>
      <c r="S8" s="146">
        <v>1461.3281579999998</v>
      </c>
      <c r="T8" s="146">
        <v>1510.5382510000002</v>
      </c>
      <c r="U8" s="146">
        <v>1545.035169</v>
      </c>
      <c r="V8" s="146">
        <v>1878.476402</v>
      </c>
      <c r="W8" s="146">
        <v>2173.5216879999998</v>
      </c>
      <c r="X8" s="146">
        <v>2384.2387980000008</v>
      </c>
      <c r="Y8" s="146">
        <v>2294.3020459999998</v>
      </c>
      <c r="Z8" s="146">
        <v>2033.215661</v>
      </c>
      <c r="AA8" s="146">
        <v>2039.7962560000001</v>
      </c>
      <c r="AB8" s="146">
        <v>1687.1505970000001</v>
      </c>
      <c r="AC8" s="146">
        <v>1570.0555610000001</v>
      </c>
      <c r="AD8" s="146">
        <v>1402.8607769999999</v>
      </c>
      <c r="AE8" s="146">
        <v>1450.4697060000001</v>
      </c>
      <c r="AF8" s="146">
        <v>1452.2203180000001</v>
      </c>
      <c r="AG8" s="146">
        <v>1548.4902599999998</v>
      </c>
      <c r="AH8" s="146">
        <v>1860.375123</v>
      </c>
      <c r="AI8" s="146">
        <v>2264.6964550000002</v>
      </c>
      <c r="AJ8" s="146">
        <v>2441.36699</v>
      </c>
      <c r="AK8" s="146">
        <v>2372.7400099999995</v>
      </c>
      <c r="AL8" s="146">
        <v>2137.4917329999998</v>
      </c>
      <c r="AM8" s="146">
        <v>2222.5141060000001</v>
      </c>
      <c r="AN8" s="146">
        <v>1805.4331130000003</v>
      </c>
      <c r="AO8" s="146">
        <v>1505.7996990000001</v>
      </c>
      <c r="AP8" s="146">
        <v>1376.5151800000001</v>
      </c>
      <c r="AQ8" s="146">
        <v>1430.013162</v>
      </c>
      <c r="AR8" s="146">
        <v>1440.670016</v>
      </c>
      <c r="AS8" s="146">
        <v>1576.054764</v>
      </c>
      <c r="AT8" s="146">
        <v>1923.1178570000002</v>
      </c>
      <c r="AU8" s="146">
        <v>2257.8497189999998</v>
      </c>
      <c r="AV8" s="146">
        <v>2532.1441199999999</v>
      </c>
      <c r="AW8" s="146">
        <v>2549.097158</v>
      </c>
      <c r="AX8" s="146">
        <v>2118.3942900000002</v>
      </c>
      <c r="AY8" s="146">
        <v>2006.7455160000002</v>
      </c>
      <c r="AZ8" s="146">
        <v>1575.3261749999997</v>
      </c>
      <c r="BA8" s="146">
        <v>1423.6966090000001</v>
      </c>
      <c r="BB8" s="146">
        <v>1321.9771129999999</v>
      </c>
      <c r="BC8" s="146">
        <v>1369.268163</v>
      </c>
      <c r="BD8" s="146">
        <v>1381.7395039999999</v>
      </c>
      <c r="BE8" s="146">
        <v>1470.972861</v>
      </c>
      <c r="BF8" s="146">
        <v>1789.5147419999998</v>
      </c>
      <c r="BG8" s="146">
        <v>2036.0481569999999</v>
      </c>
      <c r="BH8" s="146">
        <v>2423.4235530000001</v>
      </c>
      <c r="BI8" s="146">
        <v>2497.9714049999998</v>
      </c>
      <c r="BJ8" s="146">
        <v>2131.9879860000001</v>
      </c>
      <c r="BK8" s="146">
        <v>2023.6082769999998</v>
      </c>
      <c r="BL8" s="146">
        <v>1644.8382399999998</v>
      </c>
      <c r="BM8" s="146">
        <v>1519.6332009999999</v>
      </c>
      <c r="BN8" s="146">
        <v>1324.6229149999999</v>
      </c>
      <c r="BO8" s="146">
        <v>1333.8233159999997</v>
      </c>
      <c r="BP8" s="146">
        <v>1371.1043329999998</v>
      </c>
      <c r="BQ8" s="146">
        <v>1471.4591229999999</v>
      </c>
      <c r="BR8" s="146">
        <v>1752.0314819999999</v>
      </c>
      <c r="BS8" s="146">
        <v>2197.2471469999996</v>
      </c>
      <c r="BT8" s="146">
        <v>2593.4258399999994</v>
      </c>
      <c r="BU8" s="146">
        <v>2332.7547209999998</v>
      </c>
      <c r="BV8" s="146">
        <v>1965.8984569999998</v>
      </c>
      <c r="BW8" s="146">
        <v>2034.46695</v>
      </c>
      <c r="BX8" s="146">
        <v>1497.6536390000001</v>
      </c>
      <c r="BY8" s="146">
        <v>1459.2304819999999</v>
      </c>
      <c r="BZ8" s="146">
        <v>1358.717852</v>
      </c>
      <c r="CA8" s="146">
        <v>1400.0088540000002</v>
      </c>
      <c r="CB8" s="146">
        <v>1394.4809200000002</v>
      </c>
      <c r="CC8" s="146">
        <v>1423.0300539999998</v>
      </c>
      <c r="CD8" s="146">
        <v>1679.3589200000001</v>
      </c>
      <c r="CE8" s="146">
        <v>1876.3844099999997</v>
      </c>
      <c r="CF8" s="146">
        <v>2200.5846459999998</v>
      </c>
      <c r="CG8" s="146">
        <v>2179.772516</v>
      </c>
      <c r="CH8" s="146">
        <v>2119.1806320000001</v>
      </c>
      <c r="CI8" s="146">
        <v>1902.2815439999999</v>
      </c>
      <c r="CJ8" s="146">
        <v>1624.5611280000001</v>
      </c>
      <c r="CK8" s="146">
        <v>1492.2849089999997</v>
      </c>
      <c r="CL8" s="146">
        <v>1356.8611489999998</v>
      </c>
      <c r="CM8" s="146">
        <v>1391.8705430000002</v>
      </c>
      <c r="CN8" s="146">
        <v>1388.0113339999998</v>
      </c>
      <c r="CO8" s="146">
        <v>1458.4433240000001</v>
      </c>
      <c r="CP8" s="146">
        <v>1761.2718939999997</v>
      </c>
      <c r="CQ8" s="146">
        <v>2003.6016619999998</v>
      </c>
      <c r="CR8" s="146">
        <v>2229.2816659999999</v>
      </c>
      <c r="CS8" s="146">
        <v>2296.2518879999998</v>
      </c>
      <c r="CT8" s="146">
        <v>2027.8355700000002</v>
      </c>
      <c r="CU8" s="146">
        <v>2127.1752219999998</v>
      </c>
      <c r="CV8" s="35"/>
    </row>
    <row r="9" spans="2:100">
      <c r="B9" s="78"/>
      <c r="C9" s="79" t="s">
        <v>21</v>
      </c>
      <c r="D9" s="146">
        <v>1797.5611690000003</v>
      </c>
      <c r="E9" s="146">
        <v>1710.6312669999998</v>
      </c>
      <c r="F9" s="146">
        <v>1487.2470240000002</v>
      </c>
      <c r="G9" s="146">
        <v>1514.9765520000001</v>
      </c>
      <c r="H9" s="146">
        <v>1520.1059359999999</v>
      </c>
      <c r="I9" s="146">
        <v>1570.5604450000001</v>
      </c>
      <c r="J9" s="146">
        <v>1905.770037</v>
      </c>
      <c r="K9" s="146">
        <v>2349.4211129999999</v>
      </c>
      <c r="L9" s="146">
        <v>2623.2328769999999</v>
      </c>
      <c r="M9" s="146">
        <v>2557.0284440000005</v>
      </c>
      <c r="N9" s="146">
        <v>2272.3592009999998</v>
      </c>
      <c r="O9" s="146">
        <v>2337.75767</v>
      </c>
      <c r="P9" s="146">
        <v>1753.3214660000001</v>
      </c>
      <c r="Q9" s="146">
        <v>1532.447273</v>
      </c>
      <c r="R9" s="146">
        <v>1440.8235340000001</v>
      </c>
      <c r="S9" s="146">
        <v>1459.4739089999998</v>
      </c>
      <c r="T9" s="146">
        <v>1509.6033040000002</v>
      </c>
      <c r="U9" s="146">
        <v>1542.9756</v>
      </c>
      <c r="V9" s="146">
        <v>1876.743588</v>
      </c>
      <c r="W9" s="146">
        <v>2173.7873069999996</v>
      </c>
      <c r="X9" s="146">
        <v>2384.2062540000006</v>
      </c>
      <c r="Y9" s="146">
        <v>2293.6099909999998</v>
      </c>
      <c r="Z9" s="146">
        <v>2032.3703559999999</v>
      </c>
      <c r="AA9" s="146">
        <v>2038.8123050000002</v>
      </c>
      <c r="AB9" s="146">
        <v>1688.0496010000002</v>
      </c>
      <c r="AC9" s="146">
        <v>1572.5734300000001</v>
      </c>
      <c r="AD9" s="146">
        <v>1405.1095819999998</v>
      </c>
      <c r="AE9" s="146">
        <v>1454.3013390000001</v>
      </c>
      <c r="AF9" s="146">
        <v>1455.9059070000001</v>
      </c>
      <c r="AG9" s="146">
        <v>1551.8057009999998</v>
      </c>
      <c r="AH9" s="146">
        <v>1866.0202960000001</v>
      </c>
      <c r="AI9" s="146">
        <v>2269.3880040000004</v>
      </c>
      <c r="AJ9" s="146">
        <v>2443.6555290000001</v>
      </c>
      <c r="AK9" s="146">
        <v>2374.2604649999994</v>
      </c>
      <c r="AL9" s="146">
        <v>2138.1773319999998</v>
      </c>
      <c r="AM9" s="146">
        <v>2222.4665770000001</v>
      </c>
      <c r="AN9" s="146">
        <v>1805.2346090000003</v>
      </c>
      <c r="AO9" s="146">
        <v>1504.1969940000001</v>
      </c>
      <c r="AP9" s="146">
        <v>1373.598369</v>
      </c>
      <c r="AQ9" s="146">
        <v>1428.5408479999999</v>
      </c>
      <c r="AR9" s="146">
        <v>1439.6679100000001</v>
      </c>
      <c r="AS9" s="146">
        <v>1578.4891989999999</v>
      </c>
      <c r="AT9" s="146">
        <v>1922.9521710000001</v>
      </c>
      <c r="AU9" s="146">
        <v>2256.2436859999998</v>
      </c>
      <c r="AV9" s="146">
        <v>2510.3040980000001</v>
      </c>
      <c r="AW9" s="146">
        <v>2519.6398760000002</v>
      </c>
      <c r="AX9" s="146">
        <v>2087.0442890000004</v>
      </c>
      <c r="AY9" s="146">
        <v>1982.1447450000003</v>
      </c>
      <c r="AZ9" s="146">
        <v>1563.9375139999997</v>
      </c>
      <c r="BA9" s="146">
        <v>1402.2083320000002</v>
      </c>
      <c r="BB9" s="146">
        <v>1292.403116</v>
      </c>
      <c r="BC9" s="146">
        <v>1330.8591119999999</v>
      </c>
      <c r="BD9" s="146">
        <v>1336.5984019999999</v>
      </c>
      <c r="BE9" s="146">
        <v>1422.528421</v>
      </c>
      <c r="BF9" s="146">
        <v>1740.8229819999999</v>
      </c>
      <c r="BG9" s="146">
        <v>1992.464401</v>
      </c>
      <c r="BH9" s="146">
        <v>2388.6421680000003</v>
      </c>
      <c r="BI9" s="146">
        <v>2460.9436929999997</v>
      </c>
      <c r="BJ9" s="146">
        <v>2098.6504829999999</v>
      </c>
      <c r="BK9" s="146">
        <v>1979.6091859999999</v>
      </c>
      <c r="BL9" s="146">
        <v>1603.2929459999998</v>
      </c>
      <c r="BM9" s="146">
        <v>1489.7879069999999</v>
      </c>
      <c r="BN9" s="146">
        <v>1300.1680919999999</v>
      </c>
      <c r="BO9" s="146">
        <v>1310.9108459999998</v>
      </c>
      <c r="BP9" s="146">
        <v>1353.9906969999997</v>
      </c>
      <c r="BQ9" s="146">
        <v>1455.7990749999999</v>
      </c>
      <c r="BR9" s="146">
        <v>1732.1993369999998</v>
      </c>
      <c r="BS9" s="146">
        <v>2179.3639149999995</v>
      </c>
      <c r="BT9" s="146">
        <v>2572.0585339999993</v>
      </c>
      <c r="BU9" s="146">
        <v>2308.7542509999998</v>
      </c>
      <c r="BV9" s="146">
        <v>1948.8972309999997</v>
      </c>
      <c r="BW9" s="146">
        <v>2017.4140890000001</v>
      </c>
      <c r="BX9" s="146">
        <v>1479.5868330000001</v>
      </c>
      <c r="BY9" s="146">
        <v>1442.6167659999999</v>
      </c>
      <c r="BZ9" s="146">
        <v>1345.7222489999999</v>
      </c>
      <c r="CA9" s="146">
        <v>1388.7000060000003</v>
      </c>
      <c r="CB9" s="146">
        <v>1385.6729820000003</v>
      </c>
      <c r="CC9" s="146">
        <v>1416.0230639999997</v>
      </c>
      <c r="CD9" s="146">
        <v>1671.2869820000001</v>
      </c>
      <c r="CE9" s="146">
        <v>1868.7151919999997</v>
      </c>
      <c r="CF9" s="146">
        <v>2191.1630309999996</v>
      </c>
      <c r="CG9" s="146">
        <v>2170.901288</v>
      </c>
      <c r="CH9" s="146">
        <v>2106.3980860000001</v>
      </c>
      <c r="CI9" s="146">
        <v>1888.4721589999999</v>
      </c>
      <c r="CJ9" s="146">
        <v>1613.0086880000001</v>
      </c>
      <c r="CK9" s="146">
        <v>1481.4561759999997</v>
      </c>
      <c r="CL9" s="146">
        <v>1348.0792389999999</v>
      </c>
      <c r="CM9" s="146">
        <v>1385.3433500000003</v>
      </c>
      <c r="CN9" s="146">
        <v>1380.4789729999998</v>
      </c>
      <c r="CO9" s="146">
        <v>1450.9481760000001</v>
      </c>
      <c r="CP9" s="146">
        <v>1749.8530629999998</v>
      </c>
      <c r="CQ9" s="146">
        <v>1996.2006479999998</v>
      </c>
      <c r="CR9" s="146">
        <v>2221.9840369999997</v>
      </c>
      <c r="CS9" s="146">
        <v>2287.7015829999996</v>
      </c>
      <c r="CT9" s="146">
        <v>2019.3654040000001</v>
      </c>
      <c r="CU9" s="146">
        <v>2119.5909469999997</v>
      </c>
      <c r="CV9" s="35"/>
    </row>
    <row r="10" spans="2:100">
      <c r="B10" s="78"/>
      <c r="C10" s="79" t="s">
        <v>22</v>
      </c>
      <c r="D10" s="146">
        <v>1787.9178950000003</v>
      </c>
      <c r="E10" s="146">
        <v>1693.4026439999998</v>
      </c>
      <c r="F10" s="146">
        <v>1475.7151900000003</v>
      </c>
      <c r="G10" s="146">
        <v>1508.2256810000001</v>
      </c>
      <c r="H10" s="146">
        <v>1512.3191889999998</v>
      </c>
      <c r="I10" s="146">
        <v>1562.3373630000001</v>
      </c>
      <c r="J10" s="146">
        <v>1894.5796089999999</v>
      </c>
      <c r="K10" s="146">
        <v>2337.3911939999998</v>
      </c>
      <c r="L10" s="146">
        <v>2611.3639439999997</v>
      </c>
      <c r="M10" s="146">
        <v>2543.4626690000005</v>
      </c>
      <c r="N10" s="146">
        <v>2254.8328759999999</v>
      </c>
      <c r="O10" s="146">
        <v>2321.531716</v>
      </c>
      <c r="P10" s="146">
        <v>1757.9849140000001</v>
      </c>
      <c r="Q10" s="146">
        <v>1544.6101490000001</v>
      </c>
      <c r="R10" s="146">
        <v>1450.4951560000002</v>
      </c>
      <c r="S10" s="146">
        <v>1463.9650219999999</v>
      </c>
      <c r="T10" s="146">
        <v>1508.6188730000001</v>
      </c>
      <c r="U10" s="146">
        <v>1543.9916189999999</v>
      </c>
      <c r="V10" s="146">
        <v>1877.2347500000001</v>
      </c>
      <c r="W10" s="146">
        <v>2173.6360279999994</v>
      </c>
      <c r="X10" s="146">
        <v>2382.4940840000008</v>
      </c>
      <c r="Y10" s="146">
        <v>2292.8196749999997</v>
      </c>
      <c r="Z10" s="146">
        <v>2025.929445</v>
      </c>
      <c r="AA10" s="146">
        <v>2026.6531190000001</v>
      </c>
      <c r="AB10" s="146">
        <v>1675.3129400000003</v>
      </c>
      <c r="AC10" s="146">
        <v>1557.3961810000001</v>
      </c>
      <c r="AD10" s="146">
        <v>1391.5072919999998</v>
      </c>
      <c r="AE10" s="146">
        <v>1438.8934490000001</v>
      </c>
      <c r="AF10" s="146">
        <v>1442.8520250000001</v>
      </c>
      <c r="AG10" s="146">
        <v>1541.6246619999997</v>
      </c>
      <c r="AH10" s="146">
        <v>1858.1226050000002</v>
      </c>
      <c r="AI10" s="146">
        <v>2264.6034100000002</v>
      </c>
      <c r="AJ10" s="146">
        <v>2439.8178130000001</v>
      </c>
      <c r="AK10" s="146">
        <v>2369.1640009999992</v>
      </c>
      <c r="AL10" s="146">
        <v>2132.9417639999997</v>
      </c>
      <c r="AM10" s="146">
        <v>2216.1190759999999</v>
      </c>
      <c r="AN10" s="146">
        <v>1798.5691790000003</v>
      </c>
      <c r="AO10" s="146">
        <v>1497.8698440000001</v>
      </c>
      <c r="AP10" s="146">
        <v>1367.6768460000001</v>
      </c>
      <c r="AQ10" s="146">
        <v>1420.3775309999999</v>
      </c>
      <c r="AR10" s="146">
        <v>1431.518771</v>
      </c>
      <c r="AS10" s="146">
        <v>1572.0300519999998</v>
      </c>
      <c r="AT10" s="146">
        <v>1918.38165</v>
      </c>
      <c r="AU10" s="146">
        <v>2252.1927919999998</v>
      </c>
      <c r="AV10" s="146">
        <v>2504.3414130000001</v>
      </c>
      <c r="AW10" s="146">
        <v>2519.6398760000002</v>
      </c>
      <c r="AX10" s="146">
        <v>2087.0442890000004</v>
      </c>
      <c r="AY10" s="146">
        <v>1982.1447450000003</v>
      </c>
      <c r="AZ10" s="146">
        <v>1544.9226579999997</v>
      </c>
      <c r="BA10" s="146">
        <v>1383.7369160000001</v>
      </c>
      <c r="BB10" s="146">
        <v>1272.2903719999999</v>
      </c>
      <c r="BC10" s="146">
        <v>1306.3586359999999</v>
      </c>
      <c r="BD10" s="146">
        <v>1310.8111399999998</v>
      </c>
      <c r="BE10" s="146">
        <v>1396.574296</v>
      </c>
      <c r="BF10" s="146">
        <v>1712.5728159999999</v>
      </c>
      <c r="BG10" s="146">
        <v>1961.378111</v>
      </c>
      <c r="BH10" s="146">
        <v>2348.4563320000002</v>
      </c>
      <c r="BI10" s="146">
        <v>2427.6190419999998</v>
      </c>
      <c r="BJ10" s="146">
        <v>2098.6504829999999</v>
      </c>
      <c r="BK10" s="146">
        <v>1943.9278809999998</v>
      </c>
      <c r="BL10" s="146">
        <v>1560.7698819999998</v>
      </c>
      <c r="BM10" s="146">
        <v>1445.124836</v>
      </c>
      <c r="BN10" s="146">
        <v>1257.4893069999998</v>
      </c>
      <c r="BO10" s="146">
        <v>1276.6704929999999</v>
      </c>
      <c r="BP10" s="146">
        <v>1329.2530789999996</v>
      </c>
      <c r="BQ10" s="146">
        <v>1435.6791159999998</v>
      </c>
      <c r="BR10" s="146">
        <v>1719.2694059999999</v>
      </c>
      <c r="BS10" s="146">
        <v>2157.5007179999993</v>
      </c>
      <c r="BT10" s="146">
        <v>2548.6718459999993</v>
      </c>
      <c r="BU10" s="146">
        <v>2295.5071889999999</v>
      </c>
      <c r="BV10" s="146">
        <v>1933.4084259999997</v>
      </c>
      <c r="BW10" s="146">
        <v>1989.3952550000001</v>
      </c>
      <c r="BX10" s="146">
        <v>1454.211961</v>
      </c>
      <c r="BY10" s="146">
        <v>1425.14761</v>
      </c>
      <c r="BZ10" s="146">
        <v>1332.0823029999999</v>
      </c>
      <c r="CA10" s="146">
        <v>1371.5020210000002</v>
      </c>
      <c r="CB10" s="146">
        <v>1369.9244460000002</v>
      </c>
      <c r="CC10" s="146">
        <v>1406.0863099999997</v>
      </c>
      <c r="CD10" s="146">
        <v>1664.32159</v>
      </c>
      <c r="CE10" s="146">
        <v>1862.7937839999997</v>
      </c>
      <c r="CF10" s="146">
        <v>2185.4176799999996</v>
      </c>
      <c r="CG10" s="146">
        <v>2166.6835980000001</v>
      </c>
      <c r="CH10" s="146">
        <v>2103.0054930000001</v>
      </c>
      <c r="CI10" s="146">
        <v>1882.9276219999999</v>
      </c>
      <c r="CJ10" s="146">
        <v>1607.2637100000002</v>
      </c>
      <c r="CK10" s="146">
        <v>1474.7698899999996</v>
      </c>
      <c r="CL10" s="146">
        <v>1342.258302</v>
      </c>
      <c r="CM10" s="146">
        <v>1381.8994560000003</v>
      </c>
      <c r="CN10" s="146">
        <v>1377.2683399999999</v>
      </c>
      <c r="CO10" s="146">
        <v>1448.5811430000001</v>
      </c>
      <c r="CP10" s="146">
        <v>1748.0620149999997</v>
      </c>
      <c r="CQ10" s="146">
        <v>1994.9071699999997</v>
      </c>
      <c r="CR10" s="146">
        <v>2220.5536839999995</v>
      </c>
      <c r="CS10" s="146">
        <v>2286.1840259999994</v>
      </c>
      <c r="CT10" s="146">
        <v>2018.2035450000001</v>
      </c>
      <c r="CU10" s="146">
        <v>2118.0617809999999</v>
      </c>
      <c r="CV10" s="35"/>
    </row>
    <row r="11" spans="2:100">
      <c r="B11" s="80"/>
      <c r="C11" s="31" t="s">
        <v>67</v>
      </c>
      <c r="D11" s="146">
        <v>1781.9425940000001</v>
      </c>
      <c r="E11" s="146">
        <v>1668.7090579999999</v>
      </c>
      <c r="F11" s="146">
        <v>1459.1246160000001</v>
      </c>
      <c r="G11" s="146">
        <v>1506.066071</v>
      </c>
      <c r="H11" s="146">
        <v>1506.4440059999999</v>
      </c>
      <c r="I11" s="146">
        <v>1534.8603009999999</v>
      </c>
      <c r="J11" s="146">
        <v>1867.0951259999999</v>
      </c>
      <c r="K11" s="146">
        <v>2313.3002750000001</v>
      </c>
      <c r="L11" s="146">
        <v>2560.2801760000002</v>
      </c>
      <c r="M11" s="146">
        <v>2521.0657679999999</v>
      </c>
      <c r="N11" s="146">
        <v>2267.057495</v>
      </c>
      <c r="O11" s="146">
        <v>2371.2108039999998</v>
      </c>
      <c r="P11" s="146">
        <v>1807.0638690000001</v>
      </c>
      <c r="Q11" s="146">
        <v>1580.3650090000001</v>
      </c>
      <c r="R11" s="146">
        <v>1479.993907</v>
      </c>
      <c r="S11" s="146">
        <v>1495.5944959999999</v>
      </c>
      <c r="T11" s="146">
        <v>1521.999235</v>
      </c>
      <c r="U11" s="146">
        <v>1535.981538</v>
      </c>
      <c r="V11" s="146">
        <v>1870.8417930000001</v>
      </c>
      <c r="W11" s="146">
        <v>2161.80249</v>
      </c>
      <c r="X11" s="146">
        <v>2381.5651590000002</v>
      </c>
      <c r="Y11" s="146">
        <v>2307.9436249999999</v>
      </c>
      <c r="Z11" s="146">
        <v>2059.4467970000001</v>
      </c>
      <c r="AA11" s="146">
        <v>2085.779129</v>
      </c>
      <c r="AB11" s="146">
        <v>1728.2525290000001</v>
      </c>
      <c r="AC11" s="146">
        <v>1594.5803940000001</v>
      </c>
      <c r="AD11" s="146">
        <v>1422.890238</v>
      </c>
      <c r="AE11" s="146">
        <v>1471.751215</v>
      </c>
      <c r="AF11" s="146">
        <v>1458.0962890000001</v>
      </c>
      <c r="AG11" s="146">
        <v>1535.4936439999999</v>
      </c>
      <c r="AH11" s="146">
        <v>1817.2253679999999</v>
      </c>
      <c r="AI11" s="146">
        <v>2221.706385</v>
      </c>
      <c r="AJ11" s="146">
        <v>2400.4730119999999</v>
      </c>
      <c r="AK11" s="146">
        <v>2340.3961129999998</v>
      </c>
      <c r="AL11" s="146">
        <v>2128.5432529999998</v>
      </c>
      <c r="AM11" s="146">
        <v>2236.184859</v>
      </c>
      <c r="AN11" s="146">
        <v>1900.2569126268766</v>
      </c>
      <c r="AO11" s="146">
        <v>1545.8792800458907</v>
      </c>
      <c r="AP11" s="146">
        <v>1449.9642520949067</v>
      </c>
      <c r="AQ11" s="146">
        <v>1482.6651061733003</v>
      </c>
      <c r="AR11" s="146">
        <v>1481.8901077463102</v>
      </c>
      <c r="AS11" s="146">
        <v>1563.8756740407623</v>
      </c>
      <c r="AT11" s="146">
        <v>1897.5218038265632</v>
      </c>
      <c r="AU11" s="146">
        <v>2174.5170840678634</v>
      </c>
      <c r="AV11" s="146">
        <v>2393.5546821612725</v>
      </c>
      <c r="AW11" s="146">
        <v>2425.7677548296633</v>
      </c>
      <c r="AX11" s="146">
        <v>2092.1554760180238</v>
      </c>
      <c r="AY11" s="146">
        <v>2049.1656526222328</v>
      </c>
      <c r="AZ11" s="146">
        <v>1692.3269056503566</v>
      </c>
      <c r="BA11" s="146">
        <v>1507.0700479675243</v>
      </c>
      <c r="BB11" s="146">
        <v>1424.0484266825554</v>
      </c>
      <c r="BC11" s="146">
        <v>1438.6173123872964</v>
      </c>
      <c r="BD11" s="146">
        <v>1446.6251483686292</v>
      </c>
      <c r="BE11" s="146">
        <v>1493.8150524792634</v>
      </c>
      <c r="BF11" s="146">
        <v>1786.1825115577285</v>
      </c>
      <c r="BG11" s="146">
        <v>2039.5733450210203</v>
      </c>
      <c r="BH11" s="146">
        <v>2374.0335934255163</v>
      </c>
      <c r="BI11" s="146">
        <v>2482.991708077479</v>
      </c>
      <c r="BJ11" s="146">
        <v>2160.9761513784915</v>
      </c>
      <c r="BK11" s="146">
        <v>2129.6966518008498</v>
      </c>
      <c r="BL11" s="146">
        <v>1705.5884219999998</v>
      </c>
      <c r="BM11" s="146">
        <v>1578.3900349999999</v>
      </c>
      <c r="BN11" s="146">
        <v>1375.5543029999999</v>
      </c>
      <c r="BO11" s="146">
        <v>1396.6566069999999</v>
      </c>
      <c r="BP11" s="146">
        <v>1421.1468889999999</v>
      </c>
      <c r="BQ11" s="146">
        <v>1490.7118249999999</v>
      </c>
      <c r="BR11" s="146">
        <v>1742.4046739999999</v>
      </c>
      <c r="BS11" s="146">
        <v>2168.0263150000001</v>
      </c>
      <c r="BT11" s="146">
        <v>2557.8625429999997</v>
      </c>
      <c r="BU11" s="146">
        <v>2303.779243</v>
      </c>
      <c r="BV11" s="146">
        <v>1963.4117119999999</v>
      </c>
      <c r="BW11" s="146">
        <v>2052.2797620000001</v>
      </c>
      <c r="BX11" s="146">
        <v>1541.318266</v>
      </c>
      <c r="BY11" s="146">
        <v>1494.7370109999999</v>
      </c>
      <c r="BZ11" s="146">
        <v>1399.6790579999999</v>
      </c>
      <c r="CA11" s="146">
        <v>1440.02772</v>
      </c>
      <c r="CB11" s="146">
        <v>1430.7555709999999</v>
      </c>
      <c r="CC11" s="146">
        <v>1444.7287259999998</v>
      </c>
      <c r="CD11" s="146">
        <v>1675.3970939999999</v>
      </c>
      <c r="CE11" s="146">
        <v>1870.5626399999999</v>
      </c>
      <c r="CF11" s="146">
        <v>2190.2104079999999</v>
      </c>
      <c r="CG11" s="146">
        <v>2179.1416759999997</v>
      </c>
      <c r="CH11" s="146">
        <v>2122.4979739999999</v>
      </c>
      <c r="CI11" s="146">
        <v>1928.1183619999999</v>
      </c>
      <c r="CJ11" s="146">
        <v>1664.6984179999999</v>
      </c>
      <c r="CK11" s="146">
        <v>1540.6931789999999</v>
      </c>
      <c r="CL11" s="146">
        <v>1411.2206619999999</v>
      </c>
      <c r="CM11" s="146">
        <v>1430.833656</v>
      </c>
      <c r="CN11" s="146">
        <v>1408.8649209999999</v>
      </c>
      <c r="CO11" s="146">
        <v>1403.3830090503761</v>
      </c>
      <c r="CP11" s="146">
        <v>1764.1879669999998</v>
      </c>
      <c r="CQ11" s="146">
        <v>2003.5963199999999</v>
      </c>
      <c r="CR11" s="146">
        <v>2225.8902309999999</v>
      </c>
      <c r="CS11" s="146">
        <v>2300.1621099999998</v>
      </c>
      <c r="CT11" s="146">
        <v>2028.532661</v>
      </c>
      <c r="CU11" s="146">
        <v>2172.162613</v>
      </c>
      <c r="CV11" s="35"/>
    </row>
    <row r="12" spans="2:100">
      <c r="B12" s="81"/>
    </row>
    <row r="13" spans="2:100">
      <c r="B13" s="81"/>
    </row>
    <row r="14" spans="2:100" ht="15" thickBot="1">
      <c r="B14" s="78" t="s">
        <v>71</v>
      </c>
      <c r="C14" s="82"/>
      <c r="BL14" s="83"/>
      <c r="BM14" s="83"/>
      <c r="BN14" s="83"/>
      <c r="BO14" s="83"/>
      <c r="BP14" s="83"/>
      <c r="BQ14" s="83"/>
      <c r="BR14" s="83"/>
      <c r="BS14" s="83"/>
      <c r="BT14" s="83"/>
      <c r="BU14" s="83"/>
      <c r="BV14" s="83"/>
      <c r="BW14" s="83"/>
      <c r="BX14" s="83"/>
      <c r="BY14" s="83"/>
      <c r="BZ14" s="83"/>
      <c r="CA14" s="83"/>
      <c r="CB14" s="83"/>
      <c r="CC14" s="83"/>
      <c r="CD14" s="83"/>
      <c r="CE14" s="83"/>
      <c r="CF14" s="83"/>
      <c r="CG14" s="83"/>
      <c r="CH14" s="83"/>
      <c r="CI14" s="83"/>
      <c r="CJ14" s="83"/>
      <c r="CK14" s="83"/>
      <c r="CL14" s="83"/>
      <c r="CM14" s="83"/>
      <c r="CN14" s="83"/>
      <c r="CO14" s="83"/>
      <c r="CP14" s="83"/>
      <c r="CQ14" s="83"/>
      <c r="CR14" s="83"/>
      <c r="CS14" s="83"/>
      <c r="CT14" s="83"/>
      <c r="CU14" s="83"/>
      <c r="CV14" s="84"/>
    </row>
    <row r="15" spans="2:100" ht="14.25">
      <c r="B15" s="81"/>
      <c r="C15" s="85"/>
      <c r="D15" s="86">
        <v>200504</v>
      </c>
      <c r="E15" s="86">
        <v>200505</v>
      </c>
      <c r="F15" s="86">
        <v>200506</v>
      </c>
      <c r="G15" s="86">
        <v>200507</v>
      </c>
      <c r="H15" s="86">
        <v>200508</v>
      </c>
      <c r="I15" s="86">
        <v>200509</v>
      </c>
      <c r="J15" s="86">
        <v>200510</v>
      </c>
      <c r="K15" s="86">
        <v>200511</v>
      </c>
      <c r="L15" s="86">
        <v>200512</v>
      </c>
      <c r="M15" s="86">
        <v>200601</v>
      </c>
      <c r="N15" s="86">
        <v>200602</v>
      </c>
      <c r="O15" s="86">
        <v>200603</v>
      </c>
      <c r="P15" s="86">
        <v>200604</v>
      </c>
      <c r="Q15" s="86">
        <v>200605</v>
      </c>
      <c r="R15" s="86">
        <v>200606</v>
      </c>
      <c r="S15" s="86">
        <v>200607</v>
      </c>
      <c r="T15" s="86">
        <v>200608</v>
      </c>
      <c r="U15" s="86">
        <v>200609</v>
      </c>
      <c r="V15" s="86">
        <v>200610</v>
      </c>
      <c r="W15" s="86">
        <v>200611</v>
      </c>
      <c r="X15" s="86">
        <v>200612</v>
      </c>
      <c r="Y15" s="86">
        <v>200701</v>
      </c>
      <c r="Z15" s="86">
        <v>200702</v>
      </c>
      <c r="AA15" s="86">
        <v>200703</v>
      </c>
      <c r="AB15" s="86">
        <v>200704</v>
      </c>
      <c r="AC15" s="86">
        <v>200705</v>
      </c>
      <c r="AD15" s="86">
        <v>200706</v>
      </c>
      <c r="AE15" s="86">
        <v>200707</v>
      </c>
      <c r="AF15" s="86">
        <v>200708</v>
      </c>
      <c r="AG15" s="86">
        <v>200709</v>
      </c>
      <c r="AH15" s="86">
        <v>200710</v>
      </c>
      <c r="AI15" s="86">
        <v>200711</v>
      </c>
      <c r="AJ15" s="86">
        <v>200712</v>
      </c>
      <c r="AK15" s="86">
        <v>200801</v>
      </c>
      <c r="AL15" s="86">
        <v>200802</v>
      </c>
      <c r="AM15" s="86">
        <v>200803</v>
      </c>
      <c r="AN15" s="86">
        <v>200804</v>
      </c>
      <c r="AO15" s="86">
        <v>200805</v>
      </c>
      <c r="AP15" s="86">
        <v>200806</v>
      </c>
      <c r="AQ15" s="86">
        <v>200807</v>
      </c>
      <c r="AR15" s="86">
        <v>200808</v>
      </c>
      <c r="AS15" s="86">
        <v>200809</v>
      </c>
      <c r="AT15" s="86">
        <v>200810</v>
      </c>
      <c r="AU15" s="86">
        <v>200811</v>
      </c>
      <c r="AV15" s="86">
        <v>200812</v>
      </c>
      <c r="AW15" s="86">
        <v>200901</v>
      </c>
      <c r="AX15" s="86">
        <v>200902</v>
      </c>
      <c r="AY15" s="86">
        <v>200903</v>
      </c>
      <c r="AZ15" s="86">
        <v>200904</v>
      </c>
      <c r="BA15" s="86">
        <v>200905</v>
      </c>
      <c r="BB15" s="86">
        <v>200906</v>
      </c>
      <c r="BC15" s="86">
        <v>200907</v>
      </c>
      <c r="BD15" s="86">
        <v>200908</v>
      </c>
      <c r="BE15" s="86">
        <v>200909</v>
      </c>
      <c r="BF15" s="86">
        <v>200910</v>
      </c>
      <c r="BG15" s="86">
        <v>200911</v>
      </c>
      <c r="BH15" s="86">
        <v>200912</v>
      </c>
      <c r="BI15" s="86">
        <v>201001</v>
      </c>
      <c r="BJ15" s="86">
        <v>201002</v>
      </c>
      <c r="BK15" s="87">
        <v>201003</v>
      </c>
      <c r="BL15" s="88">
        <f>BK15+1</f>
        <v>201004</v>
      </c>
      <c r="BM15" s="89">
        <f t="shared" ref="BM15:BT15" si="0">BL15+1</f>
        <v>201005</v>
      </c>
      <c r="BN15" s="89">
        <f t="shared" si="0"/>
        <v>201006</v>
      </c>
      <c r="BO15" s="89">
        <f t="shared" si="0"/>
        <v>201007</v>
      </c>
      <c r="BP15" s="89">
        <f t="shared" si="0"/>
        <v>201008</v>
      </c>
      <c r="BQ15" s="89">
        <f t="shared" si="0"/>
        <v>201009</v>
      </c>
      <c r="BR15" s="89">
        <f t="shared" si="0"/>
        <v>201010</v>
      </c>
      <c r="BS15" s="89">
        <f t="shared" si="0"/>
        <v>201011</v>
      </c>
      <c r="BT15" s="89">
        <f t="shared" si="0"/>
        <v>201012</v>
      </c>
      <c r="BU15" s="89">
        <v>201101</v>
      </c>
      <c r="BV15" s="89">
        <f>BU15+1</f>
        <v>201102</v>
      </c>
      <c r="BW15" s="89">
        <f t="shared" ref="BW15:CF15" si="1">BV15+1</f>
        <v>201103</v>
      </c>
      <c r="BX15" s="89">
        <f t="shared" si="1"/>
        <v>201104</v>
      </c>
      <c r="BY15" s="89">
        <f t="shared" si="1"/>
        <v>201105</v>
      </c>
      <c r="BZ15" s="89">
        <f t="shared" si="1"/>
        <v>201106</v>
      </c>
      <c r="CA15" s="89">
        <f t="shared" si="1"/>
        <v>201107</v>
      </c>
      <c r="CB15" s="89">
        <f t="shared" si="1"/>
        <v>201108</v>
      </c>
      <c r="CC15" s="89">
        <f t="shared" si="1"/>
        <v>201109</v>
      </c>
      <c r="CD15" s="89">
        <f t="shared" si="1"/>
        <v>201110</v>
      </c>
      <c r="CE15" s="89">
        <f t="shared" si="1"/>
        <v>201111</v>
      </c>
      <c r="CF15" s="89">
        <f t="shared" si="1"/>
        <v>201112</v>
      </c>
      <c r="CG15" s="89">
        <v>201201</v>
      </c>
      <c r="CH15" s="89">
        <f>CG15+1</f>
        <v>201202</v>
      </c>
      <c r="CI15" s="89">
        <f t="shared" ref="CI15:CR15" si="2">CH15+1</f>
        <v>201203</v>
      </c>
      <c r="CJ15" s="89">
        <f t="shared" si="2"/>
        <v>201204</v>
      </c>
      <c r="CK15" s="89">
        <f t="shared" si="2"/>
        <v>201205</v>
      </c>
      <c r="CL15" s="89">
        <f t="shared" si="2"/>
        <v>201206</v>
      </c>
      <c r="CM15" s="89">
        <f t="shared" si="2"/>
        <v>201207</v>
      </c>
      <c r="CN15" s="89">
        <f t="shared" si="2"/>
        <v>201208</v>
      </c>
      <c r="CO15" s="89">
        <f t="shared" si="2"/>
        <v>201209</v>
      </c>
      <c r="CP15" s="89">
        <f>CO15+1</f>
        <v>201210</v>
      </c>
      <c r="CQ15" s="89">
        <f t="shared" si="2"/>
        <v>201211</v>
      </c>
      <c r="CR15" s="89">
        <f t="shared" si="2"/>
        <v>201212</v>
      </c>
      <c r="CS15" s="89">
        <v>201301</v>
      </c>
      <c r="CT15" s="89">
        <f>CS15+1</f>
        <v>201302</v>
      </c>
      <c r="CU15" s="90">
        <f>CT15+1</f>
        <v>201303</v>
      </c>
      <c r="CV15" s="84"/>
    </row>
    <row r="16" spans="2:100" ht="14.25">
      <c r="B16" s="81"/>
      <c r="C16" s="91" t="s">
        <v>72</v>
      </c>
      <c r="D16" s="92">
        <f>IF(D6=0,0,D6-D5)</f>
        <v>7.1949199999999109</v>
      </c>
      <c r="E16" s="92">
        <f t="shared" ref="E16:BP20" si="3">IF(E6=0,0,E6-E5)</f>
        <v>7.5019930000000841</v>
      </c>
      <c r="F16" s="92">
        <f t="shared" si="3"/>
        <v>2.2078710000000683</v>
      </c>
      <c r="G16" s="92">
        <f t="shared" si="3"/>
        <v>4.8194060000000718</v>
      </c>
      <c r="H16" s="92">
        <f t="shared" si="3"/>
        <v>9.935561000000007</v>
      </c>
      <c r="I16" s="92">
        <f t="shared" si="3"/>
        <v>13.57206599999995</v>
      </c>
      <c r="J16" s="92">
        <f t="shared" si="3"/>
        <v>12.146852000000081</v>
      </c>
      <c r="K16" s="92">
        <f t="shared" si="3"/>
        <v>12.493398999999954</v>
      </c>
      <c r="L16" s="92">
        <f t="shared" si="3"/>
        <v>15.144749999999931</v>
      </c>
      <c r="M16" s="92">
        <f t="shared" si="3"/>
        <v>-5.9705829999998059</v>
      </c>
      <c r="N16" s="92">
        <f t="shared" si="3"/>
        <v>-14.227850000000217</v>
      </c>
      <c r="O16" s="92">
        <f t="shared" si="3"/>
        <v>-21.843711999999869</v>
      </c>
      <c r="P16" s="92">
        <f t="shared" si="3"/>
        <v>-16.145404999999982</v>
      </c>
      <c r="Q16" s="92">
        <f t="shared" si="3"/>
        <v>-11.626483000000007</v>
      </c>
      <c r="R16" s="92">
        <f t="shared" si="3"/>
        <v>-5.7633599999999205</v>
      </c>
      <c r="S16" s="92">
        <f t="shared" si="3"/>
        <v>0.14687499999990905</v>
      </c>
      <c r="T16" s="92">
        <f t="shared" si="3"/>
        <v>10.648928000000069</v>
      </c>
      <c r="U16" s="92">
        <f t="shared" si="3"/>
        <v>10.773253000000068</v>
      </c>
      <c r="V16" s="92">
        <f t="shared" si="3"/>
        <v>4.5253479999998945</v>
      </c>
      <c r="W16" s="92">
        <f t="shared" si="3"/>
        <v>3.949525999999878</v>
      </c>
      <c r="X16" s="92">
        <f t="shared" si="3"/>
        <v>-3.5924169999998412</v>
      </c>
      <c r="Y16" s="92">
        <f t="shared" si="3"/>
        <v>-12.097960999999941</v>
      </c>
      <c r="Z16" s="92">
        <f t="shared" si="3"/>
        <v>-13.294732999999951</v>
      </c>
      <c r="AA16" s="92">
        <f t="shared" si="3"/>
        <v>-17.557103999999981</v>
      </c>
      <c r="AB16" s="92">
        <f t="shared" si="3"/>
        <v>-9.6197259999999005</v>
      </c>
      <c r="AC16" s="92">
        <f t="shared" si="3"/>
        <v>-3.6037309999999252</v>
      </c>
      <c r="AD16" s="92">
        <f t="shared" si="3"/>
        <v>-6.5301150000000234</v>
      </c>
      <c r="AE16" s="92">
        <f t="shared" si="3"/>
        <v>-1.6422529999999824</v>
      </c>
      <c r="AF16" s="92">
        <f t="shared" si="3"/>
        <v>7.0055099999999584</v>
      </c>
      <c r="AG16" s="92">
        <f t="shared" si="3"/>
        <v>11.207374999999956</v>
      </c>
      <c r="AH16" s="92">
        <f t="shared" si="3"/>
        <v>17.575738000000001</v>
      </c>
      <c r="AI16" s="92">
        <f t="shared" si="3"/>
        <v>12.017362999999932</v>
      </c>
      <c r="AJ16" s="92">
        <f t="shared" si="3"/>
        <v>11.66807800000015</v>
      </c>
      <c r="AK16" s="92">
        <f t="shared" si="3"/>
        <v>7.6890619999999217</v>
      </c>
      <c r="AL16" s="92">
        <f t="shared" si="3"/>
        <v>-2.8951200000001336</v>
      </c>
      <c r="AM16" s="92">
        <f t="shared" si="3"/>
        <v>-9.9808649999999943</v>
      </c>
      <c r="AN16" s="92">
        <f t="shared" si="3"/>
        <v>-8.2310769999999138</v>
      </c>
      <c r="AO16" s="92">
        <f t="shared" si="3"/>
        <v>-8.5527629999999135</v>
      </c>
      <c r="AP16" s="92">
        <f t="shared" si="3"/>
        <v>-11.103722000000062</v>
      </c>
      <c r="AQ16" s="92">
        <f t="shared" si="3"/>
        <v>-1.1890319999999974</v>
      </c>
      <c r="AR16" s="92">
        <f t="shared" si="3"/>
        <v>8.6349880000000212</v>
      </c>
      <c r="AS16" s="92">
        <f t="shared" si="3"/>
        <v>14.750547000000097</v>
      </c>
      <c r="AT16" s="92">
        <f t="shared" si="3"/>
        <v>16.179141000000072</v>
      </c>
      <c r="AU16" s="92">
        <f t="shared" si="3"/>
        <v>12.602097999999842</v>
      </c>
      <c r="AV16" s="92">
        <f t="shared" si="3"/>
        <v>6.5891139999998813</v>
      </c>
      <c r="AW16" s="92">
        <f t="shared" si="3"/>
        <v>3.5628919999999198</v>
      </c>
      <c r="AX16" s="92">
        <f t="shared" si="3"/>
        <v>-17.498595000000023</v>
      </c>
      <c r="AY16" s="92">
        <f t="shared" si="3"/>
        <v>-33.951223999999911</v>
      </c>
      <c r="AZ16" s="92">
        <f t="shared" si="3"/>
        <v>-30.951673000000028</v>
      </c>
      <c r="BA16" s="92">
        <f t="shared" si="3"/>
        <v>-28.13156499999991</v>
      </c>
      <c r="BB16" s="92">
        <f t="shared" si="3"/>
        <v>-8.7331970000000183</v>
      </c>
      <c r="BC16" s="92">
        <f t="shared" si="3"/>
        <v>-5.0490230000000338</v>
      </c>
      <c r="BD16" s="92">
        <f t="shared" si="3"/>
        <v>0.86355699999990065</v>
      </c>
      <c r="BE16" s="92">
        <f t="shared" si="3"/>
        <v>7.8957980000000134</v>
      </c>
      <c r="BF16" s="92">
        <f t="shared" si="3"/>
        <v>11.009056999999984</v>
      </c>
      <c r="BG16" s="92">
        <f t="shared" si="3"/>
        <v>8.8618730000000596</v>
      </c>
      <c r="BH16" s="92">
        <f t="shared" si="3"/>
        <v>9.7450229999999465</v>
      </c>
      <c r="BI16" s="92">
        <f t="shared" si="3"/>
        <v>-6.9739180000001397</v>
      </c>
      <c r="BJ16" s="92">
        <f t="shared" si="3"/>
        <v>-12.990695999999843</v>
      </c>
      <c r="BK16" s="92">
        <f t="shared" si="3"/>
        <v>-22.116970000000038</v>
      </c>
      <c r="BL16" s="92">
        <f t="shared" si="3"/>
        <v>-16.752111000000014</v>
      </c>
      <c r="BM16" s="92">
        <f t="shared" si="3"/>
        <v>-12.138439000000062</v>
      </c>
      <c r="BN16" s="92">
        <f t="shared" si="3"/>
        <v>-6.5300589999999374</v>
      </c>
      <c r="BO16" s="92">
        <f t="shared" si="3"/>
        <v>-7.4388280000000577</v>
      </c>
      <c r="BP16" s="92">
        <f t="shared" si="3"/>
        <v>2.9764170000000831</v>
      </c>
      <c r="BQ16" s="92">
        <f t="shared" ref="BQ16:CU20" si="4">IF(BQ6=0,0,BQ6-BQ5)</f>
        <v>10.191782999999987</v>
      </c>
      <c r="BR16" s="92">
        <f t="shared" si="4"/>
        <v>14.275750000000016</v>
      </c>
      <c r="BS16" s="92">
        <f t="shared" si="4"/>
        <v>11.058208999999806</v>
      </c>
      <c r="BT16" s="92">
        <f t="shared" si="4"/>
        <v>10.284016999999949</v>
      </c>
      <c r="BU16" s="92">
        <f t="shared" si="4"/>
        <v>5.4588389999998981</v>
      </c>
      <c r="BV16" s="92">
        <f t="shared" si="4"/>
        <v>-8.2108279999999922</v>
      </c>
      <c r="BW16" s="92">
        <f t="shared" si="4"/>
        <v>-11.084070000000111</v>
      </c>
      <c r="BX16" s="92">
        <f t="shared" si="4"/>
        <v>-12.481295999999929</v>
      </c>
      <c r="BY16" s="92">
        <f t="shared" si="4"/>
        <v>-4.3882840000001124</v>
      </c>
      <c r="BZ16" s="92">
        <f t="shared" si="4"/>
        <v>-8.5778869999999188</v>
      </c>
      <c r="CA16" s="92">
        <f t="shared" si="4"/>
        <v>-0.24417399999992995</v>
      </c>
      <c r="CB16" s="92">
        <f t="shared" si="4"/>
        <v>3.28368300000011</v>
      </c>
      <c r="CC16" s="92">
        <f t="shared" si="4"/>
        <v>3.4781929999999193</v>
      </c>
      <c r="CD16" s="92">
        <f t="shared" si="4"/>
        <v>8.9580450000000837</v>
      </c>
      <c r="CE16" s="92">
        <f t="shared" si="4"/>
        <v>4.6192419999999856</v>
      </c>
      <c r="CF16" s="92">
        <f t="shared" si="4"/>
        <v>4.7096809999998186</v>
      </c>
      <c r="CG16" s="92">
        <f t="shared" si="4"/>
        <v>-1.7059899999999288</v>
      </c>
      <c r="CH16" s="92">
        <f t="shared" si="4"/>
        <v>-2.0653010000000904</v>
      </c>
      <c r="CI16" s="92">
        <f t="shared" si="4"/>
        <v>-14.089345999999978</v>
      </c>
      <c r="CJ16" s="92">
        <f t="shared" si="4"/>
        <v>-15.109723999999915</v>
      </c>
      <c r="CK16" s="92">
        <f t="shared" si="4"/>
        <v>-16.736155000000053</v>
      </c>
      <c r="CL16" s="92">
        <f t="shared" si="4"/>
        <v>-8.9350730000001022</v>
      </c>
      <c r="CM16" s="92">
        <f t="shared" si="4"/>
        <v>5.2468940000001112</v>
      </c>
      <c r="CN16" s="92">
        <f t="shared" si="4"/>
        <v>4.9751269999999295</v>
      </c>
      <c r="CO16" s="92">
        <f t="shared" si="4"/>
        <v>4.398251000000073</v>
      </c>
      <c r="CP16" s="92">
        <f t="shared" si="4"/>
        <v>4.3228999999998905</v>
      </c>
      <c r="CQ16" s="92">
        <f t="shared" si="4"/>
        <v>2.9528459999999086</v>
      </c>
      <c r="CR16" s="92">
        <f t="shared" si="4"/>
        <v>-0.24173000000018874</v>
      </c>
      <c r="CS16" s="92">
        <f t="shared" si="4"/>
        <v>-6.9153479999999945</v>
      </c>
      <c r="CT16" s="92">
        <f t="shared" si="4"/>
        <v>2.4850240000000667</v>
      </c>
      <c r="CU16" s="92">
        <f t="shared" si="4"/>
        <v>-31.955300999999963</v>
      </c>
      <c r="CV16" s="84"/>
    </row>
    <row r="17" spans="1:100" ht="14.25">
      <c r="B17" s="81"/>
      <c r="C17" s="91" t="s">
        <v>73</v>
      </c>
      <c r="D17" s="92">
        <f t="shared" ref="D17:S20" si="5">IF(D7=0,0,D7-D6)</f>
        <v>7.7371680000001106</v>
      </c>
      <c r="E17" s="92">
        <f t="shared" si="5"/>
        <v>17.293394999999919</v>
      </c>
      <c r="F17" s="92">
        <f t="shared" si="5"/>
        <v>8.8710129999999481</v>
      </c>
      <c r="G17" s="92">
        <f t="shared" si="5"/>
        <v>-4.275470999999925</v>
      </c>
      <c r="H17" s="92">
        <f t="shared" si="5"/>
        <v>0.22111100000006445</v>
      </c>
      <c r="I17" s="92">
        <f t="shared" si="5"/>
        <v>13.869196000000102</v>
      </c>
      <c r="J17" s="92">
        <f t="shared" si="5"/>
        <v>18.946848999999929</v>
      </c>
      <c r="K17" s="92">
        <f t="shared" si="5"/>
        <v>16.608533999999963</v>
      </c>
      <c r="L17" s="92">
        <f t="shared" si="5"/>
        <v>25.009429000000182</v>
      </c>
      <c r="M17" s="92">
        <f t="shared" si="5"/>
        <v>18.487572</v>
      </c>
      <c r="N17" s="92">
        <f t="shared" si="5"/>
        <v>-2.3445270000001983</v>
      </c>
      <c r="O17" s="92">
        <f t="shared" si="5"/>
        <v>-24.167213000000174</v>
      </c>
      <c r="P17" s="92">
        <f t="shared" si="5"/>
        <v>-40.676136000000042</v>
      </c>
      <c r="Q17" s="92">
        <f t="shared" si="5"/>
        <v>-40.481929000000036</v>
      </c>
      <c r="R17" s="92">
        <f t="shared" si="5"/>
        <v>-25.767113999999992</v>
      </c>
      <c r="S17" s="92">
        <f t="shared" si="5"/>
        <v>-17.241532000000007</v>
      </c>
      <c r="T17" s="92">
        <f t="shared" si="3"/>
        <v>-4.001837999999907</v>
      </c>
      <c r="U17" s="92">
        <f t="shared" si="3"/>
        <v>12.016971999999896</v>
      </c>
      <c r="V17" s="92">
        <f t="shared" si="3"/>
        <v>13.156492000000071</v>
      </c>
      <c r="W17" s="92">
        <f t="shared" si="3"/>
        <v>9.8746299999997973</v>
      </c>
      <c r="X17" s="92">
        <f t="shared" si="3"/>
        <v>5.4833990000001904</v>
      </c>
      <c r="Y17" s="92">
        <f t="shared" si="3"/>
        <v>-3.3567020000000412</v>
      </c>
      <c r="Z17" s="92">
        <f t="shared" si="3"/>
        <v>-12.962187000000085</v>
      </c>
      <c r="AA17" s="92">
        <f t="shared" si="3"/>
        <v>-25.266460999999936</v>
      </c>
      <c r="AB17" s="92">
        <f t="shared" si="3"/>
        <v>-25.817428000000064</v>
      </c>
      <c r="AC17" s="92">
        <f t="shared" si="3"/>
        <v>-15.314726999999948</v>
      </c>
      <c r="AD17" s="92">
        <f t="shared" si="3"/>
        <v>-6.9025890000000345</v>
      </c>
      <c r="AE17" s="92">
        <f t="shared" si="3"/>
        <v>-11.81839500000001</v>
      </c>
      <c r="AF17" s="92">
        <f t="shared" si="3"/>
        <v>-6.2465939999999591</v>
      </c>
      <c r="AG17" s="92">
        <f t="shared" si="3"/>
        <v>5.8901989999999387</v>
      </c>
      <c r="AH17" s="92">
        <f t="shared" si="3"/>
        <v>23.197198000000071</v>
      </c>
      <c r="AI17" s="92">
        <f t="shared" si="3"/>
        <v>28.474833000000217</v>
      </c>
      <c r="AJ17" s="92">
        <f t="shared" si="3"/>
        <v>25.403314000000137</v>
      </c>
      <c r="AK17" s="92">
        <f t="shared" si="3"/>
        <v>18.246709999999894</v>
      </c>
      <c r="AL17" s="92">
        <f t="shared" si="3"/>
        <v>8.1719520000001467</v>
      </c>
      <c r="AM17" s="92">
        <f t="shared" si="3"/>
        <v>-6.4049780000000283</v>
      </c>
      <c r="AN17" s="92">
        <f t="shared" si="3"/>
        <v>-20.515135999999984</v>
      </c>
      <c r="AO17" s="92">
        <f t="shared" si="3"/>
        <v>-23.911681999999928</v>
      </c>
      <c r="AP17" s="92">
        <f t="shared" si="3"/>
        <v>-22.190653999999995</v>
      </c>
      <c r="AQ17" s="92">
        <f t="shared" si="3"/>
        <v>-22.057915000000094</v>
      </c>
      <c r="AR17" s="92">
        <f t="shared" si="3"/>
        <v>-10.437953000000107</v>
      </c>
      <c r="AS17" s="92">
        <f t="shared" si="3"/>
        <v>11.573290999999926</v>
      </c>
      <c r="AT17" s="92">
        <f t="shared" si="3"/>
        <v>24.455549000000019</v>
      </c>
      <c r="AU17" s="92">
        <f t="shared" si="3"/>
        <v>22.865509000000202</v>
      </c>
      <c r="AV17" s="92">
        <f t="shared" si="3"/>
        <v>19.796076000000085</v>
      </c>
      <c r="AW17" s="92">
        <f t="shared" si="3"/>
        <v>8.6427410000001146</v>
      </c>
      <c r="AX17" s="92">
        <f t="shared" si="3"/>
        <v>-6.4391540000001442</v>
      </c>
      <c r="AY17" s="92">
        <f t="shared" si="3"/>
        <v>-24.759968999999955</v>
      </c>
      <c r="AZ17" s="92">
        <f t="shared" si="3"/>
        <v>-54.504695000000083</v>
      </c>
      <c r="BA17" s="92">
        <f t="shared" si="3"/>
        <v>-68.214962999999898</v>
      </c>
      <c r="BB17" s="92">
        <f t="shared" si="3"/>
        <v>-54.280236000000059</v>
      </c>
      <c r="BC17" s="92">
        <f t="shared" si="3"/>
        <v>-28.627431999999999</v>
      </c>
      <c r="BD17" s="92">
        <f t="shared" si="3"/>
        <v>-15.230759000000035</v>
      </c>
      <c r="BE17" s="92">
        <f t="shared" si="3"/>
        <v>-1.4830560000000332</v>
      </c>
      <c r="BF17" s="92">
        <f t="shared" si="3"/>
        <v>12.376616999999897</v>
      </c>
      <c r="BG17" s="92">
        <f t="shared" si="3"/>
        <v>14.902464999999893</v>
      </c>
      <c r="BH17" s="92">
        <f t="shared" si="3"/>
        <v>20.120190000000093</v>
      </c>
      <c r="BI17" s="92">
        <f t="shared" si="3"/>
        <v>11.329705999999987</v>
      </c>
      <c r="BJ17" s="92">
        <f t="shared" si="3"/>
        <v>-8.3050349999998616</v>
      </c>
      <c r="BK17" s="92">
        <f t="shared" si="3"/>
        <v>-22.496863000000076</v>
      </c>
      <c r="BL17" s="92">
        <f t="shared" si="3"/>
        <v>-30.525454999999965</v>
      </c>
      <c r="BM17" s="92">
        <f t="shared" si="3"/>
        <v>-36.780320999999958</v>
      </c>
      <c r="BN17" s="92">
        <f t="shared" si="3"/>
        <v>-32.269256000000041</v>
      </c>
      <c r="BO17" s="92">
        <f t="shared" si="3"/>
        <v>-27.004022000000077</v>
      </c>
      <c r="BP17" s="92">
        <f t="shared" si="3"/>
        <v>-19.760138000000097</v>
      </c>
      <c r="BQ17" s="92">
        <f t="shared" si="4"/>
        <v>-0.15813499999990199</v>
      </c>
      <c r="BR17" s="92">
        <f t="shared" si="4"/>
        <v>15.660550999999941</v>
      </c>
      <c r="BS17" s="92">
        <f t="shared" si="4"/>
        <v>21.501608999999917</v>
      </c>
      <c r="BT17" s="92">
        <f t="shared" si="4"/>
        <v>21.169982999999775</v>
      </c>
      <c r="BU17" s="92">
        <f t="shared" si="4"/>
        <v>15.368763999999828</v>
      </c>
      <c r="BV17" s="92">
        <f t="shared" si="4"/>
        <v>6.3115530000000035</v>
      </c>
      <c r="BW17" s="92">
        <f t="shared" si="4"/>
        <v>-6.90658499999995</v>
      </c>
      <c r="BX17" s="92">
        <f t="shared" si="4"/>
        <v>-28.163684999999987</v>
      </c>
      <c r="BY17" s="92">
        <f t="shared" si="4"/>
        <v>-24.470252999999957</v>
      </c>
      <c r="BZ17" s="92">
        <f t="shared" si="4"/>
        <v>-19.933070000000043</v>
      </c>
      <c r="CA17" s="92">
        <f t="shared" si="4"/>
        <v>-22.525190000000066</v>
      </c>
      <c r="CB17" s="92">
        <f t="shared" si="4"/>
        <v>-19.406283999999914</v>
      </c>
      <c r="CC17" s="92">
        <f t="shared" si="4"/>
        <v>-3.5274249999999938</v>
      </c>
      <c r="CD17" s="92">
        <f t="shared" si="4"/>
        <v>5.3667330000000675</v>
      </c>
      <c r="CE17" s="92">
        <f t="shared" si="4"/>
        <v>8.0397949999999128</v>
      </c>
      <c r="CF17" s="92">
        <f t="shared" si="4"/>
        <v>8.1828040000000328</v>
      </c>
      <c r="CG17" s="92">
        <f t="shared" si="4"/>
        <v>4.8274470000001202</v>
      </c>
      <c r="CH17" s="92">
        <f t="shared" si="4"/>
        <v>2.8279240000001664</v>
      </c>
      <c r="CI17" s="92">
        <f t="shared" si="4"/>
        <v>-10.676353000000063</v>
      </c>
      <c r="CJ17" s="92">
        <f t="shared" si="4"/>
        <v>-20.108611999999994</v>
      </c>
      <c r="CK17" s="92">
        <f t="shared" si="4"/>
        <v>-24.342094000000088</v>
      </c>
      <c r="CL17" s="92">
        <f t="shared" si="4"/>
        <v>-30.414412000000084</v>
      </c>
      <c r="CM17" s="92">
        <f t="shared" si="4"/>
        <v>-25.243876</v>
      </c>
      <c r="CN17" s="92">
        <f t="shared" si="4"/>
        <v>-5.7545529999999872</v>
      </c>
      <c r="CO17" s="92">
        <f t="shared" si="4"/>
        <v>4.2078380000000379</v>
      </c>
      <c r="CP17" s="92">
        <f t="shared" si="4"/>
        <v>5.6975720000000365</v>
      </c>
      <c r="CQ17" s="92">
        <f t="shared" si="4"/>
        <v>3.7192019999999957</v>
      </c>
      <c r="CR17" s="92">
        <f t="shared" si="4"/>
        <v>3.5260130000001482</v>
      </c>
      <c r="CS17" s="92">
        <f t="shared" si="4"/>
        <v>0.29339699999991353</v>
      </c>
      <c r="CT17" s="92">
        <f t="shared" si="4"/>
        <v>-3.5040019999999004</v>
      </c>
      <c r="CU17" s="92">
        <f t="shared" si="4"/>
        <v>-11.481924000000163</v>
      </c>
      <c r="CV17" s="84"/>
    </row>
    <row r="18" spans="1:100" ht="14.25">
      <c r="B18" s="81"/>
      <c r="C18" s="91" t="s">
        <v>74</v>
      </c>
      <c r="D18" s="92">
        <f t="shared" si="5"/>
        <v>-2.8599389999999403</v>
      </c>
      <c r="E18" s="92">
        <f t="shared" si="5"/>
        <v>7.6977469999999357</v>
      </c>
      <c r="F18" s="92">
        <f t="shared" si="5"/>
        <v>10.056411000000026</v>
      </c>
      <c r="G18" s="92">
        <f t="shared" si="5"/>
        <v>3.0687009999999191</v>
      </c>
      <c r="H18" s="92">
        <f t="shared" si="5"/>
        <v>-10.155201000000034</v>
      </c>
      <c r="I18" s="92">
        <f t="shared" si="5"/>
        <v>-7.801872000000003</v>
      </c>
      <c r="J18" s="92">
        <f t="shared" si="5"/>
        <v>-5.7395970000000034</v>
      </c>
      <c r="K18" s="92">
        <f t="shared" si="5"/>
        <v>-0.30593399999997928</v>
      </c>
      <c r="L18" s="92">
        <f t="shared" si="5"/>
        <v>11.50443899999982</v>
      </c>
      <c r="M18" s="92">
        <f t="shared" si="5"/>
        <v>9.5731150000001435</v>
      </c>
      <c r="N18" s="92">
        <f t="shared" si="5"/>
        <v>8.7112750000001142</v>
      </c>
      <c r="O18" s="92">
        <f t="shared" si="5"/>
        <v>-0.52929799999992611</v>
      </c>
      <c r="P18" s="92">
        <f t="shared" si="5"/>
        <v>-6.7596029999999701</v>
      </c>
      <c r="Q18" s="92">
        <f t="shared" si="5"/>
        <v>-7.8535600000000159</v>
      </c>
      <c r="R18" s="92">
        <f t="shared" si="5"/>
        <v>-11.979800000000068</v>
      </c>
      <c r="S18" s="92">
        <f t="shared" si="5"/>
        <v>-17.171681000000035</v>
      </c>
      <c r="T18" s="92">
        <f t="shared" si="3"/>
        <v>-18.108073999999988</v>
      </c>
      <c r="U18" s="92">
        <f t="shared" si="3"/>
        <v>-13.736593999999968</v>
      </c>
      <c r="V18" s="92">
        <f t="shared" si="3"/>
        <v>-10.047231000000011</v>
      </c>
      <c r="W18" s="92">
        <f t="shared" si="3"/>
        <v>-2.1049579999998969</v>
      </c>
      <c r="X18" s="92">
        <f t="shared" si="3"/>
        <v>0.78265700000019933</v>
      </c>
      <c r="Y18" s="92">
        <f t="shared" si="3"/>
        <v>1.8130839999998898</v>
      </c>
      <c r="Z18" s="92">
        <f t="shared" si="3"/>
        <v>2.5783999999930529E-2</v>
      </c>
      <c r="AA18" s="92">
        <f t="shared" si="3"/>
        <v>-3.15930800000001</v>
      </c>
      <c r="AB18" s="92">
        <f t="shared" si="3"/>
        <v>-5.6647780000000694</v>
      </c>
      <c r="AC18" s="92">
        <f t="shared" si="3"/>
        <v>-5.6063750000000709</v>
      </c>
      <c r="AD18" s="92">
        <f t="shared" si="3"/>
        <v>-6.5967570000000251</v>
      </c>
      <c r="AE18" s="92">
        <f t="shared" si="3"/>
        <v>-7.8208609999999226</v>
      </c>
      <c r="AF18" s="92">
        <f t="shared" si="3"/>
        <v>-6.6348869999999351</v>
      </c>
      <c r="AG18" s="92">
        <f t="shared" si="3"/>
        <v>-4.1009579999999914</v>
      </c>
      <c r="AH18" s="92">
        <f t="shared" si="3"/>
        <v>2.3768190000000686</v>
      </c>
      <c r="AI18" s="92">
        <f t="shared" si="3"/>
        <v>2.497874000000138</v>
      </c>
      <c r="AJ18" s="92">
        <f t="shared" si="3"/>
        <v>3.8225859999997738</v>
      </c>
      <c r="AK18" s="92">
        <f t="shared" si="3"/>
        <v>6.4081249999999272</v>
      </c>
      <c r="AL18" s="92">
        <f t="shared" si="3"/>
        <v>3.6716480000000047</v>
      </c>
      <c r="AM18" s="92">
        <f t="shared" si="3"/>
        <v>2.7150900000001457</v>
      </c>
      <c r="AN18" s="92">
        <f t="shared" si="3"/>
        <v>-1.2610139999999319</v>
      </c>
      <c r="AO18" s="92">
        <f t="shared" si="3"/>
        <v>-5.4722970000000259</v>
      </c>
      <c r="AP18" s="92">
        <f t="shared" si="3"/>
        <v>-7.5858189999999013</v>
      </c>
      <c r="AQ18" s="92">
        <f t="shared" si="3"/>
        <v>-13.324861000000055</v>
      </c>
      <c r="AR18" s="92">
        <f t="shared" si="3"/>
        <v>-11.513009999999895</v>
      </c>
      <c r="AS18" s="92">
        <f t="shared" si="3"/>
        <v>-4.5675579999999627</v>
      </c>
      <c r="AT18" s="92">
        <f t="shared" si="3"/>
        <v>1.3999049999999897</v>
      </c>
      <c r="AU18" s="92">
        <f t="shared" si="3"/>
        <v>6.228888999999981</v>
      </c>
      <c r="AV18" s="92">
        <f t="shared" si="3"/>
        <v>6.9028600000001461</v>
      </c>
      <c r="AW18" s="92">
        <f t="shared" si="3"/>
        <v>4.2601960000001782</v>
      </c>
      <c r="AX18" s="92">
        <f t="shared" si="3"/>
        <v>2.9724460000002182</v>
      </c>
      <c r="AY18" s="92">
        <f t="shared" si="3"/>
        <v>1.3453119999999217</v>
      </c>
      <c r="AZ18" s="92">
        <f t="shared" si="3"/>
        <v>-1.3513620000001083</v>
      </c>
      <c r="BA18" s="92">
        <f t="shared" si="3"/>
        <v>-11.701816000000008</v>
      </c>
      <c r="BB18" s="92">
        <f t="shared" si="3"/>
        <v>-20.402141000000029</v>
      </c>
      <c r="BC18" s="92">
        <f t="shared" si="3"/>
        <v>-34.111124999999902</v>
      </c>
      <c r="BD18" s="92">
        <f t="shared" si="3"/>
        <v>-31.187094999999999</v>
      </c>
      <c r="BE18" s="92">
        <f t="shared" si="3"/>
        <v>-24.099650000000111</v>
      </c>
      <c r="BF18" s="92">
        <f t="shared" si="3"/>
        <v>-22.802564999999959</v>
      </c>
      <c r="BG18" s="92">
        <f t="shared" si="3"/>
        <v>-13.341517000000067</v>
      </c>
      <c r="BH18" s="92">
        <f t="shared" si="3"/>
        <v>-6.1360460000000785</v>
      </c>
      <c r="BI18" s="92">
        <f t="shared" si="3"/>
        <v>-1.8959620000000541</v>
      </c>
      <c r="BJ18" s="92">
        <f t="shared" si="3"/>
        <v>-0.65161900000020978</v>
      </c>
      <c r="BK18" s="92">
        <f t="shared" si="3"/>
        <v>-6.4723010000000158</v>
      </c>
      <c r="BL18" s="92">
        <f t="shared" si="3"/>
        <v>-13.472616000000016</v>
      </c>
      <c r="BM18" s="92">
        <f t="shared" si="3"/>
        <v>-9.838074000000006</v>
      </c>
      <c r="BN18" s="92">
        <f t="shared" si="3"/>
        <v>-12.132072999999991</v>
      </c>
      <c r="BO18" s="92">
        <f t="shared" si="3"/>
        <v>-28.39044100000001</v>
      </c>
      <c r="BP18" s="92">
        <f t="shared" si="3"/>
        <v>-33.25883500000009</v>
      </c>
      <c r="BQ18" s="92">
        <f t="shared" si="4"/>
        <v>-29.286350000000084</v>
      </c>
      <c r="BR18" s="92">
        <f t="shared" si="4"/>
        <v>-20.309492999999975</v>
      </c>
      <c r="BS18" s="92">
        <f t="shared" si="4"/>
        <v>-3.3389860000002045</v>
      </c>
      <c r="BT18" s="92">
        <f t="shared" si="4"/>
        <v>4.1092969999999696</v>
      </c>
      <c r="BU18" s="92">
        <f t="shared" si="4"/>
        <v>8.1478750000001128</v>
      </c>
      <c r="BV18" s="92">
        <f t="shared" si="4"/>
        <v>4.3860199999999168</v>
      </c>
      <c r="BW18" s="92">
        <f t="shared" si="4"/>
        <v>0.17784299999993891</v>
      </c>
      <c r="BX18" s="92">
        <f t="shared" si="4"/>
        <v>-3.0196459999999661</v>
      </c>
      <c r="BY18" s="92">
        <f t="shared" si="4"/>
        <v>-6.6479919999999311</v>
      </c>
      <c r="BZ18" s="92">
        <f t="shared" si="4"/>
        <v>-12.450248999999985</v>
      </c>
      <c r="CA18" s="92">
        <f t="shared" si="4"/>
        <v>-17.249501999999893</v>
      </c>
      <c r="CB18" s="92">
        <f t="shared" si="4"/>
        <v>-20.152049999999917</v>
      </c>
      <c r="CC18" s="92">
        <f t="shared" si="4"/>
        <v>-21.649439999999913</v>
      </c>
      <c r="CD18" s="92">
        <f t="shared" si="4"/>
        <v>-10.36295199999995</v>
      </c>
      <c r="CE18" s="92">
        <f t="shared" si="4"/>
        <v>-6.8372670000001108</v>
      </c>
      <c r="CF18" s="92">
        <f t="shared" si="4"/>
        <v>-2.5182469999999739</v>
      </c>
      <c r="CG18" s="92">
        <f t="shared" si="4"/>
        <v>-2.4906169999999292</v>
      </c>
      <c r="CH18" s="92">
        <f t="shared" si="4"/>
        <v>-4.0799649999999019</v>
      </c>
      <c r="CI18" s="92">
        <f t="shared" si="4"/>
        <v>-1.0711189999999533</v>
      </c>
      <c r="CJ18" s="92">
        <f t="shared" si="4"/>
        <v>-4.9189539999999852</v>
      </c>
      <c r="CK18" s="92">
        <f t="shared" si="4"/>
        <v>-7.3300209999999879</v>
      </c>
      <c r="CL18" s="92">
        <f t="shared" si="4"/>
        <v>-15.01002799999992</v>
      </c>
      <c r="CM18" s="92">
        <f t="shared" si="4"/>
        <v>-18.966130999999905</v>
      </c>
      <c r="CN18" s="92">
        <f t="shared" si="4"/>
        <v>-20.074161000000004</v>
      </c>
      <c r="CO18" s="92">
        <f t="shared" si="4"/>
        <v>-14.685146999999915</v>
      </c>
      <c r="CP18" s="92">
        <f t="shared" si="4"/>
        <v>-12.936545000000024</v>
      </c>
      <c r="CQ18" s="92">
        <f t="shared" si="4"/>
        <v>-6.6667059999999765</v>
      </c>
      <c r="CR18" s="92">
        <f t="shared" si="4"/>
        <v>0.10715200000004188</v>
      </c>
      <c r="CS18" s="92">
        <f t="shared" si="4"/>
        <v>2.7117290000001049</v>
      </c>
      <c r="CT18" s="92">
        <f t="shared" si="4"/>
        <v>0.32188700000006065</v>
      </c>
      <c r="CU18" s="92">
        <f t="shared" si="4"/>
        <v>-1.5501659999999902</v>
      </c>
      <c r="CV18" s="84"/>
    </row>
    <row r="19" spans="1:100" ht="14.25">
      <c r="B19" s="81"/>
      <c r="C19" s="91" t="s">
        <v>75</v>
      </c>
      <c r="D19" s="92">
        <f t="shared" si="5"/>
        <v>3.5464260000001104</v>
      </c>
      <c r="E19" s="92">
        <f t="shared" si="3"/>
        <v>9.4290739999999005</v>
      </c>
      <c r="F19" s="92">
        <f t="shared" si="3"/>
        <v>6.9871130000001358</v>
      </c>
      <c r="G19" s="92">
        <f t="shared" si="3"/>
        <v>5.2978450000000521</v>
      </c>
      <c r="H19" s="92">
        <f t="shared" si="3"/>
        <v>13.660458999999946</v>
      </c>
      <c r="I19" s="92">
        <f t="shared" si="3"/>
        <v>16.060754000000088</v>
      </c>
      <c r="J19" s="92">
        <f t="shared" si="3"/>
        <v>13.320807000000059</v>
      </c>
      <c r="K19" s="92">
        <f t="shared" si="3"/>
        <v>7.3248389999998835</v>
      </c>
      <c r="L19" s="92">
        <f t="shared" si="3"/>
        <v>11.294082999999773</v>
      </c>
      <c r="M19" s="92">
        <f t="shared" si="3"/>
        <v>13.872572000000218</v>
      </c>
      <c r="N19" s="92">
        <f t="shared" si="3"/>
        <v>13.162808000000041</v>
      </c>
      <c r="O19" s="92">
        <f t="shared" si="3"/>
        <v>13.087089000000105</v>
      </c>
      <c r="P19" s="92">
        <f t="shared" si="3"/>
        <v>9.8387410000000273</v>
      </c>
      <c r="Q19" s="92">
        <f t="shared" si="3"/>
        <v>12.044235999999955</v>
      </c>
      <c r="R19" s="92">
        <f t="shared" si="3"/>
        <v>4.3399010000000544</v>
      </c>
      <c r="S19" s="92">
        <f t="shared" si="3"/>
        <v>-1.8542489999999816</v>
      </c>
      <c r="T19" s="92">
        <f t="shared" si="3"/>
        <v>-0.93494699999996556</v>
      </c>
      <c r="U19" s="92">
        <f t="shared" si="3"/>
        <v>-2.0595690000000104</v>
      </c>
      <c r="V19" s="92">
        <f t="shared" si="3"/>
        <v>-1.7328139999999621</v>
      </c>
      <c r="W19" s="92">
        <f t="shared" si="3"/>
        <v>0.26561899999978777</v>
      </c>
      <c r="X19" s="92">
        <f t="shared" si="3"/>
        <v>-3.2544000000143569E-2</v>
      </c>
      <c r="Y19" s="92">
        <f t="shared" si="3"/>
        <v>-0.6920549999999821</v>
      </c>
      <c r="Z19" s="92">
        <f t="shared" si="3"/>
        <v>-0.84530500000005304</v>
      </c>
      <c r="AA19" s="92">
        <f t="shared" si="3"/>
        <v>-0.98395099999993363</v>
      </c>
      <c r="AB19" s="92">
        <f t="shared" si="3"/>
        <v>0.8990040000001045</v>
      </c>
      <c r="AC19" s="92">
        <f t="shared" si="3"/>
        <v>2.5178690000000188</v>
      </c>
      <c r="AD19" s="92">
        <f t="shared" si="3"/>
        <v>2.2488049999999475</v>
      </c>
      <c r="AE19" s="92">
        <f t="shared" si="3"/>
        <v>3.8316330000000107</v>
      </c>
      <c r="AF19" s="92">
        <f t="shared" si="3"/>
        <v>3.6855889999999363</v>
      </c>
      <c r="AG19" s="92">
        <f t="shared" si="3"/>
        <v>3.3154409999999643</v>
      </c>
      <c r="AH19" s="92">
        <f t="shared" si="3"/>
        <v>5.6451730000001135</v>
      </c>
      <c r="AI19" s="92">
        <f t="shared" si="3"/>
        <v>4.6915490000001228</v>
      </c>
      <c r="AJ19" s="92">
        <f t="shared" si="3"/>
        <v>2.288539000000128</v>
      </c>
      <c r="AK19" s="92">
        <f t="shared" si="3"/>
        <v>1.5204549999998562</v>
      </c>
      <c r="AL19" s="92">
        <f t="shared" si="3"/>
        <v>0.68559899999991103</v>
      </c>
      <c r="AM19" s="92">
        <f t="shared" si="3"/>
        <v>-4.7528999999940424E-2</v>
      </c>
      <c r="AN19" s="92">
        <f t="shared" si="3"/>
        <v>-0.19850399999995716</v>
      </c>
      <c r="AO19" s="92">
        <f t="shared" si="3"/>
        <v>-1.6027050000000145</v>
      </c>
      <c r="AP19" s="92">
        <f t="shared" si="3"/>
        <v>-2.9168110000000524</v>
      </c>
      <c r="AQ19" s="92">
        <f t="shared" si="3"/>
        <v>-1.4723140000000967</v>
      </c>
      <c r="AR19" s="92">
        <f t="shared" si="3"/>
        <v>-1.0021059999999125</v>
      </c>
      <c r="AS19" s="92">
        <f t="shared" si="3"/>
        <v>2.434434999999894</v>
      </c>
      <c r="AT19" s="92">
        <f t="shared" si="3"/>
        <v>-0.16568600000005063</v>
      </c>
      <c r="AU19" s="92">
        <f t="shared" si="3"/>
        <v>-1.6060330000000249</v>
      </c>
      <c r="AV19" s="92">
        <f t="shared" si="3"/>
        <v>-21.840021999999863</v>
      </c>
      <c r="AW19" s="92">
        <f t="shared" si="3"/>
        <v>-29.45728199999985</v>
      </c>
      <c r="AX19" s="92">
        <f t="shared" si="3"/>
        <v>-31.350000999999793</v>
      </c>
      <c r="AY19" s="92">
        <f t="shared" si="3"/>
        <v>-24.600770999999895</v>
      </c>
      <c r="AZ19" s="92">
        <f t="shared" si="3"/>
        <v>-11.388660999999956</v>
      </c>
      <c r="BA19" s="92">
        <f t="shared" si="3"/>
        <v>-21.488276999999925</v>
      </c>
      <c r="BB19" s="92">
        <f t="shared" si="3"/>
        <v>-29.573996999999963</v>
      </c>
      <c r="BC19" s="92">
        <f t="shared" si="3"/>
        <v>-38.40905100000009</v>
      </c>
      <c r="BD19" s="92">
        <f t="shared" si="3"/>
        <v>-45.141102000000046</v>
      </c>
      <c r="BE19" s="92">
        <f t="shared" si="3"/>
        <v>-48.444439999999986</v>
      </c>
      <c r="BF19" s="92">
        <f t="shared" si="3"/>
        <v>-48.691759999999931</v>
      </c>
      <c r="BG19" s="92">
        <f t="shared" si="3"/>
        <v>-43.583755999999994</v>
      </c>
      <c r="BH19" s="92">
        <f t="shared" si="3"/>
        <v>-34.781384999999773</v>
      </c>
      <c r="BI19" s="92">
        <f t="shared" si="3"/>
        <v>-37.027712000000065</v>
      </c>
      <c r="BJ19" s="92">
        <f t="shared" si="3"/>
        <v>-33.337503000000197</v>
      </c>
      <c r="BK19" s="92">
        <f t="shared" si="3"/>
        <v>-43.999090999999908</v>
      </c>
      <c r="BL19" s="92">
        <f t="shared" si="3"/>
        <v>-41.545294000000013</v>
      </c>
      <c r="BM19" s="92">
        <f t="shared" si="3"/>
        <v>-29.845293999999967</v>
      </c>
      <c r="BN19" s="92">
        <f t="shared" si="3"/>
        <v>-24.454823000000033</v>
      </c>
      <c r="BO19" s="92">
        <f t="shared" si="3"/>
        <v>-22.912469999999985</v>
      </c>
      <c r="BP19" s="92">
        <f t="shared" si="3"/>
        <v>-17.113636000000042</v>
      </c>
      <c r="BQ19" s="92">
        <f t="shared" si="4"/>
        <v>-15.660047999999961</v>
      </c>
      <c r="BR19" s="92">
        <f t="shared" si="4"/>
        <v>-19.832145000000082</v>
      </c>
      <c r="BS19" s="92">
        <f t="shared" si="4"/>
        <v>-17.883232000000135</v>
      </c>
      <c r="BT19" s="92">
        <f t="shared" si="4"/>
        <v>-21.367306000000099</v>
      </c>
      <c r="BU19" s="92">
        <f t="shared" si="4"/>
        <v>-24.00046999999995</v>
      </c>
      <c r="BV19" s="92">
        <f t="shared" si="4"/>
        <v>-17.001226000000088</v>
      </c>
      <c r="BW19" s="92">
        <f t="shared" si="4"/>
        <v>-17.052860999999893</v>
      </c>
      <c r="BX19" s="92">
        <f t="shared" si="4"/>
        <v>-18.066806000000042</v>
      </c>
      <c r="BY19" s="92">
        <f t="shared" si="4"/>
        <v>-16.613716000000068</v>
      </c>
      <c r="BZ19" s="92">
        <f t="shared" si="4"/>
        <v>-12.995603000000074</v>
      </c>
      <c r="CA19" s="92">
        <f t="shared" si="4"/>
        <v>-11.308847999999898</v>
      </c>
      <c r="CB19" s="92">
        <f t="shared" si="4"/>
        <v>-8.8079379999999219</v>
      </c>
      <c r="CC19" s="92">
        <f t="shared" si="4"/>
        <v>-7.0069900000000871</v>
      </c>
      <c r="CD19" s="92">
        <f t="shared" si="4"/>
        <v>-8.0719380000000456</v>
      </c>
      <c r="CE19" s="92">
        <f t="shared" si="4"/>
        <v>-7.6692180000000008</v>
      </c>
      <c r="CF19" s="92">
        <f t="shared" si="4"/>
        <v>-9.4216150000002017</v>
      </c>
      <c r="CG19" s="92">
        <f t="shared" si="4"/>
        <v>-8.8712279999999737</v>
      </c>
      <c r="CH19" s="92">
        <f t="shared" si="4"/>
        <v>-12.782545999999911</v>
      </c>
      <c r="CI19" s="92">
        <f t="shared" si="4"/>
        <v>-13.80938500000002</v>
      </c>
      <c r="CJ19" s="92">
        <f t="shared" si="4"/>
        <v>-11.552439999999933</v>
      </c>
      <c r="CK19" s="92">
        <f t="shared" si="4"/>
        <v>-10.828733000000057</v>
      </c>
      <c r="CL19" s="92">
        <f t="shared" si="4"/>
        <v>-8.7819099999999253</v>
      </c>
      <c r="CM19" s="92">
        <f t="shared" si="4"/>
        <v>-6.5271929999998974</v>
      </c>
      <c r="CN19" s="92">
        <f t="shared" si="4"/>
        <v>-7.5323610000000372</v>
      </c>
      <c r="CO19" s="92">
        <f t="shared" si="4"/>
        <v>-7.4951479999999719</v>
      </c>
      <c r="CP19" s="92">
        <f t="shared" si="4"/>
        <v>-11.418830999999955</v>
      </c>
      <c r="CQ19" s="92">
        <f t="shared" si="4"/>
        <v>-7.401014000000032</v>
      </c>
      <c r="CR19" s="92">
        <f t="shared" si="4"/>
        <v>-7.2976290000001427</v>
      </c>
      <c r="CS19" s="92">
        <f t="shared" si="4"/>
        <v>-8.5503050000002077</v>
      </c>
      <c r="CT19" s="92">
        <f t="shared" si="4"/>
        <v>-8.4701660000000629</v>
      </c>
      <c r="CU19" s="92">
        <f t="shared" si="4"/>
        <v>-7.5842750000001615</v>
      </c>
      <c r="CV19" s="84"/>
    </row>
    <row r="20" spans="1:100" ht="14.25">
      <c r="B20" s="81"/>
      <c r="C20" s="91" t="s">
        <v>76</v>
      </c>
      <c r="D20" s="92">
        <f t="shared" si="5"/>
        <v>-9.6432740000000194</v>
      </c>
      <c r="E20" s="92">
        <f t="shared" si="3"/>
        <v>-17.22862299999997</v>
      </c>
      <c r="F20" s="92">
        <f t="shared" si="3"/>
        <v>-11.53183399999989</v>
      </c>
      <c r="G20" s="92">
        <f t="shared" si="3"/>
        <v>-6.750870999999961</v>
      </c>
      <c r="H20" s="92">
        <f t="shared" si="3"/>
        <v>-7.7867470000001049</v>
      </c>
      <c r="I20" s="92">
        <f t="shared" si="3"/>
        <v>-8.2230819999999767</v>
      </c>
      <c r="J20" s="92">
        <f t="shared" si="3"/>
        <v>-11.190428000000111</v>
      </c>
      <c r="K20" s="92">
        <f t="shared" si="3"/>
        <v>-12.029919000000064</v>
      </c>
      <c r="L20" s="92">
        <f t="shared" si="3"/>
        <v>-11.868933000000197</v>
      </c>
      <c r="M20" s="92">
        <f t="shared" si="3"/>
        <v>-13.565775000000031</v>
      </c>
      <c r="N20" s="92">
        <f t="shared" si="3"/>
        <v>-17.526324999999815</v>
      </c>
      <c r="O20" s="92">
        <f t="shared" si="3"/>
        <v>-16.225954000000002</v>
      </c>
      <c r="P20" s="92">
        <f t="shared" si="3"/>
        <v>4.6634480000000167</v>
      </c>
      <c r="Q20" s="92">
        <f t="shared" si="3"/>
        <v>12.162876000000097</v>
      </c>
      <c r="R20" s="92">
        <f t="shared" si="3"/>
        <v>9.6716220000000703</v>
      </c>
      <c r="S20" s="92">
        <f t="shared" si="3"/>
        <v>4.4911130000000412</v>
      </c>
      <c r="T20" s="92">
        <f t="shared" si="3"/>
        <v>-0.98443100000008599</v>
      </c>
      <c r="U20" s="92">
        <f t="shared" si="3"/>
        <v>1.0160189999999147</v>
      </c>
      <c r="V20" s="92">
        <f t="shared" si="3"/>
        <v>0.49116200000003118</v>
      </c>
      <c r="W20" s="92">
        <f t="shared" si="3"/>
        <v>-0.1512790000001587</v>
      </c>
      <c r="X20" s="92">
        <f t="shared" si="3"/>
        <v>-1.7121699999997873</v>
      </c>
      <c r="Y20" s="92">
        <f t="shared" si="3"/>
        <v>-0.79031600000007529</v>
      </c>
      <c r="Z20" s="92">
        <f t="shared" si="3"/>
        <v>-6.4409109999999146</v>
      </c>
      <c r="AA20" s="92">
        <f t="shared" si="3"/>
        <v>-12.159186000000091</v>
      </c>
      <c r="AB20" s="92">
        <f t="shared" si="3"/>
        <v>-12.736660999999913</v>
      </c>
      <c r="AC20" s="92">
        <f t="shared" si="3"/>
        <v>-15.177249000000074</v>
      </c>
      <c r="AD20" s="92">
        <f t="shared" si="3"/>
        <v>-13.602290000000039</v>
      </c>
      <c r="AE20" s="92">
        <f t="shared" si="3"/>
        <v>-15.407889999999952</v>
      </c>
      <c r="AF20" s="92">
        <f t="shared" si="3"/>
        <v>-13.05388199999993</v>
      </c>
      <c r="AG20" s="92">
        <f t="shared" si="3"/>
        <v>-10.181039000000055</v>
      </c>
      <c r="AH20" s="92">
        <f t="shared" ref="AH20:BP20" si="6">IF(AH10=0,0,AH10-AH9)</f>
        <v>-7.8976909999998952</v>
      </c>
      <c r="AI20" s="92">
        <f t="shared" si="6"/>
        <v>-4.7845940000001974</v>
      </c>
      <c r="AJ20" s="92">
        <f t="shared" si="6"/>
        <v>-3.8377160000000003</v>
      </c>
      <c r="AK20" s="92">
        <f t="shared" si="6"/>
        <v>-5.0964640000001964</v>
      </c>
      <c r="AL20" s="92">
        <f t="shared" si="6"/>
        <v>-5.2355680000000575</v>
      </c>
      <c r="AM20" s="92">
        <f t="shared" si="6"/>
        <v>-6.347501000000193</v>
      </c>
      <c r="AN20" s="92">
        <f t="shared" si="6"/>
        <v>-6.6654300000000148</v>
      </c>
      <c r="AO20" s="92">
        <f t="shared" si="6"/>
        <v>-6.3271500000000742</v>
      </c>
      <c r="AP20" s="92">
        <f t="shared" si="6"/>
        <v>-5.9215229999999792</v>
      </c>
      <c r="AQ20" s="92">
        <f t="shared" si="6"/>
        <v>-8.1633170000000064</v>
      </c>
      <c r="AR20" s="92">
        <f t="shared" si="6"/>
        <v>-8.1491390000001047</v>
      </c>
      <c r="AS20" s="92">
        <f t="shared" si="6"/>
        <v>-6.4591470000000299</v>
      </c>
      <c r="AT20" s="92">
        <f t="shared" si="6"/>
        <v>-4.5705210000000989</v>
      </c>
      <c r="AU20" s="92">
        <f t="shared" si="6"/>
        <v>-4.0508939999999711</v>
      </c>
      <c r="AV20" s="92">
        <f t="shared" si="6"/>
        <v>-5.9626849999999649</v>
      </c>
      <c r="AW20" s="92">
        <f t="shared" si="6"/>
        <v>0</v>
      </c>
      <c r="AX20" s="92">
        <f t="shared" si="6"/>
        <v>0</v>
      </c>
      <c r="AY20" s="92">
        <f t="shared" si="6"/>
        <v>0</v>
      </c>
      <c r="AZ20" s="92">
        <f t="shared" si="6"/>
        <v>-19.014856000000009</v>
      </c>
      <c r="BA20" s="92">
        <f t="shared" si="6"/>
        <v>-18.47141600000009</v>
      </c>
      <c r="BB20" s="92">
        <f t="shared" si="6"/>
        <v>-20.112744000000021</v>
      </c>
      <c r="BC20" s="92">
        <f t="shared" si="6"/>
        <v>-24.500475999999935</v>
      </c>
      <c r="BD20" s="92">
        <f t="shared" si="6"/>
        <v>-25.787262000000055</v>
      </c>
      <c r="BE20" s="92">
        <f t="shared" si="6"/>
        <v>-25.954124999999976</v>
      </c>
      <c r="BF20" s="92">
        <f t="shared" si="6"/>
        <v>-28.250166000000036</v>
      </c>
      <c r="BG20" s="92">
        <f t="shared" si="6"/>
        <v>-31.086289999999963</v>
      </c>
      <c r="BH20" s="92">
        <f t="shared" si="6"/>
        <v>-40.185836000000108</v>
      </c>
      <c r="BI20" s="92">
        <f t="shared" si="6"/>
        <v>-33.324650999999903</v>
      </c>
      <c r="BJ20" s="92">
        <f t="shared" si="6"/>
        <v>0</v>
      </c>
      <c r="BK20" s="92">
        <f t="shared" si="6"/>
        <v>-35.681305000000066</v>
      </c>
      <c r="BL20" s="92">
        <f t="shared" si="6"/>
        <v>-42.523063999999977</v>
      </c>
      <c r="BM20" s="92">
        <f t="shared" si="6"/>
        <v>-44.663070999999945</v>
      </c>
      <c r="BN20" s="92">
        <f t="shared" si="6"/>
        <v>-42.678785000000062</v>
      </c>
      <c r="BO20" s="92">
        <f t="shared" si="6"/>
        <v>-34.240352999999914</v>
      </c>
      <c r="BP20" s="92">
        <f t="shared" si="6"/>
        <v>-24.737618000000111</v>
      </c>
      <c r="BQ20" s="92">
        <f t="shared" si="4"/>
        <v>-20.119959000000108</v>
      </c>
      <c r="BR20" s="92">
        <f t="shared" si="4"/>
        <v>-12.929930999999897</v>
      </c>
      <c r="BS20" s="92">
        <f t="shared" si="4"/>
        <v>-21.863197000000127</v>
      </c>
      <c r="BT20" s="92">
        <f t="shared" si="4"/>
        <v>-23.386688000000049</v>
      </c>
      <c r="BU20" s="92">
        <f t="shared" si="4"/>
        <v>-13.247061999999914</v>
      </c>
      <c r="BV20" s="92">
        <f t="shared" si="4"/>
        <v>-15.488804999999957</v>
      </c>
      <c r="BW20" s="92">
        <f t="shared" si="4"/>
        <v>-28.01883399999997</v>
      </c>
      <c r="BX20" s="92">
        <f t="shared" si="4"/>
        <v>-25.374872000000096</v>
      </c>
      <c r="BY20" s="92">
        <f t="shared" si="4"/>
        <v>-17.469155999999884</v>
      </c>
      <c r="BZ20" s="92">
        <f t="shared" si="4"/>
        <v>-13.639946000000009</v>
      </c>
      <c r="CA20" s="92">
        <f t="shared" si="4"/>
        <v>-17.197985000000017</v>
      </c>
      <c r="CB20" s="92">
        <f t="shared" si="4"/>
        <v>-15.748536000000058</v>
      </c>
      <c r="CC20" s="92">
        <f t="shared" si="4"/>
        <v>-9.9367540000000645</v>
      </c>
      <c r="CD20" s="92">
        <f t="shared" si="4"/>
        <v>-6.9653920000000653</v>
      </c>
      <c r="CE20" s="92">
        <f t="shared" si="4"/>
        <v>-5.9214079999999285</v>
      </c>
      <c r="CF20" s="92">
        <f t="shared" si="4"/>
        <v>-5.7453510000000279</v>
      </c>
      <c r="CG20" s="92">
        <f t="shared" si="4"/>
        <v>-4.2176899999999478</v>
      </c>
      <c r="CH20" s="92">
        <f t="shared" si="4"/>
        <v>-3.3925930000000335</v>
      </c>
      <c r="CI20" s="92">
        <f t="shared" si="4"/>
        <v>-5.5445369999999912</v>
      </c>
      <c r="CJ20" s="92">
        <f t="shared" si="4"/>
        <v>-5.7449779999999464</v>
      </c>
      <c r="CK20" s="92">
        <f t="shared" si="4"/>
        <v>-6.6862860000001092</v>
      </c>
      <c r="CL20" s="92">
        <f t="shared" si="4"/>
        <v>-5.8209369999999581</v>
      </c>
      <c r="CM20" s="92">
        <f t="shared" si="4"/>
        <v>-3.4438940000000002</v>
      </c>
      <c r="CN20" s="92">
        <f t="shared" si="4"/>
        <v>-3.2106329999999161</v>
      </c>
      <c r="CO20" s="92">
        <f t="shared" si="4"/>
        <v>-2.3670329999999922</v>
      </c>
      <c r="CP20" s="92">
        <f t="shared" si="4"/>
        <v>-1.7910480000000462</v>
      </c>
      <c r="CQ20" s="92">
        <f t="shared" si="4"/>
        <v>-1.2934780000000501</v>
      </c>
      <c r="CR20" s="92">
        <f t="shared" si="4"/>
        <v>-1.4303530000001956</v>
      </c>
      <c r="CS20" s="92">
        <f t="shared" si="4"/>
        <v>-1.5175570000001244</v>
      </c>
      <c r="CT20" s="92">
        <f t="shared" si="4"/>
        <v>-1.1618590000000495</v>
      </c>
      <c r="CU20" s="92">
        <f t="shared" si="4"/>
        <v>-1.5291659999998046</v>
      </c>
      <c r="CV20" s="84"/>
    </row>
    <row r="21" spans="1:100">
      <c r="B21" s="78" t="s">
        <v>77</v>
      </c>
      <c r="C21" s="93" t="s">
        <v>78</v>
      </c>
      <c r="D21" s="94">
        <f>SUM(D16:D20)</f>
        <v>5.9753010000001723</v>
      </c>
      <c r="E21" s="94">
        <f t="shared" ref="E21:BP21" si="7">SUM(E16:E20)</f>
        <v>24.693585999999868</v>
      </c>
      <c r="F21" s="94">
        <f t="shared" si="7"/>
        <v>16.590574000000288</v>
      </c>
      <c r="G21" s="94">
        <f t="shared" si="7"/>
        <v>2.159610000000157</v>
      </c>
      <c r="H21" s="94">
        <f t="shared" si="7"/>
        <v>5.875182999999879</v>
      </c>
      <c r="I21" s="94">
        <f t="shared" si="7"/>
        <v>27.47706200000016</v>
      </c>
      <c r="J21" s="94">
        <f t="shared" si="7"/>
        <v>27.484482999999955</v>
      </c>
      <c r="K21" s="94">
        <f t="shared" si="7"/>
        <v>24.090918999999758</v>
      </c>
      <c r="L21" s="94">
        <f t="shared" si="7"/>
        <v>51.083767999999509</v>
      </c>
      <c r="M21" s="94">
        <f t="shared" si="7"/>
        <v>22.396901000000526</v>
      </c>
      <c r="N21" s="94">
        <f t="shared" si="7"/>
        <v>-12.224619000000075</v>
      </c>
      <c r="O21" s="94">
        <f t="shared" si="7"/>
        <v>-49.679087999999865</v>
      </c>
      <c r="P21" s="94">
        <f t="shared" si="7"/>
        <v>-49.078954999999951</v>
      </c>
      <c r="Q21" s="94">
        <f t="shared" si="7"/>
        <v>-35.754860000000008</v>
      </c>
      <c r="R21" s="94">
        <f t="shared" si="7"/>
        <v>-29.498750999999857</v>
      </c>
      <c r="S21" s="94">
        <f t="shared" si="7"/>
        <v>-31.629474000000073</v>
      </c>
      <c r="T21" s="94">
        <f t="shared" si="7"/>
        <v>-13.380361999999877</v>
      </c>
      <c r="U21" s="94">
        <f t="shared" si="7"/>
        <v>8.0100809999999001</v>
      </c>
      <c r="V21" s="94">
        <f t="shared" si="7"/>
        <v>6.392957000000024</v>
      </c>
      <c r="W21" s="94">
        <f t="shared" si="7"/>
        <v>11.833537999999407</v>
      </c>
      <c r="X21" s="94">
        <f t="shared" si="7"/>
        <v>0.92892500000061773</v>
      </c>
      <c r="Y21" s="94">
        <f t="shared" si="7"/>
        <v>-15.12395000000015</v>
      </c>
      <c r="Z21" s="94">
        <f t="shared" si="7"/>
        <v>-33.517352000000074</v>
      </c>
      <c r="AA21" s="94">
        <f t="shared" si="7"/>
        <v>-59.126009999999951</v>
      </c>
      <c r="AB21" s="94">
        <f t="shared" si="7"/>
        <v>-52.939588999999842</v>
      </c>
      <c r="AC21" s="94">
        <f t="shared" si="7"/>
        <v>-37.184213</v>
      </c>
      <c r="AD21" s="94">
        <f t="shared" si="7"/>
        <v>-31.382946000000175</v>
      </c>
      <c r="AE21" s="94">
        <f t="shared" si="7"/>
        <v>-32.857765999999856</v>
      </c>
      <c r="AF21" s="94">
        <f t="shared" si="7"/>
        <v>-15.24426399999993</v>
      </c>
      <c r="AG21" s="94">
        <f t="shared" si="7"/>
        <v>6.1310179999998127</v>
      </c>
      <c r="AH21" s="94">
        <f t="shared" si="7"/>
        <v>40.897237000000359</v>
      </c>
      <c r="AI21" s="94">
        <f t="shared" si="7"/>
        <v>42.897025000000212</v>
      </c>
      <c r="AJ21" s="94">
        <f t="shared" si="7"/>
        <v>39.344801000000189</v>
      </c>
      <c r="AK21" s="94">
        <f t="shared" si="7"/>
        <v>28.767887999999402</v>
      </c>
      <c r="AL21" s="94">
        <f t="shared" si="7"/>
        <v>4.3985109999998713</v>
      </c>
      <c r="AM21" s="94">
        <f t="shared" si="7"/>
        <v>-20.06578300000001</v>
      </c>
      <c r="AN21" s="94">
        <f t="shared" si="7"/>
        <v>-36.871160999999802</v>
      </c>
      <c r="AO21" s="94">
        <f t="shared" si="7"/>
        <v>-45.866596999999956</v>
      </c>
      <c r="AP21" s="94">
        <f t="shared" si="7"/>
        <v>-49.71852899999999</v>
      </c>
      <c r="AQ21" s="94">
        <f t="shared" si="7"/>
        <v>-46.20743900000025</v>
      </c>
      <c r="AR21" s="94">
        <f t="shared" si="7"/>
        <v>-22.467219999999998</v>
      </c>
      <c r="AS21" s="94">
        <f t="shared" si="7"/>
        <v>17.731567999999925</v>
      </c>
      <c r="AT21" s="94">
        <f t="shared" si="7"/>
        <v>37.298387999999932</v>
      </c>
      <c r="AU21" s="94">
        <f t="shared" si="7"/>
        <v>36.039569000000029</v>
      </c>
      <c r="AV21" s="94">
        <f t="shared" si="7"/>
        <v>5.4853430000002845</v>
      </c>
      <c r="AW21" s="94">
        <f t="shared" si="7"/>
        <v>-12.991452999999638</v>
      </c>
      <c r="AX21" s="94">
        <f t="shared" si="7"/>
        <v>-52.315303999999742</v>
      </c>
      <c r="AY21" s="94">
        <f t="shared" si="7"/>
        <v>-81.96665199999984</v>
      </c>
      <c r="AZ21" s="94">
        <f t="shared" si="7"/>
        <v>-117.21124700000018</v>
      </c>
      <c r="BA21" s="94">
        <f t="shared" si="7"/>
        <v>-148.00803699999983</v>
      </c>
      <c r="BB21" s="94">
        <f t="shared" si="7"/>
        <v>-133.10231500000009</v>
      </c>
      <c r="BC21" s="94">
        <f t="shared" si="7"/>
        <v>-130.69710699999996</v>
      </c>
      <c r="BD21" s="94">
        <f t="shared" si="7"/>
        <v>-116.48266100000023</v>
      </c>
      <c r="BE21" s="94">
        <f t="shared" si="7"/>
        <v>-92.085473000000093</v>
      </c>
      <c r="BF21" s="94">
        <f t="shared" si="7"/>
        <v>-76.358817000000045</v>
      </c>
      <c r="BG21" s="94">
        <f t="shared" si="7"/>
        <v>-64.247225000000071</v>
      </c>
      <c r="BH21" s="94">
        <f t="shared" si="7"/>
        <v>-51.23805399999992</v>
      </c>
      <c r="BI21" s="94">
        <f t="shared" si="7"/>
        <v>-67.892537000000175</v>
      </c>
      <c r="BJ21" s="94">
        <f t="shared" si="7"/>
        <v>-55.284853000000112</v>
      </c>
      <c r="BK21" s="94">
        <f t="shared" si="7"/>
        <v>-130.7665300000001</v>
      </c>
      <c r="BL21" s="94">
        <f t="shared" si="7"/>
        <v>-144.81853999999998</v>
      </c>
      <c r="BM21" s="94">
        <f t="shared" si="7"/>
        <v>-133.26519899999994</v>
      </c>
      <c r="BN21" s="94">
        <f t="shared" si="7"/>
        <v>-118.06499600000006</v>
      </c>
      <c r="BO21" s="94">
        <f t="shared" si="7"/>
        <v>-119.98611400000004</v>
      </c>
      <c r="BP21" s="94">
        <f t="shared" si="7"/>
        <v>-91.893810000000258</v>
      </c>
      <c r="BQ21" s="94">
        <f t="shared" ref="BQ21:CU21" si="8">SUM(BQ16:BQ20)</f>
        <v>-55.032709000000068</v>
      </c>
      <c r="BR21" s="94">
        <f t="shared" si="8"/>
        <v>-23.135267999999996</v>
      </c>
      <c r="BS21" s="94">
        <f t="shared" si="8"/>
        <v>-10.525597000000744</v>
      </c>
      <c r="BT21" s="94">
        <f t="shared" si="8"/>
        <v>-9.1906970000004549</v>
      </c>
      <c r="BU21" s="94">
        <f t="shared" si="8"/>
        <v>-8.2720540000000256</v>
      </c>
      <c r="BV21" s="94">
        <f t="shared" si="8"/>
        <v>-30.003286000000116</v>
      </c>
      <c r="BW21" s="94">
        <f t="shared" si="8"/>
        <v>-62.884506999999985</v>
      </c>
      <c r="BX21" s="94">
        <f t="shared" si="8"/>
        <v>-87.10630500000002</v>
      </c>
      <c r="BY21" s="94">
        <f t="shared" si="8"/>
        <v>-69.589400999999953</v>
      </c>
      <c r="BZ21" s="94">
        <f t="shared" si="8"/>
        <v>-67.59675500000003</v>
      </c>
      <c r="CA21" s="94">
        <f t="shared" si="8"/>
        <v>-68.525698999999804</v>
      </c>
      <c r="CB21" s="94">
        <f t="shared" si="8"/>
        <v>-60.831124999999702</v>
      </c>
      <c r="CC21" s="94">
        <f t="shared" si="8"/>
        <v>-38.642416000000139</v>
      </c>
      <c r="CD21" s="94">
        <f t="shared" si="8"/>
        <v>-11.07550399999991</v>
      </c>
      <c r="CE21" s="94">
        <f t="shared" si="8"/>
        <v>-7.7688560000001416</v>
      </c>
      <c r="CF21" s="94">
        <f t="shared" si="8"/>
        <v>-4.792728000000352</v>
      </c>
      <c r="CG21" s="94">
        <f t="shared" si="8"/>
        <v>-12.458077999999659</v>
      </c>
      <c r="CH21" s="94">
        <f t="shared" si="8"/>
        <v>-19.492480999999771</v>
      </c>
      <c r="CI21" s="94">
        <f t="shared" si="8"/>
        <v>-45.190740000000005</v>
      </c>
      <c r="CJ21" s="94">
        <f t="shared" si="8"/>
        <v>-57.434707999999773</v>
      </c>
      <c r="CK21" s="94">
        <f t="shared" si="8"/>
        <v>-65.923289000000295</v>
      </c>
      <c r="CL21" s="94">
        <f t="shared" si="8"/>
        <v>-68.96235999999999</v>
      </c>
      <c r="CM21" s="94">
        <f t="shared" si="8"/>
        <v>-48.934199999999691</v>
      </c>
      <c r="CN21" s="94">
        <f t="shared" si="8"/>
        <v>-31.596581000000015</v>
      </c>
      <c r="CO21" s="94">
        <f t="shared" si="8"/>
        <v>-15.941238999999769</v>
      </c>
      <c r="CP21" s="94">
        <f t="shared" si="8"/>
        <v>-16.125952000000098</v>
      </c>
      <c r="CQ21" s="94">
        <f t="shared" si="8"/>
        <v>-8.6891500000001543</v>
      </c>
      <c r="CR21" s="94">
        <f t="shared" si="8"/>
        <v>-5.336547000000337</v>
      </c>
      <c r="CS21" s="94">
        <f t="shared" si="8"/>
        <v>-13.978084000000308</v>
      </c>
      <c r="CT21" s="94">
        <f t="shared" si="8"/>
        <v>-10.329115999999885</v>
      </c>
      <c r="CU21" s="95">
        <f t="shared" si="8"/>
        <v>-54.100832000000082</v>
      </c>
    </row>
    <row r="23" spans="1:100">
      <c r="B23" s="96"/>
    </row>
    <row r="24" spans="1:100">
      <c r="B24" s="25"/>
      <c r="C24" s="25"/>
      <c r="D24" s="13">
        <v>38443</v>
      </c>
      <c r="E24" s="13">
        <v>38473</v>
      </c>
      <c r="F24" s="13">
        <v>38504</v>
      </c>
      <c r="G24" s="13">
        <v>38534</v>
      </c>
      <c r="H24" s="13">
        <v>38565</v>
      </c>
      <c r="I24" s="13">
        <v>38596</v>
      </c>
      <c r="J24" s="13">
        <v>38626</v>
      </c>
      <c r="K24" s="13">
        <v>38657</v>
      </c>
      <c r="L24" s="13">
        <v>38687</v>
      </c>
      <c r="M24" s="13">
        <v>38718</v>
      </c>
      <c r="N24" s="13">
        <v>38749</v>
      </c>
      <c r="O24" s="13">
        <v>38777</v>
      </c>
      <c r="P24" s="13">
        <v>38808</v>
      </c>
      <c r="Q24" s="13">
        <v>38838</v>
      </c>
      <c r="R24" s="13">
        <v>38869</v>
      </c>
      <c r="S24" s="13">
        <v>38899</v>
      </c>
      <c r="T24" s="13">
        <v>38930</v>
      </c>
      <c r="U24" s="13">
        <v>38961</v>
      </c>
      <c r="V24" s="13">
        <v>38991</v>
      </c>
      <c r="W24" s="13">
        <v>39022</v>
      </c>
      <c r="X24" s="13">
        <v>39052</v>
      </c>
      <c r="Y24" s="13">
        <v>39083</v>
      </c>
      <c r="Z24" s="13">
        <v>39114</v>
      </c>
      <c r="AA24" s="13">
        <v>39142</v>
      </c>
      <c r="AB24" s="13">
        <v>39173</v>
      </c>
      <c r="AC24" s="13">
        <v>39203</v>
      </c>
      <c r="AD24" s="13">
        <v>39234</v>
      </c>
      <c r="AE24" s="13">
        <v>39264</v>
      </c>
      <c r="AF24" s="13">
        <v>39295</v>
      </c>
      <c r="AG24" s="13">
        <v>39326</v>
      </c>
      <c r="AH24" s="13">
        <v>39356</v>
      </c>
      <c r="AI24" s="13">
        <v>39387</v>
      </c>
      <c r="AJ24" s="13">
        <v>39417</v>
      </c>
      <c r="AK24" s="13">
        <v>39448</v>
      </c>
      <c r="AL24" s="13">
        <v>39479</v>
      </c>
      <c r="AM24" s="13">
        <v>39508</v>
      </c>
      <c r="AN24" s="13">
        <v>39539</v>
      </c>
      <c r="AO24" s="13">
        <v>39569</v>
      </c>
      <c r="AP24" s="13">
        <v>39600</v>
      </c>
      <c r="AQ24" s="13">
        <v>39630</v>
      </c>
      <c r="AR24" s="13">
        <v>39661</v>
      </c>
      <c r="AS24" s="13">
        <v>39692</v>
      </c>
      <c r="AT24" s="13">
        <v>39722</v>
      </c>
      <c r="AU24" s="13">
        <v>39753</v>
      </c>
      <c r="AV24" s="13">
        <v>39783</v>
      </c>
      <c r="AW24" s="13">
        <v>39814</v>
      </c>
      <c r="AX24" s="13">
        <v>39845</v>
      </c>
      <c r="AY24" s="13">
        <v>39873</v>
      </c>
      <c r="AZ24" s="13">
        <v>39904</v>
      </c>
      <c r="BA24" s="13">
        <v>39934</v>
      </c>
      <c r="BB24" s="13">
        <v>39965</v>
      </c>
      <c r="BC24" s="13">
        <v>39995</v>
      </c>
      <c r="BD24" s="13">
        <v>40026</v>
      </c>
      <c r="BE24" s="13">
        <v>40057</v>
      </c>
      <c r="BF24" s="13">
        <v>40087</v>
      </c>
      <c r="BG24" s="13">
        <v>40118</v>
      </c>
      <c r="BH24" s="13">
        <v>40148</v>
      </c>
      <c r="BI24" s="13">
        <v>40179</v>
      </c>
      <c r="BJ24" s="13">
        <v>40210</v>
      </c>
      <c r="BK24" s="13">
        <v>40238</v>
      </c>
      <c r="BL24" s="13">
        <v>40269</v>
      </c>
      <c r="BM24" s="13">
        <v>40299</v>
      </c>
      <c r="BN24" s="13">
        <v>40330</v>
      </c>
      <c r="BO24" s="13">
        <v>40360</v>
      </c>
      <c r="BP24" s="13">
        <v>40391</v>
      </c>
      <c r="BQ24" s="13">
        <v>40422</v>
      </c>
      <c r="BR24" s="13">
        <v>40452</v>
      </c>
      <c r="BS24" s="13">
        <v>40483</v>
      </c>
      <c r="BT24" s="13">
        <v>40513</v>
      </c>
      <c r="BU24" s="13">
        <v>40544</v>
      </c>
      <c r="BV24" s="13">
        <v>40575</v>
      </c>
      <c r="BW24" s="13">
        <v>40603</v>
      </c>
      <c r="BX24" s="13">
        <v>40634</v>
      </c>
      <c r="BY24" s="13">
        <v>40664</v>
      </c>
      <c r="BZ24" s="13">
        <v>40695</v>
      </c>
      <c r="CA24" s="13">
        <v>40725</v>
      </c>
      <c r="CB24" s="13">
        <v>40756</v>
      </c>
      <c r="CC24" s="13">
        <v>40787</v>
      </c>
      <c r="CD24" s="13">
        <v>40817</v>
      </c>
      <c r="CE24" s="13">
        <v>40848</v>
      </c>
      <c r="CF24" s="13">
        <v>40878</v>
      </c>
      <c r="CG24" s="13">
        <v>40909</v>
      </c>
      <c r="CH24" s="13">
        <v>40940</v>
      </c>
      <c r="CI24" s="13">
        <v>40969</v>
      </c>
      <c r="CJ24" s="13">
        <v>41000</v>
      </c>
      <c r="CK24" s="13">
        <v>41030</v>
      </c>
      <c r="CL24" s="13">
        <v>41061</v>
      </c>
      <c r="CM24" s="13">
        <v>41091</v>
      </c>
      <c r="CN24" s="14">
        <v>41122</v>
      </c>
      <c r="CO24" s="14">
        <v>41153</v>
      </c>
      <c r="CP24" s="14">
        <v>41183</v>
      </c>
      <c r="CQ24" s="14">
        <v>41214</v>
      </c>
      <c r="CR24" s="14">
        <v>41244</v>
      </c>
      <c r="CS24" s="14">
        <v>41275</v>
      </c>
      <c r="CT24" s="14">
        <v>41306</v>
      </c>
      <c r="CU24" s="14">
        <v>41334</v>
      </c>
    </row>
    <row r="25" spans="1:100">
      <c r="A25" s="81" t="s">
        <v>127</v>
      </c>
      <c r="B25" s="25"/>
      <c r="C25" s="97" t="s">
        <v>79</v>
      </c>
      <c r="D25" s="98">
        <f>D11</f>
        <v>1781.9425940000001</v>
      </c>
      <c r="E25" s="98">
        <f t="shared" ref="E25:BP25" si="9">E11</f>
        <v>1668.7090579999999</v>
      </c>
      <c r="F25" s="98">
        <f t="shared" si="9"/>
        <v>1459.1246160000001</v>
      </c>
      <c r="G25" s="98">
        <f t="shared" si="9"/>
        <v>1506.066071</v>
      </c>
      <c r="H25" s="98">
        <f t="shared" si="9"/>
        <v>1506.4440059999999</v>
      </c>
      <c r="I25" s="98">
        <f t="shared" si="9"/>
        <v>1534.8603009999999</v>
      </c>
      <c r="J25" s="98">
        <f t="shared" si="9"/>
        <v>1867.0951259999999</v>
      </c>
      <c r="K25" s="98">
        <f t="shared" si="9"/>
        <v>2313.3002750000001</v>
      </c>
      <c r="L25" s="98">
        <f t="shared" si="9"/>
        <v>2560.2801760000002</v>
      </c>
      <c r="M25" s="98">
        <f t="shared" si="9"/>
        <v>2521.0657679999999</v>
      </c>
      <c r="N25" s="98">
        <f t="shared" si="9"/>
        <v>2267.057495</v>
      </c>
      <c r="O25" s="98">
        <f t="shared" si="9"/>
        <v>2371.2108039999998</v>
      </c>
      <c r="P25" s="98">
        <f t="shared" si="9"/>
        <v>1807.0638690000001</v>
      </c>
      <c r="Q25" s="98">
        <f t="shared" si="9"/>
        <v>1580.3650090000001</v>
      </c>
      <c r="R25" s="98">
        <f t="shared" si="9"/>
        <v>1479.993907</v>
      </c>
      <c r="S25" s="98">
        <f t="shared" si="9"/>
        <v>1495.5944959999999</v>
      </c>
      <c r="T25" s="98">
        <f t="shared" si="9"/>
        <v>1521.999235</v>
      </c>
      <c r="U25" s="98">
        <f t="shared" si="9"/>
        <v>1535.981538</v>
      </c>
      <c r="V25" s="98">
        <f t="shared" si="9"/>
        <v>1870.8417930000001</v>
      </c>
      <c r="W25" s="98">
        <f t="shared" si="9"/>
        <v>2161.80249</v>
      </c>
      <c r="X25" s="98">
        <f t="shared" si="9"/>
        <v>2381.5651590000002</v>
      </c>
      <c r="Y25" s="98">
        <f t="shared" si="9"/>
        <v>2307.9436249999999</v>
      </c>
      <c r="Z25" s="98">
        <f t="shared" si="9"/>
        <v>2059.4467970000001</v>
      </c>
      <c r="AA25" s="98">
        <f t="shared" si="9"/>
        <v>2085.779129</v>
      </c>
      <c r="AB25" s="98">
        <f t="shared" si="9"/>
        <v>1728.2525290000001</v>
      </c>
      <c r="AC25" s="98">
        <f t="shared" si="9"/>
        <v>1594.5803940000001</v>
      </c>
      <c r="AD25" s="98">
        <f t="shared" si="9"/>
        <v>1422.890238</v>
      </c>
      <c r="AE25" s="98">
        <f t="shared" si="9"/>
        <v>1471.751215</v>
      </c>
      <c r="AF25" s="98">
        <f t="shared" si="9"/>
        <v>1458.0962890000001</v>
      </c>
      <c r="AG25" s="98">
        <f t="shared" si="9"/>
        <v>1535.4936439999999</v>
      </c>
      <c r="AH25" s="98">
        <f t="shared" si="9"/>
        <v>1817.2253679999999</v>
      </c>
      <c r="AI25" s="98">
        <f t="shared" si="9"/>
        <v>2221.706385</v>
      </c>
      <c r="AJ25" s="98">
        <f t="shared" si="9"/>
        <v>2400.4730119999999</v>
      </c>
      <c r="AK25" s="98">
        <f t="shared" si="9"/>
        <v>2340.3961129999998</v>
      </c>
      <c r="AL25" s="98">
        <f t="shared" si="9"/>
        <v>2128.5432529999998</v>
      </c>
      <c r="AM25" s="98">
        <f t="shared" si="9"/>
        <v>2236.184859</v>
      </c>
      <c r="AN25" s="98">
        <f t="shared" si="9"/>
        <v>1900.2569126268766</v>
      </c>
      <c r="AO25" s="98">
        <f t="shared" si="9"/>
        <v>1545.8792800458907</v>
      </c>
      <c r="AP25" s="98">
        <f t="shared" si="9"/>
        <v>1449.9642520949067</v>
      </c>
      <c r="AQ25" s="98">
        <f t="shared" si="9"/>
        <v>1482.6651061733003</v>
      </c>
      <c r="AR25" s="98">
        <f t="shared" si="9"/>
        <v>1481.8901077463102</v>
      </c>
      <c r="AS25" s="98">
        <f t="shared" si="9"/>
        <v>1563.8756740407623</v>
      </c>
      <c r="AT25" s="98">
        <f t="shared" si="9"/>
        <v>1897.5218038265632</v>
      </c>
      <c r="AU25" s="98">
        <f t="shared" si="9"/>
        <v>2174.5170840678634</v>
      </c>
      <c r="AV25" s="98">
        <f t="shared" si="9"/>
        <v>2393.5546821612725</v>
      </c>
      <c r="AW25" s="98">
        <f t="shared" si="9"/>
        <v>2425.7677548296633</v>
      </c>
      <c r="AX25" s="98">
        <f t="shared" si="9"/>
        <v>2092.1554760180238</v>
      </c>
      <c r="AY25" s="98">
        <f t="shared" si="9"/>
        <v>2049.1656526222328</v>
      </c>
      <c r="AZ25" s="98">
        <f t="shared" si="9"/>
        <v>1692.3269056503566</v>
      </c>
      <c r="BA25" s="98">
        <f t="shared" si="9"/>
        <v>1507.0700479675243</v>
      </c>
      <c r="BB25" s="98">
        <f t="shared" si="9"/>
        <v>1424.0484266825554</v>
      </c>
      <c r="BC25" s="98">
        <f t="shared" si="9"/>
        <v>1438.6173123872964</v>
      </c>
      <c r="BD25" s="98">
        <f t="shared" si="9"/>
        <v>1446.6251483686292</v>
      </c>
      <c r="BE25" s="98">
        <f t="shared" si="9"/>
        <v>1493.8150524792634</v>
      </c>
      <c r="BF25" s="98">
        <f t="shared" si="9"/>
        <v>1786.1825115577285</v>
      </c>
      <c r="BG25" s="98">
        <f t="shared" si="9"/>
        <v>2039.5733450210203</v>
      </c>
      <c r="BH25" s="98">
        <f t="shared" si="9"/>
        <v>2374.0335934255163</v>
      </c>
      <c r="BI25" s="98">
        <f t="shared" si="9"/>
        <v>2482.991708077479</v>
      </c>
      <c r="BJ25" s="98">
        <f t="shared" si="9"/>
        <v>2160.9761513784915</v>
      </c>
      <c r="BK25" s="98">
        <f t="shared" si="9"/>
        <v>2129.6966518008498</v>
      </c>
      <c r="BL25" s="98">
        <f t="shared" si="9"/>
        <v>1705.5884219999998</v>
      </c>
      <c r="BM25" s="98">
        <f t="shared" si="9"/>
        <v>1578.3900349999999</v>
      </c>
      <c r="BN25" s="98">
        <f t="shared" si="9"/>
        <v>1375.5543029999999</v>
      </c>
      <c r="BO25" s="98">
        <f t="shared" si="9"/>
        <v>1396.6566069999999</v>
      </c>
      <c r="BP25" s="98">
        <f t="shared" si="9"/>
        <v>1421.1468889999999</v>
      </c>
      <c r="BQ25" s="98">
        <f t="shared" ref="BQ25:CN25" si="10">BQ11</f>
        <v>1490.7118249999999</v>
      </c>
      <c r="BR25" s="98">
        <f t="shared" si="10"/>
        <v>1742.4046739999999</v>
      </c>
      <c r="BS25" s="98">
        <f t="shared" si="10"/>
        <v>2168.0263150000001</v>
      </c>
      <c r="BT25" s="98">
        <f t="shared" si="10"/>
        <v>2557.8625429999997</v>
      </c>
      <c r="BU25" s="98">
        <f t="shared" si="10"/>
        <v>2303.779243</v>
      </c>
      <c r="BV25" s="98">
        <f t="shared" si="10"/>
        <v>1963.4117119999999</v>
      </c>
      <c r="BW25" s="98">
        <f t="shared" si="10"/>
        <v>2052.2797620000001</v>
      </c>
      <c r="BX25" s="98">
        <f t="shared" si="10"/>
        <v>1541.318266</v>
      </c>
      <c r="BY25" s="98">
        <f t="shared" si="10"/>
        <v>1494.7370109999999</v>
      </c>
      <c r="BZ25" s="98">
        <f t="shared" si="10"/>
        <v>1399.6790579999999</v>
      </c>
      <c r="CA25" s="98">
        <f t="shared" si="10"/>
        <v>1440.02772</v>
      </c>
      <c r="CB25" s="98">
        <f t="shared" si="10"/>
        <v>1430.7555709999999</v>
      </c>
      <c r="CC25" s="98">
        <f t="shared" si="10"/>
        <v>1444.7287259999998</v>
      </c>
      <c r="CD25" s="98">
        <f t="shared" si="10"/>
        <v>1675.3970939999999</v>
      </c>
      <c r="CE25" s="98">
        <f t="shared" si="10"/>
        <v>1870.5626399999999</v>
      </c>
      <c r="CF25" s="98">
        <f t="shared" si="10"/>
        <v>2190.2104079999999</v>
      </c>
      <c r="CG25" s="98">
        <f t="shared" si="10"/>
        <v>2179.1416759999997</v>
      </c>
      <c r="CH25" s="98">
        <f t="shared" si="10"/>
        <v>2122.4979739999999</v>
      </c>
      <c r="CI25" s="98">
        <f t="shared" si="10"/>
        <v>1928.1183619999999</v>
      </c>
      <c r="CJ25" s="98">
        <f t="shared" si="10"/>
        <v>1664.6984179999999</v>
      </c>
      <c r="CK25" s="98">
        <f t="shared" si="10"/>
        <v>1540.6931789999999</v>
      </c>
      <c r="CL25" s="98">
        <f t="shared" si="10"/>
        <v>1411.2206619999999</v>
      </c>
      <c r="CM25" s="98">
        <f t="shared" si="10"/>
        <v>1430.833656</v>
      </c>
      <c r="CN25" s="98">
        <f t="shared" si="10"/>
        <v>1408.8649209999999</v>
      </c>
      <c r="CO25" s="98">
        <f t="shared" ref="CO25:CU25" si="11">CO11</f>
        <v>1403.3830090503761</v>
      </c>
      <c r="CP25" s="98">
        <f t="shared" si="11"/>
        <v>1764.1879669999998</v>
      </c>
      <c r="CQ25" s="98">
        <f t="shared" si="11"/>
        <v>2003.5963199999999</v>
      </c>
      <c r="CR25" s="98">
        <f t="shared" si="11"/>
        <v>2225.8902309999999</v>
      </c>
      <c r="CS25" s="98">
        <f t="shared" si="11"/>
        <v>2300.1621099999998</v>
      </c>
      <c r="CT25" s="98">
        <f t="shared" si="11"/>
        <v>2028.532661</v>
      </c>
      <c r="CU25" s="98">
        <f t="shared" si="11"/>
        <v>2172.162613</v>
      </c>
    </row>
    <row r="26" spans="1:100">
      <c r="A26" s="80" t="s">
        <v>80</v>
      </c>
      <c r="B26" s="25"/>
      <c r="C26" s="97" t="s">
        <v>81</v>
      </c>
      <c r="D26" s="98">
        <f>D5-D11</f>
        <v>0</v>
      </c>
      <c r="E26" s="98">
        <f t="shared" ref="E26:BK26" si="12">E5-E11</f>
        <v>0</v>
      </c>
      <c r="F26" s="98">
        <f t="shared" si="12"/>
        <v>0</v>
      </c>
      <c r="G26" s="98">
        <f t="shared" si="12"/>
        <v>0</v>
      </c>
      <c r="H26" s="98">
        <f t="shared" si="12"/>
        <v>0</v>
      </c>
      <c r="I26" s="98">
        <f t="shared" si="12"/>
        <v>0</v>
      </c>
      <c r="J26" s="98">
        <f t="shared" si="12"/>
        <v>0</v>
      </c>
      <c r="K26" s="98">
        <f t="shared" si="12"/>
        <v>0</v>
      </c>
      <c r="L26" s="98">
        <f t="shared" si="12"/>
        <v>0</v>
      </c>
      <c r="M26" s="98">
        <f t="shared" si="12"/>
        <v>0</v>
      </c>
      <c r="N26" s="98">
        <f t="shared" si="12"/>
        <v>0</v>
      </c>
      <c r="O26" s="98">
        <f t="shared" si="12"/>
        <v>0</v>
      </c>
      <c r="P26" s="99">
        <f t="shared" si="12"/>
        <v>0</v>
      </c>
      <c r="Q26" s="99">
        <f t="shared" si="12"/>
        <v>0</v>
      </c>
      <c r="R26" s="99">
        <f t="shared" si="12"/>
        <v>0</v>
      </c>
      <c r="S26" s="99">
        <f t="shared" si="12"/>
        <v>0</v>
      </c>
      <c r="T26" s="99">
        <f t="shared" si="12"/>
        <v>0</v>
      </c>
      <c r="U26" s="99">
        <f t="shared" si="12"/>
        <v>0</v>
      </c>
      <c r="V26" s="99">
        <f t="shared" si="12"/>
        <v>0</v>
      </c>
      <c r="W26" s="99">
        <f t="shared" si="12"/>
        <v>0</v>
      </c>
      <c r="X26" s="99">
        <f t="shared" si="12"/>
        <v>0</v>
      </c>
      <c r="Y26" s="99">
        <f t="shared" si="12"/>
        <v>0</v>
      </c>
      <c r="Z26" s="99">
        <f t="shared" si="12"/>
        <v>0</v>
      </c>
      <c r="AA26" s="99">
        <f t="shared" si="12"/>
        <v>0</v>
      </c>
      <c r="AB26" s="100">
        <f t="shared" si="12"/>
        <v>0</v>
      </c>
      <c r="AC26" s="100">
        <f t="shared" si="12"/>
        <v>0</v>
      </c>
      <c r="AD26" s="100">
        <f t="shared" si="12"/>
        <v>0</v>
      </c>
      <c r="AE26" s="100">
        <f t="shared" si="12"/>
        <v>0</v>
      </c>
      <c r="AF26" s="100">
        <f t="shared" si="12"/>
        <v>0</v>
      </c>
      <c r="AG26" s="100">
        <f t="shared" si="12"/>
        <v>0</v>
      </c>
      <c r="AH26" s="100">
        <f t="shared" si="12"/>
        <v>0</v>
      </c>
      <c r="AI26" s="100">
        <f t="shared" si="12"/>
        <v>0</v>
      </c>
      <c r="AJ26" s="100">
        <f t="shared" si="12"/>
        <v>0</v>
      </c>
      <c r="AK26" s="100">
        <f t="shared" si="12"/>
        <v>0</v>
      </c>
      <c r="AL26" s="100">
        <f t="shared" si="12"/>
        <v>0</v>
      </c>
      <c r="AM26" s="100">
        <f t="shared" si="12"/>
        <v>0</v>
      </c>
      <c r="AN26" s="101">
        <f t="shared" si="12"/>
        <v>-64.81657262687645</v>
      </c>
      <c r="AO26" s="101">
        <f t="shared" si="12"/>
        <v>-2.1428390458906961</v>
      </c>
      <c r="AP26" s="101">
        <f t="shared" si="12"/>
        <v>-32.568877094906611</v>
      </c>
      <c r="AQ26" s="101">
        <f t="shared" si="12"/>
        <v>-16.080136173300161</v>
      </c>
      <c r="AR26" s="101">
        <f t="shared" si="12"/>
        <v>-27.904116746310137</v>
      </c>
      <c r="AS26" s="101">
        <f t="shared" si="12"/>
        <v>-9.5771900407623889</v>
      </c>
      <c r="AT26" s="101">
        <f t="shared" si="12"/>
        <v>-16.438541826563096</v>
      </c>
      <c r="AU26" s="101">
        <f t="shared" si="12"/>
        <v>41.636138932136419</v>
      </c>
      <c r="AV26" s="101">
        <f t="shared" si="12"/>
        <v>105.30138783872735</v>
      </c>
      <c r="AW26" s="101">
        <f t="shared" si="12"/>
        <v>106.86357417033651</v>
      </c>
      <c r="AX26" s="101">
        <f t="shared" si="12"/>
        <v>47.204116981976313</v>
      </c>
      <c r="AY26" s="101">
        <f t="shared" si="12"/>
        <v>14.945744377767369</v>
      </c>
      <c r="AZ26" s="102">
        <f t="shared" si="12"/>
        <v>-30.19300065035668</v>
      </c>
      <c r="BA26" s="102">
        <f t="shared" si="12"/>
        <v>24.674905032475635</v>
      </c>
      <c r="BB26" s="102">
        <f t="shared" si="12"/>
        <v>-18.65573968255535</v>
      </c>
      <c r="BC26" s="102">
        <f t="shared" si="12"/>
        <v>-1.5615693872964584</v>
      </c>
      <c r="BD26" s="102">
        <f t="shared" si="12"/>
        <v>-19.331347368629167</v>
      </c>
      <c r="BE26" s="102">
        <f t="shared" si="12"/>
        <v>-5.1552834792632893</v>
      </c>
      <c r="BF26" s="102">
        <f t="shared" si="12"/>
        <v>2.7491214422714165</v>
      </c>
      <c r="BG26" s="102">
        <f t="shared" si="12"/>
        <v>-13.948009021020198</v>
      </c>
      <c r="BH26" s="102">
        <f t="shared" si="12"/>
        <v>25.660792574483821</v>
      </c>
      <c r="BI26" s="102">
        <f t="shared" si="12"/>
        <v>12.519870922521022</v>
      </c>
      <c r="BJ26" s="102">
        <f t="shared" si="12"/>
        <v>-7.0408153784915157</v>
      </c>
      <c r="BK26" s="102">
        <f t="shared" si="12"/>
        <v>-55.002240800849904</v>
      </c>
      <c r="BL26" s="28"/>
      <c r="BM26" s="28"/>
      <c r="BN26" s="28"/>
      <c r="BO26" s="28"/>
      <c r="BP26" s="28"/>
      <c r="BQ26" s="28"/>
      <c r="BR26" s="28"/>
      <c r="BS26" s="28"/>
      <c r="BT26" s="28"/>
      <c r="BU26" s="28"/>
      <c r="BV26" s="28"/>
      <c r="BW26" s="28"/>
      <c r="BX26" s="28"/>
      <c r="BY26" s="28"/>
      <c r="BZ26" s="28"/>
      <c r="CA26" s="28"/>
      <c r="CB26" s="28"/>
      <c r="CC26" s="28"/>
      <c r="CD26" s="28"/>
      <c r="CE26" s="28"/>
      <c r="CF26" s="28"/>
      <c r="CG26" s="28"/>
      <c r="CH26" s="28"/>
      <c r="CI26" s="28"/>
      <c r="CJ26" s="28"/>
      <c r="CK26" s="28"/>
      <c r="CL26" s="28"/>
      <c r="CM26" s="28"/>
      <c r="CN26" s="28"/>
      <c r="CO26" s="28"/>
      <c r="CP26" s="28"/>
      <c r="CQ26" s="28"/>
      <c r="CR26" s="28"/>
      <c r="CS26" s="28"/>
      <c r="CT26" s="28"/>
      <c r="CU26" s="28"/>
    </row>
    <row r="27" spans="1:100">
      <c r="A27" s="80" t="s">
        <v>82</v>
      </c>
      <c r="B27" s="25"/>
      <c r="C27" s="103" t="s">
        <v>83</v>
      </c>
      <c r="D27" s="104">
        <v>30</v>
      </c>
      <c r="E27" s="104">
        <v>31</v>
      </c>
      <c r="F27" s="104">
        <v>30</v>
      </c>
      <c r="G27" s="104">
        <v>31</v>
      </c>
      <c r="H27" s="104">
        <v>31</v>
      </c>
      <c r="I27" s="104">
        <v>30</v>
      </c>
      <c r="J27" s="104">
        <v>31</v>
      </c>
      <c r="K27" s="104">
        <v>30</v>
      </c>
      <c r="L27" s="104">
        <v>31</v>
      </c>
      <c r="M27" s="104">
        <v>31</v>
      </c>
      <c r="N27" s="104">
        <v>28</v>
      </c>
      <c r="O27" s="104">
        <v>31</v>
      </c>
      <c r="P27" s="105">
        <v>30</v>
      </c>
      <c r="Q27" s="105">
        <v>31</v>
      </c>
      <c r="R27" s="105">
        <v>30</v>
      </c>
      <c r="S27" s="105">
        <v>31</v>
      </c>
      <c r="T27" s="105">
        <v>31</v>
      </c>
      <c r="U27" s="105">
        <v>30</v>
      </c>
      <c r="V27" s="105">
        <v>31</v>
      </c>
      <c r="W27" s="105">
        <v>30</v>
      </c>
      <c r="X27" s="105">
        <v>31</v>
      </c>
      <c r="Y27" s="105">
        <v>31</v>
      </c>
      <c r="Z27" s="105">
        <v>28</v>
      </c>
      <c r="AA27" s="105">
        <v>31</v>
      </c>
      <c r="AB27" s="106">
        <v>30</v>
      </c>
      <c r="AC27" s="106">
        <v>31</v>
      </c>
      <c r="AD27" s="106">
        <v>30</v>
      </c>
      <c r="AE27" s="106">
        <v>31</v>
      </c>
      <c r="AF27" s="106">
        <v>31</v>
      </c>
      <c r="AG27" s="106">
        <v>30</v>
      </c>
      <c r="AH27" s="106">
        <v>31</v>
      </c>
      <c r="AI27" s="106">
        <v>30</v>
      </c>
      <c r="AJ27" s="106">
        <v>31</v>
      </c>
      <c r="AK27" s="106">
        <v>31</v>
      </c>
      <c r="AL27" s="106">
        <v>28</v>
      </c>
      <c r="AM27" s="106">
        <v>31</v>
      </c>
      <c r="AN27" s="107">
        <v>30</v>
      </c>
      <c r="AO27" s="107">
        <v>31</v>
      </c>
      <c r="AP27" s="107">
        <v>30</v>
      </c>
      <c r="AQ27" s="107">
        <v>31</v>
      </c>
      <c r="AR27" s="107">
        <v>31</v>
      </c>
      <c r="AS27" s="107">
        <v>30</v>
      </c>
      <c r="AT27" s="107">
        <v>31</v>
      </c>
      <c r="AU27" s="107">
        <v>30</v>
      </c>
      <c r="AV27" s="107">
        <v>31</v>
      </c>
      <c r="AW27" s="107">
        <v>31</v>
      </c>
      <c r="AX27" s="107">
        <v>28</v>
      </c>
      <c r="AY27" s="107">
        <v>31</v>
      </c>
      <c r="AZ27" s="108">
        <v>30</v>
      </c>
      <c r="BA27" s="108">
        <v>31</v>
      </c>
      <c r="BB27" s="108">
        <v>30</v>
      </c>
      <c r="BC27" s="108">
        <v>31</v>
      </c>
      <c r="BD27" s="108">
        <v>31</v>
      </c>
      <c r="BE27" s="108">
        <v>30</v>
      </c>
      <c r="BF27" s="108">
        <v>31</v>
      </c>
      <c r="BG27" s="108">
        <v>30</v>
      </c>
      <c r="BH27" s="108">
        <v>31</v>
      </c>
      <c r="BI27" s="108">
        <v>31</v>
      </c>
      <c r="BJ27" s="108">
        <v>28</v>
      </c>
      <c r="BK27" s="108">
        <v>31</v>
      </c>
      <c r="BL27" s="28"/>
      <c r="BM27" s="28"/>
      <c r="BN27" s="28"/>
      <c r="BO27" s="28"/>
      <c r="BP27" s="28"/>
      <c r="BQ27" s="28"/>
      <c r="BR27" s="28"/>
      <c r="BS27" s="28"/>
      <c r="BT27" s="28"/>
      <c r="BU27" s="28"/>
      <c r="BV27" s="28"/>
      <c r="BW27" s="28"/>
      <c r="BX27" s="28"/>
      <c r="BY27" s="28"/>
      <c r="BZ27" s="28"/>
      <c r="CA27" s="28"/>
      <c r="CB27" s="28"/>
      <c r="CC27" s="28"/>
      <c r="CD27" s="28"/>
      <c r="CE27" s="28"/>
      <c r="CF27" s="28"/>
      <c r="CG27" s="28"/>
      <c r="CH27" s="28"/>
      <c r="CI27" s="28"/>
      <c r="CJ27" s="28"/>
      <c r="CK27" s="28"/>
      <c r="CL27" s="28"/>
      <c r="CM27" s="28"/>
      <c r="CN27" s="28"/>
      <c r="CO27" s="28"/>
      <c r="CP27" s="28"/>
      <c r="CQ27" s="28"/>
      <c r="CR27" s="28"/>
      <c r="CS27" s="28"/>
      <c r="CT27" s="28"/>
      <c r="CU27" s="28"/>
    </row>
    <row r="28" spans="1:100" ht="25.5">
      <c r="A28" s="109" t="s">
        <v>84</v>
      </c>
      <c r="B28" s="25"/>
      <c r="C28" s="103" t="s">
        <v>85</v>
      </c>
      <c r="D28" s="98">
        <f>(SUM($D$26:$O$26))*D27/365</f>
        <v>0</v>
      </c>
      <c r="E28" s="98">
        <f t="shared" ref="E28:O28" si="13">(SUM($D$26:$O$26))*E27/365</f>
        <v>0</v>
      </c>
      <c r="F28" s="98">
        <f t="shared" si="13"/>
        <v>0</v>
      </c>
      <c r="G28" s="98">
        <f t="shared" si="13"/>
        <v>0</v>
      </c>
      <c r="H28" s="98">
        <f t="shared" si="13"/>
        <v>0</v>
      </c>
      <c r="I28" s="98">
        <f t="shared" si="13"/>
        <v>0</v>
      </c>
      <c r="J28" s="98">
        <f t="shared" si="13"/>
        <v>0</v>
      </c>
      <c r="K28" s="98">
        <f t="shared" si="13"/>
        <v>0</v>
      </c>
      <c r="L28" s="98">
        <f t="shared" si="13"/>
        <v>0</v>
      </c>
      <c r="M28" s="98">
        <f t="shared" si="13"/>
        <v>0</v>
      </c>
      <c r="N28" s="98">
        <f t="shared" si="13"/>
        <v>0</v>
      </c>
      <c r="O28" s="98">
        <f t="shared" si="13"/>
        <v>0</v>
      </c>
      <c r="P28" s="99">
        <f>(SUM($P$26:$AA$26))*P27/365</f>
        <v>0</v>
      </c>
      <c r="Q28" s="99">
        <f t="shared" ref="Q28:AA28" si="14">(SUM($P$26:$AA$26))*Q27/365</f>
        <v>0</v>
      </c>
      <c r="R28" s="99">
        <f t="shared" si="14"/>
        <v>0</v>
      </c>
      <c r="S28" s="99">
        <f t="shared" si="14"/>
        <v>0</v>
      </c>
      <c r="T28" s="99">
        <f t="shared" si="14"/>
        <v>0</v>
      </c>
      <c r="U28" s="99">
        <f t="shared" si="14"/>
        <v>0</v>
      </c>
      <c r="V28" s="99">
        <f t="shared" si="14"/>
        <v>0</v>
      </c>
      <c r="W28" s="99">
        <f t="shared" si="14"/>
        <v>0</v>
      </c>
      <c r="X28" s="99">
        <f t="shared" si="14"/>
        <v>0</v>
      </c>
      <c r="Y28" s="99">
        <f t="shared" si="14"/>
        <v>0</v>
      </c>
      <c r="Z28" s="99">
        <f t="shared" si="14"/>
        <v>0</v>
      </c>
      <c r="AA28" s="99">
        <f t="shared" si="14"/>
        <v>0</v>
      </c>
      <c r="AB28" s="100">
        <f>(SUM($AB$26:$AM$26))*AB27/365</f>
        <v>0</v>
      </c>
      <c r="AC28" s="100">
        <f t="shared" ref="AC28:AM28" si="15">(SUM($AB$26:$AM$26))*AC27/365</f>
        <v>0</v>
      </c>
      <c r="AD28" s="100">
        <f t="shared" si="15"/>
        <v>0</v>
      </c>
      <c r="AE28" s="100">
        <f t="shared" si="15"/>
        <v>0</v>
      </c>
      <c r="AF28" s="100">
        <f t="shared" si="15"/>
        <v>0</v>
      </c>
      <c r="AG28" s="100">
        <f t="shared" si="15"/>
        <v>0</v>
      </c>
      <c r="AH28" s="100">
        <f t="shared" si="15"/>
        <v>0</v>
      </c>
      <c r="AI28" s="100">
        <f t="shared" si="15"/>
        <v>0</v>
      </c>
      <c r="AJ28" s="100">
        <f t="shared" si="15"/>
        <v>0</v>
      </c>
      <c r="AK28" s="100">
        <f t="shared" si="15"/>
        <v>0</v>
      </c>
      <c r="AL28" s="100">
        <f t="shared" si="15"/>
        <v>0</v>
      </c>
      <c r="AM28" s="100">
        <f t="shared" si="15"/>
        <v>0</v>
      </c>
      <c r="AN28" s="101">
        <f>(SUM($AN$26:$AY$26))*AN27/365</f>
        <v>12.034741540794608</v>
      </c>
      <c r="AO28" s="101">
        <f>(SUM($AN$26:$AY$26))*AO27/365</f>
        <v>12.43589959215443</v>
      </c>
      <c r="AP28" s="101">
        <f t="shared" ref="AP28:AY28" si="16">(SUM($AN$26:$AY$26))*AP27/365</f>
        <v>12.034741540794608</v>
      </c>
      <c r="AQ28" s="101">
        <f t="shared" si="16"/>
        <v>12.43589959215443</v>
      </c>
      <c r="AR28" s="101">
        <f t="shared" si="16"/>
        <v>12.43589959215443</v>
      </c>
      <c r="AS28" s="101">
        <f t="shared" si="16"/>
        <v>12.034741540794608</v>
      </c>
      <c r="AT28" s="101">
        <f t="shared" si="16"/>
        <v>12.43589959215443</v>
      </c>
      <c r="AU28" s="101">
        <f t="shared" si="16"/>
        <v>12.034741540794608</v>
      </c>
      <c r="AV28" s="101">
        <f t="shared" si="16"/>
        <v>12.43589959215443</v>
      </c>
      <c r="AW28" s="101">
        <f t="shared" si="16"/>
        <v>12.43589959215443</v>
      </c>
      <c r="AX28" s="101">
        <f t="shared" si="16"/>
        <v>11.232425438074969</v>
      </c>
      <c r="AY28" s="101">
        <f t="shared" si="16"/>
        <v>12.43589959215443</v>
      </c>
      <c r="AZ28" s="102">
        <f>(SUM($AZ$26:$BK$26))*AZ27/365</f>
        <v>-7.0095875997296435</v>
      </c>
      <c r="BA28" s="102">
        <f t="shared" ref="BA28:BK28" si="17">(SUM($AZ$26:$BK$26))*BA27/365</f>
        <v>-7.243240519720632</v>
      </c>
      <c r="BB28" s="102">
        <f t="shared" si="17"/>
        <v>-7.0095875997296435</v>
      </c>
      <c r="BC28" s="102">
        <f t="shared" si="17"/>
        <v>-7.243240519720632</v>
      </c>
      <c r="BD28" s="102">
        <f t="shared" si="17"/>
        <v>-7.243240519720632</v>
      </c>
      <c r="BE28" s="102">
        <f t="shared" si="17"/>
        <v>-7.0095875997296435</v>
      </c>
      <c r="BF28" s="102">
        <f t="shared" si="17"/>
        <v>-7.243240519720632</v>
      </c>
      <c r="BG28" s="102">
        <f t="shared" si="17"/>
        <v>-7.0095875997296435</v>
      </c>
      <c r="BH28" s="102">
        <f t="shared" si="17"/>
        <v>-7.243240519720632</v>
      </c>
      <c r="BI28" s="102">
        <f t="shared" si="17"/>
        <v>-7.243240519720632</v>
      </c>
      <c r="BJ28" s="102">
        <f t="shared" si="17"/>
        <v>-6.5422817597476675</v>
      </c>
      <c r="BK28" s="102">
        <f t="shared" si="17"/>
        <v>-7.243240519720632</v>
      </c>
      <c r="BL28" s="28"/>
      <c r="BM28" s="28"/>
      <c r="BN28" s="28"/>
      <c r="BO28" s="28"/>
      <c r="BP28" s="28"/>
      <c r="BQ28" s="28"/>
      <c r="BR28" s="28"/>
      <c r="BS28" s="28"/>
      <c r="BT28" s="28"/>
      <c r="BU28" s="28"/>
      <c r="BV28" s="28"/>
      <c r="BW28" s="28"/>
      <c r="BX28" s="28"/>
      <c r="BY28" s="28"/>
      <c r="BZ28" s="28"/>
      <c r="CA28" s="28"/>
      <c r="CB28" s="28"/>
      <c r="CC28" s="28"/>
      <c r="CD28" s="28"/>
      <c r="CE28" s="28"/>
      <c r="CF28" s="28"/>
      <c r="CG28" s="28"/>
      <c r="CH28" s="28"/>
      <c r="CI28" s="28"/>
      <c r="CJ28" s="28"/>
      <c r="CK28" s="28"/>
      <c r="CL28" s="28"/>
      <c r="CM28" s="28"/>
      <c r="CN28" s="28"/>
      <c r="CO28" s="28"/>
      <c r="CP28" s="28"/>
      <c r="CQ28" s="28"/>
      <c r="CR28" s="28"/>
      <c r="CS28" s="28"/>
      <c r="CT28" s="28"/>
      <c r="CU28" s="28"/>
    </row>
    <row r="29" spans="1:100">
      <c r="A29" s="174" t="s">
        <v>86</v>
      </c>
      <c r="B29" s="110">
        <v>0.31</v>
      </c>
      <c r="C29" s="103" t="s">
        <v>87</v>
      </c>
      <c r="D29" s="111"/>
      <c r="E29" s="111"/>
      <c r="F29" s="112">
        <f>D$28*$B29</f>
        <v>0</v>
      </c>
      <c r="G29" s="112">
        <f t="shared" ref="G29:BR29" si="18">E$28*$B29</f>
        <v>0</v>
      </c>
      <c r="H29" s="112">
        <f t="shared" si="18"/>
        <v>0</v>
      </c>
      <c r="I29" s="112">
        <f t="shared" si="18"/>
        <v>0</v>
      </c>
      <c r="J29" s="112">
        <f t="shared" si="18"/>
        <v>0</v>
      </c>
      <c r="K29" s="112">
        <f t="shared" si="18"/>
        <v>0</v>
      </c>
      <c r="L29" s="112">
        <f t="shared" si="18"/>
        <v>0</v>
      </c>
      <c r="M29" s="112">
        <f t="shared" si="18"/>
        <v>0</v>
      </c>
      <c r="N29" s="112">
        <f t="shared" si="18"/>
        <v>0</v>
      </c>
      <c r="O29" s="112">
        <f t="shared" si="18"/>
        <v>0</v>
      </c>
      <c r="P29" s="112">
        <f t="shared" si="18"/>
        <v>0</v>
      </c>
      <c r="Q29" s="112">
        <f t="shared" si="18"/>
        <v>0</v>
      </c>
      <c r="R29" s="113">
        <f t="shared" si="18"/>
        <v>0</v>
      </c>
      <c r="S29" s="113">
        <f t="shared" si="18"/>
        <v>0</v>
      </c>
      <c r="T29" s="113">
        <f t="shared" si="18"/>
        <v>0</v>
      </c>
      <c r="U29" s="113">
        <f t="shared" si="18"/>
        <v>0</v>
      </c>
      <c r="V29" s="113">
        <f t="shared" si="18"/>
        <v>0</v>
      </c>
      <c r="W29" s="113">
        <f t="shared" si="18"/>
        <v>0</v>
      </c>
      <c r="X29" s="113">
        <f t="shared" si="18"/>
        <v>0</v>
      </c>
      <c r="Y29" s="113">
        <f t="shared" si="18"/>
        <v>0</v>
      </c>
      <c r="Z29" s="113">
        <f t="shared" si="18"/>
        <v>0</v>
      </c>
      <c r="AA29" s="113">
        <f t="shared" si="18"/>
        <v>0</v>
      </c>
      <c r="AB29" s="113">
        <f t="shared" si="18"/>
        <v>0</v>
      </c>
      <c r="AC29" s="113">
        <f t="shared" si="18"/>
        <v>0</v>
      </c>
      <c r="AD29" s="114">
        <f t="shared" si="18"/>
        <v>0</v>
      </c>
      <c r="AE29" s="114">
        <f t="shared" si="18"/>
        <v>0</v>
      </c>
      <c r="AF29" s="114">
        <f t="shared" si="18"/>
        <v>0</v>
      </c>
      <c r="AG29" s="114">
        <f t="shared" si="18"/>
        <v>0</v>
      </c>
      <c r="AH29" s="114">
        <f t="shared" si="18"/>
        <v>0</v>
      </c>
      <c r="AI29" s="114">
        <f t="shared" si="18"/>
        <v>0</v>
      </c>
      <c r="AJ29" s="114">
        <f t="shared" si="18"/>
        <v>0</v>
      </c>
      <c r="AK29" s="114">
        <f t="shared" si="18"/>
        <v>0</v>
      </c>
      <c r="AL29" s="114">
        <f t="shared" si="18"/>
        <v>0</v>
      </c>
      <c r="AM29" s="114">
        <f t="shared" si="18"/>
        <v>0</v>
      </c>
      <c r="AN29" s="114">
        <f t="shared" si="18"/>
        <v>0</v>
      </c>
      <c r="AO29" s="114">
        <f t="shared" si="18"/>
        <v>0</v>
      </c>
      <c r="AP29" s="115">
        <f t="shared" si="18"/>
        <v>3.7307698776463285</v>
      </c>
      <c r="AQ29" s="115">
        <f t="shared" si="18"/>
        <v>3.8551288735678733</v>
      </c>
      <c r="AR29" s="115">
        <f t="shared" si="18"/>
        <v>3.7307698776463285</v>
      </c>
      <c r="AS29" s="115">
        <f t="shared" si="18"/>
        <v>3.8551288735678733</v>
      </c>
      <c r="AT29" s="115">
        <f t="shared" si="18"/>
        <v>3.8551288735678733</v>
      </c>
      <c r="AU29" s="115">
        <f t="shared" si="18"/>
        <v>3.7307698776463285</v>
      </c>
      <c r="AV29" s="115">
        <f t="shared" si="18"/>
        <v>3.8551288735678733</v>
      </c>
      <c r="AW29" s="115">
        <f t="shared" si="18"/>
        <v>3.7307698776463285</v>
      </c>
      <c r="AX29" s="115">
        <f t="shared" si="18"/>
        <v>3.8551288735678733</v>
      </c>
      <c r="AY29" s="115">
        <f t="shared" si="18"/>
        <v>3.8551288735678733</v>
      </c>
      <c r="AZ29" s="115">
        <f t="shared" si="18"/>
        <v>3.4820518858032403</v>
      </c>
      <c r="BA29" s="115">
        <f t="shared" si="18"/>
        <v>3.8551288735678733</v>
      </c>
      <c r="BB29" s="116">
        <f t="shared" si="18"/>
        <v>-2.1729721559161894</v>
      </c>
      <c r="BC29" s="116">
        <f t="shared" si="18"/>
        <v>-2.2454045611133959</v>
      </c>
      <c r="BD29" s="116">
        <f t="shared" si="18"/>
        <v>-2.1729721559161894</v>
      </c>
      <c r="BE29" s="116">
        <f t="shared" si="18"/>
        <v>-2.2454045611133959</v>
      </c>
      <c r="BF29" s="116">
        <f t="shared" si="18"/>
        <v>-2.2454045611133959</v>
      </c>
      <c r="BG29" s="116">
        <f t="shared" si="18"/>
        <v>-2.1729721559161894</v>
      </c>
      <c r="BH29" s="116">
        <f t="shared" si="18"/>
        <v>-2.2454045611133959</v>
      </c>
      <c r="BI29" s="116">
        <f t="shared" si="18"/>
        <v>-2.1729721559161894</v>
      </c>
      <c r="BJ29" s="116">
        <f t="shared" si="18"/>
        <v>-2.2454045611133959</v>
      </c>
      <c r="BK29" s="116">
        <f t="shared" si="18"/>
        <v>-2.2454045611133959</v>
      </c>
      <c r="BL29" s="116">
        <f t="shared" si="18"/>
        <v>-2.0281073455217768</v>
      </c>
      <c r="BM29" s="116">
        <f t="shared" si="18"/>
        <v>-2.2454045611133959</v>
      </c>
      <c r="BN29" s="117">
        <f t="shared" si="18"/>
        <v>0</v>
      </c>
      <c r="BO29" s="117">
        <f t="shared" si="18"/>
        <v>0</v>
      </c>
      <c r="BP29" s="117">
        <f t="shared" si="18"/>
        <v>0</v>
      </c>
      <c r="BQ29" s="117">
        <f t="shared" si="18"/>
        <v>0</v>
      </c>
      <c r="BR29" s="117">
        <f t="shared" si="18"/>
        <v>0</v>
      </c>
      <c r="BS29" s="117">
        <f t="shared" ref="BS29:CN29" si="19">BQ$28*$B29</f>
        <v>0</v>
      </c>
      <c r="BT29" s="117">
        <f t="shared" si="19"/>
        <v>0</v>
      </c>
      <c r="BU29" s="117">
        <f t="shared" si="19"/>
        <v>0</v>
      </c>
      <c r="BV29" s="117">
        <f t="shared" si="19"/>
        <v>0</v>
      </c>
      <c r="BW29" s="117">
        <f t="shared" si="19"/>
        <v>0</v>
      </c>
      <c r="BX29" s="117">
        <f t="shared" si="19"/>
        <v>0</v>
      </c>
      <c r="BY29" s="117">
        <f t="shared" si="19"/>
        <v>0</v>
      </c>
      <c r="BZ29" s="118">
        <f t="shared" si="19"/>
        <v>0</v>
      </c>
      <c r="CA29" s="118">
        <f t="shared" si="19"/>
        <v>0</v>
      </c>
      <c r="CB29" s="118">
        <f t="shared" si="19"/>
        <v>0</v>
      </c>
      <c r="CC29" s="118">
        <f t="shared" si="19"/>
        <v>0</v>
      </c>
      <c r="CD29" s="118">
        <f t="shared" si="19"/>
        <v>0</v>
      </c>
      <c r="CE29" s="118">
        <f t="shared" si="19"/>
        <v>0</v>
      </c>
      <c r="CF29" s="118">
        <f t="shared" si="19"/>
        <v>0</v>
      </c>
      <c r="CG29" s="118">
        <f t="shared" si="19"/>
        <v>0</v>
      </c>
      <c r="CH29" s="118">
        <f t="shared" si="19"/>
        <v>0</v>
      </c>
      <c r="CI29" s="118">
        <f t="shared" si="19"/>
        <v>0</v>
      </c>
      <c r="CJ29" s="118">
        <f t="shared" si="19"/>
        <v>0</v>
      </c>
      <c r="CK29" s="118">
        <f t="shared" si="19"/>
        <v>0</v>
      </c>
      <c r="CL29" s="119">
        <f t="shared" si="19"/>
        <v>0</v>
      </c>
      <c r="CM29" s="119">
        <f t="shared" si="19"/>
        <v>0</v>
      </c>
      <c r="CN29" s="119">
        <f t="shared" si="19"/>
        <v>0</v>
      </c>
      <c r="CO29" s="119">
        <f t="shared" ref="CO29" si="20">CM$28*$B29</f>
        <v>0</v>
      </c>
      <c r="CP29" s="119">
        <f t="shared" ref="CP29" si="21">CN$28*$B29</f>
        <v>0</v>
      </c>
      <c r="CQ29" s="119">
        <f t="shared" ref="CQ29" si="22">CO$28*$B29</f>
        <v>0</v>
      </c>
      <c r="CR29" s="119">
        <f t="shared" ref="CR29" si="23">CP$28*$B29</f>
        <v>0</v>
      </c>
      <c r="CS29" s="119">
        <f t="shared" ref="CS29" si="24">CQ$28*$B29</f>
        <v>0</v>
      </c>
      <c r="CT29" s="119">
        <f t="shared" ref="CT29" si="25">CR$28*$B29</f>
        <v>0</v>
      </c>
      <c r="CU29" s="119">
        <f t="shared" ref="CU29" si="26">CS$28*$B29</f>
        <v>0</v>
      </c>
    </row>
    <row r="30" spans="1:100">
      <c r="A30" s="174"/>
      <c r="B30" s="110">
        <v>0.37</v>
      </c>
      <c r="C30" s="103" t="s">
        <v>88</v>
      </c>
      <c r="D30" s="111"/>
      <c r="E30" s="111"/>
      <c r="F30" s="111"/>
      <c r="G30" s="111"/>
      <c r="H30" s="112">
        <f>D$28*$B30</f>
        <v>0</v>
      </c>
      <c r="I30" s="112">
        <f t="shared" ref="I30:BT30" si="27">E$28*$B30</f>
        <v>0</v>
      </c>
      <c r="J30" s="112">
        <f t="shared" si="27"/>
        <v>0</v>
      </c>
      <c r="K30" s="112">
        <f t="shared" si="27"/>
        <v>0</v>
      </c>
      <c r="L30" s="112">
        <f t="shared" si="27"/>
        <v>0</v>
      </c>
      <c r="M30" s="112">
        <f t="shared" si="27"/>
        <v>0</v>
      </c>
      <c r="N30" s="112">
        <f t="shared" si="27"/>
        <v>0</v>
      </c>
      <c r="O30" s="112">
        <f t="shared" si="27"/>
        <v>0</v>
      </c>
      <c r="P30" s="112">
        <f t="shared" si="27"/>
        <v>0</v>
      </c>
      <c r="Q30" s="112">
        <f t="shared" si="27"/>
        <v>0</v>
      </c>
      <c r="R30" s="112">
        <f t="shared" si="27"/>
        <v>0</v>
      </c>
      <c r="S30" s="112">
        <f t="shared" si="27"/>
        <v>0</v>
      </c>
      <c r="T30" s="113">
        <f t="shared" si="27"/>
        <v>0</v>
      </c>
      <c r="U30" s="113">
        <f t="shared" si="27"/>
        <v>0</v>
      </c>
      <c r="V30" s="113">
        <f t="shared" si="27"/>
        <v>0</v>
      </c>
      <c r="W30" s="113">
        <f t="shared" si="27"/>
        <v>0</v>
      </c>
      <c r="X30" s="113">
        <f t="shared" si="27"/>
        <v>0</v>
      </c>
      <c r="Y30" s="113">
        <f t="shared" si="27"/>
        <v>0</v>
      </c>
      <c r="Z30" s="113">
        <f t="shared" si="27"/>
        <v>0</v>
      </c>
      <c r="AA30" s="113">
        <f t="shared" si="27"/>
        <v>0</v>
      </c>
      <c r="AB30" s="113">
        <f t="shared" si="27"/>
        <v>0</v>
      </c>
      <c r="AC30" s="113">
        <f t="shared" si="27"/>
        <v>0</v>
      </c>
      <c r="AD30" s="113">
        <f t="shared" si="27"/>
        <v>0</v>
      </c>
      <c r="AE30" s="113">
        <f t="shared" si="27"/>
        <v>0</v>
      </c>
      <c r="AF30" s="114">
        <f t="shared" si="27"/>
        <v>0</v>
      </c>
      <c r="AG30" s="114">
        <f t="shared" si="27"/>
        <v>0</v>
      </c>
      <c r="AH30" s="114">
        <f t="shared" si="27"/>
        <v>0</v>
      </c>
      <c r="AI30" s="114">
        <f t="shared" si="27"/>
        <v>0</v>
      </c>
      <c r="AJ30" s="114">
        <f t="shared" si="27"/>
        <v>0</v>
      </c>
      <c r="AK30" s="114">
        <f t="shared" si="27"/>
        <v>0</v>
      </c>
      <c r="AL30" s="114">
        <f t="shared" si="27"/>
        <v>0</v>
      </c>
      <c r="AM30" s="114">
        <f t="shared" si="27"/>
        <v>0</v>
      </c>
      <c r="AN30" s="114">
        <f t="shared" si="27"/>
        <v>0</v>
      </c>
      <c r="AO30" s="114">
        <f t="shared" si="27"/>
        <v>0</v>
      </c>
      <c r="AP30" s="114">
        <f t="shared" si="27"/>
        <v>0</v>
      </c>
      <c r="AQ30" s="114">
        <f t="shared" si="27"/>
        <v>0</v>
      </c>
      <c r="AR30" s="115">
        <f t="shared" si="27"/>
        <v>4.4528543700940046</v>
      </c>
      <c r="AS30" s="115">
        <f t="shared" si="27"/>
        <v>4.6012828490971387</v>
      </c>
      <c r="AT30" s="115">
        <f t="shared" si="27"/>
        <v>4.4528543700940046</v>
      </c>
      <c r="AU30" s="115">
        <f t="shared" si="27"/>
        <v>4.6012828490971387</v>
      </c>
      <c r="AV30" s="115">
        <f t="shared" si="27"/>
        <v>4.6012828490971387</v>
      </c>
      <c r="AW30" s="115">
        <f t="shared" si="27"/>
        <v>4.4528543700940046</v>
      </c>
      <c r="AX30" s="115">
        <f t="shared" si="27"/>
        <v>4.6012828490971387</v>
      </c>
      <c r="AY30" s="115">
        <f t="shared" si="27"/>
        <v>4.4528543700940046</v>
      </c>
      <c r="AZ30" s="115">
        <f t="shared" si="27"/>
        <v>4.6012828490971387</v>
      </c>
      <c r="BA30" s="115">
        <f t="shared" si="27"/>
        <v>4.6012828490971387</v>
      </c>
      <c r="BB30" s="115">
        <f t="shared" si="27"/>
        <v>4.1559974120877383</v>
      </c>
      <c r="BC30" s="115">
        <f t="shared" si="27"/>
        <v>4.6012828490971387</v>
      </c>
      <c r="BD30" s="116">
        <f t="shared" si="27"/>
        <v>-2.593547411899968</v>
      </c>
      <c r="BE30" s="116">
        <f t="shared" si="27"/>
        <v>-2.6799989922966336</v>
      </c>
      <c r="BF30" s="116">
        <f t="shared" si="27"/>
        <v>-2.593547411899968</v>
      </c>
      <c r="BG30" s="116">
        <f t="shared" si="27"/>
        <v>-2.6799989922966336</v>
      </c>
      <c r="BH30" s="116">
        <f t="shared" si="27"/>
        <v>-2.6799989922966336</v>
      </c>
      <c r="BI30" s="116">
        <f t="shared" si="27"/>
        <v>-2.593547411899968</v>
      </c>
      <c r="BJ30" s="116">
        <f t="shared" si="27"/>
        <v>-2.6799989922966336</v>
      </c>
      <c r="BK30" s="116">
        <f t="shared" si="27"/>
        <v>-2.593547411899968</v>
      </c>
      <c r="BL30" s="116">
        <f t="shared" si="27"/>
        <v>-2.6799989922966336</v>
      </c>
      <c r="BM30" s="116">
        <f t="shared" si="27"/>
        <v>-2.6799989922966336</v>
      </c>
      <c r="BN30" s="116">
        <f t="shared" si="27"/>
        <v>-2.4206442511066371</v>
      </c>
      <c r="BO30" s="116">
        <f t="shared" si="27"/>
        <v>-2.6799989922966336</v>
      </c>
      <c r="BP30" s="117">
        <f t="shared" si="27"/>
        <v>0</v>
      </c>
      <c r="BQ30" s="117">
        <f t="shared" si="27"/>
        <v>0</v>
      </c>
      <c r="BR30" s="117">
        <f t="shared" si="27"/>
        <v>0</v>
      </c>
      <c r="BS30" s="117">
        <f t="shared" si="27"/>
        <v>0</v>
      </c>
      <c r="BT30" s="117">
        <f t="shared" si="27"/>
        <v>0</v>
      </c>
      <c r="BU30" s="117">
        <f t="shared" ref="BU30:CN30" si="28">BQ$28*$B30</f>
        <v>0</v>
      </c>
      <c r="BV30" s="117">
        <f t="shared" si="28"/>
        <v>0</v>
      </c>
      <c r="BW30" s="117">
        <f t="shared" si="28"/>
        <v>0</v>
      </c>
      <c r="BX30" s="117">
        <f t="shared" si="28"/>
        <v>0</v>
      </c>
      <c r="BY30" s="117">
        <f t="shared" si="28"/>
        <v>0</v>
      </c>
      <c r="BZ30" s="117">
        <f t="shared" si="28"/>
        <v>0</v>
      </c>
      <c r="CA30" s="117">
        <f t="shared" si="28"/>
        <v>0</v>
      </c>
      <c r="CB30" s="118">
        <f t="shared" si="28"/>
        <v>0</v>
      </c>
      <c r="CC30" s="118">
        <f t="shared" si="28"/>
        <v>0</v>
      </c>
      <c r="CD30" s="118">
        <f t="shared" si="28"/>
        <v>0</v>
      </c>
      <c r="CE30" s="118">
        <f t="shared" si="28"/>
        <v>0</v>
      </c>
      <c r="CF30" s="118">
        <f t="shared" si="28"/>
        <v>0</v>
      </c>
      <c r="CG30" s="118">
        <f t="shared" si="28"/>
        <v>0</v>
      </c>
      <c r="CH30" s="118">
        <f t="shared" si="28"/>
        <v>0</v>
      </c>
      <c r="CI30" s="118">
        <f t="shared" si="28"/>
        <v>0</v>
      </c>
      <c r="CJ30" s="118">
        <f t="shared" si="28"/>
        <v>0</v>
      </c>
      <c r="CK30" s="118">
        <f t="shared" si="28"/>
        <v>0</v>
      </c>
      <c r="CL30" s="118">
        <f t="shared" si="28"/>
        <v>0</v>
      </c>
      <c r="CM30" s="118">
        <f t="shared" si="28"/>
        <v>0</v>
      </c>
      <c r="CN30" s="119">
        <f t="shared" si="28"/>
        <v>0</v>
      </c>
      <c r="CO30" s="119">
        <f t="shared" ref="CO30" si="29">CK$28*$B30</f>
        <v>0</v>
      </c>
      <c r="CP30" s="119">
        <f t="shared" ref="CP30" si="30">CL$28*$B30</f>
        <v>0</v>
      </c>
      <c r="CQ30" s="119">
        <f t="shared" ref="CQ30" si="31">CM$28*$B30</f>
        <v>0</v>
      </c>
      <c r="CR30" s="119">
        <f t="shared" ref="CR30" si="32">CN$28*$B30</f>
        <v>0</v>
      </c>
      <c r="CS30" s="119">
        <f t="shared" ref="CS30" si="33">CO$28*$B30</f>
        <v>0</v>
      </c>
      <c r="CT30" s="119">
        <f t="shared" ref="CT30" si="34">CP$28*$B30</f>
        <v>0</v>
      </c>
      <c r="CU30" s="119">
        <f t="shared" ref="CU30" si="35">CQ$28*$B30</f>
        <v>0</v>
      </c>
    </row>
    <row r="31" spans="1:100">
      <c r="A31" s="174"/>
      <c r="B31" s="110">
        <v>0.21</v>
      </c>
      <c r="C31" s="103" t="s">
        <v>89</v>
      </c>
      <c r="D31" s="111"/>
      <c r="E31" s="111"/>
      <c r="F31" s="111"/>
      <c r="G31" s="111"/>
      <c r="H31" s="111"/>
      <c r="I31" s="111"/>
      <c r="J31" s="111"/>
      <c r="K31" s="112">
        <f>D$28*$B31</f>
        <v>0</v>
      </c>
      <c r="L31" s="112">
        <f t="shared" ref="L31:BW31" si="36">E$28*$B31</f>
        <v>0</v>
      </c>
      <c r="M31" s="112">
        <f t="shared" si="36"/>
        <v>0</v>
      </c>
      <c r="N31" s="112">
        <f t="shared" si="36"/>
        <v>0</v>
      </c>
      <c r="O31" s="112">
        <f t="shared" si="36"/>
        <v>0</v>
      </c>
      <c r="P31" s="112">
        <f t="shared" si="36"/>
        <v>0</v>
      </c>
      <c r="Q31" s="112">
        <f t="shared" si="36"/>
        <v>0</v>
      </c>
      <c r="R31" s="112">
        <f t="shared" si="36"/>
        <v>0</v>
      </c>
      <c r="S31" s="112">
        <f t="shared" si="36"/>
        <v>0</v>
      </c>
      <c r="T31" s="112">
        <f t="shared" si="36"/>
        <v>0</v>
      </c>
      <c r="U31" s="112">
        <f t="shared" si="36"/>
        <v>0</v>
      </c>
      <c r="V31" s="112">
        <f t="shared" si="36"/>
        <v>0</v>
      </c>
      <c r="W31" s="113">
        <f t="shared" si="36"/>
        <v>0</v>
      </c>
      <c r="X31" s="113">
        <f t="shared" si="36"/>
        <v>0</v>
      </c>
      <c r="Y31" s="113">
        <f t="shared" si="36"/>
        <v>0</v>
      </c>
      <c r="Z31" s="113">
        <f t="shared" si="36"/>
        <v>0</v>
      </c>
      <c r="AA31" s="113">
        <f t="shared" si="36"/>
        <v>0</v>
      </c>
      <c r="AB31" s="113">
        <f t="shared" si="36"/>
        <v>0</v>
      </c>
      <c r="AC31" s="113">
        <f t="shared" si="36"/>
        <v>0</v>
      </c>
      <c r="AD31" s="113">
        <f t="shared" si="36"/>
        <v>0</v>
      </c>
      <c r="AE31" s="113">
        <f t="shared" si="36"/>
        <v>0</v>
      </c>
      <c r="AF31" s="113">
        <f t="shared" si="36"/>
        <v>0</v>
      </c>
      <c r="AG31" s="113">
        <f t="shared" si="36"/>
        <v>0</v>
      </c>
      <c r="AH31" s="113">
        <f t="shared" si="36"/>
        <v>0</v>
      </c>
      <c r="AI31" s="114">
        <f t="shared" si="36"/>
        <v>0</v>
      </c>
      <c r="AJ31" s="114">
        <f t="shared" si="36"/>
        <v>0</v>
      </c>
      <c r="AK31" s="114">
        <f t="shared" si="36"/>
        <v>0</v>
      </c>
      <c r="AL31" s="114">
        <f t="shared" si="36"/>
        <v>0</v>
      </c>
      <c r="AM31" s="114">
        <f t="shared" si="36"/>
        <v>0</v>
      </c>
      <c r="AN31" s="114">
        <f t="shared" si="36"/>
        <v>0</v>
      </c>
      <c r="AO31" s="114">
        <f t="shared" si="36"/>
        <v>0</v>
      </c>
      <c r="AP31" s="114">
        <f t="shared" si="36"/>
        <v>0</v>
      </c>
      <c r="AQ31" s="114">
        <f t="shared" si="36"/>
        <v>0</v>
      </c>
      <c r="AR31" s="114">
        <f t="shared" si="36"/>
        <v>0</v>
      </c>
      <c r="AS31" s="114">
        <f t="shared" si="36"/>
        <v>0</v>
      </c>
      <c r="AT31" s="114">
        <f t="shared" si="36"/>
        <v>0</v>
      </c>
      <c r="AU31" s="115">
        <f t="shared" si="36"/>
        <v>2.5272957235668674</v>
      </c>
      <c r="AV31" s="115">
        <f t="shared" si="36"/>
        <v>2.6115389143524301</v>
      </c>
      <c r="AW31" s="115">
        <f t="shared" si="36"/>
        <v>2.5272957235668674</v>
      </c>
      <c r="AX31" s="115">
        <f t="shared" si="36"/>
        <v>2.6115389143524301</v>
      </c>
      <c r="AY31" s="115">
        <f t="shared" si="36"/>
        <v>2.6115389143524301</v>
      </c>
      <c r="AZ31" s="115">
        <f t="shared" si="36"/>
        <v>2.5272957235668674</v>
      </c>
      <c r="BA31" s="115">
        <f t="shared" si="36"/>
        <v>2.6115389143524301</v>
      </c>
      <c r="BB31" s="115">
        <f t="shared" si="36"/>
        <v>2.5272957235668674</v>
      </c>
      <c r="BC31" s="115">
        <f t="shared" si="36"/>
        <v>2.6115389143524301</v>
      </c>
      <c r="BD31" s="115">
        <f t="shared" si="36"/>
        <v>2.6115389143524301</v>
      </c>
      <c r="BE31" s="115">
        <f t="shared" si="36"/>
        <v>2.3588093419957437</v>
      </c>
      <c r="BF31" s="115">
        <f t="shared" si="36"/>
        <v>2.6115389143524301</v>
      </c>
      <c r="BG31" s="116">
        <f t="shared" si="36"/>
        <v>-1.4720133959432251</v>
      </c>
      <c r="BH31" s="116">
        <f t="shared" si="36"/>
        <v>-1.5210805091413326</v>
      </c>
      <c r="BI31" s="116">
        <f t="shared" si="36"/>
        <v>-1.4720133959432251</v>
      </c>
      <c r="BJ31" s="116">
        <f t="shared" si="36"/>
        <v>-1.5210805091413326</v>
      </c>
      <c r="BK31" s="116">
        <f t="shared" si="36"/>
        <v>-1.5210805091413326</v>
      </c>
      <c r="BL31" s="116">
        <f t="shared" si="36"/>
        <v>-1.4720133959432251</v>
      </c>
      <c r="BM31" s="116">
        <f t="shared" si="36"/>
        <v>-1.5210805091413326</v>
      </c>
      <c r="BN31" s="116">
        <f t="shared" si="36"/>
        <v>-1.4720133959432251</v>
      </c>
      <c r="BO31" s="116">
        <f t="shared" si="36"/>
        <v>-1.5210805091413326</v>
      </c>
      <c r="BP31" s="116">
        <f t="shared" si="36"/>
        <v>-1.5210805091413326</v>
      </c>
      <c r="BQ31" s="116">
        <f t="shared" si="36"/>
        <v>-1.3738791695470101</v>
      </c>
      <c r="BR31" s="116">
        <f t="shared" si="36"/>
        <v>-1.5210805091413326</v>
      </c>
      <c r="BS31" s="117">
        <f t="shared" si="36"/>
        <v>0</v>
      </c>
      <c r="BT31" s="117">
        <f t="shared" si="36"/>
        <v>0</v>
      </c>
      <c r="BU31" s="117">
        <f t="shared" si="36"/>
        <v>0</v>
      </c>
      <c r="BV31" s="117">
        <f t="shared" si="36"/>
        <v>0</v>
      </c>
      <c r="BW31" s="117">
        <f t="shared" si="36"/>
        <v>0</v>
      </c>
      <c r="BX31" s="117">
        <f t="shared" ref="BX31:CN31" si="37">BQ$28*$B31</f>
        <v>0</v>
      </c>
      <c r="BY31" s="117">
        <f t="shared" si="37"/>
        <v>0</v>
      </c>
      <c r="BZ31" s="117">
        <f t="shared" si="37"/>
        <v>0</v>
      </c>
      <c r="CA31" s="117">
        <f t="shared" si="37"/>
        <v>0</v>
      </c>
      <c r="CB31" s="117">
        <f t="shared" si="37"/>
        <v>0</v>
      </c>
      <c r="CC31" s="117">
        <f t="shared" si="37"/>
        <v>0</v>
      </c>
      <c r="CD31" s="117">
        <f t="shared" si="37"/>
        <v>0</v>
      </c>
      <c r="CE31" s="118">
        <f t="shared" si="37"/>
        <v>0</v>
      </c>
      <c r="CF31" s="118">
        <f t="shared" si="37"/>
        <v>0</v>
      </c>
      <c r="CG31" s="118">
        <f t="shared" si="37"/>
        <v>0</v>
      </c>
      <c r="CH31" s="118">
        <f t="shared" si="37"/>
        <v>0</v>
      </c>
      <c r="CI31" s="118">
        <f t="shared" si="37"/>
        <v>0</v>
      </c>
      <c r="CJ31" s="118">
        <f t="shared" si="37"/>
        <v>0</v>
      </c>
      <c r="CK31" s="118">
        <f t="shared" si="37"/>
        <v>0</v>
      </c>
      <c r="CL31" s="118">
        <f t="shared" si="37"/>
        <v>0</v>
      </c>
      <c r="CM31" s="118">
        <f t="shared" si="37"/>
        <v>0</v>
      </c>
      <c r="CN31" s="118">
        <f t="shared" si="37"/>
        <v>0</v>
      </c>
      <c r="CO31" s="118">
        <f t="shared" ref="CO31" si="38">CH$28*$B31</f>
        <v>0</v>
      </c>
      <c r="CP31" s="118">
        <f t="shared" ref="CP31" si="39">CI$28*$B31</f>
        <v>0</v>
      </c>
      <c r="CQ31" s="118">
        <f t="shared" ref="CQ31" si="40">CJ$28*$B31</f>
        <v>0</v>
      </c>
      <c r="CR31" s="118">
        <f t="shared" ref="CR31" si="41">CK$28*$B31</f>
        <v>0</v>
      </c>
      <c r="CS31" s="118">
        <f t="shared" ref="CS31" si="42">CL$28*$B31</f>
        <v>0</v>
      </c>
      <c r="CT31" s="118">
        <f t="shared" ref="CT31" si="43">CM$28*$B31</f>
        <v>0</v>
      </c>
      <c r="CU31" s="118">
        <f t="shared" ref="CU31" si="44">CN$28*$B31</f>
        <v>0</v>
      </c>
    </row>
    <row r="32" spans="1:100">
      <c r="A32" s="174"/>
      <c r="B32" s="110">
        <v>0.11</v>
      </c>
      <c r="C32" s="103" t="s">
        <v>90</v>
      </c>
      <c r="D32" s="120"/>
      <c r="E32" s="120"/>
      <c r="F32" s="111"/>
      <c r="G32" s="111"/>
      <c r="H32" s="111"/>
      <c r="I32" s="111"/>
      <c r="J32" s="111"/>
      <c r="K32" s="111"/>
      <c r="L32" s="111"/>
      <c r="M32" s="111"/>
      <c r="N32" s="111"/>
      <c r="O32" s="111"/>
      <c r="P32" s="111"/>
      <c r="Q32" s="111"/>
      <c r="R32" s="112">
        <f>D$28*$B32</f>
        <v>0</v>
      </c>
      <c r="S32" s="112">
        <f t="shared" ref="S32:CD32" si="45">E$28*$B32</f>
        <v>0</v>
      </c>
      <c r="T32" s="112">
        <f t="shared" si="45"/>
        <v>0</v>
      </c>
      <c r="U32" s="112">
        <f t="shared" si="45"/>
        <v>0</v>
      </c>
      <c r="V32" s="112">
        <f t="shared" si="45"/>
        <v>0</v>
      </c>
      <c r="W32" s="112">
        <f t="shared" si="45"/>
        <v>0</v>
      </c>
      <c r="X32" s="112">
        <f t="shared" si="45"/>
        <v>0</v>
      </c>
      <c r="Y32" s="112">
        <f t="shared" si="45"/>
        <v>0</v>
      </c>
      <c r="Z32" s="112">
        <f t="shared" si="45"/>
        <v>0</v>
      </c>
      <c r="AA32" s="112">
        <f t="shared" si="45"/>
        <v>0</v>
      </c>
      <c r="AB32" s="112">
        <f t="shared" si="45"/>
        <v>0</v>
      </c>
      <c r="AC32" s="112">
        <f t="shared" si="45"/>
        <v>0</v>
      </c>
      <c r="AD32" s="113">
        <f t="shared" si="45"/>
        <v>0</v>
      </c>
      <c r="AE32" s="113">
        <f t="shared" si="45"/>
        <v>0</v>
      </c>
      <c r="AF32" s="113">
        <f t="shared" si="45"/>
        <v>0</v>
      </c>
      <c r="AG32" s="113">
        <f t="shared" si="45"/>
        <v>0</v>
      </c>
      <c r="AH32" s="113">
        <f t="shared" si="45"/>
        <v>0</v>
      </c>
      <c r="AI32" s="113">
        <f t="shared" si="45"/>
        <v>0</v>
      </c>
      <c r="AJ32" s="113">
        <f t="shared" si="45"/>
        <v>0</v>
      </c>
      <c r="AK32" s="113">
        <f t="shared" si="45"/>
        <v>0</v>
      </c>
      <c r="AL32" s="113">
        <f t="shared" si="45"/>
        <v>0</v>
      </c>
      <c r="AM32" s="113">
        <f t="shared" si="45"/>
        <v>0</v>
      </c>
      <c r="AN32" s="113">
        <f t="shared" si="45"/>
        <v>0</v>
      </c>
      <c r="AO32" s="113">
        <f t="shared" si="45"/>
        <v>0</v>
      </c>
      <c r="AP32" s="114">
        <f t="shared" si="45"/>
        <v>0</v>
      </c>
      <c r="AQ32" s="114">
        <f t="shared" si="45"/>
        <v>0</v>
      </c>
      <c r="AR32" s="114">
        <f t="shared" si="45"/>
        <v>0</v>
      </c>
      <c r="AS32" s="114">
        <f t="shared" si="45"/>
        <v>0</v>
      </c>
      <c r="AT32" s="114">
        <f t="shared" si="45"/>
        <v>0</v>
      </c>
      <c r="AU32" s="114">
        <f t="shared" si="45"/>
        <v>0</v>
      </c>
      <c r="AV32" s="114">
        <f t="shared" si="45"/>
        <v>0</v>
      </c>
      <c r="AW32" s="114">
        <f t="shared" si="45"/>
        <v>0</v>
      </c>
      <c r="AX32" s="114">
        <f t="shared" si="45"/>
        <v>0</v>
      </c>
      <c r="AY32" s="114">
        <f t="shared" si="45"/>
        <v>0</v>
      </c>
      <c r="AZ32" s="114">
        <f t="shared" si="45"/>
        <v>0</v>
      </c>
      <c r="BA32" s="114">
        <f t="shared" si="45"/>
        <v>0</v>
      </c>
      <c r="BB32" s="115">
        <f t="shared" si="45"/>
        <v>1.3238215694874069</v>
      </c>
      <c r="BC32" s="115">
        <f t="shared" si="45"/>
        <v>1.3679489551369872</v>
      </c>
      <c r="BD32" s="115">
        <f t="shared" si="45"/>
        <v>1.3238215694874069</v>
      </c>
      <c r="BE32" s="115">
        <f t="shared" si="45"/>
        <v>1.3679489551369872</v>
      </c>
      <c r="BF32" s="115">
        <f t="shared" si="45"/>
        <v>1.3679489551369872</v>
      </c>
      <c r="BG32" s="115">
        <f t="shared" si="45"/>
        <v>1.3238215694874069</v>
      </c>
      <c r="BH32" s="115">
        <f t="shared" si="45"/>
        <v>1.3679489551369872</v>
      </c>
      <c r="BI32" s="115">
        <f t="shared" si="45"/>
        <v>1.3238215694874069</v>
      </c>
      <c r="BJ32" s="115">
        <f t="shared" si="45"/>
        <v>1.3679489551369872</v>
      </c>
      <c r="BK32" s="115">
        <f t="shared" si="45"/>
        <v>1.3679489551369872</v>
      </c>
      <c r="BL32" s="115">
        <f t="shared" si="45"/>
        <v>1.2355667981882466</v>
      </c>
      <c r="BM32" s="115">
        <f t="shared" si="45"/>
        <v>1.3679489551369872</v>
      </c>
      <c r="BN32" s="116">
        <f t="shared" si="45"/>
        <v>-0.7710546359702608</v>
      </c>
      <c r="BO32" s="116">
        <f t="shared" si="45"/>
        <v>-0.79675645716926957</v>
      </c>
      <c r="BP32" s="116">
        <f t="shared" si="45"/>
        <v>-0.7710546359702608</v>
      </c>
      <c r="BQ32" s="116">
        <f t="shared" si="45"/>
        <v>-0.79675645716926957</v>
      </c>
      <c r="BR32" s="116">
        <f t="shared" si="45"/>
        <v>-0.79675645716926957</v>
      </c>
      <c r="BS32" s="116">
        <f t="shared" si="45"/>
        <v>-0.7710546359702608</v>
      </c>
      <c r="BT32" s="116">
        <f t="shared" si="45"/>
        <v>-0.79675645716926957</v>
      </c>
      <c r="BU32" s="116">
        <f t="shared" si="45"/>
        <v>-0.7710546359702608</v>
      </c>
      <c r="BV32" s="116">
        <f t="shared" si="45"/>
        <v>-0.79675645716926957</v>
      </c>
      <c r="BW32" s="116">
        <f t="shared" si="45"/>
        <v>-0.79675645716926957</v>
      </c>
      <c r="BX32" s="116">
        <f t="shared" si="45"/>
        <v>-0.71965099357224338</v>
      </c>
      <c r="BY32" s="116">
        <f t="shared" si="45"/>
        <v>-0.79675645716926957</v>
      </c>
      <c r="BZ32" s="117">
        <f t="shared" si="45"/>
        <v>0</v>
      </c>
      <c r="CA32" s="117">
        <f t="shared" si="45"/>
        <v>0</v>
      </c>
      <c r="CB32" s="117">
        <f t="shared" si="45"/>
        <v>0</v>
      </c>
      <c r="CC32" s="117">
        <f t="shared" si="45"/>
        <v>0</v>
      </c>
      <c r="CD32" s="117">
        <f t="shared" si="45"/>
        <v>0</v>
      </c>
      <c r="CE32" s="117">
        <f t="shared" ref="CE32:CN32" si="46">BQ$28*$B32</f>
        <v>0</v>
      </c>
      <c r="CF32" s="117">
        <f t="shared" si="46"/>
        <v>0</v>
      </c>
      <c r="CG32" s="117">
        <f t="shared" si="46"/>
        <v>0</v>
      </c>
      <c r="CH32" s="117">
        <f t="shared" si="46"/>
        <v>0</v>
      </c>
      <c r="CI32" s="117">
        <f t="shared" si="46"/>
        <v>0</v>
      </c>
      <c r="CJ32" s="117">
        <f t="shared" si="46"/>
        <v>0</v>
      </c>
      <c r="CK32" s="117">
        <f t="shared" si="46"/>
        <v>0</v>
      </c>
      <c r="CL32" s="118">
        <f t="shared" si="46"/>
        <v>0</v>
      </c>
      <c r="CM32" s="118">
        <f t="shared" si="46"/>
        <v>0</v>
      </c>
      <c r="CN32" s="118">
        <f t="shared" si="46"/>
        <v>0</v>
      </c>
      <c r="CO32" s="118">
        <f t="shared" ref="CO32" si="47">CA$28*$B32</f>
        <v>0</v>
      </c>
      <c r="CP32" s="118">
        <f t="shared" ref="CP32" si="48">CB$28*$B32</f>
        <v>0</v>
      </c>
      <c r="CQ32" s="118">
        <f t="shared" ref="CQ32" si="49">CC$28*$B32</f>
        <v>0</v>
      </c>
      <c r="CR32" s="118">
        <f t="shared" ref="CR32" si="50">CD$28*$B32</f>
        <v>0</v>
      </c>
      <c r="CS32" s="118">
        <f t="shared" ref="CS32" si="51">CE$28*$B32</f>
        <v>0</v>
      </c>
      <c r="CT32" s="118">
        <f t="shared" ref="CT32" si="52">CF$28*$B32</f>
        <v>0</v>
      </c>
      <c r="CU32" s="118">
        <f t="shared" ref="CU32" si="53">CG$28*$B32</f>
        <v>0</v>
      </c>
    </row>
    <row r="33" spans="1:99">
      <c r="A33" s="121" t="s">
        <v>91</v>
      </c>
      <c r="B33" s="25"/>
      <c r="C33" s="97" t="s">
        <v>92</v>
      </c>
      <c r="D33" s="120">
        <f t="shared" ref="D33:BO33" si="54">SUM(D29:D32)</f>
        <v>0</v>
      </c>
      <c r="E33" s="120">
        <f t="shared" si="54"/>
        <v>0</v>
      </c>
      <c r="F33" s="111">
        <f t="shared" si="54"/>
        <v>0</v>
      </c>
      <c r="G33" s="111">
        <f t="shared" si="54"/>
        <v>0</v>
      </c>
      <c r="H33" s="111">
        <f t="shared" si="54"/>
        <v>0</v>
      </c>
      <c r="I33" s="111">
        <f t="shared" si="54"/>
        <v>0</v>
      </c>
      <c r="J33" s="111">
        <f t="shared" si="54"/>
        <v>0</v>
      </c>
      <c r="K33" s="111">
        <f t="shared" si="54"/>
        <v>0</v>
      </c>
      <c r="L33" s="111">
        <f t="shared" si="54"/>
        <v>0</v>
      </c>
      <c r="M33" s="111">
        <f t="shared" si="54"/>
        <v>0</v>
      </c>
      <c r="N33" s="111">
        <f t="shared" si="54"/>
        <v>0</v>
      </c>
      <c r="O33" s="111">
        <f t="shared" si="54"/>
        <v>0</v>
      </c>
      <c r="P33" s="111">
        <f t="shared" si="54"/>
        <v>0</v>
      </c>
      <c r="Q33" s="111">
        <f t="shared" si="54"/>
        <v>0</v>
      </c>
      <c r="R33" s="112">
        <f t="shared" si="54"/>
        <v>0</v>
      </c>
      <c r="S33" s="112">
        <f t="shared" si="54"/>
        <v>0</v>
      </c>
      <c r="T33" s="112">
        <f t="shared" si="54"/>
        <v>0</v>
      </c>
      <c r="U33" s="112">
        <f t="shared" si="54"/>
        <v>0</v>
      </c>
      <c r="V33" s="112">
        <f t="shared" si="54"/>
        <v>0</v>
      </c>
      <c r="W33" s="112">
        <f t="shared" si="54"/>
        <v>0</v>
      </c>
      <c r="X33" s="112">
        <f t="shared" si="54"/>
        <v>0</v>
      </c>
      <c r="Y33" s="112">
        <f t="shared" si="54"/>
        <v>0</v>
      </c>
      <c r="Z33" s="112">
        <f t="shared" si="54"/>
        <v>0</v>
      </c>
      <c r="AA33" s="112">
        <f t="shared" si="54"/>
        <v>0</v>
      </c>
      <c r="AB33" s="112">
        <f t="shared" si="54"/>
        <v>0</v>
      </c>
      <c r="AC33" s="112">
        <f t="shared" si="54"/>
        <v>0</v>
      </c>
      <c r="AD33" s="113">
        <f t="shared" si="54"/>
        <v>0</v>
      </c>
      <c r="AE33" s="113">
        <f t="shared" si="54"/>
        <v>0</v>
      </c>
      <c r="AF33" s="113">
        <f t="shared" si="54"/>
        <v>0</v>
      </c>
      <c r="AG33" s="113">
        <f t="shared" si="54"/>
        <v>0</v>
      </c>
      <c r="AH33" s="113">
        <f t="shared" si="54"/>
        <v>0</v>
      </c>
      <c r="AI33" s="113">
        <f t="shared" si="54"/>
        <v>0</v>
      </c>
      <c r="AJ33" s="113">
        <f t="shared" si="54"/>
        <v>0</v>
      </c>
      <c r="AK33" s="113">
        <f t="shared" si="54"/>
        <v>0</v>
      </c>
      <c r="AL33" s="113">
        <f t="shared" si="54"/>
        <v>0</v>
      </c>
      <c r="AM33" s="113">
        <f t="shared" si="54"/>
        <v>0</v>
      </c>
      <c r="AN33" s="113">
        <f t="shared" si="54"/>
        <v>0</v>
      </c>
      <c r="AO33" s="113">
        <f t="shared" si="54"/>
        <v>0</v>
      </c>
      <c r="AP33" s="114">
        <f t="shared" si="54"/>
        <v>3.7307698776463285</v>
      </c>
      <c r="AQ33" s="114">
        <f t="shared" si="54"/>
        <v>3.8551288735678733</v>
      </c>
      <c r="AR33" s="114">
        <f t="shared" si="54"/>
        <v>8.1836242477403331</v>
      </c>
      <c r="AS33" s="114">
        <f t="shared" si="54"/>
        <v>8.4564117226650115</v>
      </c>
      <c r="AT33" s="114">
        <f t="shared" si="54"/>
        <v>8.3079832436618783</v>
      </c>
      <c r="AU33" s="114">
        <f t="shared" si="54"/>
        <v>10.859348450310334</v>
      </c>
      <c r="AV33" s="114">
        <f t="shared" si="54"/>
        <v>11.067950637017441</v>
      </c>
      <c r="AW33" s="114">
        <f t="shared" si="54"/>
        <v>10.710919971307201</v>
      </c>
      <c r="AX33" s="114">
        <f t="shared" si="54"/>
        <v>11.067950637017441</v>
      </c>
      <c r="AY33" s="114">
        <f t="shared" si="54"/>
        <v>10.919522158014308</v>
      </c>
      <c r="AZ33" s="114">
        <f t="shared" si="54"/>
        <v>10.610630458467247</v>
      </c>
      <c r="BA33" s="114">
        <f t="shared" si="54"/>
        <v>11.067950637017441</v>
      </c>
      <c r="BB33" s="115">
        <f t="shared" si="54"/>
        <v>5.8341425492258239</v>
      </c>
      <c r="BC33" s="115">
        <f t="shared" si="54"/>
        <v>6.3353661574731603</v>
      </c>
      <c r="BD33" s="115">
        <f t="shared" si="54"/>
        <v>-0.83115908397632032</v>
      </c>
      <c r="BE33" s="115">
        <f t="shared" si="54"/>
        <v>-1.1986452562772991</v>
      </c>
      <c r="BF33" s="115">
        <f t="shared" si="54"/>
        <v>-0.85946410352394653</v>
      </c>
      <c r="BG33" s="115">
        <f t="shared" si="54"/>
        <v>-5.0011629746686417</v>
      </c>
      <c r="BH33" s="115">
        <f t="shared" si="54"/>
        <v>-5.0785351074143756</v>
      </c>
      <c r="BI33" s="115">
        <f t="shared" si="54"/>
        <v>-4.9147113942719756</v>
      </c>
      <c r="BJ33" s="115">
        <f t="shared" si="54"/>
        <v>-5.0785351074143756</v>
      </c>
      <c r="BK33" s="115">
        <f t="shared" si="54"/>
        <v>-4.9920835270177095</v>
      </c>
      <c r="BL33" s="115">
        <f t="shared" si="54"/>
        <v>-4.9445529355733893</v>
      </c>
      <c r="BM33" s="115">
        <f t="shared" si="54"/>
        <v>-5.0785351074143756</v>
      </c>
      <c r="BN33" s="116">
        <f t="shared" si="54"/>
        <v>-4.6637122830201232</v>
      </c>
      <c r="BO33" s="116">
        <f t="shared" si="54"/>
        <v>-4.9978359586072365</v>
      </c>
      <c r="BP33" s="116">
        <f t="shared" ref="BP33:CN33" si="55">SUM(BP29:BP32)</f>
        <v>-2.2921351451115934</v>
      </c>
      <c r="BQ33" s="116">
        <f t="shared" si="55"/>
        <v>-2.1706356267162796</v>
      </c>
      <c r="BR33" s="116">
        <f t="shared" si="55"/>
        <v>-2.317836966310602</v>
      </c>
      <c r="BS33" s="116">
        <f t="shared" si="55"/>
        <v>-0.7710546359702608</v>
      </c>
      <c r="BT33" s="116">
        <f t="shared" si="55"/>
        <v>-0.79675645716926957</v>
      </c>
      <c r="BU33" s="116">
        <f t="shared" si="55"/>
        <v>-0.7710546359702608</v>
      </c>
      <c r="BV33" s="116">
        <f t="shared" si="55"/>
        <v>-0.79675645716926957</v>
      </c>
      <c r="BW33" s="116">
        <f t="shared" si="55"/>
        <v>-0.79675645716926957</v>
      </c>
      <c r="BX33" s="116">
        <f t="shared" si="55"/>
        <v>-0.71965099357224338</v>
      </c>
      <c r="BY33" s="116">
        <f t="shared" si="55"/>
        <v>-0.79675645716926957</v>
      </c>
      <c r="BZ33" s="117">
        <f t="shared" si="55"/>
        <v>0</v>
      </c>
      <c r="CA33" s="117">
        <f t="shared" si="55"/>
        <v>0</v>
      </c>
      <c r="CB33" s="117">
        <f t="shared" si="55"/>
        <v>0</v>
      </c>
      <c r="CC33" s="117">
        <f t="shared" si="55"/>
        <v>0</v>
      </c>
      <c r="CD33" s="117">
        <f t="shared" si="55"/>
        <v>0</v>
      </c>
      <c r="CE33" s="117">
        <f t="shared" si="55"/>
        <v>0</v>
      </c>
      <c r="CF33" s="117">
        <f t="shared" si="55"/>
        <v>0</v>
      </c>
      <c r="CG33" s="117">
        <f t="shared" si="55"/>
        <v>0</v>
      </c>
      <c r="CH33" s="117">
        <f t="shared" si="55"/>
        <v>0</v>
      </c>
      <c r="CI33" s="117">
        <f t="shared" si="55"/>
        <v>0</v>
      </c>
      <c r="CJ33" s="117">
        <f t="shared" si="55"/>
        <v>0</v>
      </c>
      <c r="CK33" s="117">
        <f t="shared" si="55"/>
        <v>0</v>
      </c>
      <c r="CL33" s="118">
        <f t="shared" si="55"/>
        <v>0</v>
      </c>
      <c r="CM33" s="118">
        <f t="shared" si="55"/>
        <v>0</v>
      </c>
      <c r="CN33" s="118">
        <f t="shared" si="55"/>
        <v>0</v>
      </c>
      <c r="CO33" s="118">
        <f t="shared" ref="CO33:CU33" si="56">SUM(CO29:CO32)</f>
        <v>0</v>
      </c>
      <c r="CP33" s="118">
        <f t="shared" si="56"/>
        <v>0</v>
      </c>
      <c r="CQ33" s="118">
        <f t="shared" si="56"/>
        <v>0</v>
      </c>
      <c r="CR33" s="118">
        <f t="shared" si="56"/>
        <v>0</v>
      </c>
      <c r="CS33" s="118">
        <f t="shared" si="56"/>
        <v>0</v>
      </c>
      <c r="CT33" s="118">
        <f t="shared" si="56"/>
        <v>0</v>
      </c>
      <c r="CU33" s="118">
        <f t="shared" si="56"/>
        <v>0</v>
      </c>
    </row>
    <row r="34" spans="1:99" ht="25.5">
      <c r="A34" s="136" t="s">
        <v>128</v>
      </c>
      <c r="B34" s="25"/>
      <c r="C34" s="97" t="s">
        <v>93</v>
      </c>
      <c r="D34" s="122">
        <f>D5</f>
        <v>1781.9425940000001</v>
      </c>
      <c r="E34" s="122">
        <f t="shared" ref="E34:AM34" si="57">E5</f>
        <v>1668.7090579999999</v>
      </c>
      <c r="F34" s="122">
        <f t="shared" si="57"/>
        <v>1459.1246160000001</v>
      </c>
      <c r="G34" s="122">
        <f t="shared" si="57"/>
        <v>1506.066071</v>
      </c>
      <c r="H34" s="122">
        <f t="shared" si="57"/>
        <v>1506.4440059999999</v>
      </c>
      <c r="I34" s="122">
        <f t="shared" si="57"/>
        <v>1534.8603009999999</v>
      </c>
      <c r="J34" s="122">
        <f t="shared" si="57"/>
        <v>1867.0951259999999</v>
      </c>
      <c r="K34" s="122">
        <f t="shared" si="57"/>
        <v>2313.3002750000001</v>
      </c>
      <c r="L34" s="122">
        <f t="shared" si="57"/>
        <v>2560.2801760000002</v>
      </c>
      <c r="M34" s="122">
        <f t="shared" si="57"/>
        <v>2521.0657679999999</v>
      </c>
      <c r="N34" s="122">
        <f t="shared" si="57"/>
        <v>2267.057495</v>
      </c>
      <c r="O34" s="122">
        <f t="shared" si="57"/>
        <v>2371.2108039999998</v>
      </c>
      <c r="P34" s="122">
        <f t="shared" si="57"/>
        <v>1807.0638690000001</v>
      </c>
      <c r="Q34" s="122">
        <f t="shared" si="57"/>
        <v>1580.3650090000001</v>
      </c>
      <c r="R34" s="122">
        <f t="shared" si="57"/>
        <v>1479.993907</v>
      </c>
      <c r="S34" s="122">
        <f t="shared" si="57"/>
        <v>1495.5944959999999</v>
      </c>
      <c r="T34" s="122">
        <f t="shared" si="57"/>
        <v>1521.999235</v>
      </c>
      <c r="U34" s="122">
        <f t="shared" si="57"/>
        <v>1535.981538</v>
      </c>
      <c r="V34" s="122">
        <f t="shared" si="57"/>
        <v>1870.8417930000001</v>
      </c>
      <c r="W34" s="122">
        <f t="shared" si="57"/>
        <v>2161.80249</v>
      </c>
      <c r="X34" s="122">
        <f t="shared" si="57"/>
        <v>2381.5651590000002</v>
      </c>
      <c r="Y34" s="122">
        <f t="shared" si="57"/>
        <v>2307.9436249999999</v>
      </c>
      <c r="Z34" s="122">
        <f t="shared" si="57"/>
        <v>2059.4467970000001</v>
      </c>
      <c r="AA34" s="122">
        <f t="shared" si="57"/>
        <v>2085.779129</v>
      </c>
      <c r="AB34" s="122">
        <f t="shared" si="57"/>
        <v>1728.2525290000001</v>
      </c>
      <c r="AC34" s="122">
        <f t="shared" si="57"/>
        <v>1594.5803940000001</v>
      </c>
      <c r="AD34" s="122">
        <f t="shared" si="57"/>
        <v>1422.890238</v>
      </c>
      <c r="AE34" s="122">
        <f t="shared" si="57"/>
        <v>1471.751215</v>
      </c>
      <c r="AF34" s="122">
        <f t="shared" si="57"/>
        <v>1458.0962890000001</v>
      </c>
      <c r="AG34" s="122">
        <f t="shared" si="57"/>
        <v>1535.4936439999999</v>
      </c>
      <c r="AH34" s="122">
        <f t="shared" si="57"/>
        <v>1817.2253679999999</v>
      </c>
      <c r="AI34" s="122">
        <f t="shared" si="57"/>
        <v>2221.706385</v>
      </c>
      <c r="AJ34" s="122">
        <f t="shared" si="57"/>
        <v>2400.4730119999999</v>
      </c>
      <c r="AK34" s="122">
        <f t="shared" si="57"/>
        <v>2340.3961129999998</v>
      </c>
      <c r="AL34" s="122">
        <f t="shared" si="57"/>
        <v>2128.5432529999998</v>
      </c>
      <c r="AM34" s="122">
        <f t="shared" si="57"/>
        <v>2236.184859</v>
      </c>
      <c r="AN34" s="113">
        <f t="shared" ref="AN34:CN34" si="58">AN5-AN33</f>
        <v>1835.4403400000001</v>
      </c>
      <c r="AO34" s="113">
        <f t="shared" si="58"/>
        <v>1543.736441</v>
      </c>
      <c r="AP34" s="114">
        <f>AP5-AP33</f>
        <v>1413.6646051223538</v>
      </c>
      <c r="AQ34" s="114">
        <f t="shared" si="58"/>
        <v>1462.7298411264323</v>
      </c>
      <c r="AR34" s="114">
        <f t="shared" si="58"/>
        <v>1445.8023667522598</v>
      </c>
      <c r="AS34" s="114">
        <f t="shared" si="58"/>
        <v>1545.8420722773349</v>
      </c>
      <c r="AT34" s="114">
        <f t="shared" si="58"/>
        <v>1872.7752787563381</v>
      </c>
      <c r="AU34" s="114">
        <f t="shared" si="58"/>
        <v>2205.2938745496895</v>
      </c>
      <c r="AV34" s="114">
        <f t="shared" si="58"/>
        <v>2487.7881193629823</v>
      </c>
      <c r="AW34" s="114">
        <f t="shared" si="58"/>
        <v>2521.9204090286926</v>
      </c>
      <c r="AX34" s="114">
        <f t="shared" si="58"/>
        <v>2128.2916423629827</v>
      </c>
      <c r="AY34" s="114">
        <f t="shared" si="58"/>
        <v>2053.1918748419857</v>
      </c>
      <c r="AZ34" s="114">
        <f t="shared" si="58"/>
        <v>1651.5232745415326</v>
      </c>
      <c r="BA34" s="114">
        <f t="shared" si="58"/>
        <v>1520.6770023629824</v>
      </c>
      <c r="BB34" s="115">
        <f t="shared" si="58"/>
        <v>1399.5585444507742</v>
      </c>
      <c r="BC34" s="115">
        <f t="shared" si="58"/>
        <v>1430.7203768425268</v>
      </c>
      <c r="BD34" s="115">
        <f t="shared" si="58"/>
        <v>1428.1249600839762</v>
      </c>
      <c r="BE34" s="115">
        <f t="shared" si="58"/>
        <v>1489.8584142562775</v>
      </c>
      <c r="BF34" s="115">
        <f t="shared" si="58"/>
        <v>1789.791097103524</v>
      </c>
      <c r="BG34" s="115">
        <f t="shared" si="58"/>
        <v>2030.6264989746687</v>
      </c>
      <c r="BH34" s="115">
        <f t="shared" si="58"/>
        <v>2404.7729211074143</v>
      </c>
      <c r="BI34" s="115">
        <f t="shared" si="58"/>
        <v>2500.4262903942717</v>
      </c>
      <c r="BJ34" s="115">
        <f t="shared" si="58"/>
        <v>2159.0138711074142</v>
      </c>
      <c r="BK34" s="115">
        <f t="shared" si="58"/>
        <v>2079.6864945270177</v>
      </c>
      <c r="BL34" s="115">
        <f t="shared" si="58"/>
        <v>1710.5329749355733</v>
      </c>
      <c r="BM34" s="115">
        <f t="shared" si="58"/>
        <v>1583.4685701074143</v>
      </c>
      <c r="BN34" s="116">
        <f t="shared" si="58"/>
        <v>1380.2180152830201</v>
      </c>
      <c r="BO34" s="116">
        <f t="shared" si="58"/>
        <v>1401.6544429586072</v>
      </c>
      <c r="BP34" s="116">
        <f t="shared" si="58"/>
        <v>1423.4390241451115</v>
      </c>
      <c r="BQ34" s="116">
        <f t="shared" si="58"/>
        <v>1492.8824606267162</v>
      </c>
      <c r="BR34" s="116">
        <f t="shared" si="58"/>
        <v>1744.7225109663104</v>
      </c>
      <c r="BS34" s="116">
        <f t="shared" si="58"/>
        <v>2168.7973696359704</v>
      </c>
      <c r="BT34" s="116">
        <f t="shared" si="58"/>
        <v>2558.6592994571688</v>
      </c>
      <c r="BU34" s="116">
        <f t="shared" si="58"/>
        <v>2304.5502976359703</v>
      </c>
      <c r="BV34" s="116">
        <f t="shared" si="58"/>
        <v>1964.2084684571691</v>
      </c>
      <c r="BW34" s="116">
        <f t="shared" si="58"/>
        <v>2053.0765184571692</v>
      </c>
      <c r="BX34" s="116">
        <f t="shared" si="58"/>
        <v>1542.0379169935723</v>
      </c>
      <c r="BY34" s="116">
        <f t="shared" si="58"/>
        <v>1495.5337674571692</v>
      </c>
      <c r="BZ34" s="117">
        <f t="shared" si="58"/>
        <v>1399.6790579999999</v>
      </c>
      <c r="CA34" s="117">
        <f t="shared" si="58"/>
        <v>1440.02772</v>
      </c>
      <c r="CB34" s="117">
        <f t="shared" si="58"/>
        <v>1430.7555709999999</v>
      </c>
      <c r="CC34" s="117">
        <f t="shared" si="58"/>
        <v>1444.7287259999998</v>
      </c>
      <c r="CD34" s="117">
        <f t="shared" si="58"/>
        <v>1675.3970939999999</v>
      </c>
      <c r="CE34" s="117">
        <f t="shared" si="58"/>
        <v>1870.5626399999999</v>
      </c>
      <c r="CF34" s="117">
        <f t="shared" si="58"/>
        <v>2190.2104079999999</v>
      </c>
      <c r="CG34" s="117">
        <f t="shared" si="58"/>
        <v>2179.1416759999997</v>
      </c>
      <c r="CH34" s="117">
        <f t="shared" si="58"/>
        <v>2122.4979739999999</v>
      </c>
      <c r="CI34" s="117">
        <f t="shared" si="58"/>
        <v>1928.1183619999999</v>
      </c>
      <c r="CJ34" s="117">
        <f t="shared" si="58"/>
        <v>1664.6984179999999</v>
      </c>
      <c r="CK34" s="117">
        <f t="shared" si="58"/>
        <v>1540.6931789999999</v>
      </c>
      <c r="CL34" s="118">
        <f t="shared" si="58"/>
        <v>1411.2206619999999</v>
      </c>
      <c r="CM34" s="118">
        <f t="shared" si="58"/>
        <v>1430.833656</v>
      </c>
      <c r="CN34" s="118">
        <f t="shared" si="58"/>
        <v>1408.8649209999999</v>
      </c>
      <c r="CO34" s="118">
        <f t="shared" ref="CO34:CU34" si="59">CO5-CO33</f>
        <v>1464.5223819999999</v>
      </c>
      <c r="CP34" s="118">
        <f t="shared" si="59"/>
        <v>1764.1879669999998</v>
      </c>
      <c r="CQ34" s="118">
        <f t="shared" si="59"/>
        <v>2003.5963199999999</v>
      </c>
      <c r="CR34" s="118">
        <f t="shared" si="59"/>
        <v>2225.8902309999999</v>
      </c>
      <c r="CS34" s="118">
        <f t="shared" si="59"/>
        <v>2300.1621099999998</v>
      </c>
      <c r="CT34" s="118">
        <f t="shared" si="59"/>
        <v>2028.532661</v>
      </c>
      <c r="CU34" s="118">
        <f t="shared" si="59"/>
        <v>2172.162613</v>
      </c>
    </row>
    <row r="35" spans="1:99" ht="25.5">
      <c r="A35" s="109" t="s">
        <v>94</v>
      </c>
      <c r="B35" s="25"/>
      <c r="C35" s="15" t="s">
        <v>95</v>
      </c>
      <c r="D35" s="120">
        <f>SUM(D$5,D16:D20)-D$34</f>
        <v>5.9753010000001723</v>
      </c>
      <c r="E35" s="120">
        <f t="shared" ref="E35:BP35" si="60">SUM(E$5,E16:E20)-E$34</f>
        <v>24.693585999999868</v>
      </c>
      <c r="F35" s="111">
        <f t="shared" si="60"/>
        <v>16.590574000000288</v>
      </c>
      <c r="G35" s="111">
        <f t="shared" si="60"/>
        <v>2.159610000000157</v>
      </c>
      <c r="H35" s="111">
        <f t="shared" si="60"/>
        <v>5.875182999999879</v>
      </c>
      <c r="I35" s="111">
        <f t="shared" si="60"/>
        <v>27.47706200000016</v>
      </c>
      <c r="J35" s="111">
        <f t="shared" si="60"/>
        <v>27.484482999999955</v>
      </c>
      <c r="K35" s="111">
        <f t="shared" si="60"/>
        <v>24.090918999999758</v>
      </c>
      <c r="L35" s="111">
        <f t="shared" si="60"/>
        <v>51.083767999999509</v>
      </c>
      <c r="M35" s="111">
        <f t="shared" si="60"/>
        <v>22.396901000000526</v>
      </c>
      <c r="N35" s="111">
        <f t="shared" si="60"/>
        <v>-12.224619000000075</v>
      </c>
      <c r="O35" s="111">
        <f t="shared" si="60"/>
        <v>-49.679087999999865</v>
      </c>
      <c r="P35" s="111">
        <f t="shared" si="60"/>
        <v>-49.078954999999951</v>
      </c>
      <c r="Q35" s="111">
        <f t="shared" si="60"/>
        <v>-35.754860000000008</v>
      </c>
      <c r="R35" s="112">
        <f t="shared" si="60"/>
        <v>-29.498750999999857</v>
      </c>
      <c r="S35" s="112">
        <f t="shared" si="60"/>
        <v>-31.629474000000073</v>
      </c>
      <c r="T35" s="112">
        <f t="shared" si="60"/>
        <v>-13.380361999999877</v>
      </c>
      <c r="U35" s="112">
        <f t="shared" si="60"/>
        <v>8.0100809999999001</v>
      </c>
      <c r="V35" s="112">
        <f t="shared" si="60"/>
        <v>6.392957000000024</v>
      </c>
      <c r="W35" s="112">
        <f t="shared" si="60"/>
        <v>11.833537999999407</v>
      </c>
      <c r="X35" s="112">
        <f t="shared" si="60"/>
        <v>0.92892500000061773</v>
      </c>
      <c r="Y35" s="112">
        <f t="shared" si="60"/>
        <v>-15.12395000000015</v>
      </c>
      <c r="Z35" s="112">
        <f t="shared" si="60"/>
        <v>-33.517352000000074</v>
      </c>
      <c r="AA35" s="112">
        <f t="shared" si="60"/>
        <v>-59.126009999999951</v>
      </c>
      <c r="AB35" s="112">
        <f t="shared" si="60"/>
        <v>-52.939588999999842</v>
      </c>
      <c r="AC35" s="112">
        <f t="shared" si="60"/>
        <v>-37.184213</v>
      </c>
      <c r="AD35" s="113">
        <f t="shared" si="60"/>
        <v>-31.382946000000175</v>
      </c>
      <c r="AE35" s="113">
        <f t="shared" si="60"/>
        <v>-32.857765999999856</v>
      </c>
      <c r="AF35" s="113">
        <f t="shared" si="60"/>
        <v>-15.24426399999993</v>
      </c>
      <c r="AG35" s="113">
        <f t="shared" si="60"/>
        <v>6.1310179999998127</v>
      </c>
      <c r="AH35" s="113">
        <f t="shared" si="60"/>
        <v>40.897237000000359</v>
      </c>
      <c r="AI35" s="113">
        <f t="shared" si="60"/>
        <v>42.897025000000212</v>
      </c>
      <c r="AJ35" s="113">
        <f t="shared" si="60"/>
        <v>39.344801000000189</v>
      </c>
      <c r="AK35" s="113">
        <f t="shared" si="60"/>
        <v>28.767887999999402</v>
      </c>
      <c r="AL35" s="113">
        <f t="shared" si="60"/>
        <v>4.3985109999998713</v>
      </c>
      <c r="AM35" s="113">
        <f t="shared" si="60"/>
        <v>-20.06578300000001</v>
      </c>
      <c r="AN35" s="113">
        <f t="shared" si="60"/>
        <v>-36.871160999999802</v>
      </c>
      <c r="AO35" s="113">
        <f t="shared" si="60"/>
        <v>-45.866596999999956</v>
      </c>
      <c r="AP35" s="114">
        <f t="shared" si="60"/>
        <v>-45.987759122353737</v>
      </c>
      <c r="AQ35" s="114">
        <f t="shared" si="60"/>
        <v>-42.352310126432485</v>
      </c>
      <c r="AR35" s="114">
        <f t="shared" si="60"/>
        <v>-14.283595752259771</v>
      </c>
      <c r="AS35" s="114">
        <f t="shared" si="60"/>
        <v>26.187979722664977</v>
      </c>
      <c r="AT35" s="114">
        <f t="shared" si="60"/>
        <v>45.606371243661897</v>
      </c>
      <c r="AU35" s="114">
        <f t="shared" si="60"/>
        <v>46.898917450310364</v>
      </c>
      <c r="AV35" s="114">
        <f t="shared" si="60"/>
        <v>16.553293637017759</v>
      </c>
      <c r="AW35" s="114">
        <f t="shared" si="60"/>
        <v>-2.2805330286923891</v>
      </c>
      <c r="AX35" s="114">
        <f t="shared" si="60"/>
        <v>-41.247353362982267</v>
      </c>
      <c r="AY35" s="114">
        <f t="shared" si="60"/>
        <v>-71.047129841985452</v>
      </c>
      <c r="AZ35" s="114">
        <f t="shared" si="60"/>
        <v>-106.60061654153287</v>
      </c>
      <c r="BA35" s="114">
        <f t="shared" si="60"/>
        <v>-136.94008636298236</v>
      </c>
      <c r="BB35" s="115">
        <f t="shared" si="60"/>
        <v>-127.26817245077427</v>
      </c>
      <c r="BC35" s="115">
        <f t="shared" si="60"/>
        <v>-124.36174084252684</v>
      </c>
      <c r="BD35" s="115">
        <f t="shared" si="60"/>
        <v>-117.31382008397645</v>
      </c>
      <c r="BE35" s="115">
        <f t="shared" si="60"/>
        <v>-93.284118256277452</v>
      </c>
      <c r="BF35" s="115">
        <f t="shared" si="60"/>
        <v>-77.218281103524077</v>
      </c>
      <c r="BG35" s="115">
        <f t="shared" si="60"/>
        <v>-69.248387974668731</v>
      </c>
      <c r="BH35" s="115">
        <f t="shared" si="60"/>
        <v>-56.316589107414075</v>
      </c>
      <c r="BI35" s="115">
        <f t="shared" si="60"/>
        <v>-72.807248394271937</v>
      </c>
      <c r="BJ35" s="115">
        <f t="shared" si="60"/>
        <v>-60.363388107414266</v>
      </c>
      <c r="BK35" s="115">
        <f t="shared" si="60"/>
        <v>-135.75861352701781</v>
      </c>
      <c r="BL35" s="115">
        <f t="shared" si="60"/>
        <v>-149.76309293557347</v>
      </c>
      <c r="BM35" s="115">
        <f t="shared" si="60"/>
        <v>-138.34373410741432</v>
      </c>
      <c r="BN35" s="116">
        <f t="shared" si="60"/>
        <v>-122.7287082830203</v>
      </c>
      <c r="BO35" s="116">
        <f t="shared" si="60"/>
        <v>-124.98394995860735</v>
      </c>
      <c r="BP35" s="116">
        <f t="shared" si="60"/>
        <v>-94.185945145111873</v>
      </c>
      <c r="BQ35" s="116">
        <f t="shared" ref="BQ35:CN35" si="61">SUM(BQ$5,BQ16:BQ20)-BQ$34</f>
        <v>-57.203344626716444</v>
      </c>
      <c r="BR35" s="116">
        <f t="shared" si="61"/>
        <v>-25.453104966310548</v>
      </c>
      <c r="BS35" s="116">
        <f t="shared" si="61"/>
        <v>-11.296651635971102</v>
      </c>
      <c r="BT35" s="116">
        <f t="shared" si="61"/>
        <v>-9.9874534571695222</v>
      </c>
      <c r="BU35" s="116">
        <f t="shared" si="61"/>
        <v>-9.0431086359703841</v>
      </c>
      <c r="BV35" s="116">
        <f t="shared" si="61"/>
        <v>-30.800042457169411</v>
      </c>
      <c r="BW35" s="116">
        <f t="shared" si="61"/>
        <v>-63.681263457169052</v>
      </c>
      <c r="BX35" s="116">
        <f t="shared" si="61"/>
        <v>-87.825955993572279</v>
      </c>
      <c r="BY35" s="116">
        <f t="shared" si="61"/>
        <v>-70.386157457169247</v>
      </c>
      <c r="BZ35" s="117">
        <f t="shared" si="61"/>
        <v>-67.59675500000003</v>
      </c>
      <c r="CA35" s="117">
        <f t="shared" si="61"/>
        <v>-68.525698999999804</v>
      </c>
      <c r="CB35" s="117">
        <f t="shared" si="61"/>
        <v>-60.831124999999702</v>
      </c>
      <c r="CC35" s="117">
        <f t="shared" si="61"/>
        <v>-38.642416000000139</v>
      </c>
      <c r="CD35" s="117">
        <f t="shared" si="61"/>
        <v>-11.07550399999991</v>
      </c>
      <c r="CE35" s="117">
        <f t="shared" si="61"/>
        <v>-7.7688560000001416</v>
      </c>
      <c r="CF35" s="117">
        <f t="shared" si="61"/>
        <v>-4.792728000000352</v>
      </c>
      <c r="CG35" s="117">
        <f t="shared" si="61"/>
        <v>-12.458077999999659</v>
      </c>
      <c r="CH35" s="117">
        <f t="shared" si="61"/>
        <v>-19.492480999999771</v>
      </c>
      <c r="CI35" s="117">
        <f t="shared" si="61"/>
        <v>-45.190740000000005</v>
      </c>
      <c r="CJ35" s="117">
        <f t="shared" si="61"/>
        <v>-57.434707999999773</v>
      </c>
      <c r="CK35" s="117">
        <f t="shared" si="61"/>
        <v>-65.923289000000295</v>
      </c>
      <c r="CL35" s="118">
        <f t="shared" si="61"/>
        <v>-68.96235999999999</v>
      </c>
      <c r="CM35" s="118">
        <f t="shared" si="61"/>
        <v>-48.934199999999691</v>
      </c>
      <c r="CN35" s="118">
        <f t="shared" si="61"/>
        <v>-31.596581000000015</v>
      </c>
      <c r="CO35" s="118">
        <f t="shared" ref="CO35:CU35" si="62">SUM(CO$5,CO16:CO20)-CO$34</f>
        <v>-15.941238999999769</v>
      </c>
      <c r="CP35" s="118">
        <f t="shared" si="62"/>
        <v>-16.125952000000098</v>
      </c>
      <c r="CQ35" s="118">
        <f t="shared" si="62"/>
        <v>-8.6891500000001543</v>
      </c>
      <c r="CR35" s="118">
        <f t="shared" si="62"/>
        <v>-5.336547000000337</v>
      </c>
      <c r="CS35" s="118">
        <f t="shared" si="62"/>
        <v>-13.978084000000308</v>
      </c>
      <c r="CT35" s="118">
        <f t="shared" si="62"/>
        <v>-10.329115999999885</v>
      </c>
      <c r="CU35" s="118">
        <f t="shared" si="62"/>
        <v>-54.100832000000082</v>
      </c>
    </row>
  </sheetData>
  <mergeCells count="1">
    <mergeCell ref="A29:A32"/>
  </mergeCells>
  <conditionalFormatting sqref="D29:E29 D30:G30 D31:J31 D32:Q33 D34:AM34 D27:BK28 D35:CU35 D25:CU26">
    <cfRule type="expression" dxfId="21" priority="22">
      <formula>NOT(#REF!=1)</formula>
    </cfRule>
  </conditionalFormatting>
  <conditionalFormatting sqref="P27:AM27 D33:BK33 AN27:BK28 D28:AM28 D34:CU35">
    <cfRule type="expression" dxfId="20" priority="21">
      <formula>NOT(#REF!=1)</formula>
    </cfRule>
  </conditionalFormatting>
  <conditionalFormatting sqref="AN25:BK26">
    <cfRule type="expression" dxfId="19" priority="20">
      <formula>NOT(#REF!=1)</formula>
    </cfRule>
  </conditionalFormatting>
  <conditionalFormatting sqref="AN25:BK26">
    <cfRule type="expression" dxfId="18" priority="19">
      <formula>NOT(#REF!=1)</formula>
    </cfRule>
  </conditionalFormatting>
  <conditionalFormatting sqref="AN25:BK26">
    <cfRule type="expression" dxfId="17" priority="18">
      <formula>NOT(#REF!=1)</formula>
    </cfRule>
  </conditionalFormatting>
  <conditionalFormatting sqref="D29:E29 D30:G30 D31:J31 D32:Q33 D34:AM34 D35:CU35">
    <cfRule type="expression" dxfId="16" priority="17">
      <formula>NOT(#REF!=1)</formula>
    </cfRule>
  </conditionalFormatting>
  <conditionalFormatting sqref="P27:AM27 D33:BK33 D35:BM35 D28:AM28 AN27:BK28 D34:CU34">
    <cfRule type="expression" dxfId="15" priority="16">
      <formula>NOT(#REF!=1)</formula>
    </cfRule>
  </conditionalFormatting>
  <conditionalFormatting sqref="AN25:BK26">
    <cfRule type="expression" dxfId="14" priority="15">
      <formula>NOT(#REF!=1)</formula>
    </cfRule>
  </conditionalFormatting>
  <conditionalFormatting sqref="AN25:BK26">
    <cfRule type="expression" dxfId="13" priority="14">
      <formula>NOT(#REF!=1)</formula>
    </cfRule>
  </conditionalFormatting>
  <conditionalFormatting sqref="AN25:BK26">
    <cfRule type="expression" dxfId="12" priority="13">
      <formula>NOT(#REF!=1)</formula>
    </cfRule>
  </conditionalFormatting>
  <conditionalFormatting sqref="D29:E29 D30:G30 D31:J31 D34:AM34 D32:Q33 D35:Q35">
    <cfRule type="expression" dxfId="11" priority="12">
      <formula>NOT(#REF!=1)</formula>
    </cfRule>
  </conditionalFormatting>
  <conditionalFormatting sqref="D29:E29 D30:G30 D31:J31 D34:AM34 D32:Q33 D35:Q35 D25:D28 E26:BK28 E25:CU25">
    <cfRule type="expression" dxfId="10" priority="11">
      <formula>NOT(#REF!=1)</formula>
    </cfRule>
  </conditionalFormatting>
  <conditionalFormatting sqref="AN28:AY28">
    <cfRule type="expression" dxfId="9" priority="10">
      <formula>NOT(#REF!=1)</formula>
    </cfRule>
  </conditionalFormatting>
  <conditionalFormatting sqref="AN28:AY28">
    <cfRule type="expression" dxfId="8" priority="9">
      <formula>NOT(#REF!=1)</formula>
    </cfRule>
  </conditionalFormatting>
  <conditionalFormatting sqref="AZ28:BK28">
    <cfRule type="expression" dxfId="7" priority="8">
      <formula>NOT(#REF!=1)</formula>
    </cfRule>
  </conditionalFormatting>
  <conditionalFormatting sqref="AZ28:BK28">
    <cfRule type="expression" dxfId="6" priority="7">
      <formula>NOT(#REF!=1)</formula>
    </cfRule>
  </conditionalFormatting>
  <conditionalFormatting sqref="P27:AM27 D33:BK33 D28:AM28 AN27:BK28 D35:BM35 D34:CU34">
    <cfRule type="expression" dxfId="5" priority="6">
      <formula>NOT(#REF!=1)</formula>
    </cfRule>
  </conditionalFormatting>
  <conditionalFormatting sqref="AN25:BK26">
    <cfRule type="expression" dxfId="4" priority="5">
      <formula>NOT(#REF!=1)</formula>
    </cfRule>
  </conditionalFormatting>
  <conditionalFormatting sqref="AN25:BK26">
    <cfRule type="expression" dxfId="3" priority="4">
      <formula>NOT(#REF!=1)</formula>
    </cfRule>
  </conditionalFormatting>
  <conditionalFormatting sqref="AN25:BK26">
    <cfRule type="expression" dxfId="2" priority="3">
      <formula>NOT(#REF!=1)</formula>
    </cfRule>
  </conditionalFormatting>
  <conditionalFormatting sqref="D29:E29 D30:G30 D31:J31 D34:AM34 D32:Q33 D35:Q35">
    <cfRule type="expression" dxfId="1" priority="2">
      <formula>NOT(#REF!=1)</formula>
    </cfRule>
  </conditionalFormatting>
  <conditionalFormatting sqref="D29:E29 D30:G30 D31:J31 D34:AM34 D32:Q33 D35:Q35 D25:D28 E26:BK28 E25:CU25">
    <cfRule type="expression" dxfId="0" priority="1">
      <formula>NOT(#REF!=1)</formula>
    </cfRule>
  </conditionalFormatting>
  <pageMargins left="0.7" right="0.7" top="0.75" bottom="0.75" header="0.3" footer="0.3"/>
  <pageSetup paperSize="9" orientation="portrait" horizontalDpi="200" verticalDpi="200" r:id="rId1"/>
</worksheet>
</file>

<file path=xl/worksheets/sheet2.xml><?xml version="1.0" encoding="utf-8"?>
<worksheet xmlns="http://schemas.openxmlformats.org/spreadsheetml/2006/main" xmlns:r="http://schemas.openxmlformats.org/officeDocument/2006/relationships">
  <sheetPr>
    <tabColor theme="0"/>
  </sheetPr>
  <dimension ref="B1:D20"/>
  <sheetViews>
    <sheetView tabSelected="1" workbookViewId="0">
      <selection activeCell="C17" sqref="C17"/>
    </sheetView>
  </sheetViews>
  <sheetFormatPr defaultRowHeight="12.75"/>
  <cols>
    <col min="2" max="2" width="18.25" customWidth="1"/>
    <col min="3" max="3" width="11.75" customWidth="1"/>
    <col min="4" max="4" width="13.625" customWidth="1"/>
  </cols>
  <sheetData>
    <row r="1" spans="2:4">
      <c r="B1" s="1" t="s">
        <v>0</v>
      </c>
    </row>
    <row r="3" spans="2:4" ht="25.5">
      <c r="B3" s="2"/>
      <c r="C3" s="3" t="s">
        <v>1</v>
      </c>
      <c r="D3" s="4" t="s">
        <v>2</v>
      </c>
    </row>
    <row r="4" spans="2:4">
      <c r="B4" s="5"/>
      <c r="C4" s="6" t="s">
        <v>3</v>
      </c>
      <c r="D4" s="7" t="s">
        <v>4</v>
      </c>
    </row>
    <row r="5" spans="2:4">
      <c r="B5" s="8" t="s">
        <v>5</v>
      </c>
      <c r="C5" s="147" t="s">
        <v>22</v>
      </c>
      <c r="D5" s="129" t="s">
        <v>22</v>
      </c>
    </row>
    <row r="6" spans="2:4">
      <c r="B6" s="8" t="s">
        <v>6</v>
      </c>
      <c r="C6" s="147">
        <v>37224.478741238709</v>
      </c>
      <c r="D6" s="130">
        <v>37224.478741238709</v>
      </c>
    </row>
    <row r="7" spans="2:4">
      <c r="B7" s="8" t="s">
        <v>7</v>
      </c>
      <c r="C7" s="147">
        <v>34861.149116959452</v>
      </c>
      <c r="D7" s="130">
        <v>35437.159465165008</v>
      </c>
    </row>
    <row r="9" spans="2:4" ht="63.75">
      <c r="B9" s="9"/>
      <c r="C9" s="10" t="s">
        <v>8</v>
      </c>
    </row>
    <row r="10" spans="2:4">
      <c r="B10" s="8" t="s">
        <v>5</v>
      </c>
      <c r="C10" s="128" t="s">
        <v>22</v>
      </c>
    </row>
    <row r="11" spans="2:4">
      <c r="B11" s="9" t="s">
        <v>9</v>
      </c>
      <c r="C11" s="131">
        <v>4.7532508264545706E-2</v>
      </c>
    </row>
    <row r="12" spans="2:4">
      <c r="B12" s="9" t="s">
        <v>10</v>
      </c>
      <c r="C12" s="131">
        <v>5.1641979992680345E-2</v>
      </c>
    </row>
    <row r="13" spans="2:4">
      <c r="B13" s="9" t="s">
        <v>11</v>
      </c>
      <c r="C13" s="131">
        <v>6.569559364601496E-2</v>
      </c>
    </row>
    <row r="14" spans="2:4" ht="12.75" customHeight="1">
      <c r="B14" s="9" t="s">
        <v>12</v>
      </c>
      <c r="C14" s="131">
        <v>7.4123743498880276E-2</v>
      </c>
    </row>
    <row r="15" spans="2:4">
      <c r="B15" s="9" t="s">
        <v>13</v>
      </c>
      <c r="C15" s="131">
        <v>6.7792608042477429E-2</v>
      </c>
    </row>
    <row r="17" spans="2:3">
      <c r="B17" t="s">
        <v>123</v>
      </c>
      <c r="C17" s="155">
        <v>41493</v>
      </c>
    </row>
    <row r="19" spans="2:3">
      <c r="B19" s="11" t="s">
        <v>14</v>
      </c>
    </row>
    <row r="20" spans="2:3">
      <c r="B20" s="11" t="s">
        <v>15</v>
      </c>
    </row>
  </sheetData>
  <sheetProtection sheet="1" objects="1" scenarios="1"/>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sheetPr>
    <tabColor theme="0"/>
  </sheetPr>
  <dimension ref="B2:BO21"/>
  <sheetViews>
    <sheetView zoomScaleNormal="100" workbookViewId="0">
      <pane xSplit="2" ySplit="2" topLeftCell="AX3" activePane="bottomRight" state="frozen"/>
      <selection pane="topRight"/>
      <selection pane="bottomLeft"/>
      <selection pane="bottomRight" activeCell="BJ14" sqref="BJ14"/>
    </sheetView>
  </sheetViews>
  <sheetFormatPr defaultRowHeight="12.75"/>
  <cols>
    <col min="1" max="1" width="4.5" customWidth="1"/>
    <col min="2" max="2" width="21.5" customWidth="1"/>
  </cols>
  <sheetData>
    <row r="2" spans="2:67">
      <c r="B2" s="12" t="s">
        <v>16</v>
      </c>
      <c r="C2" s="13">
        <v>38443</v>
      </c>
      <c r="D2" s="13">
        <v>38473</v>
      </c>
      <c r="E2" s="13">
        <v>38504</v>
      </c>
      <c r="F2" s="13">
        <v>38534</v>
      </c>
      <c r="G2" s="13">
        <v>38565</v>
      </c>
      <c r="H2" s="13">
        <v>38596</v>
      </c>
      <c r="I2" s="13">
        <v>38626</v>
      </c>
      <c r="J2" s="13">
        <v>38657</v>
      </c>
      <c r="K2" s="13">
        <v>38687</v>
      </c>
      <c r="L2" s="13">
        <v>38718</v>
      </c>
      <c r="M2" s="13">
        <v>38749</v>
      </c>
      <c r="N2" s="13">
        <v>38777</v>
      </c>
      <c r="O2" s="13">
        <v>38808</v>
      </c>
      <c r="P2" s="13">
        <v>38838</v>
      </c>
      <c r="Q2" s="13">
        <v>38869</v>
      </c>
      <c r="R2" s="13">
        <v>38899</v>
      </c>
      <c r="S2" s="13">
        <v>38930</v>
      </c>
      <c r="T2" s="13">
        <v>38961</v>
      </c>
      <c r="U2" s="13">
        <v>38991</v>
      </c>
      <c r="V2" s="13">
        <v>39022</v>
      </c>
      <c r="W2" s="13">
        <v>39052</v>
      </c>
      <c r="X2" s="13">
        <v>39083</v>
      </c>
      <c r="Y2" s="13">
        <v>39114</v>
      </c>
      <c r="Z2" s="13">
        <v>39142</v>
      </c>
      <c r="AA2" s="13">
        <v>39173</v>
      </c>
      <c r="AB2" s="13">
        <v>39203</v>
      </c>
      <c r="AC2" s="13">
        <v>39234</v>
      </c>
      <c r="AD2" s="13">
        <v>39264</v>
      </c>
      <c r="AE2" s="13">
        <v>39295</v>
      </c>
      <c r="AF2" s="13">
        <v>39326</v>
      </c>
      <c r="AG2" s="13">
        <v>39356</v>
      </c>
      <c r="AH2" s="13">
        <v>39387</v>
      </c>
      <c r="AI2" s="13">
        <v>39417</v>
      </c>
      <c r="AJ2" s="13">
        <v>39448</v>
      </c>
      <c r="AK2" s="13">
        <v>39479</v>
      </c>
      <c r="AL2" s="13">
        <v>39508</v>
      </c>
      <c r="AM2" s="13">
        <v>39539</v>
      </c>
      <c r="AN2" s="13">
        <v>39569</v>
      </c>
      <c r="AO2" s="13">
        <v>39600</v>
      </c>
      <c r="AP2" s="13">
        <v>39630</v>
      </c>
      <c r="AQ2" s="13">
        <v>39661</v>
      </c>
      <c r="AR2" s="13">
        <v>39692</v>
      </c>
      <c r="AS2" s="13">
        <v>39722</v>
      </c>
      <c r="AT2" s="13">
        <v>39753</v>
      </c>
      <c r="AU2" s="13">
        <v>39783</v>
      </c>
      <c r="AV2" s="13">
        <v>39814</v>
      </c>
      <c r="AW2" s="13">
        <v>39845</v>
      </c>
      <c r="AX2" s="13">
        <v>39873</v>
      </c>
      <c r="AY2" s="13">
        <v>39904</v>
      </c>
      <c r="AZ2" s="13">
        <v>39934</v>
      </c>
      <c r="BA2" s="13">
        <v>39965</v>
      </c>
      <c r="BB2" s="13">
        <v>39995</v>
      </c>
      <c r="BC2" s="13">
        <v>40026</v>
      </c>
      <c r="BD2" s="13">
        <v>40057</v>
      </c>
      <c r="BE2" s="13">
        <v>40087</v>
      </c>
      <c r="BF2" s="13">
        <v>40118</v>
      </c>
      <c r="BG2" s="13">
        <v>40148</v>
      </c>
      <c r="BH2" s="13">
        <v>40179</v>
      </c>
      <c r="BI2" s="13">
        <v>40210</v>
      </c>
      <c r="BJ2" s="14">
        <v>40238</v>
      </c>
      <c r="BK2" s="148" t="s">
        <v>136</v>
      </c>
      <c r="BL2" s="148" t="s">
        <v>137</v>
      </c>
      <c r="BM2" s="148" t="s">
        <v>138</v>
      </c>
      <c r="BN2" s="148" t="s">
        <v>139</v>
      </c>
      <c r="BO2" s="148" t="s">
        <v>140</v>
      </c>
    </row>
    <row r="3" spans="2:67">
      <c r="B3" s="15" t="s">
        <v>17</v>
      </c>
      <c r="C3" s="132">
        <v>1781.9425940000001</v>
      </c>
      <c r="D3" s="132">
        <v>1668.7090579999999</v>
      </c>
      <c r="E3" s="132">
        <v>1459.1246160000001</v>
      </c>
      <c r="F3" s="132">
        <v>1506.066071</v>
      </c>
      <c r="G3" s="132">
        <v>1506.4440059999999</v>
      </c>
      <c r="H3" s="132">
        <v>1534.8603009999999</v>
      </c>
      <c r="I3" s="132">
        <v>1867.0951259999999</v>
      </c>
      <c r="J3" s="132">
        <v>2313.3002750000001</v>
      </c>
      <c r="K3" s="132">
        <v>2560.2801760000002</v>
      </c>
      <c r="L3" s="132">
        <v>2521.0657679999999</v>
      </c>
      <c r="M3" s="132">
        <v>2267.057495</v>
      </c>
      <c r="N3" s="132">
        <v>2371.2108039999998</v>
      </c>
      <c r="O3" s="132">
        <v>1807.0638690000001</v>
      </c>
      <c r="P3" s="132">
        <v>1580.3650090000001</v>
      </c>
      <c r="Q3" s="132">
        <v>1479.993907</v>
      </c>
      <c r="R3" s="132">
        <v>1495.5944959999999</v>
      </c>
      <c r="S3" s="132">
        <v>1521.999235</v>
      </c>
      <c r="T3" s="132">
        <v>1535.981538</v>
      </c>
      <c r="U3" s="132">
        <v>1870.8417930000001</v>
      </c>
      <c r="V3" s="132">
        <v>2161.80249</v>
      </c>
      <c r="W3" s="132">
        <v>2381.5651590000002</v>
      </c>
      <c r="X3" s="132">
        <v>2307.9436249999999</v>
      </c>
      <c r="Y3" s="132">
        <v>2059.4467970000001</v>
      </c>
      <c r="Z3" s="132">
        <v>2085.779129</v>
      </c>
      <c r="AA3" s="132">
        <v>1728.2525290000001</v>
      </c>
      <c r="AB3" s="132">
        <v>1594.5803940000001</v>
      </c>
      <c r="AC3" s="132">
        <v>1422.890238</v>
      </c>
      <c r="AD3" s="132">
        <v>1471.751215</v>
      </c>
      <c r="AE3" s="132">
        <v>1458.0962890000001</v>
      </c>
      <c r="AF3" s="132">
        <v>1535.4936439999999</v>
      </c>
      <c r="AG3" s="132">
        <v>1817.2253679999999</v>
      </c>
      <c r="AH3" s="132">
        <v>2221.706385</v>
      </c>
      <c r="AI3" s="132">
        <v>2400.4730119999999</v>
      </c>
      <c r="AJ3" s="132">
        <v>2340.3961129999998</v>
      </c>
      <c r="AK3" s="132">
        <v>2128.5432529999998</v>
      </c>
      <c r="AL3" s="132">
        <v>2236.184859</v>
      </c>
      <c r="AM3" s="132">
        <v>1835.4403400000001</v>
      </c>
      <c r="AN3" s="132">
        <v>1543.736441</v>
      </c>
      <c r="AO3" s="132">
        <v>1417.3953750000001</v>
      </c>
      <c r="AP3" s="132">
        <v>1466.5849700000001</v>
      </c>
      <c r="AQ3" s="132">
        <v>1453.985991</v>
      </c>
      <c r="AR3" s="132">
        <v>1554.2984839999999</v>
      </c>
      <c r="AS3" s="132">
        <v>1881.0832620000001</v>
      </c>
      <c r="AT3" s="132">
        <v>2216.1532229999998</v>
      </c>
      <c r="AU3" s="132">
        <v>2498.8560699999998</v>
      </c>
      <c r="AV3" s="132">
        <v>2532.6313289999998</v>
      </c>
      <c r="AW3" s="132">
        <v>2139.3595930000001</v>
      </c>
      <c r="AX3" s="132">
        <v>2064.1113970000001</v>
      </c>
      <c r="AY3" s="133">
        <v>1662.1339049999999</v>
      </c>
      <c r="AZ3" s="133">
        <v>1531.7449529999999</v>
      </c>
      <c r="BA3" s="133">
        <v>1405.392687</v>
      </c>
      <c r="BB3" s="133">
        <v>1437.0557429999999</v>
      </c>
      <c r="BC3" s="133">
        <v>1427.293801</v>
      </c>
      <c r="BD3" s="133">
        <v>1488.6597690000001</v>
      </c>
      <c r="BE3" s="133">
        <v>1788.9316329999999</v>
      </c>
      <c r="BF3" s="133">
        <v>2025.6253360000001</v>
      </c>
      <c r="BG3" s="133">
        <v>2399.6943860000001</v>
      </c>
      <c r="BH3" s="133">
        <v>2495.511579</v>
      </c>
      <c r="BI3" s="133">
        <v>2153.935336</v>
      </c>
      <c r="BJ3" s="133">
        <v>2074.6944109999999</v>
      </c>
      <c r="BK3" s="149">
        <f>SUM(C3:N3)</f>
        <v>23357.156289999999</v>
      </c>
      <c r="BL3" s="149">
        <f>SUM(O3:Z3)</f>
        <v>22288.377046999998</v>
      </c>
      <c r="BM3" s="149">
        <f>SUM(AA3:AL3)</f>
        <v>22355.593299</v>
      </c>
      <c r="BN3" s="149">
        <f>SUM(AM3:AX3)</f>
        <v>22603.636474999999</v>
      </c>
      <c r="BO3" s="149">
        <f>SUM(AY3:BJ3)</f>
        <v>21890.673538999996</v>
      </c>
    </row>
    <row r="4" spans="2:67">
      <c r="B4" s="15" t="s">
        <v>18</v>
      </c>
      <c r="C4" s="132">
        <v>1784.791624</v>
      </c>
      <c r="D4" s="132">
        <v>1676.5626480000001</v>
      </c>
      <c r="E4" s="132">
        <v>1470.6841999999999</v>
      </c>
      <c r="F4" s="132">
        <v>1519.9780559999999</v>
      </c>
      <c r="G4" s="132">
        <v>1518.135256</v>
      </c>
      <c r="H4" s="132">
        <v>1552.4919809999999</v>
      </c>
      <c r="I4" s="132">
        <v>1868.8139289999999</v>
      </c>
      <c r="J4" s="132">
        <v>2299.5451269999999</v>
      </c>
      <c r="K4" s="132">
        <v>2541.621576</v>
      </c>
      <c r="L4" s="132">
        <v>2501.0687440000002</v>
      </c>
      <c r="M4" s="132">
        <v>2255.7054419999999</v>
      </c>
      <c r="N4" s="132">
        <v>2363.799661</v>
      </c>
      <c r="O4" s="132">
        <v>1803.2600950000001</v>
      </c>
      <c r="P4" s="132">
        <v>1587.2548400000001</v>
      </c>
      <c r="Q4" s="132">
        <v>1490.445743</v>
      </c>
      <c r="R4" s="132">
        <v>1504.4721079999999</v>
      </c>
      <c r="S4" s="132">
        <v>1525.5690729999999</v>
      </c>
      <c r="T4" s="132">
        <v>1536.9386919999999</v>
      </c>
      <c r="U4" s="132">
        <v>1862.1441359999999</v>
      </c>
      <c r="V4" s="132">
        <v>2147.2688050000002</v>
      </c>
      <c r="W4" s="132">
        <v>2364.2255</v>
      </c>
      <c r="X4" s="132">
        <v>2295.1124239999999</v>
      </c>
      <c r="Y4" s="132">
        <v>2055.5586629999998</v>
      </c>
      <c r="Z4" s="132">
        <v>2080.324451</v>
      </c>
      <c r="AA4" s="132">
        <v>1722.3976359999999</v>
      </c>
      <c r="AB4" s="132">
        <v>1598.905195</v>
      </c>
      <c r="AC4" s="132">
        <v>1432.5471110000001</v>
      </c>
      <c r="AD4" s="132">
        <v>1486.8434460000001</v>
      </c>
      <c r="AE4" s="132">
        <v>1473.8204800000001</v>
      </c>
      <c r="AF4" s="132">
        <v>1546.489773</v>
      </c>
      <c r="AG4" s="132">
        <v>1827.660288</v>
      </c>
      <c r="AH4" s="132">
        <v>2223.4724390000001</v>
      </c>
      <c r="AI4" s="132">
        <v>2391.4916079999998</v>
      </c>
      <c r="AJ4" s="132">
        <v>2330.5126500000001</v>
      </c>
      <c r="AK4" s="132">
        <v>2122.4589999999998</v>
      </c>
      <c r="AL4" s="132">
        <v>2224.0556430000001</v>
      </c>
      <c r="AM4" s="132">
        <v>1829.479529</v>
      </c>
      <c r="AN4" s="132">
        <v>1549.1018469999999</v>
      </c>
      <c r="AO4" s="132">
        <v>1429.809399</v>
      </c>
      <c r="AP4" s="132">
        <v>1483.1524870000001</v>
      </c>
      <c r="AQ4" s="132">
        <v>1468.904738</v>
      </c>
      <c r="AR4" s="132">
        <v>1562.966279</v>
      </c>
      <c r="AS4" s="132">
        <v>1890.6911909999999</v>
      </c>
      <c r="AT4" s="132">
        <v>2203.1565270000001</v>
      </c>
      <c r="AU4" s="132">
        <v>2470.5582960000002</v>
      </c>
      <c r="AV4" s="132">
        <v>2497.7439680000002</v>
      </c>
      <c r="AW4" s="132">
        <v>2112.7284599999998</v>
      </c>
      <c r="AX4" s="132">
        <v>2046.22372</v>
      </c>
      <c r="AY4" s="133">
        <v>1656.438128</v>
      </c>
      <c r="AZ4" s="133">
        <v>1529.022457</v>
      </c>
      <c r="BA4" s="133">
        <v>1411.4270180000001</v>
      </c>
      <c r="BB4" s="133">
        <v>1446.85069</v>
      </c>
      <c r="BC4" s="133">
        <v>1437.5446549999999</v>
      </c>
      <c r="BD4" s="133">
        <v>1498.253682</v>
      </c>
      <c r="BE4" s="133">
        <v>1790.629085</v>
      </c>
      <c r="BF4" s="133">
        <v>2013.9281149999999</v>
      </c>
      <c r="BG4" s="133">
        <v>2378.196054</v>
      </c>
      <c r="BH4" s="133">
        <v>2478.5946779999999</v>
      </c>
      <c r="BI4" s="133">
        <v>2138.9931040000001</v>
      </c>
      <c r="BJ4" s="133">
        <v>2067.8128409999999</v>
      </c>
      <c r="BK4" s="149">
        <f t="shared" ref="BK4:BK9" si="0">SUM(C4:N4)</f>
        <v>23353.198243999996</v>
      </c>
      <c r="BL4" s="149">
        <f t="shared" ref="BL4:BL9" si="1">SUM(O4:Z4)</f>
        <v>22252.574529999998</v>
      </c>
      <c r="BM4" s="149">
        <f t="shared" ref="BM4:BM9" si="2">SUM(AA4:AL4)</f>
        <v>22380.655268999999</v>
      </c>
      <c r="BN4" s="149">
        <f t="shared" ref="BN4:BN9" si="3">SUM(AM4:AX4)</f>
        <v>22544.516441</v>
      </c>
      <c r="BO4" s="149">
        <f t="shared" ref="BO4:BO9" si="4">SUM(AY4:BJ4)</f>
        <v>21847.690507000003</v>
      </c>
    </row>
    <row r="5" spans="2:67">
      <c r="B5" s="15" t="s">
        <v>19</v>
      </c>
      <c r="C5" s="132">
        <v>1796.6665089999999</v>
      </c>
      <c r="D5" s="132">
        <v>1695.508889</v>
      </c>
      <c r="E5" s="132">
        <v>1487.042027</v>
      </c>
      <c r="F5" s="132">
        <v>1543.874679</v>
      </c>
      <c r="G5" s="132">
        <v>1539.0862480000001</v>
      </c>
      <c r="H5" s="132">
        <v>1554.0821699999999</v>
      </c>
      <c r="I5" s="132">
        <v>1847.135982</v>
      </c>
      <c r="J5" s="132">
        <v>2260.3294420000002</v>
      </c>
      <c r="K5" s="132">
        <v>2500.2286669999999</v>
      </c>
      <c r="L5" s="132">
        <v>2473.1466580000001</v>
      </c>
      <c r="M5" s="132">
        <v>2238.921902</v>
      </c>
      <c r="N5" s="132">
        <v>2355.7057300000001</v>
      </c>
      <c r="O5" s="132">
        <v>1813.64393</v>
      </c>
      <c r="P5" s="132">
        <v>1601.061465</v>
      </c>
      <c r="Q5" s="132">
        <v>1501.265353</v>
      </c>
      <c r="R5" s="132">
        <v>1510.405978</v>
      </c>
      <c r="S5" s="132">
        <v>1524.7624989999999</v>
      </c>
      <c r="T5" s="132">
        <v>1524.5500219999999</v>
      </c>
      <c r="U5" s="132">
        <v>1838.6342179999999</v>
      </c>
      <c r="V5" s="132">
        <v>2120.0930669999998</v>
      </c>
      <c r="W5" s="132">
        <v>2347.5802939999999</v>
      </c>
      <c r="X5" s="132">
        <v>2288.2452790000002</v>
      </c>
      <c r="Y5" s="132">
        <v>2044.5583240000001</v>
      </c>
      <c r="Z5" s="132">
        <v>2072.2503120000001</v>
      </c>
      <c r="AA5" s="132">
        <v>1725.4402520000001</v>
      </c>
      <c r="AB5" s="132">
        <v>1619.243982</v>
      </c>
      <c r="AC5" s="132">
        <v>1460.5008580000001</v>
      </c>
      <c r="AD5" s="132">
        <v>1513.6051600000001</v>
      </c>
      <c r="AE5" s="132">
        <v>1493.097673</v>
      </c>
      <c r="AF5" s="132">
        <v>1557.5499890000001</v>
      </c>
      <c r="AG5" s="132">
        <v>1823.804341</v>
      </c>
      <c r="AH5" s="132">
        <v>2204.398087</v>
      </c>
      <c r="AI5" s="132">
        <v>2368.1531380000001</v>
      </c>
      <c r="AJ5" s="132">
        <v>2307.4911659999998</v>
      </c>
      <c r="AK5" s="132">
        <v>2100.8166890000002</v>
      </c>
      <c r="AL5" s="132">
        <v>2210.1377630000002</v>
      </c>
      <c r="AM5" s="132">
        <v>1837.2641020000001</v>
      </c>
      <c r="AN5" s="132">
        <v>1572.0886009999999</v>
      </c>
      <c r="AO5" s="132">
        <v>1453.6388159999999</v>
      </c>
      <c r="AP5" s="132">
        <v>1503.7720119999999</v>
      </c>
      <c r="AQ5" s="132">
        <v>1480.11799</v>
      </c>
      <c r="AR5" s="132">
        <v>1559.185995</v>
      </c>
      <c r="AS5" s="132">
        <v>1869.9411560000001</v>
      </c>
      <c r="AT5" s="132">
        <v>2151.4957629999999</v>
      </c>
      <c r="AU5" s="132">
        <v>2403.2577930000002</v>
      </c>
      <c r="AV5" s="132">
        <v>2438.5291360000001</v>
      </c>
      <c r="AW5" s="132">
        <v>2082.9750869999998</v>
      </c>
      <c r="AX5" s="132">
        <v>2029.461706</v>
      </c>
      <c r="AY5" s="133">
        <v>1651.8161319999999</v>
      </c>
      <c r="AZ5" s="133">
        <v>1539.9744229999999</v>
      </c>
      <c r="BA5" s="133">
        <v>1425.943338</v>
      </c>
      <c r="BB5" s="133">
        <v>1465.4691560000001</v>
      </c>
      <c r="BC5" s="133">
        <v>1452.6065779999999</v>
      </c>
      <c r="BD5" s="133">
        <v>1492.774535</v>
      </c>
      <c r="BE5" s="133">
        <v>1769.61149</v>
      </c>
      <c r="BF5" s="133">
        <v>1984.186985</v>
      </c>
      <c r="BG5" s="133">
        <v>2341.640367</v>
      </c>
      <c r="BH5" s="133">
        <v>2444.525877</v>
      </c>
      <c r="BI5" s="133">
        <v>2115.0399269999998</v>
      </c>
      <c r="BJ5" s="133">
        <v>2044.588702</v>
      </c>
      <c r="BK5" s="149">
        <f t="shared" si="0"/>
        <v>23291.728903000003</v>
      </c>
      <c r="BL5" s="149">
        <f t="shared" si="1"/>
        <v>22187.050740999999</v>
      </c>
      <c r="BM5" s="149">
        <f t="shared" si="2"/>
        <v>22384.239097999998</v>
      </c>
      <c r="BN5" s="149">
        <f t="shared" si="3"/>
        <v>22381.728157000005</v>
      </c>
      <c r="BO5" s="149">
        <f t="shared" si="4"/>
        <v>21728.177510000001</v>
      </c>
    </row>
    <row r="6" spans="2:67">
      <c r="B6" s="15" t="s">
        <v>20</v>
      </c>
      <c r="C6" s="132">
        <v>1807.9318920000001</v>
      </c>
      <c r="D6" s="132">
        <v>1705.1106560000001</v>
      </c>
      <c r="E6" s="132">
        <v>1496.175602</v>
      </c>
      <c r="F6" s="132">
        <v>1542.1194519999999</v>
      </c>
      <c r="G6" s="132">
        <v>1532.0670700000001</v>
      </c>
      <c r="H6" s="132">
        <v>1546.099238</v>
      </c>
      <c r="I6" s="132">
        <v>1834.2414839999999</v>
      </c>
      <c r="J6" s="132">
        <v>2242.860713</v>
      </c>
      <c r="K6" s="132">
        <v>2482.430026</v>
      </c>
      <c r="L6" s="132">
        <v>2459.6736940000001</v>
      </c>
      <c r="M6" s="132">
        <v>2230.2464530000002</v>
      </c>
      <c r="N6" s="132">
        <v>2353.7732639999999</v>
      </c>
      <c r="O6" s="132">
        <v>1814.510344</v>
      </c>
      <c r="P6" s="132">
        <v>1602.8886749999999</v>
      </c>
      <c r="Q6" s="132">
        <v>1501.0242069999999</v>
      </c>
      <c r="R6" s="132">
        <v>1506.9637499999999</v>
      </c>
      <c r="S6" s="132">
        <v>1518.8015600000001</v>
      </c>
      <c r="T6" s="132">
        <v>1519.145896</v>
      </c>
      <c r="U6" s="132">
        <v>1831.681742</v>
      </c>
      <c r="V6" s="132">
        <v>2112.476251</v>
      </c>
      <c r="W6" s="132">
        <v>2340.953606</v>
      </c>
      <c r="X6" s="132">
        <v>2284.6635419999998</v>
      </c>
      <c r="Y6" s="132">
        <v>2047.218979</v>
      </c>
      <c r="Z6" s="132">
        <v>2074.8167109999999</v>
      </c>
      <c r="AA6" s="132">
        <v>1729.277495</v>
      </c>
      <c r="AB6" s="132">
        <v>1625.662996</v>
      </c>
      <c r="AC6" s="132">
        <v>1464.178375</v>
      </c>
      <c r="AD6" s="132">
        <v>1516.2336949999999</v>
      </c>
      <c r="AE6" s="132">
        <v>1491.223829</v>
      </c>
      <c r="AF6" s="132">
        <v>1552.217942</v>
      </c>
      <c r="AG6" s="132">
        <v>1815.459392</v>
      </c>
      <c r="AH6" s="132">
        <v>2191.3545840000002</v>
      </c>
      <c r="AI6" s="132">
        <v>2356.8874150000001</v>
      </c>
      <c r="AJ6" s="132">
        <v>2303.5279730000002</v>
      </c>
      <c r="AK6" s="132">
        <v>2102.435352</v>
      </c>
      <c r="AL6" s="132">
        <v>2216.5574499999998</v>
      </c>
      <c r="AM6" s="132">
        <v>1843.8562469999999</v>
      </c>
      <c r="AN6" s="132">
        <v>1576.3742339999999</v>
      </c>
      <c r="AO6" s="132">
        <v>1456.723921</v>
      </c>
      <c r="AP6" s="132">
        <v>1504.764486</v>
      </c>
      <c r="AQ6" s="132">
        <v>1478.3762879999999</v>
      </c>
      <c r="AR6" s="132">
        <v>1545.935706</v>
      </c>
      <c r="AS6" s="132">
        <v>1847.506975</v>
      </c>
      <c r="AT6" s="132">
        <v>2117.6881600000002</v>
      </c>
      <c r="AU6" s="132">
        <v>2373.4096159999999</v>
      </c>
      <c r="AV6" s="132">
        <v>2413.7511559999998</v>
      </c>
      <c r="AW6" s="132">
        <v>2062.8151189999999</v>
      </c>
      <c r="AX6" s="132">
        <v>2015.650089</v>
      </c>
      <c r="AY6" s="133">
        <v>1646.552756</v>
      </c>
      <c r="AZ6" s="133">
        <v>1538.152067</v>
      </c>
      <c r="BA6" s="133">
        <v>1424.8368009999999</v>
      </c>
      <c r="BB6" s="133">
        <v>1458.0459599999999</v>
      </c>
      <c r="BC6" s="133">
        <v>1439.0813499999999</v>
      </c>
      <c r="BD6" s="133">
        <v>1483.7824310000001</v>
      </c>
      <c r="BE6" s="133">
        <v>1755.102717</v>
      </c>
      <c r="BF6" s="133">
        <v>1955.544543</v>
      </c>
      <c r="BG6" s="133">
        <v>2308.7998980000002</v>
      </c>
      <c r="BH6" s="133">
        <v>2414.6522060000002</v>
      </c>
      <c r="BI6" s="133">
        <v>2097.8555959999999</v>
      </c>
      <c r="BJ6" s="133">
        <v>2041.5975940000001</v>
      </c>
      <c r="BK6" s="149">
        <f t="shared" si="0"/>
        <v>23232.729544000002</v>
      </c>
      <c r="BL6" s="149">
        <f t="shared" si="1"/>
        <v>22155.145262999999</v>
      </c>
      <c r="BM6" s="149">
        <f t="shared" si="2"/>
        <v>22365.016498000001</v>
      </c>
      <c r="BN6" s="149">
        <f t="shared" si="3"/>
        <v>22236.851996999994</v>
      </c>
      <c r="BO6" s="149">
        <f t="shared" si="4"/>
        <v>21564.003918999999</v>
      </c>
    </row>
    <row r="7" spans="2:67">
      <c r="B7" s="15" t="s">
        <v>21</v>
      </c>
      <c r="C7" s="132">
        <v>1807.126154</v>
      </c>
      <c r="D7" s="132">
        <v>1703.8150479999999</v>
      </c>
      <c r="E7" s="132">
        <v>1494.622284</v>
      </c>
      <c r="F7" s="132">
        <v>1539.854642</v>
      </c>
      <c r="G7" s="132">
        <v>1531.7433579999999</v>
      </c>
      <c r="H7" s="132">
        <v>1546.2734390000001</v>
      </c>
      <c r="I7" s="132">
        <v>1833.9161590000001</v>
      </c>
      <c r="J7" s="132">
        <v>2241.8188049999999</v>
      </c>
      <c r="K7" s="132">
        <v>2481.5714109999999</v>
      </c>
      <c r="L7" s="132">
        <v>2459.2818000000002</v>
      </c>
      <c r="M7" s="132">
        <v>2233.1230599999999</v>
      </c>
      <c r="N7" s="132">
        <v>2355.3686849999999</v>
      </c>
      <c r="O7" s="132">
        <v>1818.08997</v>
      </c>
      <c r="P7" s="132">
        <v>1606.5437770000001</v>
      </c>
      <c r="Q7" s="132">
        <v>1504.6063710000001</v>
      </c>
      <c r="R7" s="132">
        <v>1510.9996679999999</v>
      </c>
      <c r="S7" s="132">
        <v>1524.7647420000001</v>
      </c>
      <c r="T7" s="132">
        <v>1522.449523</v>
      </c>
      <c r="U7" s="132">
        <v>1832.949308</v>
      </c>
      <c r="V7" s="132">
        <v>2114.4171299999998</v>
      </c>
      <c r="W7" s="132">
        <v>2340.5322230000002</v>
      </c>
      <c r="X7" s="132">
        <v>2284.7112550000002</v>
      </c>
      <c r="Y7" s="132">
        <v>2046.2912960000001</v>
      </c>
      <c r="Z7" s="132">
        <v>2072.3251220000002</v>
      </c>
      <c r="AA7" s="132">
        <v>1727.12744</v>
      </c>
      <c r="AB7" s="132">
        <v>1624.0477940000001</v>
      </c>
      <c r="AC7" s="132">
        <v>1465.114851</v>
      </c>
      <c r="AD7" s="132">
        <v>1517.5157690000001</v>
      </c>
      <c r="AE7" s="132">
        <v>1490.8893639999999</v>
      </c>
      <c r="AF7" s="132">
        <v>1541.1353799999999</v>
      </c>
      <c r="AG7" s="132">
        <v>1789.9886859999999</v>
      </c>
      <c r="AH7" s="132">
        <v>2156.02133</v>
      </c>
      <c r="AI7" s="132">
        <v>2328.1849990000001</v>
      </c>
      <c r="AJ7" s="132">
        <v>2286.8672470000001</v>
      </c>
      <c r="AK7" s="132">
        <v>2089.3730919999998</v>
      </c>
      <c r="AL7" s="132">
        <v>2188.5077040000001</v>
      </c>
      <c r="AM7" s="132">
        <v>1808.6570489999999</v>
      </c>
      <c r="AN7" s="132">
        <v>1534.806767</v>
      </c>
      <c r="AO7" s="132">
        <v>1409.798035</v>
      </c>
      <c r="AP7" s="132">
        <v>1454.717977</v>
      </c>
      <c r="AQ7" s="132">
        <v>1432.1553779999999</v>
      </c>
      <c r="AR7" s="132">
        <v>1508.7665139999999</v>
      </c>
      <c r="AS7" s="132">
        <v>1809.8327670000001</v>
      </c>
      <c r="AT7" s="132">
        <v>2085.3975780000001</v>
      </c>
      <c r="AU7" s="132">
        <v>2330.9500320000002</v>
      </c>
      <c r="AV7" s="132">
        <v>2368.8048100000001</v>
      </c>
      <c r="AW7" s="132">
        <v>2031.886129</v>
      </c>
      <c r="AX7" s="132">
        <v>1988.8442769999999</v>
      </c>
      <c r="AY7" s="133">
        <v>1622.310839</v>
      </c>
      <c r="AZ7" s="133">
        <v>1519.9143979999999</v>
      </c>
      <c r="BA7" s="133">
        <v>1409.191106</v>
      </c>
      <c r="BB7" s="133">
        <v>1439.1179199999999</v>
      </c>
      <c r="BC7" s="133">
        <v>1420.3671469999999</v>
      </c>
      <c r="BD7" s="133">
        <v>1463.874871</v>
      </c>
      <c r="BE7" s="133">
        <v>1733.0495940000001</v>
      </c>
      <c r="BF7" s="133">
        <v>1934.25416</v>
      </c>
      <c r="BG7" s="133">
        <v>2291.2965549999999</v>
      </c>
      <c r="BH7" s="133">
        <v>2396.7123059999999</v>
      </c>
      <c r="BI7" s="133">
        <v>2081.7192249999998</v>
      </c>
      <c r="BJ7" s="133">
        <v>2027.726032</v>
      </c>
      <c r="BK7" s="149">
        <f t="shared" si="0"/>
        <v>23228.514845000005</v>
      </c>
      <c r="BL7" s="149">
        <f t="shared" si="1"/>
        <v>22178.680385</v>
      </c>
      <c r="BM7" s="149">
        <f t="shared" si="2"/>
        <v>22204.773656000001</v>
      </c>
      <c r="BN7" s="149">
        <f t="shared" si="3"/>
        <v>21764.617313000002</v>
      </c>
      <c r="BO7" s="149">
        <f t="shared" si="4"/>
        <v>21339.534153000001</v>
      </c>
    </row>
    <row r="8" spans="2:67">
      <c r="B8" s="15" t="s">
        <v>22</v>
      </c>
      <c r="C8" s="132">
        <v>1796.84492</v>
      </c>
      <c r="D8" s="132">
        <v>1695.8786620000001</v>
      </c>
      <c r="E8" s="132">
        <v>1489.7022810000001</v>
      </c>
      <c r="F8" s="132">
        <v>1536.0096020000001</v>
      </c>
      <c r="G8" s="132">
        <v>1526.7187019999999</v>
      </c>
      <c r="H8" s="132">
        <v>1540.8399589999999</v>
      </c>
      <c r="I8" s="132">
        <v>1827.5686579999999</v>
      </c>
      <c r="J8" s="132">
        <v>2235.1533749999999</v>
      </c>
      <c r="K8" s="132">
        <v>2475.2442609999998</v>
      </c>
      <c r="L8" s="132">
        <v>2453.1143160000001</v>
      </c>
      <c r="M8" s="132">
        <v>2225.7911279999998</v>
      </c>
      <c r="N8" s="132">
        <v>2347.0561590000002</v>
      </c>
      <c r="O8" s="132">
        <v>1811.4971740000001</v>
      </c>
      <c r="P8" s="132">
        <v>1601.952129</v>
      </c>
      <c r="Q8" s="132">
        <v>1500.589201</v>
      </c>
      <c r="R8" s="132">
        <v>1504.7359980000001</v>
      </c>
      <c r="S8" s="132">
        <v>1524.7647420000001</v>
      </c>
      <c r="T8" s="132">
        <v>1522.449523</v>
      </c>
      <c r="U8" s="132">
        <v>1832.949308</v>
      </c>
      <c r="V8" s="132">
        <v>2095.402274</v>
      </c>
      <c r="W8" s="132">
        <v>2322.0608069999998</v>
      </c>
      <c r="X8" s="132">
        <v>2263.8567750000002</v>
      </c>
      <c r="Y8" s="132">
        <v>2024.3575659999999</v>
      </c>
      <c r="Z8" s="132">
        <v>2046.3457089999999</v>
      </c>
      <c r="AA8" s="132">
        <v>1701.229773</v>
      </c>
      <c r="AB8" s="132">
        <v>1595.9160529999999</v>
      </c>
      <c r="AC8" s="132">
        <v>1434.402204</v>
      </c>
      <c r="AD8" s="132">
        <v>1477.7102199999999</v>
      </c>
      <c r="AE8" s="132">
        <v>1455.0030409999999</v>
      </c>
      <c r="AF8" s="132">
        <v>1541.1353799999999</v>
      </c>
      <c r="AG8" s="132">
        <v>1754.3073810000001</v>
      </c>
      <c r="AH8" s="132">
        <v>2113.4982660000001</v>
      </c>
      <c r="AI8" s="132">
        <v>2283.5219280000001</v>
      </c>
      <c r="AJ8" s="132">
        <v>2242.6582830000002</v>
      </c>
      <c r="AK8" s="132">
        <v>2057.253972</v>
      </c>
      <c r="AL8" s="132">
        <v>2163.9586340000001</v>
      </c>
      <c r="AM8" s="132">
        <v>1788.240245</v>
      </c>
      <c r="AN8" s="132">
        <v>1522.0696829999999</v>
      </c>
      <c r="AO8" s="132">
        <v>1388.0278780000001</v>
      </c>
      <c r="AP8" s="132">
        <v>1430.9515690000001</v>
      </c>
      <c r="AQ8" s="132">
        <v>1419.053604</v>
      </c>
      <c r="AR8" s="132">
        <v>1492.020853</v>
      </c>
      <c r="AS8" s="132">
        <v>1781.6189380000001</v>
      </c>
      <c r="AT8" s="132">
        <v>2060.2633150000001</v>
      </c>
      <c r="AU8" s="132">
        <v>2313.732039</v>
      </c>
      <c r="AV8" s="132">
        <v>2354.6865419999999</v>
      </c>
      <c r="AW8" s="132">
        <v>2016.0487559999999</v>
      </c>
      <c r="AX8" s="132">
        <v>1973.051968</v>
      </c>
      <c r="AY8" s="133">
        <v>1612.1841420000001</v>
      </c>
      <c r="AZ8" s="133">
        <v>1512.8968540000001</v>
      </c>
      <c r="BA8" s="133">
        <v>1403.2837500000001</v>
      </c>
      <c r="BB8" s="133">
        <v>1433.3315319999999</v>
      </c>
      <c r="BC8" s="133">
        <v>1416.1199059999999</v>
      </c>
      <c r="BD8" s="133">
        <v>1460.3682590000001</v>
      </c>
      <c r="BE8" s="133">
        <v>1727.5050570000001</v>
      </c>
      <c r="BF8" s="133">
        <v>1928.509182</v>
      </c>
      <c r="BG8" s="133">
        <v>2284.6102689999998</v>
      </c>
      <c r="BH8" s="133">
        <v>2390.7182790000002</v>
      </c>
      <c r="BI8" s="133">
        <v>2078.6472899999999</v>
      </c>
      <c r="BJ8" s="133">
        <v>2024.4461839999999</v>
      </c>
      <c r="BK8" s="149">
        <f t="shared" si="0"/>
        <v>23149.922023000003</v>
      </c>
      <c r="BL8" s="149">
        <f t="shared" si="1"/>
        <v>22050.961206</v>
      </c>
      <c r="BM8" s="149">
        <f t="shared" si="2"/>
        <v>21820.595135</v>
      </c>
      <c r="BN8" s="149">
        <f t="shared" si="3"/>
        <v>21539.76539</v>
      </c>
      <c r="BO8" s="149">
        <f t="shared" si="4"/>
        <v>21272.620704000001</v>
      </c>
    </row>
    <row r="9" spans="2:67">
      <c r="B9" s="15" t="s">
        <v>23</v>
      </c>
      <c r="C9" s="132">
        <v>1796.84492</v>
      </c>
      <c r="D9" s="132">
        <v>1695.8786620000001</v>
      </c>
      <c r="E9" s="132">
        <v>1489.7022810000001</v>
      </c>
      <c r="F9" s="132">
        <v>1536.0096020000001</v>
      </c>
      <c r="G9" s="132">
        <v>1526.7187019999999</v>
      </c>
      <c r="H9" s="132">
        <v>1540.8399589999999</v>
      </c>
      <c r="I9" s="132">
        <v>1827.5686579999999</v>
      </c>
      <c r="J9" s="132">
        <v>2235.1533749999999</v>
      </c>
      <c r="K9" s="132">
        <v>2475.2442609999998</v>
      </c>
      <c r="L9" s="132">
        <v>2453.1143160000001</v>
      </c>
      <c r="M9" s="132">
        <v>2225.7911279999998</v>
      </c>
      <c r="N9" s="132">
        <v>2347.0561590000002</v>
      </c>
      <c r="O9" s="132">
        <v>1811.4971740000001</v>
      </c>
      <c r="P9" s="132">
        <v>1601.952129</v>
      </c>
      <c r="Q9" s="132">
        <v>1500.589201</v>
      </c>
      <c r="R9" s="132">
        <v>1504.7359980000001</v>
      </c>
      <c r="S9" s="132">
        <v>1524.7647420000001</v>
      </c>
      <c r="T9" s="132">
        <v>1522.449523</v>
      </c>
      <c r="U9" s="132">
        <v>1832.949308</v>
      </c>
      <c r="V9" s="132">
        <v>2095.402274</v>
      </c>
      <c r="W9" s="132">
        <v>2322.0608069999998</v>
      </c>
      <c r="X9" s="132">
        <v>2263.8567750000002</v>
      </c>
      <c r="Y9" s="132">
        <v>2024.3575659999999</v>
      </c>
      <c r="Z9" s="132">
        <v>2046.3457089999999</v>
      </c>
      <c r="AA9" s="132">
        <v>1701.229773</v>
      </c>
      <c r="AB9" s="132">
        <v>1595.9160529999999</v>
      </c>
      <c r="AC9" s="132">
        <v>1434.402204</v>
      </c>
      <c r="AD9" s="132">
        <v>1477.7102199999999</v>
      </c>
      <c r="AE9" s="132">
        <v>1455.0030409999999</v>
      </c>
      <c r="AF9" s="132">
        <v>1541.1353799999999</v>
      </c>
      <c r="AG9" s="132">
        <v>1754.3073810000001</v>
      </c>
      <c r="AH9" s="132">
        <v>2113.4982660000001</v>
      </c>
      <c r="AI9" s="132">
        <v>2283.5219280000001</v>
      </c>
      <c r="AJ9" s="132">
        <v>2242.6582830000002</v>
      </c>
      <c r="AK9" s="132">
        <v>2057.253972</v>
      </c>
      <c r="AL9" s="132">
        <v>2163.9586340000001</v>
      </c>
      <c r="AM9" s="132">
        <v>1788.240245</v>
      </c>
      <c r="AN9" s="132">
        <v>1522.0696829999999</v>
      </c>
      <c r="AO9" s="132">
        <v>1388.0278780000001</v>
      </c>
      <c r="AP9" s="132">
        <v>1430.9515690000001</v>
      </c>
      <c r="AQ9" s="132">
        <v>1419.053604</v>
      </c>
      <c r="AR9" s="132">
        <v>1492.020853</v>
      </c>
      <c r="AS9" s="132">
        <v>1781.6189380000001</v>
      </c>
      <c r="AT9" s="132">
        <v>2060.2633150000001</v>
      </c>
      <c r="AU9" s="132">
        <v>2313.732039</v>
      </c>
      <c r="AV9" s="132">
        <v>2354.6865419999999</v>
      </c>
      <c r="AW9" s="132">
        <v>2016.0487559999999</v>
      </c>
      <c r="AX9" s="132">
        <v>1973.051968</v>
      </c>
      <c r="AY9" s="133">
        <v>1612.1841420000001</v>
      </c>
      <c r="AZ9" s="133">
        <v>1512.8968540000001</v>
      </c>
      <c r="BA9" s="133">
        <v>1403.2837500000001</v>
      </c>
      <c r="BB9" s="133">
        <v>1433.3315319999999</v>
      </c>
      <c r="BC9" s="133">
        <v>1416.1199059999999</v>
      </c>
      <c r="BD9" s="133">
        <v>1460.3682590000001</v>
      </c>
      <c r="BE9" s="133">
        <v>1727.5050570000001</v>
      </c>
      <c r="BF9" s="133">
        <v>1928.509182</v>
      </c>
      <c r="BG9" s="133">
        <v>2284.6102689999998</v>
      </c>
      <c r="BH9" s="133">
        <v>2390.7182790000002</v>
      </c>
      <c r="BI9" s="133">
        <v>2078.6472899999999</v>
      </c>
      <c r="BJ9" s="133">
        <v>2024.4461839999999</v>
      </c>
      <c r="BK9" s="149">
        <f t="shared" si="0"/>
        <v>23149.922023000003</v>
      </c>
      <c r="BL9" s="149">
        <f t="shared" si="1"/>
        <v>22050.961206</v>
      </c>
      <c r="BM9" s="149">
        <f t="shared" si="2"/>
        <v>21820.595135</v>
      </c>
      <c r="BN9" s="149">
        <f t="shared" si="3"/>
        <v>21539.76539</v>
      </c>
      <c r="BO9" s="149">
        <f t="shared" si="4"/>
        <v>21272.620704000001</v>
      </c>
    </row>
    <row r="10" spans="2:67">
      <c r="B10" s="16"/>
      <c r="C10" s="17"/>
      <c r="D10" s="17"/>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8"/>
    </row>
    <row r="11" spans="2:67">
      <c r="B11" s="16"/>
      <c r="C11" s="19">
        <v>38443</v>
      </c>
      <c r="D11" s="19">
        <v>38473</v>
      </c>
      <c r="E11" s="19">
        <v>38504</v>
      </c>
      <c r="F11" s="19">
        <v>38534</v>
      </c>
      <c r="G11" s="19">
        <v>38565</v>
      </c>
      <c r="H11" s="19">
        <v>38596</v>
      </c>
      <c r="I11" s="19">
        <v>38626</v>
      </c>
      <c r="J11" s="19">
        <v>38657</v>
      </c>
      <c r="K11" s="19">
        <v>38687</v>
      </c>
      <c r="L11" s="19">
        <v>38718</v>
      </c>
      <c r="M11" s="19">
        <v>38749</v>
      </c>
      <c r="N11" s="19">
        <v>38777</v>
      </c>
      <c r="O11" s="19">
        <v>38808</v>
      </c>
      <c r="P11" s="19">
        <v>38838</v>
      </c>
      <c r="Q11" s="19">
        <v>38869</v>
      </c>
      <c r="R11" s="19">
        <v>38899</v>
      </c>
      <c r="S11" s="19">
        <v>38930</v>
      </c>
      <c r="T11" s="19">
        <v>38961</v>
      </c>
      <c r="U11" s="19">
        <v>38991</v>
      </c>
      <c r="V11" s="19">
        <v>39022</v>
      </c>
      <c r="W11" s="19">
        <v>39052</v>
      </c>
      <c r="X11" s="19">
        <v>39083</v>
      </c>
      <c r="Y11" s="19">
        <v>39114</v>
      </c>
      <c r="Z11" s="19">
        <v>39142</v>
      </c>
      <c r="AA11" s="19">
        <v>39173</v>
      </c>
      <c r="AB11" s="19">
        <v>39203</v>
      </c>
      <c r="AC11" s="19">
        <v>39234</v>
      </c>
      <c r="AD11" s="19">
        <v>39264</v>
      </c>
      <c r="AE11" s="19">
        <v>39295</v>
      </c>
      <c r="AF11" s="19">
        <v>39326</v>
      </c>
      <c r="AG11" s="19">
        <v>39356</v>
      </c>
      <c r="AH11" s="19">
        <v>39387</v>
      </c>
      <c r="AI11" s="19">
        <v>39417</v>
      </c>
      <c r="AJ11" s="19">
        <v>39448</v>
      </c>
      <c r="AK11" s="19">
        <v>39479</v>
      </c>
      <c r="AL11" s="19">
        <v>39508</v>
      </c>
      <c r="AM11" s="19">
        <v>39539</v>
      </c>
      <c r="AN11" s="19">
        <v>39569</v>
      </c>
      <c r="AO11" s="19">
        <v>39600</v>
      </c>
      <c r="AP11" s="19">
        <v>39630</v>
      </c>
      <c r="AQ11" s="19">
        <v>39661</v>
      </c>
      <c r="AR11" s="19">
        <v>39692</v>
      </c>
      <c r="AS11" s="19">
        <v>39722</v>
      </c>
      <c r="AT11" s="19">
        <v>39753</v>
      </c>
      <c r="AU11" s="19">
        <v>39783</v>
      </c>
      <c r="AV11" s="19">
        <v>39814</v>
      </c>
      <c r="AW11" s="19">
        <v>39845</v>
      </c>
      <c r="AX11" s="19">
        <v>39873</v>
      </c>
      <c r="AY11" s="19">
        <v>39904</v>
      </c>
      <c r="AZ11" s="19">
        <v>39934</v>
      </c>
      <c r="BA11" s="19">
        <v>39965</v>
      </c>
      <c r="BB11" s="19">
        <v>39995</v>
      </c>
      <c r="BC11" s="19">
        <v>40026</v>
      </c>
      <c r="BD11" s="19">
        <v>40057</v>
      </c>
      <c r="BE11" s="19">
        <v>40087</v>
      </c>
      <c r="BF11" s="19">
        <v>40118</v>
      </c>
      <c r="BG11" s="19">
        <v>40148</v>
      </c>
      <c r="BH11" s="19">
        <v>40179</v>
      </c>
      <c r="BI11" s="19">
        <v>40210</v>
      </c>
      <c r="BJ11" s="20">
        <v>40238</v>
      </c>
    </row>
    <row r="12" spans="2:67">
      <c r="B12" s="21" t="s">
        <v>24</v>
      </c>
      <c r="C12" s="22">
        <f>SUM(C9,C14)</f>
        <v>2955.0809416574871</v>
      </c>
      <c r="D12" s="22">
        <f t="shared" ref="D12:BJ12" si="5">SUM(D9,D14)</f>
        <v>2868.8943914574857</v>
      </c>
      <c r="E12" s="22">
        <f t="shared" si="5"/>
        <v>2655.8005987574852</v>
      </c>
      <c r="F12" s="22">
        <f t="shared" si="5"/>
        <v>2707.836265357485</v>
      </c>
      <c r="G12" s="22">
        <f t="shared" si="5"/>
        <v>2693.0670365574861</v>
      </c>
      <c r="H12" s="22">
        <f t="shared" si="5"/>
        <v>2714.6095525574865</v>
      </c>
      <c r="I12" s="22">
        <f t="shared" si="5"/>
        <v>3027.3461567574859</v>
      </c>
      <c r="J12" s="22">
        <f t="shared" si="5"/>
        <v>3457.778057357486</v>
      </c>
      <c r="K12" s="22">
        <f t="shared" si="5"/>
        <v>3652.7334971574869</v>
      </c>
      <c r="L12" s="22">
        <f t="shared" si="5"/>
        <v>3698.3517641574858</v>
      </c>
      <c r="M12" s="22">
        <f t="shared" si="5"/>
        <v>3365.0668475574867</v>
      </c>
      <c r="N12" s="22">
        <f t="shared" si="5"/>
        <v>3611.3048859574874</v>
      </c>
      <c r="O12" s="22">
        <f t="shared" si="5"/>
        <v>2923.1292442052359</v>
      </c>
      <c r="P12" s="22">
        <f t="shared" si="5"/>
        <v>2766.1318837052359</v>
      </c>
      <c r="Q12" s="22">
        <f t="shared" si="5"/>
        <v>2651.9892650052361</v>
      </c>
      <c r="R12" s="22">
        <f t="shared" si="5"/>
        <v>2721.6559902052368</v>
      </c>
      <c r="S12" s="22">
        <f t="shared" si="5"/>
        <v>2688.0582571052355</v>
      </c>
      <c r="T12" s="22">
        <f t="shared" si="5"/>
        <v>2692.9853385052361</v>
      </c>
      <c r="U12" s="22">
        <f t="shared" si="5"/>
        <v>3035.5010276052358</v>
      </c>
      <c r="V12" s="22">
        <f t="shared" si="5"/>
        <v>3306.4366337052365</v>
      </c>
      <c r="W12" s="22">
        <f t="shared" si="5"/>
        <v>3481.4774019052361</v>
      </c>
      <c r="X12" s="22">
        <f t="shared" si="5"/>
        <v>3488.1646390052369</v>
      </c>
      <c r="Y12" s="22">
        <f t="shared" si="5"/>
        <v>3145.7206040052361</v>
      </c>
      <c r="Z12" s="22">
        <f t="shared" si="5"/>
        <v>3266.1249030052354</v>
      </c>
      <c r="AA12" s="22">
        <f t="shared" si="5"/>
        <v>2809.8959603867261</v>
      </c>
      <c r="AB12" s="22">
        <f t="shared" si="5"/>
        <v>2751.1999290867252</v>
      </c>
      <c r="AC12" s="22">
        <f t="shared" si="5"/>
        <v>2567.8460213867256</v>
      </c>
      <c r="AD12" s="22">
        <f t="shared" si="5"/>
        <v>2639.5074338867262</v>
      </c>
      <c r="AE12" s="22">
        <f t="shared" si="5"/>
        <v>2622.2553096867264</v>
      </c>
      <c r="AF12" s="22">
        <f t="shared" si="5"/>
        <v>2694.9013590867262</v>
      </c>
      <c r="AG12" s="22">
        <f t="shared" si="5"/>
        <v>2979.3381324867269</v>
      </c>
      <c r="AH12" s="22">
        <f t="shared" si="5"/>
        <v>3319.1272035867269</v>
      </c>
      <c r="AI12" s="22">
        <f t="shared" si="5"/>
        <v>3443.635081086727</v>
      </c>
      <c r="AJ12" s="22">
        <f t="shared" si="5"/>
        <v>3482.4227588867243</v>
      </c>
      <c r="AK12" s="22">
        <f t="shared" si="5"/>
        <v>3219.0603009867259</v>
      </c>
      <c r="AL12" s="22">
        <f t="shared" si="5"/>
        <v>3354.6277888867266</v>
      </c>
      <c r="AM12" s="22">
        <f t="shared" si="5"/>
        <v>2951.2721101075208</v>
      </c>
      <c r="AN12" s="22">
        <f t="shared" si="5"/>
        <v>2671.8762893075218</v>
      </c>
      <c r="AO12" s="22">
        <f t="shared" si="5"/>
        <v>2507.7078498075216</v>
      </c>
      <c r="AP12" s="22">
        <f t="shared" si="5"/>
        <v>2620.5712370075221</v>
      </c>
      <c r="AQ12" s="22">
        <f t="shared" si="5"/>
        <v>2548.7031964075209</v>
      </c>
      <c r="AR12" s="22">
        <f t="shared" si="5"/>
        <v>2631.1193439075209</v>
      </c>
      <c r="AS12" s="22">
        <f t="shared" si="5"/>
        <v>2967.9389460075199</v>
      </c>
      <c r="AT12" s="22">
        <f t="shared" si="5"/>
        <v>3227.8746776075209</v>
      </c>
      <c r="AU12" s="22">
        <f t="shared" si="5"/>
        <v>3464.5596699075209</v>
      </c>
      <c r="AV12" s="22">
        <f t="shared" si="5"/>
        <v>3546.1194162075226</v>
      </c>
      <c r="AW12" s="22">
        <f t="shared" si="5"/>
        <v>3094.191666707522</v>
      </c>
      <c r="AX12" s="22">
        <f t="shared" si="5"/>
        <v>3123.9033561075212</v>
      </c>
      <c r="AY12" s="22">
        <f t="shared" si="5"/>
        <v>2671.3656895350628</v>
      </c>
      <c r="AZ12" s="22">
        <f t="shared" si="5"/>
        <v>2587.8399836350623</v>
      </c>
      <c r="BA12" s="22">
        <f t="shared" si="5"/>
        <v>2496.0349011350618</v>
      </c>
      <c r="BB12" s="22">
        <f t="shared" si="5"/>
        <v>2560.8797849705456</v>
      </c>
      <c r="BC12" s="22">
        <f t="shared" si="5"/>
        <v>2529.7150006350621</v>
      </c>
      <c r="BD12" s="22">
        <f t="shared" si="5"/>
        <v>2573.0210441350623</v>
      </c>
      <c r="BE12" s="22">
        <f t="shared" si="5"/>
        <v>2883.5399310157072</v>
      </c>
      <c r="BF12" s="22">
        <f t="shared" si="5"/>
        <v>3074.8169939350623</v>
      </c>
      <c r="BG12" s="22">
        <f t="shared" si="5"/>
        <v>3439.7421659157071</v>
      </c>
      <c r="BH12" s="22">
        <f t="shared" si="5"/>
        <v>3610.7346014350619</v>
      </c>
      <c r="BI12" s="22">
        <f t="shared" si="5"/>
        <v>3198.4624134350615</v>
      </c>
      <c r="BJ12" s="22">
        <f t="shared" si="5"/>
        <v>3234.9966071769968</v>
      </c>
      <c r="BK12" s="149">
        <f t="shared" ref="BK12:BK14" si="6">SUM(C12:N12)</f>
        <v>37407.869995289831</v>
      </c>
      <c r="BL12" s="149">
        <f t="shared" ref="BL12:BL14" si="7">SUM(O12:Z12)</f>
        <v>36167.375187962833</v>
      </c>
      <c r="BM12" s="149">
        <f t="shared" ref="BM12:BM14" si="8">SUM(AA12:AL12)</f>
        <v>35883.817279440715</v>
      </c>
      <c r="BN12" s="149">
        <f t="shared" ref="BN12:BN14" si="9">SUM(AM12:AX12)</f>
        <v>35355.837759090253</v>
      </c>
      <c r="BO12" s="149">
        <f t="shared" ref="BO12:BO14" si="10">SUM(AY12:BJ12)</f>
        <v>34861.149116959452</v>
      </c>
    </row>
    <row r="13" spans="2:67">
      <c r="B13" s="21" t="s">
        <v>121</v>
      </c>
      <c r="C13" s="132">
        <v>3122.3092489999995</v>
      </c>
      <c r="D13" s="132">
        <v>2990.5631194000002</v>
      </c>
      <c r="E13" s="132">
        <v>2810.0891520999999</v>
      </c>
      <c r="F13" s="132">
        <v>2846.5921394000002</v>
      </c>
      <c r="G13" s="132">
        <v>2835.5813912000003</v>
      </c>
      <c r="H13" s="132">
        <v>2883.0859816000002</v>
      </c>
      <c r="I13" s="132">
        <v>3134.1622641000004</v>
      </c>
      <c r="J13" s="132">
        <v>3540.4492996999998</v>
      </c>
      <c r="K13" s="132">
        <v>3813.7257915000009</v>
      </c>
      <c r="L13" s="132">
        <v>3916.8940269999998</v>
      </c>
      <c r="M13" s="132">
        <v>3520.4580089999999</v>
      </c>
      <c r="N13" s="132">
        <v>3772.0494610000001</v>
      </c>
      <c r="O13" s="132">
        <v>3076.0505119999998</v>
      </c>
      <c r="P13" s="132">
        <v>2951.3719999999998</v>
      </c>
      <c r="Q13" s="132">
        <v>2762.15</v>
      </c>
      <c r="R13" s="132">
        <v>2890.43</v>
      </c>
      <c r="S13" s="132">
        <v>2821.3169999999996</v>
      </c>
      <c r="T13" s="132">
        <v>2845.6329999999998</v>
      </c>
      <c r="U13" s="132">
        <v>3114.2548790000001</v>
      </c>
      <c r="V13" s="132">
        <v>3434.9749999999999</v>
      </c>
      <c r="W13" s="132">
        <v>3645.7231080000001</v>
      </c>
      <c r="X13" s="132">
        <v>3714.5337362999994</v>
      </c>
      <c r="Y13" s="132">
        <v>3335.1077368000001</v>
      </c>
      <c r="Z13" s="132">
        <v>3443.5833747999991</v>
      </c>
      <c r="AA13" s="132">
        <v>2880.4394453</v>
      </c>
      <c r="AB13" s="132">
        <v>2943.6508062999997</v>
      </c>
      <c r="AC13" s="132">
        <v>2764.0415149999999</v>
      </c>
      <c r="AD13" s="132">
        <v>2826.9680587000007</v>
      </c>
      <c r="AE13" s="132">
        <v>2829.3455558999999</v>
      </c>
      <c r="AF13" s="132">
        <v>2849.3087384999994</v>
      </c>
      <c r="AG13" s="132">
        <v>3246.4436744</v>
      </c>
      <c r="AH13" s="132">
        <v>3490.0554756000001</v>
      </c>
      <c r="AI13" s="132">
        <v>3710.8026069000007</v>
      </c>
      <c r="AJ13" s="132">
        <v>3740.1276783999997</v>
      </c>
      <c r="AK13" s="132">
        <v>3437.6862433000001</v>
      </c>
      <c r="AL13" s="132">
        <v>3522.3568019999998</v>
      </c>
      <c r="AM13" s="132">
        <v>3169.1830406000004</v>
      </c>
      <c r="AN13" s="132">
        <v>2890.8489803999996</v>
      </c>
      <c r="AO13" s="132">
        <v>2735.9554731000003</v>
      </c>
      <c r="AP13" s="132">
        <v>2856.5910848999997</v>
      </c>
      <c r="AQ13" s="132">
        <v>2777.3800307000001</v>
      </c>
      <c r="AR13" s="132">
        <v>2851.5551471000003</v>
      </c>
      <c r="AS13" s="132">
        <v>3206.1696869000002</v>
      </c>
      <c r="AT13" s="132">
        <v>3402.1834403999987</v>
      </c>
      <c r="AU13" s="132">
        <v>3670.3576191000002</v>
      </c>
      <c r="AV13" s="132">
        <v>3790.0457317</v>
      </c>
      <c r="AW13" s="132">
        <v>3316.7138920000007</v>
      </c>
      <c r="AX13" s="132">
        <v>3309.5603665000008</v>
      </c>
      <c r="AY13" s="133">
        <v>2845.3899486999999</v>
      </c>
      <c r="AZ13" s="133">
        <v>2767.9832853999997</v>
      </c>
      <c r="BA13" s="133">
        <v>2678.8482660999998</v>
      </c>
      <c r="BB13" s="133">
        <v>2742.205698735484</v>
      </c>
      <c r="BC13" s="133">
        <v>2721.9650747999995</v>
      </c>
      <c r="BD13" s="133">
        <v>2748.8283032000004</v>
      </c>
      <c r="BE13" s="133">
        <v>3057.9743706806448</v>
      </c>
      <c r="BF13" s="133">
        <v>3242.1911484000007</v>
      </c>
      <c r="BG13" s="133">
        <v>3653.8646341806457</v>
      </c>
      <c r="BH13" s="133">
        <v>3879.3553271999999</v>
      </c>
      <c r="BI13" s="133">
        <v>3431.7697868999999</v>
      </c>
      <c r="BJ13" s="133">
        <v>3454.1028969419353</v>
      </c>
      <c r="BK13" s="149">
        <f t="shared" si="6"/>
        <v>39185.959884999997</v>
      </c>
      <c r="BL13" s="149">
        <f t="shared" si="7"/>
        <v>38035.13034689999</v>
      </c>
      <c r="BM13" s="149">
        <f t="shared" si="8"/>
        <v>38241.226600300004</v>
      </c>
      <c r="BN13" s="149">
        <f t="shared" si="9"/>
        <v>37976.544493400004</v>
      </c>
      <c r="BO13" s="149">
        <f t="shared" si="10"/>
        <v>37224.478741238709</v>
      </c>
    </row>
    <row r="14" spans="2:67">
      <c r="B14" s="21" t="s">
        <v>25</v>
      </c>
      <c r="C14" s="132">
        <v>1158.2360216574871</v>
      </c>
      <c r="D14" s="132">
        <v>1173.0157294574856</v>
      </c>
      <c r="E14" s="132">
        <v>1166.0983177574851</v>
      </c>
      <c r="F14" s="132">
        <v>1171.8266633574849</v>
      </c>
      <c r="G14" s="132">
        <v>1166.3483345574862</v>
      </c>
      <c r="H14" s="132">
        <v>1173.7695935574866</v>
      </c>
      <c r="I14" s="132">
        <v>1199.777498757486</v>
      </c>
      <c r="J14" s="132">
        <v>1222.6246823574861</v>
      </c>
      <c r="K14" s="132">
        <v>1177.4892361574871</v>
      </c>
      <c r="L14" s="132">
        <v>1245.2374481574857</v>
      </c>
      <c r="M14" s="132">
        <v>1139.2757195574868</v>
      </c>
      <c r="N14" s="132">
        <v>1264.2487269574872</v>
      </c>
      <c r="O14" s="132">
        <v>1111.6320702052358</v>
      </c>
      <c r="P14" s="132">
        <v>1164.1797547052358</v>
      </c>
      <c r="Q14" s="132">
        <v>1151.4000640052361</v>
      </c>
      <c r="R14" s="132">
        <v>1216.9199922052367</v>
      </c>
      <c r="S14" s="132">
        <v>1163.2935151052354</v>
      </c>
      <c r="T14" s="132">
        <v>1170.5358155052361</v>
      </c>
      <c r="U14" s="132">
        <v>1202.5517196052358</v>
      </c>
      <c r="V14" s="132">
        <v>1211.0343597052365</v>
      </c>
      <c r="W14" s="132">
        <v>1159.4165949052363</v>
      </c>
      <c r="X14" s="132">
        <v>1224.3078640052368</v>
      </c>
      <c r="Y14" s="132">
        <v>1121.3630380052361</v>
      </c>
      <c r="Z14" s="132">
        <v>1219.7791940052355</v>
      </c>
      <c r="AA14" s="132">
        <v>1108.6661873867261</v>
      </c>
      <c r="AB14" s="132">
        <v>1155.2838760867253</v>
      </c>
      <c r="AC14" s="132">
        <v>1133.4438173867256</v>
      </c>
      <c r="AD14" s="132">
        <v>1161.7972138867262</v>
      </c>
      <c r="AE14" s="132">
        <v>1167.2522686867264</v>
      </c>
      <c r="AF14" s="132">
        <v>1153.7659790867262</v>
      </c>
      <c r="AG14" s="132">
        <v>1225.0307514867268</v>
      </c>
      <c r="AH14" s="132">
        <v>1205.6289375867268</v>
      </c>
      <c r="AI14" s="132">
        <v>1160.1131530867269</v>
      </c>
      <c r="AJ14" s="132">
        <v>1239.7644758867241</v>
      </c>
      <c r="AK14" s="132">
        <v>1161.8063289867259</v>
      </c>
      <c r="AL14" s="132">
        <v>1190.6691548867266</v>
      </c>
      <c r="AM14" s="132">
        <v>1163.0318651075208</v>
      </c>
      <c r="AN14" s="132">
        <v>1149.8066063075219</v>
      </c>
      <c r="AO14" s="132">
        <v>1119.6799718075215</v>
      </c>
      <c r="AP14" s="132">
        <v>1189.619668007522</v>
      </c>
      <c r="AQ14" s="132">
        <v>1129.6495924075209</v>
      </c>
      <c r="AR14" s="132">
        <v>1139.098490907521</v>
      </c>
      <c r="AS14" s="132">
        <v>1186.3200080075198</v>
      </c>
      <c r="AT14" s="132">
        <v>1167.6113626075207</v>
      </c>
      <c r="AU14" s="132">
        <v>1150.8276309075209</v>
      </c>
      <c r="AV14" s="132">
        <v>1191.4328742075227</v>
      </c>
      <c r="AW14" s="132">
        <v>1078.1429107075221</v>
      </c>
      <c r="AX14" s="132">
        <v>1150.8513881075212</v>
      </c>
      <c r="AY14" s="133">
        <v>1059.1815475350627</v>
      </c>
      <c r="AZ14" s="133">
        <v>1074.9431296350622</v>
      </c>
      <c r="BA14" s="133">
        <v>1092.7511511350617</v>
      </c>
      <c r="BB14" s="133">
        <v>1127.5482529705457</v>
      </c>
      <c r="BC14" s="133">
        <v>1113.5950946350622</v>
      </c>
      <c r="BD14" s="133">
        <v>1112.6527851350622</v>
      </c>
      <c r="BE14" s="133">
        <v>1156.0348740157071</v>
      </c>
      <c r="BF14" s="133">
        <v>1146.3078119350623</v>
      </c>
      <c r="BG14" s="133">
        <v>1155.1318969157073</v>
      </c>
      <c r="BH14" s="133">
        <v>1220.0163224350617</v>
      </c>
      <c r="BI14" s="133">
        <v>1119.8151234350617</v>
      </c>
      <c r="BJ14" s="133">
        <v>1210.5504231769969</v>
      </c>
      <c r="BK14" s="149">
        <f t="shared" si="6"/>
        <v>14257.947972289834</v>
      </c>
      <c r="BL14" s="149">
        <f t="shared" si="7"/>
        <v>14116.413981962834</v>
      </c>
      <c r="BM14" s="149">
        <f t="shared" si="8"/>
        <v>14063.222144440711</v>
      </c>
      <c r="BN14" s="149">
        <f t="shared" si="9"/>
        <v>13816.072369090256</v>
      </c>
      <c r="BO14" s="149">
        <f t="shared" si="10"/>
        <v>13588.528412959453</v>
      </c>
    </row>
    <row r="16" spans="2:67">
      <c r="B16" s="11" t="s">
        <v>96</v>
      </c>
    </row>
    <row r="17" spans="2:3">
      <c r="B17" s="11" t="s">
        <v>26</v>
      </c>
    </row>
    <row r="18" spans="2:3">
      <c r="B18" s="11" t="s">
        <v>15</v>
      </c>
    </row>
    <row r="19" spans="2:3">
      <c r="C19" s="23"/>
    </row>
    <row r="20" spans="2:3">
      <c r="C20" s="24"/>
    </row>
    <row r="21" spans="2:3">
      <c r="C21" s="23"/>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sheetPr>
    <tabColor theme="0"/>
  </sheetPr>
  <dimension ref="B2:BO19"/>
  <sheetViews>
    <sheetView zoomScaleNormal="100" workbookViewId="0">
      <pane xSplit="2" ySplit="2" topLeftCell="BC3" activePane="bottomRight" state="frozen"/>
      <selection pane="topRight"/>
      <selection pane="bottomLeft"/>
      <selection pane="bottomRight" activeCell="BG19" sqref="BG19"/>
    </sheetView>
  </sheetViews>
  <sheetFormatPr defaultRowHeight="12.75"/>
  <cols>
    <col min="1" max="1" width="4.5" style="25" customWidth="1"/>
    <col min="2" max="2" width="21.5" style="25" customWidth="1"/>
    <col min="3" max="16384" width="9" style="25"/>
  </cols>
  <sheetData>
    <row r="2" spans="2:67">
      <c r="B2" s="12" t="s">
        <v>16</v>
      </c>
      <c r="C2" s="13">
        <v>38443</v>
      </c>
      <c r="D2" s="13">
        <v>38473</v>
      </c>
      <c r="E2" s="13">
        <v>38504</v>
      </c>
      <c r="F2" s="13">
        <v>38534</v>
      </c>
      <c r="G2" s="13">
        <v>38565</v>
      </c>
      <c r="H2" s="13">
        <v>38596</v>
      </c>
      <c r="I2" s="13">
        <v>38626</v>
      </c>
      <c r="J2" s="13">
        <v>38657</v>
      </c>
      <c r="K2" s="13">
        <v>38687</v>
      </c>
      <c r="L2" s="13">
        <v>38718</v>
      </c>
      <c r="M2" s="13">
        <v>38749</v>
      </c>
      <c r="N2" s="13">
        <v>38777</v>
      </c>
      <c r="O2" s="13">
        <v>38808</v>
      </c>
      <c r="P2" s="13">
        <v>38838</v>
      </c>
      <c r="Q2" s="13">
        <v>38869</v>
      </c>
      <c r="R2" s="13">
        <v>38899</v>
      </c>
      <c r="S2" s="13">
        <v>38930</v>
      </c>
      <c r="T2" s="13">
        <v>38961</v>
      </c>
      <c r="U2" s="13">
        <v>38991</v>
      </c>
      <c r="V2" s="13">
        <v>39022</v>
      </c>
      <c r="W2" s="13">
        <v>39052</v>
      </c>
      <c r="X2" s="13">
        <v>39083</v>
      </c>
      <c r="Y2" s="13">
        <v>39114</v>
      </c>
      <c r="Z2" s="13">
        <v>39142</v>
      </c>
      <c r="AA2" s="13">
        <v>39173</v>
      </c>
      <c r="AB2" s="13">
        <v>39203</v>
      </c>
      <c r="AC2" s="13">
        <v>39234</v>
      </c>
      <c r="AD2" s="13">
        <v>39264</v>
      </c>
      <c r="AE2" s="13">
        <v>39295</v>
      </c>
      <c r="AF2" s="13">
        <v>39326</v>
      </c>
      <c r="AG2" s="13">
        <v>39356</v>
      </c>
      <c r="AH2" s="13">
        <v>39387</v>
      </c>
      <c r="AI2" s="13">
        <v>39417</v>
      </c>
      <c r="AJ2" s="13">
        <v>39448</v>
      </c>
      <c r="AK2" s="13">
        <v>39479</v>
      </c>
      <c r="AL2" s="13">
        <v>39508</v>
      </c>
      <c r="AM2" s="13">
        <v>39539</v>
      </c>
      <c r="AN2" s="13">
        <v>39569</v>
      </c>
      <c r="AO2" s="13">
        <v>39600</v>
      </c>
      <c r="AP2" s="13">
        <v>39630</v>
      </c>
      <c r="AQ2" s="13">
        <v>39661</v>
      </c>
      <c r="AR2" s="13">
        <v>39692</v>
      </c>
      <c r="AS2" s="13">
        <v>39722</v>
      </c>
      <c r="AT2" s="13">
        <v>39753</v>
      </c>
      <c r="AU2" s="13">
        <v>39783</v>
      </c>
      <c r="AV2" s="13">
        <v>39814</v>
      </c>
      <c r="AW2" s="13">
        <v>39845</v>
      </c>
      <c r="AX2" s="13">
        <v>39873</v>
      </c>
      <c r="AY2" s="13">
        <v>39904</v>
      </c>
      <c r="AZ2" s="13">
        <v>39934</v>
      </c>
      <c r="BA2" s="13">
        <v>39965</v>
      </c>
      <c r="BB2" s="13">
        <v>39995</v>
      </c>
      <c r="BC2" s="13">
        <v>40026</v>
      </c>
      <c r="BD2" s="13">
        <v>40057</v>
      </c>
      <c r="BE2" s="13">
        <v>40087</v>
      </c>
      <c r="BF2" s="13">
        <v>40118</v>
      </c>
      <c r="BG2" s="13">
        <v>40148</v>
      </c>
      <c r="BH2" s="13">
        <v>40179</v>
      </c>
      <c r="BI2" s="13">
        <v>40210</v>
      </c>
      <c r="BJ2" s="14">
        <v>40238</v>
      </c>
      <c r="BK2" s="25" t="s">
        <v>136</v>
      </c>
      <c r="BL2" s="25" t="s">
        <v>137</v>
      </c>
      <c r="BM2" s="25" t="s">
        <v>138</v>
      </c>
      <c r="BN2" s="25" t="s">
        <v>139</v>
      </c>
      <c r="BO2" s="25" t="s">
        <v>140</v>
      </c>
    </row>
    <row r="3" spans="2:67">
      <c r="B3" s="15" t="s">
        <v>17</v>
      </c>
      <c r="C3" s="132">
        <v>1781.9425940000001</v>
      </c>
      <c r="D3" s="132">
        <v>1668.7090579999999</v>
      </c>
      <c r="E3" s="132">
        <v>1459.1246160000001</v>
      </c>
      <c r="F3" s="132">
        <v>1506.066071</v>
      </c>
      <c r="G3" s="132">
        <v>1506.4440059999999</v>
      </c>
      <c r="H3" s="132">
        <v>1534.8603009999999</v>
      </c>
      <c r="I3" s="132">
        <v>1867.0951259999999</v>
      </c>
      <c r="J3" s="132">
        <v>2313.3002750000001</v>
      </c>
      <c r="K3" s="132">
        <v>2560.2801760000002</v>
      </c>
      <c r="L3" s="132">
        <v>2521.0657679999999</v>
      </c>
      <c r="M3" s="132">
        <v>2267.057495</v>
      </c>
      <c r="N3" s="132">
        <v>2371.2108039999998</v>
      </c>
      <c r="O3" s="132">
        <v>1807.0638690000001</v>
      </c>
      <c r="P3" s="132">
        <v>1580.3650090000001</v>
      </c>
      <c r="Q3" s="132">
        <v>1479.993907</v>
      </c>
      <c r="R3" s="132">
        <v>1495.5944959999999</v>
      </c>
      <c r="S3" s="132">
        <v>1521.999235</v>
      </c>
      <c r="T3" s="132">
        <v>1535.981538</v>
      </c>
      <c r="U3" s="132">
        <v>1870.8417930000001</v>
      </c>
      <c r="V3" s="132">
        <v>2161.80249</v>
      </c>
      <c r="W3" s="132">
        <v>2381.5651590000002</v>
      </c>
      <c r="X3" s="132">
        <v>2307.9436249999999</v>
      </c>
      <c r="Y3" s="132">
        <v>2059.4467970000001</v>
      </c>
      <c r="Z3" s="132">
        <v>2085.779129</v>
      </c>
      <c r="AA3" s="132">
        <v>1728.2525290000001</v>
      </c>
      <c r="AB3" s="132">
        <v>1594.5803940000001</v>
      </c>
      <c r="AC3" s="132">
        <v>1422.890238</v>
      </c>
      <c r="AD3" s="132">
        <v>1471.751215</v>
      </c>
      <c r="AE3" s="132">
        <v>1458.0962890000001</v>
      </c>
      <c r="AF3" s="132">
        <v>1535.4936439999999</v>
      </c>
      <c r="AG3" s="132">
        <v>1817.2253679999999</v>
      </c>
      <c r="AH3" s="132">
        <v>2221.706385</v>
      </c>
      <c r="AI3" s="132">
        <v>2400.4730119999999</v>
      </c>
      <c r="AJ3" s="132">
        <v>2340.3961129999998</v>
      </c>
      <c r="AK3" s="132">
        <v>2128.5432529999998</v>
      </c>
      <c r="AL3" s="132">
        <v>2236.184859</v>
      </c>
      <c r="AM3" s="132">
        <v>1835.4403400000001</v>
      </c>
      <c r="AN3" s="132">
        <v>1543.736441</v>
      </c>
      <c r="AO3" s="132">
        <v>1417.3953750000001</v>
      </c>
      <c r="AP3" s="132">
        <v>1466.5849700000001</v>
      </c>
      <c r="AQ3" s="132">
        <v>1453.985991</v>
      </c>
      <c r="AR3" s="132">
        <v>1554.2984839999999</v>
      </c>
      <c r="AS3" s="132">
        <v>1881.0832620000001</v>
      </c>
      <c r="AT3" s="132">
        <v>2216.1532229999998</v>
      </c>
      <c r="AU3" s="132">
        <v>2498.8560699999998</v>
      </c>
      <c r="AV3" s="132">
        <v>2532.6313289999998</v>
      </c>
      <c r="AW3" s="132">
        <v>2139.3595930000001</v>
      </c>
      <c r="AX3" s="132">
        <v>2064.1113970000001</v>
      </c>
      <c r="AY3" s="133">
        <v>1662.1339049999999</v>
      </c>
      <c r="AZ3" s="133">
        <v>1531.7449529999999</v>
      </c>
      <c r="BA3" s="133">
        <v>1405.392687</v>
      </c>
      <c r="BB3" s="133">
        <v>1437.0557429999999</v>
      </c>
      <c r="BC3" s="133">
        <v>1427.293801</v>
      </c>
      <c r="BD3" s="133">
        <v>1488.6597690000001</v>
      </c>
      <c r="BE3" s="133">
        <v>1788.9316329999999</v>
      </c>
      <c r="BF3" s="133">
        <v>2025.6253360000001</v>
      </c>
      <c r="BG3" s="133">
        <v>2399.6943860000001</v>
      </c>
      <c r="BH3" s="133">
        <v>2495.511579</v>
      </c>
      <c r="BI3" s="133">
        <v>2153.935336</v>
      </c>
      <c r="BJ3" s="133">
        <v>2074.6944109999999</v>
      </c>
      <c r="BK3" s="150">
        <f>SUM(C3:N3)</f>
        <v>23357.156289999999</v>
      </c>
      <c r="BL3" s="150">
        <f>SUM(O3:Z3)</f>
        <v>22288.377046999998</v>
      </c>
      <c r="BM3" s="150">
        <f>SUM(AA3:AL3)</f>
        <v>22355.593299</v>
      </c>
      <c r="BN3" s="150">
        <f>SUM(AM3:AX3)</f>
        <v>22603.636474999999</v>
      </c>
      <c r="BO3" s="150">
        <f>SUM(AY3:BJ3)</f>
        <v>21890.673538999996</v>
      </c>
    </row>
    <row r="4" spans="2:67">
      <c r="B4" s="15" t="s">
        <v>18</v>
      </c>
      <c r="C4" s="132">
        <v>1784.791624</v>
      </c>
      <c r="D4" s="132">
        <v>1676.5626480000001</v>
      </c>
      <c r="E4" s="132">
        <v>1470.6841999999999</v>
      </c>
      <c r="F4" s="132">
        <v>1519.9780559999999</v>
      </c>
      <c r="G4" s="132">
        <v>1518.135256</v>
      </c>
      <c r="H4" s="132">
        <v>1552.4919809999999</v>
      </c>
      <c r="I4" s="132">
        <v>1868.8139289999999</v>
      </c>
      <c r="J4" s="132">
        <v>2299.5451269999999</v>
      </c>
      <c r="K4" s="132">
        <v>2541.621576</v>
      </c>
      <c r="L4" s="132">
        <v>2501.0687440000002</v>
      </c>
      <c r="M4" s="132">
        <v>2255.7054419999999</v>
      </c>
      <c r="N4" s="132">
        <v>2363.799661</v>
      </c>
      <c r="O4" s="132">
        <v>1803.2600950000001</v>
      </c>
      <c r="P4" s="132">
        <v>1587.2548400000001</v>
      </c>
      <c r="Q4" s="132">
        <v>1490.445743</v>
      </c>
      <c r="R4" s="132">
        <v>1504.4721079999999</v>
      </c>
      <c r="S4" s="132">
        <v>1525.5690729999999</v>
      </c>
      <c r="T4" s="132">
        <v>1536.9386919999999</v>
      </c>
      <c r="U4" s="132">
        <v>1862.1441359999999</v>
      </c>
      <c r="V4" s="132">
        <v>2147.2688050000002</v>
      </c>
      <c r="W4" s="132">
        <v>2364.2255</v>
      </c>
      <c r="X4" s="132">
        <v>2295.1124239999999</v>
      </c>
      <c r="Y4" s="132">
        <v>2055.5586629999998</v>
      </c>
      <c r="Z4" s="132">
        <v>2080.324451</v>
      </c>
      <c r="AA4" s="132">
        <v>1722.3976359999999</v>
      </c>
      <c r="AB4" s="132">
        <v>1598.905195</v>
      </c>
      <c r="AC4" s="132">
        <v>1432.5471110000001</v>
      </c>
      <c r="AD4" s="132">
        <v>1486.8434460000001</v>
      </c>
      <c r="AE4" s="132">
        <v>1473.8204800000001</v>
      </c>
      <c r="AF4" s="132">
        <v>1546.489773</v>
      </c>
      <c r="AG4" s="132">
        <v>1827.660288</v>
      </c>
      <c r="AH4" s="132">
        <v>2223.4724390000001</v>
      </c>
      <c r="AI4" s="132">
        <v>2391.4916079999998</v>
      </c>
      <c r="AJ4" s="132">
        <v>2330.5126500000001</v>
      </c>
      <c r="AK4" s="132">
        <v>2122.4589999999998</v>
      </c>
      <c r="AL4" s="132">
        <v>2224.0556430000001</v>
      </c>
      <c r="AM4" s="132">
        <v>1829.479529</v>
      </c>
      <c r="AN4" s="132">
        <v>1549.1018469999999</v>
      </c>
      <c r="AO4" s="132">
        <v>1429.809399</v>
      </c>
      <c r="AP4" s="132">
        <v>1483.1524870000001</v>
      </c>
      <c r="AQ4" s="132">
        <v>1468.904738</v>
      </c>
      <c r="AR4" s="132">
        <v>1562.966279</v>
      </c>
      <c r="AS4" s="132">
        <v>1890.6911909999999</v>
      </c>
      <c r="AT4" s="132">
        <v>2203.1565270000001</v>
      </c>
      <c r="AU4" s="132">
        <v>2470.5582960000002</v>
      </c>
      <c r="AV4" s="132">
        <v>2497.7439680000002</v>
      </c>
      <c r="AW4" s="132">
        <v>2112.7284599999998</v>
      </c>
      <c r="AX4" s="132">
        <v>2046.22372</v>
      </c>
      <c r="AY4" s="133">
        <v>1656.438128</v>
      </c>
      <c r="AZ4" s="133">
        <v>1529.022457</v>
      </c>
      <c r="BA4" s="133">
        <v>1411.4270180000001</v>
      </c>
      <c r="BB4" s="133">
        <v>1446.85069</v>
      </c>
      <c r="BC4" s="133">
        <v>1437.5446549999999</v>
      </c>
      <c r="BD4" s="133">
        <v>1498.253682</v>
      </c>
      <c r="BE4" s="133">
        <v>1790.629085</v>
      </c>
      <c r="BF4" s="133">
        <v>2013.9281149999999</v>
      </c>
      <c r="BG4" s="133">
        <v>2378.196054</v>
      </c>
      <c r="BH4" s="133">
        <v>2478.5946779999999</v>
      </c>
      <c r="BI4" s="133">
        <v>2138.9931040000001</v>
      </c>
      <c r="BJ4" s="133">
        <v>2067.8128409999999</v>
      </c>
      <c r="BK4" s="150">
        <f t="shared" ref="BK4:BK9" si="0">SUM(C4:N4)</f>
        <v>23353.198243999996</v>
      </c>
      <c r="BL4" s="150">
        <f t="shared" ref="BL4:BL9" si="1">SUM(O4:Z4)</f>
        <v>22252.574529999998</v>
      </c>
      <c r="BM4" s="150">
        <f t="shared" ref="BM4:BM9" si="2">SUM(AA4:AL4)</f>
        <v>22380.655268999999</v>
      </c>
      <c r="BN4" s="150">
        <f t="shared" ref="BN4:BN9" si="3">SUM(AM4:AX4)</f>
        <v>22544.516441</v>
      </c>
      <c r="BO4" s="150">
        <f t="shared" ref="BO4:BO9" si="4">SUM(AY4:BJ4)</f>
        <v>21847.690507000003</v>
      </c>
    </row>
    <row r="5" spans="2:67">
      <c r="B5" s="15" t="s">
        <v>19</v>
      </c>
      <c r="C5" s="132">
        <v>1796.6665089999999</v>
      </c>
      <c r="D5" s="132">
        <v>1695.508889</v>
      </c>
      <c r="E5" s="132">
        <v>1487.042027</v>
      </c>
      <c r="F5" s="132">
        <v>1543.874679</v>
      </c>
      <c r="G5" s="132">
        <v>1539.0862480000001</v>
      </c>
      <c r="H5" s="132">
        <v>1554.0821699999999</v>
      </c>
      <c r="I5" s="132">
        <v>1847.135982</v>
      </c>
      <c r="J5" s="132">
        <v>2260.3294420000002</v>
      </c>
      <c r="K5" s="132">
        <v>2500.2286669999999</v>
      </c>
      <c r="L5" s="132">
        <v>2473.1466580000001</v>
      </c>
      <c r="M5" s="132">
        <v>2238.921902</v>
      </c>
      <c r="N5" s="132">
        <v>2355.7057300000001</v>
      </c>
      <c r="O5" s="132">
        <v>1813.64393</v>
      </c>
      <c r="P5" s="132">
        <v>1601.061465</v>
      </c>
      <c r="Q5" s="132">
        <v>1501.265353</v>
      </c>
      <c r="R5" s="132">
        <v>1510.405978</v>
      </c>
      <c r="S5" s="132">
        <v>1524.7624989999999</v>
      </c>
      <c r="T5" s="132">
        <v>1524.5500219999999</v>
      </c>
      <c r="U5" s="132">
        <v>1838.6342179999999</v>
      </c>
      <c r="V5" s="132">
        <v>2120.0930669999998</v>
      </c>
      <c r="W5" s="132">
        <v>2347.5802939999999</v>
      </c>
      <c r="X5" s="132">
        <v>2288.2452790000002</v>
      </c>
      <c r="Y5" s="132">
        <v>2044.5583240000001</v>
      </c>
      <c r="Z5" s="132">
        <v>2072.2503120000001</v>
      </c>
      <c r="AA5" s="132">
        <v>1725.4402520000001</v>
      </c>
      <c r="AB5" s="132">
        <v>1619.243982</v>
      </c>
      <c r="AC5" s="132">
        <v>1460.5008580000001</v>
      </c>
      <c r="AD5" s="132">
        <v>1513.6051600000001</v>
      </c>
      <c r="AE5" s="132">
        <v>1493.097673</v>
      </c>
      <c r="AF5" s="132">
        <v>1557.5499890000001</v>
      </c>
      <c r="AG5" s="132">
        <v>1823.804341</v>
      </c>
      <c r="AH5" s="132">
        <v>2204.398087</v>
      </c>
      <c r="AI5" s="132">
        <v>2368.1531380000001</v>
      </c>
      <c r="AJ5" s="132">
        <v>2307.4911659999998</v>
      </c>
      <c r="AK5" s="132">
        <v>2100.8166890000002</v>
      </c>
      <c r="AL5" s="132">
        <v>2210.1377630000002</v>
      </c>
      <c r="AM5" s="132">
        <v>1837.2641020000001</v>
      </c>
      <c r="AN5" s="132">
        <v>1572.0886009999999</v>
      </c>
      <c r="AO5" s="132">
        <v>1453.6388159999999</v>
      </c>
      <c r="AP5" s="132">
        <v>1503.7720119999999</v>
      </c>
      <c r="AQ5" s="132">
        <v>1480.11799</v>
      </c>
      <c r="AR5" s="132">
        <v>1559.185995</v>
      </c>
      <c r="AS5" s="132">
        <v>1869.9411560000001</v>
      </c>
      <c r="AT5" s="132">
        <v>2151.4957629999999</v>
      </c>
      <c r="AU5" s="132">
        <v>2403.2577930000002</v>
      </c>
      <c r="AV5" s="132">
        <v>2438.5291360000001</v>
      </c>
      <c r="AW5" s="132">
        <v>2082.9750869999998</v>
      </c>
      <c r="AX5" s="132">
        <v>2029.461706</v>
      </c>
      <c r="AY5" s="133">
        <v>1651.8161319999999</v>
      </c>
      <c r="AZ5" s="133">
        <v>1539.9744229999999</v>
      </c>
      <c r="BA5" s="133">
        <v>1425.943338</v>
      </c>
      <c r="BB5" s="133">
        <v>1465.4691560000001</v>
      </c>
      <c r="BC5" s="133">
        <v>1452.6065779999999</v>
      </c>
      <c r="BD5" s="133">
        <v>1492.774535</v>
      </c>
      <c r="BE5" s="133">
        <v>1769.61149</v>
      </c>
      <c r="BF5" s="133">
        <v>1984.186985</v>
      </c>
      <c r="BG5" s="133">
        <v>2341.640367</v>
      </c>
      <c r="BH5" s="133">
        <v>2444.525877</v>
      </c>
      <c r="BI5" s="133">
        <v>2115.0399269999998</v>
      </c>
      <c r="BJ5" s="133">
        <v>2044.588702</v>
      </c>
      <c r="BK5" s="150">
        <f t="shared" si="0"/>
        <v>23291.728903000003</v>
      </c>
      <c r="BL5" s="150">
        <f t="shared" si="1"/>
        <v>22187.050740999999</v>
      </c>
      <c r="BM5" s="150">
        <f t="shared" si="2"/>
        <v>22384.239097999998</v>
      </c>
      <c r="BN5" s="150">
        <f t="shared" si="3"/>
        <v>22381.728157000005</v>
      </c>
      <c r="BO5" s="150">
        <f t="shared" si="4"/>
        <v>21728.177510000001</v>
      </c>
    </row>
    <row r="6" spans="2:67">
      <c r="B6" s="15" t="s">
        <v>20</v>
      </c>
      <c r="C6" s="132">
        <v>1807.9318920000001</v>
      </c>
      <c r="D6" s="132">
        <v>1705.1106560000001</v>
      </c>
      <c r="E6" s="132">
        <v>1496.175602</v>
      </c>
      <c r="F6" s="132">
        <v>1542.1194519999999</v>
      </c>
      <c r="G6" s="132">
        <v>1532.0670700000001</v>
      </c>
      <c r="H6" s="132">
        <v>1546.099238</v>
      </c>
      <c r="I6" s="132">
        <v>1834.2414839999999</v>
      </c>
      <c r="J6" s="132">
        <v>2242.860713</v>
      </c>
      <c r="K6" s="132">
        <v>2482.430026</v>
      </c>
      <c r="L6" s="132">
        <v>2459.6736940000001</v>
      </c>
      <c r="M6" s="132">
        <v>2230.2464530000002</v>
      </c>
      <c r="N6" s="132">
        <v>2353.7732639999999</v>
      </c>
      <c r="O6" s="132">
        <v>1814.510344</v>
      </c>
      <c r="P6" s="132">
        <v>1602.8886749999999</v>
      </c>
      <c r="Q6" s="132">
        <v>1501.0242069999999</v>
      </c>
      <c r="R6" s="132">
        <v>1506.9637499999999</v>
      </c>
      <c r="S6" s="132">
        <v>1518.8015600000001</v>
      </c>
      <c r="T6" s="132">
        <v>1519.145896</v>
      </c>
      <c r="U6" s="132">
        <v>1831.681742</v>
      </c>
      <c r="V6" s="132">
        <v>2112.476251</v>
      </c>
      <c r="W6" s="132">
        <v>2340.953606</v>
      </c>
      <c r="X6" s="132">
        <v>2284.6635419999998</v>
      </c>
      <c r="Y6" s="132">
        <v>2047.218979</v>
      </c>
      <c r="Z6" s="132">
        <v>2074.8167109999999</v>
      </c>
      <c r="AA6" s="132">
        <v>1729.277495</v>
      </c>
      <c r="AB6" s="132">
        <v>1625.662996</v>
      </c>
      <c r="AC6" s="132">
        <v>1464.178375</v>
      </c>
      <c r="AD6" s="132">
        <v>1516.2336949999999</v>
      </c>
      <c r="AE6" s="132">
        <v>1491.223829</v>
      </c>
      <c r="AF6" s="132">
        <v>1552.217942</v>
      </c>
      <c r="AG6" s="132">
        <v>1815.459392</v>
      </c>
      <c r="AH6" s="132">
        <v>2191.3545840000002</v>
      </c>
      <c r="AI6" s="132">
        <v>2356.8874150000001</v>
      </c>
      <c r="AJ6" s="132">
        <v>2303.5279730000002</v>
      </c>
      <c r="AK6" s="132">
        <v>2102.435352</v>
      </c>
      <c r="AL6" s="132">
        <v>2216.5574499999998</v>
      </c>
      <c r="AM6" s="132">
        <v>1843.8562469999999</v>
      </c>
      <c r="AN6" s="132">
        <v>1576.3742339999999</v>
      </c>
      <c r="AO6" s="132">
        <v>1456.723921</v>
      </c>
      <c r="AP6" s="132">
        <v>1504.764486</v>
      </c>
      <c r="AQ6" s="132">
        <v>1478.3762879999999</v>
      </c>
      <c r="AR6" s="132">
        <v>1545.935706</v>
      </c>
      <c r="AS6" s="132">
        <v>1847.506975</v>
      </c>
      <c r="AT6" s="132">
        <v>2117.6881600000002</v>
      </c>
      <c r="AU6" s="132">
        <v>2373.4096159999999</v>
      </c>
      <c r="AV6" s="132">
        <v>2413.7511559999998</v>
      </c>
      <c r="AW6" s="132">
        <v>2062.8151189999999</v>
      </c>
      <c r="AX6" s="132">
        <v>2015.650089</v>
      </c>
      <c r="AY6" s="133">
        <v>1646.552756</v>
      </c>
      <c r="AZ6" s="133">
        <v>1538.152067</v>
      </c>
      <c r="BA6" s="133">
        <v>1424.8368009999999</v>
      </c>
      <c r="BB6" s="133">
        <v>1458.0459599999999</v>
      </c>
      <c r="BC6" s="133">
        <v>1439.0813499999999</v>
      </c>
      <c r="BD6" s="133">
        <v>1483.7824310000001</v>
      </c>
      <c r="BE6" s="133">
        <v>1755.102717</v>
      </c>
      <c r="BF6" s="133">
        <v>1955.544543</v>
      </c>
      <c r="BG6" s="133">
        <v>2308.7998980000002</v>
      </c>
      <c r="BH6" s="133">
        <v>2414.6522060000002</v>
      </c>
      <c r="BI6" s="133">
        <v>2097.8555959999999</v>
      </c>
      <c r="BJ6" s="133">
        <v>2041.5975940000001</v>
      </c>
      <c r="BK6" s="150">
        <f t="shared" si="0"/>
        <v>23232.729544000002</v>
      </c>
      <c r="BL6" s="150">
        <f t="shared" si="1"/>
        <v>22155.145262999999</v>
      </c>
      <c r="BM6" s="150">
        <f t="shared" si="2"/>
        <v>22365.016498000001</v>
      </c>
      <c r="BN6" s="150">
        <f t="shared" si="3"/>
        <v>22236.851996999994</v>
      </c>
      <c r="BO6" s="150">
        <f t="shared" si="4"/>
        <v>21564.003918999999</v>
      </c>
    </row>
    <row r="7" spans="2:67">
      <c r="B7" s="15" t="s">
        <v>21</v>
      </c>
      <c r="C7" s="132">
        <v>1807.126154</v>
      </c>
      <c r="D7" s="132">
        <v>1703.8150479999999</v>
      </c>
      <c r="E7" s="132">
        <v>1494.622284</v>
      </c>
      <c r="F7" s="132">
        <v>1539.854642</v>
      </c>
      <c r="G7" s="132">
        <v>1531.7433579999999</v>
      </c>
      <c r="H7" s="132">
        <v>1546.2734390000001</v>
      </c>
      <c r="I7" s="132">
        <v>1833.9161590000001</v>
      </c>
      <c r="J7" s="132">
        <v>2241.8188049999999</v>
      </c>
      <c r="K7" s="132">
        <v>2481.5714109999999</v>
      </c>
      <c r="L7" s="132">
        <v>2459.2818000000002</v>
      </c>
      <c r="M7" s="132">
        <v>2233.1230599999999</v>
      </c>
      <c r="N7" s="132">
        <v>2355.3686849999999</v>
      </c>
      <c r="O7" s="132">
        <v>1818.08997</v>
      </c>
      <c r="P7" s="132">
        <v>1606.5437770000001</v>
      </c>
      <c r="Q7" s="132">
        <v>1504.6063710000001</v>
      </c>
      <c r="R7" s="132">
        <v>1510.9996679999999</v>
      </c>
      <c r="S7" s="132">
        <v>1524.7647420000001</v>
      </c>
      <c r="T7" s="132">
        <v>1522.449523</v>
      </c>
      <c r="U7" s="132">
        <v>1832.949308</v>
      </c>
      <c r="V7" s="132">
        <v>2114.4171299999998</v>
      </c>
      <c r="W7" s="132">
        <v>2340.5322230000002</v>
      </c>
      <c r="X7" s="132">
        <v>2284.7112550000002</v>
      </c>
      <c r="Y7" s="132">
        <v>2046.2912960000001</v>
      </c>
      <c r="Z7" s="132">
        <v>2072.3251220000002</v>
      </c>
      <c r="AA7" s="132">
        <v>1727.12744</v>
      </c>
      <c r="AB7" s="132">
        <v>1624.0477940000001</v>
      </c>
      <c r="AC7" s="132">
        <v>1465.114851</v>
      </c>
      <c r="AD7" s="132">
        <v>1517.5157690000001</v>
      </c>
      <c r="AE7" s="132">
        <v>1490.8893639999999</v>
      </c>
      <c r="AF7" s="132">
        <v>1541.1353799999999</v>
      </c>
      <c r="AG7" s="132">
        <v>1789.9886859999999</v>
      </c>
      <c r="AH7" s="132">
        <v>2156.02133</v>
      </c>
      <c r="AI7" s="132">
        <v>2328.1849990000001</v>
      </c>
      <c r="AJ7" s="132">
        <v>2286.8672470000001</v>
      </c>
      <c r="AK7" s="132">
        <v>2089.3730919999998</v>
      </c>
      <c r="AL7" s="132">
        <v>2188.5077040000001</v>
      </c>
      <c r="AM7" s="132">
        <v>1808.6570489999999</v>
      </c>
      <c r="AN7" s="132">
        <v>1534.806767</v>
      </c>
      <c r="AO7" s="132">
        <v>1409.798035</v>
      </c>
      <c r="AP7" s="132">
        <v>1454.717977</v>
      </c>
      <c r="AQ7" s="132">
        <v>1432.1553779999999</v>
      </c>
      <c r="AR7" s="132">
        <v>1508.7665139999999</v>
      </c>
      <c r="AS7" s="132">
        <v>1809.8327670000001</v>
      </c>
      <c r="AT7" s="132">
        <v>2085.3975780000001</v>
      </c>
      <c r="AU7" s="132">
        <v>2330.9500320000002</v>
      </c>
      <c r="AV7" s="132">
        <v>2368.8048100000001</v>
      </c>
      <c r="AW7" s="132">
        <v>2031.886129</v>
      </c>
      <c r="AX7" s="132">
        <v>1988.8442769999999</v>
      </c>
      <c r="AY7" s="133">
        <v>1622.310839</v>
      </c>
      <c r="AZ7" s="133">
        <v>1519.9143979999999</v>
      </c>
      <c r="BA7" s="133">
        <v>1409.191106</v>
      </c>
      <c r="BB7" s="133">
        <v>1439.1179199999999</v>
      </c>
      <c r="BC7" s="133">
        <v>1420.3671469999999</v>
      </c>
      <c r="BD7" s="133">
        <v>1463.874871</v>
      </c>
      <c r="BE7" s="133">
        <v>1733.0495940000001</v>
      </c>
      <c r="BF7" s="133">
        <v>1934.25416</v>
      </c>
      <c r="BG7" s="133">
        <v>2291.2965549999999</v>
      </c>
      <c r="BH7" s="133">
        <v>2396.7123059999999</v>
      </c>
      <c r="BI7" s="133">
        <v>2081.7192249999998</v>
      </c>
      <c r="BJ7" s="133">
        <v>2027.726032</v>
      </c>
      <c r="BK7" s="150">
        <f t="shared" si="0"/>
        <v>23228.514845000005</v>
      </c>
      <c r="BL7" s="150">
        <f t="shared" si="1"/>
        <v>22178.680385</v>
      </c>
      <c r="BM7" s="150">
        <f t="shared" si="2"/>
        <v>22204.773656000001</v>
      </c>
      <c r="BN7" s="150">
        <f t="shared" si="3"/>
        <v>21764.617313000002</v>
      </c>
      <c r="BO7" s="150">
        <f t="shared" si="4"/>
        <v>21339.534153000001</v>
      </c>
    </row>
    <row r="8" spans="2:67">
      <c r="B8" s="15" t="s">
        <v>22</v>
      </c>
      <c r="C8" s="132">
        <v>1796.84492</v>
      </c>
      <c r="D8" s="132">
        <v>1695.8786620000001</v>
      </c>
      <c r="E8" s="132">
        <v>1489.7022810000001</v>
      </c>
      <c r="F8" s="132">
        <v>1536.0096020000001</v>
      </c>
      <c r="G8" s="132">
        <v>1526.7187019999999</v>
      </c>
      <c r="H8" s="132">
        <v>1540.8399589999999</v>
      </c>
      <c r="I8" s="132">
        <v>1827.5686579999999</v>
      </c>
      <c r="J8" s="132">
        <v>2235.1533749999999</v>
      </c>
      <c r="K8" s="132">
        <v>2475.2442609999998</v>
      </c>
      <c r="L8" s="132">
        <v>2453.1143160000001</v>
      </c>
      <c r="M8" s="132">
        <v>2225.7911279999998</v>
      </c>
      <c r="N8" s="132">
        <v>2347.0561590000002</v>
      </c>
      <c r="O8" s="132">
        <v>1811.4971740000001</v>
      </c>
      <c r="P8" s="132">
        <v>1601.952129</v>
      </c>
      <c r="Q8" s="132">
        <v>1500.589201</v>
      </c>
      <c r="R8" s="132">
        <v>1504.7359980000001</v>
      </c>
      <c r="S8" s="132">
        <v>1524.7647420000001</v>
      </c>
      <c r="T8" s="132">
        <v>1522.449523</v>
      </c>
      <c r="U8" s="132">
        <v>1832.949308</v>
      </c>
      <c r="V8" s="132">
        <v>2095.402274</v>
      </c>
      <c r="W8" s="132">
        <v>2322.0608069999998</v>
      </c>
      <c r="X8" s="132">
        <v>2263.8567750000002</v>
      </c>
      <c r="Y8" s="132">
        <v>2024.3575659999999</v>
      </c>
      <c r="Z8" s="132">
        <v>2046.3457089999999</v>
      </c>
      <c r="AA8" s="132">
        <v>1701.229773</v>
      </c>
      <c r="AB8" s="132">
        <v>1595.9160529999999</v>
      </c>
      <c r="AC8" s="132">
        <v>1434.402204</v>
      </c>
      <c r="AD8" s="132">
        <v>1477.7102199999999</v>
      </c>
      <c r="AE8" s="132">
        <v>1455.0030409999999</v>
      </c>
      <c r="AF8" s="132">
        <v>1541.1353799999999</v>
      </c>
      <c r="AG8" s="132">
        <v>1754.3073810000001</v>
      </c>
      <c r="AH8" s="132">
        <v>2113.4982660000001</v>
      </c>
      <c r="AI8" s="132">
        <v>2283.5219280000001</v>
      </c>
      <c r="AJ8" s="132">
        <v>2242.6582830000002</v>
      </c>
      <c r="AK8" s="132">
        <v>2057.253972</v>
      </c>
      <c r="AL8" s="132">
        <v>2163.9586340000001</v>
      </c>
      <c r="AM8" s="132">
        <v>1788.240245</v>
      </c>
      <c r="AN8" s="132">
        <v>1522.0696829999999</v>
      </c>
      <c r="AO8" s="132">
        <v>1388.0278780000001</v>
      </c>
      <c r="AP8" s="132">
        <v>1430.9515690000001</v>
      </c>
      <c r="AQ8" s="132">
        <v>1419.053604</v>
      </c>
      <c r="AR8" s="132">
        <v>1492.020853</v>
      </c>
      <c r="AS8" s="132">
        <v>1781.6189380000001</v>
      </c>
      <c r="AT8" s="132">
        <v>2060.2633150000001</v>
      </c>
      <c r="AU8" s="132">
        <v>2313.732039</v>
      </c>
      <c r="AV8" s="132">
        <v>2354.6865419999999</v>
      </c>
      <c r="AW8" s="132">
        <v>2016.0487559999999</v>
      </c>
      <c r="AX8" s="132">
        <v>1973.051968</v>
      </c>
      <c r="AY8" s="133">
        <v>1612.1841420000001</v>
      </c>
      <c r="AZ8" s="133">
        <v>1512.8968540000001</v>
      </c>
      <c r="BA8" s="133">
        <v>1403.2837500000001</v>
      </c>
      <c r="BB8" s="133">
        <v>1433.3315319999999</v>
      </c>
      <c r="BC8" s="133">
        <v>1416.1199059999999</v>
      </c>
      <c r="BD8" s="133">
        <v>1460.3682590000001</v>
      </c>
      <c r="BE8" s="133">
        <v>1727.5050570000001</v>
      </c>
      <c r="BF8" s="133">
        <v>1928.509182</v>
      </c>
      <c r="BG8" s="133">
        <v>2284.6102689999998</v>
      </c>
      <c r="BH8" s="133">
        <v>2390.7182790000002</v>
      </c>
      <c r="BI8" s="133">
        <v>2078.6472899999999</v>
      </c>
      <c r="BJ8" s="133">
        <v>2024.4461839999999</v>
      </c>
      <c r="BK8" s="150">
        <f t="shared" si="0"/>
        <v>23149.922023000003</v>
      </c>
      <c r="BL8" s="150">
        <f t="shared" si="1"/>
        <v>22050.961206</v>
      </c>
      <c r="BM8" s="150">
        <f t="shared" si="2"/>
        <v>21820.595135</v>
      </c>
      <c r="BN8" s="150">
        <f t="shared" si="3"/>
        <v>21539.76539</v>
      </c>
      <c r="BO8" s="150">
        <f t="shared" si="4"/>
        <v>21272.620704000001</v>
      </c>
    </row>
    <row r="9" spans="2:67">
      <c r="B9" s="15" t="s">
        <v>23</v>
      </c>
      <c r="C9" s="132">
        <v>1796.84492</v>
      </c>
      <c r="D9" s="132">
        <v>1695.8786620000001</v>
      </c>
      <c r="E9" s="132">
        <v>1489.7022810000001</v>
      </c>
      <c r="F9" s="132">
        <v>1536.0096020000001</v>
      </c>
      <c r="G9" s="132">
        <v>1526.7187019999999</v>
      </c>
      <c r="H9" s="132">
        <v>1540.8399589999999</v>
      </c>
      <c r="I9" s="132">
        <v>1827.5686579999999</v>
      </c>
      <c r="J9" s="132">
        <v>2235.1533749999999</v>
      </c>
      <c r="K9" s="132">
        <v>2475.2442609999998</v>
      </c>
      <c r="L9" s="132">
        <v>2453.1143160000001</v>
      </c>
      <c r="M9" s="132">
        <v>2225.7911279999998</v>
      </c>
      <c r="N9" s="132">
        <v>2347.0561590000002</v>
      </c>
      <c r="O9" s="132">
        <v>1811.4971740000001</v>
      </c>
      <c r="P9" s="132">
        <v>1601.952129</v>
      </c>
      <c r="Q9" s="132">
        <v>1500.589201</v>
      </c>
      <c r="R9" s="132">
        <v>1504.7359980000001</v>
      </c>
      <c r="S9" s="132">
        <v>1524.7647420000001</v>
      </c>
      <c r="T9" s="132">
        <v>1522.449523</v>
      </c>
      <c r="U9" s="132">
        <v>1832.949308</v>
      </c>
      <c r="V9" s="132">
        <v>2095.402274</v>
      </c>
      <c r="W9" s="132">
        <v>2322.0608069999998</v>
      </c>
      <c r="X9" s="132">
        <v>2263.8567750000002</v>
      </c>
      <c r="Y9" s="132">
        <v>2024.3575659999999</v>
      </c>
      <c r="Z9" s="132">
        <v>2046.3457089999999</v>
      </c>
      <c r="AA9" s="132">
        <v>1701.229773</v>
      </c>
      <c r="AB9" s="132">
        <v>1595.9160529999999</v>
      </c>
      <c r="AC9" s="132">
        <v>1434.402204</v>
      </c>
      <c r="AD9" s="132">
        <v>1477.7102199999999</v>
      </c>
      <c r="AE9" s="132">
        <v>1455.0030409999999</v>
      </c>
      <c r="AF9" s="132">
        <v>1541.1353799999999</v>
      </c>
      <c r="AG9" s="132">
        <v>1754.3073810000001</v>
      </c>
      <c r="AH9" s="132">
        <v>2113.4982660000001</v>
      </c>
      <c r="AI9" s="132">
        <v>2283.5219280000001</v>
      </c>
      <c r="AJ9" s="132">
        <v>2242.6582830000002</v>
      </c>
      <c r="AK9" s="132">
        <v>2057.253972</v>
      </c>
      <c r="AL9" s="132">
        <v>2163.9586340000001</v>
      </c>
      <c r="AM9" s="132">
        <v>1788.240245</v>
      </c>
      <c r="AN9" s="132">
        <v>1522.0696829999999</v>
      </c>
      <c r="AO9" s="132">
        <v>1388.0278780000001</v>
      </c>
      <c r="AP9" s="132">
        <v>1430.9515690000001</v>
      </c>
      <c r="AQ9" s="132">
        <v>1419.053604</v>
      </c>
      <c r="AR9" s="132">
        <v>1492.020853</v>
      </c>
      <c r="AS9" s="132">
        <v>1781.6189380000001</v>
      </c>
      <c r="AT9" s="132">
        <v>2060.2633150000001</v>
      </c>
      <c r="AU9" s="132">
        <v>2313.732039</v>
      </c>
      <c r="AV9" s="132">
        <v>2354.6865419999999</v>
      </c>
      <c r="AW9" s="132">
        <v>2016.0487559999999</v>
      </c>
      <c r="AX9" s="132">
        <v>1973.051968</v>
      </c>
      <c r="AY9" s="133">
        <v>1612.1841420000001</v>
      </c>
      <c r="AZ9" s="133">
        <v>1512.8968540000001</v>
      </c>
      <c r="BA9" s="133">
        <v>1403.2837500000001</v>
      </c>
      <c r="BB9" s="133">
        <v>1433.3315319999999</v>
      </c>
      <c r="BC9" s="133">
        <v>1416.1199059999999</v>
      </c>
      <c r="BD9" s="133">
        <v>1460.3682590000001</v>
      </c>
      <c r="BE9" s="133">
        <v>1727.5050570000001</v>
      </c>
      <c r="BF9" s="133">
        <v>1928.509182</v>
      </c>
      <c r="BG9" s="133">
        <v>2284.6102689999998</v>
      </c>
      <c r="BH9" s="133">
        <v>2390.7182790000002</v>
      </c>
      <c r="BI9" s="133">
        <v>2078.6472899999999</v>
      </c>
      <c r="BJ9" s="133">
        <v>2024.4461839999999</v>
      </c>
      <c r="BK9" s="150">
        <f t="shared" si="0"/>
        <v>23149.922023000003</v>
      </c>
      <c r="BL9" s="150">
        <f t="shared" si="1"/>
        <v>22050.961206</v>
      </c>
      <c r="BM9" s="150">
        <f t="shared" si="2"/>
        <v>21820.595135</v>
      </c>
      <c r="BN9" s="150">
        <f t="shared" si="3"/>
        <v>21539.76539</v>
      </c>
      <c r="BO9" s="150">
        <f t="shared" si="4"/>
        <v>21272.620704000001</v>
      </c>
    </row>
    <row r="10" spans="2:67">
      <c r="B10" s="16"/>
      <c r="C10" s="17"/>
      <c r="D10" s="17"/>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8"/>
      <c r="BK10" s="150"/>
      <c r="BL10" s="150"/>
      <c r="BM10" s="150"/>
      <c r="BN10" s="150"/>
      <c r="BO10" s="150"/>
    </row>
    <row r="11" spans="2:67">
      <c r="B11" s="16"/>
      <c r="C11" s="19">
        <v>38443</v>
      </c>
      <c r="D11" s="19">
        <v>38473</v>
      </c>
      <c r="E11" s="19">
        <v>38504</v>
      </c>
      <c r="F11" s="19">
        <v>38534</v>
      </c>
      <c r="G11" s="19">
        <v>38565</v>
      </c>
      <c r="H11" s="19">
        <v>38596</v>
      </c>
      <c r="I11" s="19">
        <v>38626</v>
      </c>
      <c r="J11" s="19">
        <v>38657</v>
      </c>
      <c r="K11" s="19">
        <v>38687</v>
      </c>
      <c r="L11" s="19">
        <v>38718</v>
      </c>
      <c r="M11" s="19">
        <v>38749</v>
      </c>
      <c r="N11" s="19">
        <v>38777</v>
      </c>
      <c r="O11" s="19">
        <v>38808</v>
      </c>
      <c r="P11" s="19">
        <v>38838</v>
      </c>
      <c r="Q11" s="19">
        <v>38869</v>
      </c>
      <c r="R11" s="19">
        <v>38899</v>
      </c>
      <c r="S11" s="19">
        <v>38930</v>
      </c>
      <c r="T11" s="19">
        <v>38961</v>
      </c>
      <c r="U11" s="19">
        <v>38991</v>
      </c>
      <c r="V11" s="19">
        <v>39022</v>
      </c>
      <c r="W11" s="19">
        <v>39052</v>
      </c>
      <c r="X11" s="19">
        <v>39083</v>
      </c>
      <c r="Y11" s="19">
        <v>39114</v>
      </c>
      <c r="Z11" s="19">
        <v>39142</v>
      </c>
      <c r="AA11" s="19">
        <v>39173</v>
      </c>
      <c r="AB11" s="19">
        <v>39203</v>
      </c>
      <c r="AC11" s="19">
        <v>39234</v>
      </c>
      <c r="AD11" s="19">
        <v>39264</v>
      </c>
      <c r="AE11" s="19">
        <v>39295</v>
      </c>
      <c r="AF11" s="19">
        <v>39326</v>
      </c>
      <c r="AG11" s="19">
        <v>39356</v>
      </c>
      <c r="AH11" s="19">
        <v>39387</v>
      </c>
      <c r="AI11" s="19">
        <v>39417</v>
      </c>
      <c r="AJ11" s="19">
        <v>39448</v>
      </c>
      <c r="AK11" s="19">
        <v>39479</v>
      </c>
      <c r="AL11" s="19">
        <v>39508</v>
      </c>
      <c r="AM11" s="19">
        <v>39539</v>
      </c>
      <c r="AN11" s="19">
        <v>39569</v>
      </c>
      <c r="AO11" s="19">
        <v>39600</v>
      </c>
      <c r="AP11" s="19">
        <v>39630</v>
      </c>
      <c r="AQ11" s="19">
        <v>39661</v>
      </c>
      <c r="AR11" s="19">
        <v>39692</v>
      </c>
      <c r="AS11" s="19">
        <v>39722</v>
      </c>
      <c r="AT11" s="19">
        <v>39753</v>
      </c>
      <c r="AU11" s="19">
        <v>39783</v>
      </c>
      <c r="AV11" s="19">
        <v>39814</v>
      </c>
      <c r="AW11" s="19">
        <v>39845</v>
      </c>
      <c r="AX11" s="19">
        <v>39873</v>
      </c>
      <c r="AY11" s="19">
        <v>39904</v>
      </c>
      <c r="AZ11" s="19">
        <v>39934</v>
      </c>
      <c r="BA11" s="19">
        <v>39965</v>
      </c>
      <c r="BB11" s="19">
        <v>39995</v>
      </c>
      <c r="BC11" s="19">
        <v>40026</v>
      </c>
      <c r="BD11" s="19">
        <v>40057</v>
      </c>
      <c r="BE11" s="19">
        <v>40087</v>
      </c>
      <c r="BF11" s="19">
        <v>40118</v>
      </c>
      <c r="BG11" s="19">
        <v>40148</v>
      </c>
      <c r="BH11" s="19">
        <v>40179</v>
      </c>
      <c r="BI11" s="19">
        <v>40210</v>
      </c>
      <c r="BJ11" s="20">
        <v>40238</v>
      </c>
      <c r="BK11" s="150"/>
      <c r="BL11" s="150"/>
      <c r="BM11" s="150"/>
      <c r="BN11" s="150"/>
      <c r="BO11" s="150"/>
    </row>
    <row r="12" spans="2:67">
      <c r="B12" s="21" t="s">
        <v>24</v>
      </c>
      <c r="C12" s="22">
        <f>SUM(C9,C14)</f>
        <v>2974.5448265000005</v>
      </c>
      <c r="D12" s="22">
        <f t="shared" ref="D12:BJ12" si="5">SUM(D9,D14)</f>
        <v>2866.3198946999992</v>
      </c>
      <c r="E12" s="22">
        <f t="shared" si="5"/>
        <v>2653.2261019999987</v>
      </c>
      <c r="F12" s="22">
        <f t="shared" si="5"/>
        <v>2705.2617685999985</v>
      </c>
      <c r="G12" s="22">
        <f t="shared" si="5"/>
        <v>2690.4925397999996</v>
      </c>
      <c r="H12" s="22">
        <f t="shared" si="5"/>
        <v>2712.0350558</v>
      </c>
      <c r="I12" s="22">
        <f t="shared" si="5"/>
        <v>3024.7716599999994</v>
      </c>
      <c r="J12" s="22">
        <f t="shared" si="5"/>
        <v>3462.1651788999998</v>
      </c>
      <c r="K12" s="22">
        <f t="shared" si="5"/>
        <v>3650.1590001000004</v>
      </c>
      <c r="L12" s="22">
        <f t="shared" si="5"/>
        <v>3695.7772026999992</v>
      </c>
      <c r="M12" s="22">
        <f t="shared" si="5"/>
        <v>3362.4923611000004</v>
      </c>
      <c r="N12" s="22">
        <f t="shared" si="5"/>
        <v>3608.7303892000009</v>
      </c>
      <c r="O12" s="22">
        <f t="shared" si="5"/>
        <v>2963.2679598</v>
      </c>
      <c r="P12" s="22">
        <f t="shared" si="5"/>
        <v>2766.3962701999999</v>
      </c>
      <c r="Q12" s="22">
        <f t="shared" si="5"/>
        <v>2648.9619806000001</v>
      </c>
      <c r="R12" s="22">
        <f t="shared" si="5"/>
        <v>2718.6287058000007</v>
      </c>
      <c r="S12" s="22">
        <f t="shared" si="5"/>
        <v>2685.0309726999994</v>
      </c>
      <c r="T12" s="22">
        <f t="shared" si="5"/>
        <v>2689.9580541</v>
      </c>
      <c r="U12" s="22">
        <f t="shared" si="5"/>
        <v>3032.4737431999997</v>
      </c>
      <c r="V12" s="22">
        <f t="shared" si="5"/>
        <v>3303.4093493000005</v>
      </c>
      <c r="W12" s="22">
        <f t="shared" si="5"/>
        <v>3478.4501175</v>
      </c>
      <c r="X12" s="22">
        <f t="shared" si="5"/>
        <v>3485.1373546000009</v>
      </c>
      <c r="Y12" s="22">
        <f t="shared" si="5"/>
        <v>3142.6932763999998</v>
      </c>
      <c r="Z12" s="22">
        <f t="shared" si="5"/>
        <v>3263.0976185999994</v>
      </c>
      <c r="AA12" s="22">
        <f t="shared" si="5"/>
        <v>2805.4654310000001</v>
      </c>
      <c r="AB12" s="22">
        <f t="shared" si="5"/>
        <v>2746.7693996999992</v>
      </c>
      <c r="AC12" s="22">
        <f t="shared" si="5"/>
        <v>2563.4154919999996</v>
      </c>
      <c r="AD12" s="22">
        <f t="shared" si="5"/>
        <v>2635.0769045000002</v>
      </c>
      <c r="AE12" s="22">
        <f t="shared" si="5"/>
        <v>2617.8247803000004</v>
      </c>
      <c r="AF12" s="22">
        <f t="shared" si="5"/>
        <v>2690.4714325</v>
      </c>
      <c r="AG12" s="22">
        <f t="shared" si="5"/>
        <v>2976.428370000001</v>
      </c>
      <c r="AH12" s="22">
        <f t="shared" si="5"/>
        <v>3324.031994200001</v>
      </c>
      <c r="AI12" s="22">
        <f t="shared" si="5"/>
        <v>3445.142872500001</v>
      </c>
      <c r="AJ12" s="22">
        <f t="shared" si="5"/>
        <v>3477.9922294999983</v>
      </c>
      <c r="AK12" s="22">
        <f t="shared" si="5"/>
        <v>3218.8088296000001</v>
      </c>
      <c r="AL12" s="22">
        <f t="shared" si="5"/>
        <v>3350.1972595000007</v>
      </c>
      <c r="AM12" s="22">
        <f t="shared" si="5"/>
        <v>2946.3216000999996</v>
      </c>
      <c r="AN12" s="22">
        <f t="shared" si="5"/>
        <v>2673.9257793000006</v>
      </c>
      <c r="AO12" s="22">
        <f t="shared" si="5"/>
        <v>2509.7573398000004</v>
      </c>
      <c r="AP12" s="22">
        <f t="shared" si="5"/>
        <v>2615.6207270000009</v>
      </c>
      <c r="AQ12" s="22">
        <f t="shared" si="5"/>
        <v>2543.7526863999997</v>
      </c>
      <c r="AR12" s="22">
        <f t="shared" si="5"/>
        <v>2626.1688338999998</v>
      </c>
      <c r="AS12" s="22">
        <f t="shared" si="5"/>
        <v>2983.1884359999985</v>
      </c>
      <c r="AT12" s="22">
        <f t="shared" si="5"/>
        <v>3223.6239665999997</v>
      </c>
      <c r="AU12" s="22">
        <f t="shared" si="5"/>
        <v>3459.6091598999997</v>
      </c>
      <c r="AV12" s="22">
        <f t="shared" si="5"/>
        <v>3541.1689062000014</v>
      </c>
      <c r="AW12" s="22">
        <f t="shared" si="5"/>
        <v>3089.2411567000008</v>
      </c>
      <c r="AX12" s="22">
        <f t="shared" si="5"/>
        <v>3118.9527539000001</v>
      </c>
      <c r="AY12" s="22">
        <f t="shared" si="5"/>
        <v>2665.7273408000005</v>
      </c>
      <c r="AZ12" s="22">
        <f t="shared" si="5"/>
        <v>2582.2016349</v>
      </c>
      <c r="BA12" s="22">
        <f t="shared" si="5"/>
        <v>2494.5965523999994</v>
      </c>
      <c r="BB12" s="22">
        <f t="shared" si="5"/>
        <v>2559.2414362354834</v>
      </c>
      <c r="BC12" s="22">
        <f t="shared" si="5"/>
        <v>2529.7766518999997</v>
      </c>
      <c r="BD12" s="22">
        <f t="shared" si="5"/>
        <v>2572.5844244</v>
      </c>
      <c r="BE12" s="22">
        <f t="shared" si="5"/>
        <v>2878.0688462806452</v>
      </c>
      <c r="BF12" s="22">
        <f t="shared" si="5"/>
        <v>3069.6713808</v>
      </c>
      <c r="BG12" s="22">
        <f t="shared" si="5"/>
        <v>3434.304077180645</v>
      </c>
      <c r="BH12" s="22">
        <f t="shared" si="5"/>
        <v>3626.2498117</v>
      </c>
      <c r="BI12" s="22">
        <f t="shared" si="5"/>
        <v>3227.9741577049995</v>
      </c>
      <c r="BJ12" s="22">
        <f t="shared" si="5"/>
        <v>3238.6270484419347</v>
      </c>
      <c r="BK12" s="150">
        <f t="shared" ref="BK12:BK14" si="6">SUM(C12:N12)</f>
        <v>37405.975979399991</v>
      </c>
      <c r="BL12" s="150">
        <f t="shared" ref="BL12:BL14" si="7">SUM(O12:Z12)</f>
        <v>36177.505402799994</v>
      </c>
      <c r="BM12" s="150">
        <f t="shared" ref="BM12:BM14" si="8">SUM(AA12:AL12)</f>
        <v>35851.624995300001</v>
      </c>
      <c r="BN12" s="150">
        <f t="shared" ref="BN12:BN14" si="9">SUM(AM12:AX12)</f>
        <v>35331.331345799998</v>
      </c>
      <c r="BO12" s="150">
        <f t="shared" ref="BO12:BO14" si="10">SUM(AY12:BJ12)</f>
        <v>34879.023362743705</v>
      </c>
    </row>
    <row r="13" spans="2:67">
      <c r="B13" s="21" t="s">
        <v>121</v>
      </c>
      <c r="C13" s="132">
        <v>3122.3092489999995</v>
      </c>
      <c r="D13" s="132">
        <v>2990.5631194000002</v>
      </c>
      <c r="E13" s="132">
        <v>2810.0891520999999</v>
      </c>
      <c r="F13" s="132">
        <v>2846.5921394000002</v>
      </c>
      <c r="G13" s="132">
        <v>2835.5813912000003</v>
      </c>
      <c r="H13" s="132">
        <v>2883.0859816000002</v>
      </c>
      <c r="I13" s="132">
        <v>3134.1622641000004</v>
      </c>
      <c r="J13" s="132">
        <v>3540.4492996999998</v>
      </c>
      <c r="K13" s="132">
        <v>3813.7257915000009</v>
      </c>
      <c r="L13" s="132">
        <v>3916.8940269999998</v>
      </c>
      <c r="M13" s="132">
        <v>3520.4580089999999</v>
      </c>
      <c r="N13" s="132">
        <v>3772.0494610000001</v>
      </c>
      <c r="O13" s="132">
        <v>3076.0505119999998</v>
      </c>
      <c r="P13" s="132">
        <v>2951.3719999999998</v>
      </c>
      <c r="Q13" s="132">
        <v>2762.15</v>
      </c>
      <c r="R13" s="132">
        <v>2890.43</v>
      </c>
      <c r="S13" s="132">
        <v>2821.3169999999996</v>
      </c>
      <c r="T13" s="132">
        <v>2845.6329999999998</v>
      </c>
      <c r="U13" s="132">
        <v>3114.2548790000001</v>
      </c>
      <c r="V13" s="132">
        <v>3434.9749999999999</v>
      </c>
      <c r="W13" s="132">
        <v>3645.7231080000001</v>
      </c>
      <c r="X13" s="132">
        <v>3714.5337362999994</v>
      </c>
      <c r="Y13" s="132">
        <v>3335.1077368000001</v>
      </c>
      <c r="Z13" s="132">
        <v>3443.5833747999991</v>
      </c>
      <c r="AA13" s="132">
        <v>2880.4394453</v>
      </c>
      <c r="AB13" s="132">
        <v>2943.6508062999997</v>
      </c>
      <c r="AC13" s="132">
        <v>2764.0415149999999</v>
      </c>
      <c r="AD13" s="132">
        <v>2826.9680587000007</v>
      </c>
      <c r="AE13" s="132">
        <v>2829.3455558999999</v>
      </c>
      <c r="AF13" s="132">
        <v>2849.3087384999994</v>
      </c>
      <c r="AG13" s="132">
        <v>3246.4436744</v>
      </c>
      <c r="AH13" s="132">
        <v>3490.0554756000001</v>
      </c>
      <c r="AI13" s="132">
        <v>3710.8026069000007</v>
      </c>
      <c r="AJ13" s="132">
        <v>3740.1276783999997</v>
      </c>
      <c r="AK13" s="132">
        <v>3437.6862433000001</v>
      </c>
      <c r="AL13" s="132">
        <v>3522.3568019999998</v>
      </c>
      <c r="AM13" s="132">
        <v>3169.1830406000004</v>
      </c>
      <c r="AN13" s="132">
        <v>2890.8489803999996</v>
      </c>
      <c r="AO13" s="132">
        <v>2735.9554731000003</v>
      </c>
      <c r="AP13" s="132">
        <v>2856.5910848999997</v>
      </c>
      <c r="AQ13" s="132">
        <v>2777.3800307000001</v>
      </c>
      <c r="AR13" s="132">
        <v>2851.5551471000003</v>
      </c>
      <c r="AS13" s="132">
        <v>3206.1696869000002</v>
      </c>
      <c r="AT13" s="132">
        <v>3402.1834403999987</v>
      </c>
      <c r="AU13" s="132">
        <v>3670.3576191000002</v>
      </c>
      <c r="AV13" s="132">
        <v>3790.0457317</v>
      </c>
      <c r="AW13" s="132">
        <v>3316.7138920000007</v>
      </c>
      <c r="AX13" s="132">
        <v>3309.5603665000008</v>
      </c>
      <c r="AY13" s="133">
        <v>2845.3899486999999</v>
      </c>
      <c r="AZ13" s="133">
        <v>2767.9832853999997</v>
      </c>
      <c r="BA13" s="133">
        <v>2678.8482660999998</v>
      </c>
      <c r="BB13" s="133">
        <v>2742.205698735484</v>
      </c>
      <c r="BC13" s="133">
        <v>2721.9650747999995</v>
      </c>
      <c r="BD13" s="133">
        <v>2748.8283032000004</v>
      </c>
      <c r="BE13" s="133">
        <v>3057.9743706806448</v>
      </c>
      <c r="BF13" s="133">
        <v>3242.1911484000007</v>
      </c>
      <c r="BG13" s="133">
        <v>3653.8646341806457</v>
      </c>
      <c r="BH13" s="133">
        <v>3879.3553271999999</v>
      </c>
      <c r="BI13" s="133">
        <v>3431.7697868999999</v>
      </c>
      <c r="BJ13" s="133">
        <v>3454.1028969419353</v>
      </c>
      <c r="BK13" s="150">
        <f t="shared" si="6"/>
        <v>39185.959884999997</v>
      </c>
      <c r="BL13" s="150">
        <f t="shared" si="7"/>
        <v>38035.13034689999</v>
      </c>
      <c r="BM13" s="150">
        <f t="shared" si="8"/>
        <v>38241.226600300004</v>
      </c>
      <c r="BN13" s="150">
        <f t="shared" si="9"/>
        <v>37976.544493400004</v>
      </c>
      <c r="BO13" s="150">
        <f t="shared" si="10"/>
        <v>37224.478741238709</v>
      </c>
    </row>
    <row r="14" spans="2:67">
      <c r="B14" s="21" t="s">
        <v>25</v>
      </c>
      <c r="C14" s="132">
        <v>1177.6999065000005</v>
      </c>
      <c r="D14" s="132">
        <v>1170.4412326999991</v>
      </c>
      <c r="E14" s="132">
        <v>1163.5238209999986</v>
      </c>
      <c r="F14" s="132">
        <v>1169.2521665999984</v>
      </c>
      <c r="G14" s="132">
        <v>1163.7738377999997</v>
      </c>
      <c r="H14" s="132">
        <v>1171.1950968000001</v>
      </c>
      <c r="I14" s="132">
        <v>1197.2030019999995</v>
      </c>
      <c r="J14" s="132">
        <v>1227.0118038999999</v>
      </c>
      <c r="K14" s="132">
        <v>1174.9147391000006</v>
      </c>
      <c r="L14" s="132">
        <v>1242.662886699999</v>
      </c>
      <c r="M14" s="132">
        <v>1136.7012331000005</v>
      </c>
      <c r="N14" s="132">
        <v>1261.6742302000007</v>
      </c>
      <c r="O14" s="132">
        <v>1151.7707857999999</v>
      </c>
      <c r="P14" s="132">
        <v>1164.4441411999999</v>
      </c>
      <c r="Q14" s="132">
        <v>1148.3727796000001</v>
      </c>
      <c r="R14" s="132">
        <v>1213.8927078000006</v>
      </c>
      <c r="S14" s="132">
        <v>1160.2662306999994</v>
      </c>
      <c r="T14" s="132">
        <v>1167.5085311</v>
      </c>
      <c r="U14" s="132">
        <v>1199.5244351999997</v>
      </c>
      <c r="V14" s="132">
        <v>1208.0070753000005</v>
      </c>
      <c r="W14" s="132">
        <v>1156.3893105000002</v>
      </c>
      <c r="X14" s="132">
        <v>1221.2805796000007</v>
      </c>
      <c r="Y14" s="132">
        <v>1118.3357103999999</v>
      </c>
      <c r="Z14" s="132">
        <v>1216.7519095999994</v>
      </c>
      <c r="AA14" s="132">
        <v>1104.2356580000001</v>
      </c>
      <c r="AB14" s="132">
        <v>1150.8533466999993</v>
      </c>
      <c r="AC14" s="132">
        <v>1129.0132879999996</v>
      </c>
      <c r="AD14" s="132">
        <v>1157.3666845000002</v>
      </c>
      <c r="AE14" s="132">
        <v>1162.8217393000004</v>
      </c>
      <c r="AF14" s="132">
        <v>1149.3360525000001</v>
      </c>
      <c r="AG14" s="132">
        <v>1222.1209890000009</v>
      </c>
      <c r="AH14" s="132">
        <v>1210.533728200001</v>
      </c>
      <c r="AI14" s="132">
        <v>1161.6209445000009</v>
      </c>
      <c r="AJ14" s="132">
        <v>1235.3339464999981</v>
      </c>
      <c r="AK14" s="132">
        <v>1161.5548576000001</v>
      </c>
      <c r="AL14" s="132">
        <v>1186.2386255000006</v>
      </c>
      <c r="AM14" s="132">
        <v>1158.0813550999997</v>
      </c>
      <c r="AN14" s="132">
        <v>1151.8560963000007</v>
      </c>
      <c r="AO14" s="132">
        <v>1121.7294618000003</v>
      </c>
      <c r="AP14" s="132">
        <v>1184.6691580000008</v>
      </c>
      <c r="AQ14" s="132">
        <v>1124.6990823999997</v>
      </c>
      <c r="AR14" s="132">
        <v>1134.1479808999998</v>
      </c>
      <c r="AS14" s="132">
        <v>1201.5694979999985</v>
      </c>
      <c r="AT14" s="132">
        <v>1163.3606515999995</v>
      </c>
      <c r="AU14" s="132">
        <v>1145.8771208999997</v>
      </c>
      <c r="AV14" s="132">
        <v>1186.4823642000015</v>
      </c>
      <c r="AW14" s="132">
        <v>1073.1924007000009</v>
      </c>
      <c r="AX14" s="132">
        <v>1145.9007859000001</v>
      </c>
      <c r="AY14" s="133">
        <v>1053.5431988000005</v>
      </c>
      <c r="AZ14" s="133">
        <v>1069.3047809</v>
      </c>
      <c r="BA14" s="133">
        <v>1091.3128023999993</v>
      </c>
      <c r="BB14" s="133">
        <v>1125.9099042354835</v>
      </c>
      <c r="BC14" s="133">
        <v>1113.6567458999998</v>
      </c>
      <c r="BD14" s="133">
        <v>1112.2161653999999</v>
      </c>
      <c r="BE14" s="133">
        <v>1150.5637892806451</v>
      </c>
      <c r="BF14" s="133">
        <v>1141.1621987999999</v>
      </c>
      <c r="BG14" s="133">
        <v>1149.6938081806452</v>
      </c>
      <c r="BH14" s="133">
        <v>1235.5315326999998</v>
      </c>
      <c r="BI14" s="133">
        <v>1149.3268677049996</v>
      </c>
      <c r="BJ14" s="133">
        <v>1214.1808644419348</v>
      </c>
      <c r="BK14" s="150">
        <f t="shared" si="6"/>
        <v>14256.053956399997</v>
      </c>
      <c r="BL14" s="150">
        <f t="shared" si="7"/>
        <v>14126.544196800001</v>
      </c>
      <c r="BM14" s="150">
        <f t="shared" si="8"/>
        <v>14031.029860299999</v>
      </c>
      <c r="BN14" s="150">
        <f t="shared" si="9"/>
        <v>13791.565955800002</v>
      </c>
      <c r="BO14" s="150">
        <f t="shared" si="10"/>
        <v>13606.402658743709</v>
      </c>
    </row>
    <row r="16" spans="2:67" customFormat="1">
      <c r="B16" s="11" t="s">
        <v>97</v>
      </c>
    </row>
    <row r="17" spans="2:3" customFormat="1">
      <c r="B17" s="11" t="s">
        <v>26</v>
      </c>
    </row>
    <row r="18" spans="2:3" customFormat="1">
      <c r="B18" s="11" t="s">
        <v>15</v>
      </c>
    </row>
    <row r="19" spans="2:3">
      <c r="C19" s="137" t="s">
        <v>129</v>
      </c>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sheetPr>
    <tabColor theme="0"/>
  </sheetPr>
  <dimension ref="A2:CZ26"/>
  <sheetViews>
    <sheetView zoomScaleNormal="100" workbookViewId="0">
      <pane xSplit="4" ySplit="2" topLeftCell="BJ3" activePane="bottomRight" state="frozen"/>
      <selection pane="topRight"/>
      <selection pane="bottomLeft"/>
      <selection pane="bottomRight" activeCell="BN21" sqref="BN21"/>
    </sheetView>
  </sheetViews>
  <sheetFormatPr defaultRowHeight="12.75"/>
  <cols>
    <col min="1" max="1" width="10.125" style="25" hidden="1" customWidth="1"/>
    <col min="2" max="2" width="0.375" style="25" hidden="1" customWidth="1"/>
    <col min="3" max="3" width="4.5" style="25" customWidth="1"/>
    <col min="4" max="4" width="21.5" style="25" customWidth="1"/>
    <col min="5" max="16384" width="9" style="25"/>
  </cols>
  <sheetData>
    <row r="2" spans="4:104">
      <c r="D2" s="12" t="s">
        <v>16</v>
      </c>
      <c r="E2" s="13">
        <v>38443</v>
      </c>
      <c r="F2" s="13">
        <v>38473</v>
      </c>
      <c r="G2" s="13">
        <v>38504</v>
      </c>
      <c r="H2" s="13">
        <v>38534</v>
      </c>
      <c r="I2" s="13">
        <v>38565</v>
      </c>
      <c r="J2" s="13">
        <v>38596</v>
      </c>
      <c r="K2" s="13">
        <v>38626</v>
      </c>
      <c r="L2" s="13">
        <v>38657</v>
      </c>
      <c r="M2" s="13">
        <v>38687</v>
      </c>
      <c r="N2" s="13">
        <v>38718</v>
      </c>
      <c r="O2" s="13">
        <v>38749</v>
      </c>
      <c r="P2" s="13">
        <v>38777</v>
      </c>
      <c r="Q2" s="13">
        <v>38808</v>
      </c>
      <c r="R2" s="13">
        <v>38838</v>
      </c>
      <c r="S2" s="13">
        <v>38869</v>
      </c>
      <c r="T2" s="13">
        <v>38899</v>
      </c>
      <c r="U2" s="13">
        <v>38930</v>
      </c>
      <c r="V2" s="13">
        <v>38961</v>
      </c>
      <c r="W2" s="13">
        <v>38991</v>
      </c>
      <c r="X2" s="13">
        <v>39022</v>
      </c>
      <c r="Y2" s="13">
        <v>39052</v>
      </c>
      <c r="Z2" s="13">
        <v>39083</v>
      </c>
      <c r="AA2" s="13">
        <v>39114</v>
      </c>
      <c r="AB2" s="13">
        <v>39142</v>
      </c>
      <c r="AC2" s="13">
        <v>39173</v>
      </c>
      <c r="AD2" s="13">
        <v>39203</v>
      </c>
      <c r="AE2" s="13">
        <v>39234</v>
      </c>
      <c r="AF2" s="13">
        <v>39264</v>
      </c>
      <c r="AG2" s="13">
        <v>39295</v>
      </c>
      <c r="AH2" s="13">
        <v>39326</v>
      </c>
      <c r="AI2" s="13">
        <v>39356</v>
      </c>
      <c r="AJ2" s="13">
        <v>39387</v>
      </c>
      <c r="AK2" s="13">
        <v>39417</v>
      </c>
      <c r="AL2" s="13">
        <v>39448</v>
      </c>
      <c r="AM2" s="13">
        <v>39479</v>
      </c>
      <c r="AN2" s="13">
        <v>39508</v>
      </c>
      <c r="AO2" s="13">
        <v>39539</v>
      </c>
      <c r="AP2" s="13">
        <v>39569</v>
      </c>
      <c r="AQ2" s="13">
        <v>39600</v>
      </c>
      <c r="AR2" s="13">
        <v>39630</v>
      </c>
      <c r="AS2" s="13">
        <v>39661</v>
      </c>
      <c r="AT2" s="13">
        <v>39692</v>
      </c>
      <c r="AU2" s="13">
        <v>39722</v>
      </c>
      <c r="AV2" s="13">
        <v>39753</v>
      </c>
      <c r="AW2" s="13">
        <v>39783</v>
      </c>
      <c r="AX2" s="13">
        <v>39814</v>
      </c>
      <c r="AY2" s="13">
        <v>39845</v>
      </c>
      <c r="AZ2" s="13">
        <v>39873</v>
      </c>
      <c r="BA2" s="13">
        <v>39904</v>
      </c>
      <c r="BB2" s="13">
        <v>39934</v>
      </c>
      <c r="BC2" s="13">
        <v>39965</v>
      </c>
      <c r="BD2" s="13">
        <v>39995</v>
      </c>
      <c r="BE2" s="13">
        <v>40026</v>
      </c>
      <c r="BF2" s="13">
        <v>40057</v>
      </c>
      <c r="BG2" s="13">
        <v>40087</v>
      </c>
      <c r="BH2" s="13">
        <v>40118</v>
      </c>
      <c r="BI2" s="13">
        <v>40148</v>
      </c>
      <c r="BJ2" s="13">
        <v>40179</v>
      </c>
      <c r="BK2" s="13">
        <v>40210</v>
      </c>
      <c r="BL2" s="13">
        <v>40238</v>
      </c>
      <c r="BM2" s="13">
        <v>40269</v>
      </c>
      <c r="BN2" s="13">
        <v>40299</v>
      </c>
      <c r="BO2" s="13">
        <v>40330</v>
      </c>
      <c r="BP2" s="13">
        <v>40360</v>
      </c>
      <c r="BQ2" s="13">
        <v>40391</v>
      </c>
      <c r="BR2" s="13">
        <v>40422</v>
      </c>
      <c r="BS2" s="13">
        <v>40452</v>
      </c>
      <c r="BT2" s="13">
        <v>40483</v>
      </c>
      <c r="BU2" s="13">
        <v>40513</v>
      </c>
      <c r="BV2" s="13">
        <v>40544</v>
      </c>
      <c r="BW2" s="13">
        <v>40575</v>
      </c>
      <c r="BX2" s="13">
        <v>40603</v>
      </c>
      <c r="BY2" s="13">
        <v>40634</v>
      </c>
      <c r="BZ2" s="13">
        <v>40664</v>
      </c>
      <c r="CA2" s="13">
        <v>40695</v>
      </c>
      <c r="CB2" s="13">
        <v>40725</v>
      </c>
      <c r="CC2" s="13">
        <v>40756</v>
      </c>
      <c r="CD2" s="13">
        <v>40787</v>
      </c>
      <c r="CE2" s="13">
        <v>40817</v>
      </c>
      <c r="CF2" s="13">
        <v>40848</v>
      </c>
      <c r="CG2" s="13">
        <v>40878</v>
      </c>
      <c r="CH2" s="13">
        <v>40909</v>
      </c>
      <c r="CI2" s="13">
        <v>40940</v>
      </c>
      <c r="CJ2" s="13">
        <v>40969</v>
      </c>
      <c r="CK2" s="13">
        <v>41000</v>
      </c>
      <c r="CL2" s="13">
        <v>41030</v>
      </c>
      <c r="CM2" s="13">
        <v>41061</v>
      </c>
      <c r="CN2" s="13">
        <v>41091</v>
      </c>
      <c r="CO2" s="14">
        <v>41122</v>
      </c>
      <c r="CP2" s="14">
        <v>41153</v>
      </c>
      <c r="CQ2" s="14">
        <v>41183</v>
      </c>
      <c r="CR2" s="14">
        <v>41214</v>
      </c>
      <c r="CS2" s="14">
        <v>41244</v>
      </c>
      <c r="CT2" s="14">
        <v>41275</v>
      </c>
      <c r="CU2" s="14">
        <v>41306</v>
      </c>
      <c r="CV2" s="14">
        <v>41334</v>
      </c>
      <c r="CW2" s="14">
        <v>41365</v>
      </c>
      <c r="CX2" s="14">
        <v>41395</v>
      </c>
      <c r="CY2" s="14">
        <v>41426</v>
      </c>
      <c r="CZ2" s="14">
        <v>41456</v>
      </c>
    </row>
    <row r="3" spans="4:104">
      <c r="D3" s="15" t="s">
        <v>17</v>
      </c>
      <c r="E3" s="26">
        <f>'Orig. fully-reconciled - all'!C3-'Revised fully-reconciled - all'!C3</f>
        <v>0</v>
      </c>
      <c r="F3" s="26">
        <f>'Orig. fully-reconciled - all'!D3-'Revised fully-reconciled - all'!D3</f>
        <v>0</v>
      </c>
      <c r="G3" s="26">
        <f>'Orig. fully-reconciled - all'!E3-'Revised fully-reconciled - all'!E3</f>
        <v>0</v>
      </c>
      <c r="H3" s="26">
        <f>'Orig. fully-reconciled - all'!F3-'Revised fully-reconciled - all'!F3</f>
        <v>0</v>
      </c>
      <c r="I3" s="26">
        <f>'Orig. fully-reconciled - all'!G3-'Revised fully-reconciled - all'!G3</f>
        <v>0</v>
      </c>
      <c r="J3" s="26">
        <f>'Orig. fully-reconciled - all'!H3-'Revised fully-reconciled - all'!H3</f>
        <v>0</v>
      </c>
      <c r="K3" s="26">
        <f>'Orig. fully-reconciled - all'!I3-'Revised fully-reconciled - all'!I3</f>
        <v>0</v>
      </c>
      <c r="L3" s="26">
        <f>'Orig. fully-reconciled - all'!J3-'Revised fully-reconciled - all'!J3</f>
        <v>0</v>
      </c>
      <c r="M3" s="26">
        <f>'Orig. fully-reconciled - all'!K3-'Revised fully-reconciled - all'!K3</f>
        <v>0</v>
      </c>
      <c r="N3" s="26">
        <f>'Orig. fully-reconciled - all'!L3-'Revised fully-reconciled - all'!L3</f>
        <v>0</v>
      </c>
      <c r="O3" s="26">
        <f>'Orig. fully-reconciled - all'!M3-'Revised fully-reconciled - all'!M3</f>
        <v>0</v>
      </c>
      <c r="P3" s="26">
        <f>'Orig. fully-reconciled - all'!N3-'Revised fully-reconciled - all'!N3</f>
        <v>0</v>
      </c>
      <c r="Q3" s="26">
        <f>'Orig. fully-reconciled - all'!O3-'Revised fully-reconciled - all'!O3</f>
        <v>0</v>
      </c>
      <c r="R3" s="26">
        <f>'Orig. fully-reconciled - all'!P3-'Revised fully-reconciled - all'!P3</f>
        <v>0</v>
      </c>
      <c r="S3" s="26">
        <f>'Orig. fully-reconciled - all'!Q3-'Revised fully-reconciled - all'!Q3</f>
        <v>0</v>
      </c>
      <c r="T3" s="26">
        <f>'Orig. fully-reconciled - all'!R3-'Revised fully-reconciled - all'!R3</f>
        <v>0</v>
      </c>
      <c r="U3" s="26">
        <f>'Orig. fully-reconciled - all'!S3-'Revised fully-reconciled - all'!S3</f>
        <v>0</v>
      </c>
      <c r="V3" s="26">
        <f>'Orig. fully-reconciled - all'!T3-'Revised fully-reconciled - all'!T3</f>
        <v>0</v>
      </c>
      <c r="W3" s="26">
        <f>'Orig. fully-reconciled - all'!U3-'Revised fully-reconciled - all'!U3</f>
        <v>0</v>
      </c>
      <c r="X3" s="26">
        <f>'Orig. fully-reconciled - all'!V3-'Revised fully-reconciled - all'!V3</f>
        <v>0</v>
      </c>
      <c r="Y3" s="26">
        <f>'Orig. fully-reconciled - all'!W3-'Revised fully-reconciled - all'!W3</f>
        <v>0</v>
      </c>
      <c r="Z3" s="26">
        <f>'Orig. fully-reconciled - all'!X3-'Revised fully-reconciled - all'!X3</f>
        <v>0</v>
      </c>
      <c r="AA3" s="26">
        <f>'Orig. fully-reconciled - all'!Y3-'Revised fully-reconciled - all'!Y3</f>
        <v>0</v>
      </c>
      <c r="AB3" s="26">
        <f>'Orig. fully-reconciled - all'!Z3-'Revised fully-reconciled - all'!Z3</f>
        <v>0</v>
      </c>
      <c r="AC3" s="26">
        <f>'Orig. fully-reconciled - all'!AA3-'Revised fully-reconciled - all'!AA3</f>
        <v>0</v>
      </c>
      <c r="AD3" s="26">
        <f>'Orig. fully-reconciled - all'!AB3-'Revised fully-reconciled - all'!AB3</f>
        <v>0</v>
      </c>
      <c r="AE3" s="26">
        <f>'Orig. fully-reconciled - all'!AC3-'Revised fully-reconciled - all'!AC3</f>
        <v>0</v>
      </c>
      <c r="AF3" s="26">
        <f>'Orig. fully-reconciled - all'!AD3-'Revised fully-reconciled - all'!AD3</f>
        <v>0</v>
      </c>
      <c r="AG3" s="26">
        <f>'Orig. fully-reconciled - all'!AE3-'Revised fully-reconciled - all'!AE3</f>
        <v>0</v>
      </c>
      <c r="AH3" s="26">
        <f>'Orig. fully-reconciled - all'!AF3-'Revised fully-reconciled - all'!AF3</f>
        <v>0</v>
      </c>
      <c r="AI3" s="26">
        <f>'Orig. fully-reconciled - all'!AG3-'Revised fully-reconciled - all'!AG3</f>
        <v>0</v>
      </c>
      <c r="AJ3" s="26">
        <f>'Orig. fully-reconciled - all'!AH3-'Revised fully-reconciled - all'!AH3</f>
        <v>0</v>
      </c>
      <c r="AK3" s="26">
        <f>'Orig. fully-reconciled - all'!AI3-'Revised fully-reconciled - all'!AI3</f>
        <v>0</v>
      </c>
      <c r="AL3" s="26">
        <f>'Orig. fully-reconciled - all'!AJ3-'Revised fully-reconciled - all'!AJ3</f>
        <v>0</v>
      </c>
      <c r="AM3" s="26">
        <f>'Orig. fully-reconciled - all'!AK3-'Revised fully-reconciled - all'!AK3</f>
        <v>0</v>
      </c>
      <c r="AN3" s="26">
        <f>'Orig. fully-reconciled - all'!AL3-'Revised fully-reconciled - all'!AL3</f>
        <v>0</v>
      </c>
      <c r="AO3" s="26">
        <f>'Orig. fully-reconciled - all'!AM3-'Revised fully-reconciled - all'!AM3</f>
        <v>0</v>
      </c>
      <c r="AP3" s="26">
        <f>'Orig. fully-reconciled - all'!AN3-'Revised fully-reconciled - all'!AN3</f>
        <v>0</v>
      </c>
      <c r="AQ3" s="26">
        <f>'Orig. fully-reconciled - all'!AO3-'Revised fully-reconciled - all'!AO3</f>
        <v>0</v>
      </c>
      <c r="AR3" s="26">
        <f>'Orig. fully-reconciled - all'!AP3-'Revised fully-reconciled - all'!AP3</f>
        <v>0</v>
      </c>
      <c r="AS3" s="26">
        <f>'Orig. fully-reconciled - all'!AQ3-'Revised fully-reconciled - all'!AQ3</f>
        <v>0</v>
      </c>
      <c r="AT3" s="26">
        <f>'Orig. fully-reconciled - all'!AR3-'Revised fully-reconciled - all'!AR3</f>
        <v>0</v>
      </c>
      <c r="AU3" s="26">
        <f>'Orig. fully-reconciled - all'!AS3-'Revised fully-reconciled - all'!AS3</f>
        <v>0</v>
      </c>
      <c r="AV3" s="26">
        <f>'Orig. fully-reconciled - all'!AT3-'Revised fully-reconciled - all'!AT3</f>
        <v>0</v>
      </c>
      <c r="AW3" s="26">
        <f>'Orig. fully-reconciled - all'!AU3-'Revised fully-reconciled - all'!AU3</f>
        <v>0</v>
      </c>
      <c r="AX3" s="26">
        <f>'Orig. fully-reconciled - all'!AV3-'Revised fully-reconciled - all'!AV3</f>
        <v>0</v>
      </c>
      <c r="AY3" s="26">
        <f>'Orig. fully-reconciled - all'!AW3-'Revised fully-reconciled - all'!AW3</f>
        <v>0</v>
      </c>
      <c r="AZ3" s="26">
        <f>'Orig. fully-reconciled - all'!AX3-'Revised fully-reconciled - all'!AX3</f>
        <v>0</v>
      </c>
      <c r="BA3" s="26">
        <f>'Orig. fully-reconciled - all'!AY3-'Revised fully-reconciled - all'!AY3</f>
        <v>0</v>
      </c>
      <c r="BB3" s="26">
        <f>'Orig. fully-reconciled - all'!AZ3-'Revised fully-reconciled - all'!AZ3</f>
        <v>0</v>
      </c>
      <c r="BC3" s="26">
        <f>'Orig. fully-reconciled - all'!BA3-'Revised fully-reconciled - all'!BA3</f>
        <v>0</v>
      </c>
      <c r="BD3" s="26">
        <f>'Orig. fully-reconciled - all'!BB3-'Revised fully-reconciled - all'!BB3</f>
        <v>0</v>
      </c>
      <c r="BE3" s="26">
        <f>'Orig. fully-reconciled - all'!BC3-'Revised fully-reconciled - all'!BC3</f>
        <v>0</v>
      </c>
      <c r="BF3" s="26">
        <f>'Orig. fully-reconciled - all'!BD3-'Revised fully-reconciled - all'!BD3</f>
        <v>0</v>
      </c>
      <c r="BG3" s="26">
        <f>'Orig. fully-reconciled - all'!BE3-'Revised fully-reconciled - all'!BE3</f>
        <v>0</v>
      </c>
      <c r="BH3" s="26">
        <f>'Orig. fully-reconciled - all'!BF3-'Revised fully-reconciled - all'!BF3</f>
        <v>0</v>
      </c>
      <c r="BI3" s="26">
        <f>'Orig. fully-reconciled - all'!BG3-'Revised fully-reconciled - all'!BG3</f>
        <v>0</v>
      </c>
      <c r="BJ3" s="26">
        <f>'Orig. fully-reconciled - all'!BH3-'Revised fully-reconciled - all'!BH3</f>
        <v>0</v>
      </c>
      <c r="BK3" s="26">
        <f>'Orig. fully-reconciled - all'!BI3-'Revised fully-reconciled - all'!BI3</f>
        <v>0</v>
      </c>
      <c r="BL3" s="26">
        <f>'Orig. fully-reconciled - all'!BJ3-'Revised fully-reconciled - all'!BJ3</f>
        <v>0</v>
      </c>
      <c r="BM3" s="26" t="e">
        <f>'Orig. fully-reconciled - all'!#REF!-'Revised fully-reconciled - all'!BK3</f>
        <v>#REF!</v>
      </c>
      <c r="BN3" s="26" t="e">
        <f>'Orig. fully-reconciled - all'!#REF!-'Revised fully-reconciled - all'!BL3</f>
        <v>#REF!</v>
      </c>
      <c r="BO3" s="26" t="e">
        <f>'Orig. fully-reconciled - all'!#REF!-'Revised fully-reconciled - all'!BM3</f>
        <v>#REF!</v>
      </c>
      <c r="BP3" s="26" t="e">
        <f>'Orig. fully-reconciled - all'!#REF!-'Revised fully-reconciled - all'!BN3</f>
        <v>#REF!</v>
      </c>
      <c r="BQ3" s="26" t="e">
        <f>'Orig. fully-reconciled - all'!#REF!-'Revised fully-reconciled - all'!BO3</f>
        <v>#REF!</v>
      </c>
      <c r="BR3" s="26" t="e">
        <f>'Orig. fully-reconciled - all'!#REF!-'Revised fully-reconciled - all'!BP3</f>
        <v>#REF!</v>
      </c>
      <c r="BS3" s="26" t="e">
        <f>'Orig. fully-reconciled - all'!#REF!-'Revised fully-reconciled - all'!BQ3</f>
        <v>#REF!</v>
      </c>
      <c r="BT3" s="26" t="e">
        <f>'Orig. fully-reconciled - all'!#REF!-'Revised fully-reconciled - all'!BR3</f>
        <v>#REF!</v>
      </c>
      <c r="BU3" s="26" t="e">
        <f>'Orig. fully-reconciled - all'!#REF!-'Revised fully-reconciled - all'!BS3</f>
        <v>#REF!</v>
      </c>
      <c r="BV3" s="26" t="e">
        <f>'Orig. fully-reconciled - all'!#REF!-'Revised fully-reconciled - all'!BT3</f>
        <v>#REF!</v>
      </c>
      <c r="BW3" s="26" t="e">
        <f>'Orig. fully-reconciled - all'!#REF!-'Revised fully-reconciled - all'!BU3</f>
        <v>#REF!</v>
      </c>
      <c r="BX3" s="26" t="e">
        <f>'Orig. fully-reconciled - all'!#REF!-'Revised fully-reconciled - all'!BV3</f>
        <v>#REF!</v>
      </c>
      <c r="BY3" s="26" t="e">
        <f>'Orig. fully-reconciled - all'!#REF!-'Revised fully-reconciled - all'!BW3</f>
        <v>#REF!</v>
      </c>
      <c r="BZ3" s="26" t="e">
        <f>'Orig. fully-reconciled - all'!#REF!-'Revised fully-reconciled - all'!BX3</f>
        <v>#REF!</v>
      </c>
      <c r="CA3" s="26" t="e">
        <f>'Orig. fully-reconciled - all'!#REF!-'Revised fully-reconciled - all'!BY3</f>
        <v>#REF!</v>
      </c>
      <c r="CB3" s="26" t="e">
        <f>'Orig. fully-reconciled - all'!#REF!-'Revised fully-reconciled - all'!BZ3</f>
        <v>#REF!</v>
      </c>
      <c r="CC3" s="26" t="e">
        <f>'Orig. fully-reconciled - all'!#REF!-'Revised fully-reconciled - all'!CA3</f>
        <v>#REF!</v>
      </c>
      <c r="CD3" s="26" t="e">
        <f>'Orig. fully-reconciled - all'!#REF!-'Revised fully-reconciled - all'!CB3</f>
        <v>#REF!</v>
      </c>
      <c r="CE3" s="26" t="e">
        <f>'Orig. fully-reconciled - all'!#REF!-'Revised fully-reconciled - all'!CC3</f>
        <v>#REF!</v>
      </c>
      <c r="CF3" s="26" t="e">
        <f>'Orig. fully-reconciled - all'!#REF!-'Revised fully-reconciled - all'!CD3</f>
        <v>#REF!</v>
      </c>
      <c r="CG3" s="26" t="e">
        <f>'Orig. fully-reconciled - all'!#REF!-'Revised fully-reconciled - all'!CE3</f>
        <v>#REF!</v>
      </c>
      <c r="CH3" s="26" t="e">
        <f>'Orig. fully-reconciled - all'!#REF!-'Revised fully-reconciled - all'!CF3</f>
        <v>#REF!</v>
      </c>
      <c r="CI3" s="26" t="e">
        <f>'Orig. fully-reconciled - all'!#REF!-'Revised fully-reconciled - all'!CG3</f>
        <v>#REF!</v>
      </c>
      <c r="CJ3" s="26" t="e">
        <f>'Orig. fully-reconciled - all'!#REF!-'Revised fully-reconciled - all'!CH3</f>
        <v>#REF!</v>
      </c>
      <c r="CK3" s="26" t="e">
        <f>'Orig. fully-reconciled - all'!#REF!-'Revised fully-reconciled - all'!CI3</f>
        <v>#REF!</v>
      </c>
      <c r="CL3" s="26" t="e">
        <f>'Orig. fully-reconciled - all'!#REF!-'Revised fully-reconciled - all'!CJ3</f>
        <v>#REF!</v>
      </c>
      <c r="CM3" s="26" t="e">
        <f>'Orig. fully-reconciled - all'!#REF!-'Revised fully-reconciled - all'!CK3</f>
        <v>#REF!</v>
      </c>
      <c r="CN3" s="26" t="e">
        <f>'Orig. fully-reconciled - all'!#REF!-'Revised fully-reconciled - all'!CL3</f>
        <v>#REF!</v>
      </c>
      <c r="CO3" s="26" t="e">
        <f>'Orig. fully-reconciled - all'!#REF!-'Revised fully-reconciled - all'!CM3</f>
        <v>#REF!</v>
      </c>
      <c r="CP3" s="26" t="e">
        <f>'Orig. fully-reconciled - all'!#REF!-'Revised fully-reconciled - all'!CN3</f>
        <v>#REF!</v>
      </c>
      <c r="CQ3" s="26" t="e">
        <f>'Orig. fully-reconciled - all'!#REF!-'Revised fully-reconciled - all'!CO3</f>
        <v>#REF!</v>
      </c>
      <c r="CR3" s="26" t="e">
        <f>'Orig. fully-reconciled - all'!#REF!-'Revised fully-reconciled - all'!CP3</f>
        <v>#REF!</v>
      </c>
      <c r="CS3" s="26" t="e">
        <f>'Orig. fully-reconciled - all'!#REF!-'Revised fully-reconciled - all'!CQ3</f>
        <v>#REF!</v>
      </c>
      <c r="CT3" s="26" t="e">
        <f>'Orig. fully-reconciled - all'!#REF!-'Revised fully-reconciled - all'!CR3</f>
        <v>#REF!</v>
      </c>
      <c r="CU3" s="26" t="e">
        <f>'Orig. fully-reconciled - all'!#REF!-'Revised fully-reconciled - all'!CS3</f>
        <v>#REF!</v>
      </c>
      <c r="CV3" s="26" t="e">
        <f>'Orig. fully-reconciled - all'!#REF!-'Revised fully-reconciled - all'!CT3</f>
        <v>#REF!</v>
      </c>
      <c r="CW3" s="26" t="e">
        <f>'Orig. fully-reconciled - all'!#REF!-'Revised fully-reconciled - all'!CU3</f>
        <v>#REF!</v>
      </c>
      <c r="CX3" s="26" t="e">
        <f>'Orig. fully-reconciled - all'!#REF!-'Revised fully-reconciled - all'!CV3</f>
        <v>#REF!</v>
      </c>
      <c r="CY3" s="26" t="e">
        <f>'Orig. fully-reconciled - all'!#REF!-'Revised fully-reconciled - all'!CW3</f>
        <v>#REF!</v>
      </c>
      <c r="CZ3" s="26" t="e">
        <f>'Orig. fully-reconciled - all'!#REF!-'Revised fully-reconciled - all'!CX3</f>
        <v>#REF!</v>
      </c>
    </row>
    <row r="4" spans="4:104">
      <c r="D4" s="15" t="s">
        <v>18</v>
      </c>
      <c r="E4" s="26">
        <f>'Orig. fully-reconciled - all'!C4-'Revised fully-reconciled - all'!C4</f>
        <v>0</v>
      </c>
      <c r="F4" s="26">
        <f>'Orig. fully-reconciled - all'!D4-'Revised fully-reconciled - all'!D4</f>
        <v>0</v>
      </c>
      <c r="G4" s="26">
        <f>'Orig. fully-reconciled - all'!E4-'Revised fully-reconciled - all'!E4</f>
        <v>0</v>
      </c>
      <c r="H4" s="26">
        <f>'Orig. fully-reconciled - all'!F4-'Revised fully-reconciled - all'!F4</f>
        <v>0</v>
      </c>
      <c r="I4" s="26">
        <f>'Orig. fully-reconciled - all'!G4-'Revised fully-reconciled - all'!G4</f>
        <v>0</v>
      </c>
      <c r="J4" s="26">
        <f>'Orig. fully-reconciled - all'!H4-'Revised fully-reconciled - all'!H4</f>
        <v>0</v>
      </c>
      <c r="K4" s="26">
        <f>'Orig. fully-reconciled - all'!I4-'Revised fully-reconciled - all'!I4</f>
        <v>0</v>
      </c>
      <c r="L4" s="26">
        <f>'Orig. fully-reconciled - all'!J4-'Revised fully-reconciled - all'!J4</f>
        <v>0</v>
      </c>
      <c r="M4" s="26">
        <f>'Orig. fully-reconciled - all'!K4-'Revised fully-reconciled - all'!K4</f>
        <v>0</v>
      </c>
      <c r="N4" s="26">
        <f>'Orig. fully-reconciled - all'!L4-'Revised fully-reconciled - all'!L4</f>
        <v>0</v>
      </c>
      <c r="O4" s="26">
        <f>'Orig. fully-reconciled - all'!M4-'Revised fully-reconciled - all'!M4</f>
        <v>0</v>
      </c>
      <c r="P4" s="26">
        <f>'Orig. fully-reconciled - all'!N4-'Revised fully-reconciled - all'!N4</f>
        <v>0</v>
      </c>
      <c r="Q4" s="26">
        <f>'Orig. fully-reconciled - all'!O4-'Revised fully-reconciled - all'!O4</f>
        <v>0</v>
      </c>
      <c r="R4" s="26">
        <f>'Orig. fully-reconciled - all'!P4-'Revised fully-reconciled - all'!P4</f>
        <v>0</v>
      </c>
      <c r="S4" s="26">
        <f>'Orig. fully-reconciled - all'!Q4-'Revised fully-reconciled - all'!Q4</f>
        <v>0</v>
      </c>
      <c r="T4" s="26">
        <f>'Orig. fully-reconciled - all'!R4-'Revised fully-reconciled - all'!R4</f>
        <v>0</v>
      </c>
      <c r="U4" s="26">
        <f>'Orig. fully-reconciled - all'!S4-'Revised fully-reconciled - all'!S4</f>
        <v>0</v>
      </c>
      <c r="V4" s="26">
        <f>'Orig. fully-reconciled - all'!T4-'Revised fully-reconciled - all'!T4</f>
        <v>0</v>
      </c>
      <c r="W4" s="26">
        <f>'Orig. fully-reconciled - all'!U4-'Revised fully-reconciled - all'!U4</f>
        <v>0</v>
      </c>
      <c r="X4" s="26">
        <f>'Orig. fully-reconciled - all'!V4-'Revised fully-reconciled - all'!V4</f>
        <v>0</v>
      </c>
      <c r="Y4" s="26">
        <f>'Orig. fully-reconciled - all'!W4-'Revised fully-reconciled - all'!W4</f>
        <v>0</v>
      </c>
      <c r="Z4" s="26">
        <f>'Orig. fully-reconciled - all'!X4-'Revised fully-reconciled - all'!X4</f>
        <v>0</v>
      </c>
      <c r="AA4" s="26">
        <f>'Orig. fully-reconciled - all'!Y4-'Revised fully-reconciled - all'!Y4</f>
        <v>0</v>
      </c>
      <c r="AB4" s="26">
        <f>'Orig. fully-reconciled - all'!Z4-'Revised fully-reconciled - all'!Z4</f>
        <v>0</v>
      </c>
      <c r="AC4" s="26">
        <f>'Orig. fully-reconciled - all'!AA4-'Revised fully-reconciled - all'!AA4</f>
        <v>0</v>
      </c>
      <c r="AD4" s="26">
        <f>'Orig. fully-reconciled - all'!AB4-'Revised fully-reconciled - all'!AB4</f>
        <v>0</v>
      </c>
      <c r="AE4" s="26">
        <f>'Orig. fully-reconciled - all'!AC4-'Revised fully-reconciled - all'!AC4</f>
        <v>0</v>
      </c>
      <c r="AF4" s="26">
        <f>'Orig. fully-reconciled - all'!AD4-'Revised fully-reconciled - all'!AD4</f>
        <v>0</v>
      </c>
      <c r="AG4" s="26">
        <f>'Orig. fully-reconciled - all'!AE4-'Revised fully-reconciled - all'!AE4</f>
        <v>0</v>
      </c>
      <c r="AH4" s="26">
        <f>'Orig. fully-reconciled - all'!AF4-'Revised fully-reconciled - all'!AF4</f>
        <v>0</v>
      </c>
      <c r="AI4" s="26">
        <f>'Orig. fully-reconciled - all'!AG4-'Revised fully-reconciled - all'!AG4</f>
        <v>0</v>
      </c>
      <c r="AJ4" s="26">
        <f>'Orig. fully-reconciled - all'!AH4-'Revised fully-reconciled - all'!AH4</f>
        <v>0</v>
      </c>
      <c r="AK4" s="26">
        <f>'Orig. fully-reconciled - all'!AI4-'Revised fully-reconciled - all'!AI4</f>
        <v>0</v>
      </c>
      <c r="AL4" s="26">
        <f>'Orig. fully-reconciled - all'!AJ4-'Revised fully-reconciled - all'!AJ4</f>
        <v>0</v>
      </c>
      <c r="AM4" s="26">
        <f>'Orig. fully-reconciled - all'!AK4-'Revised fully-reconciled - all'!AK4</f>
        <v>0</v>
      </c>
      <c r="AN4" s="26">
        <f>'Orig. fully-reconciled - all'!AL4-'Revised fully-reconciled - all'!AL4</f>
        <v>0</v>
      </c>
      <c r="AO4" s="26">
        <f>'Orig. fully-reconciled - all'!AM4-'Revised fully-reconciled - all'!AM4</f>
        <v>0</v>
      </c>
      <c r="AP4" s="26">
        <f>'Orig. fully-reconciled - all'!AN4-'Revised fully-reconciled - all'!AN4</f>
        <v>0</v>
      </c>
      <c r="AQ4" s="26">
        <f>'Orig. fully-reconciled - all'!AO4-'Revised fully-reconciled - all'!AO4</f>
        <v>0</v>
      </c>
      <c r="AR4" s="26">
        <f>'Orig. fully-reconciled - all'!AP4-'Revised fully-reconciled - all'!AP4</f>
        <v>0</v>
      </c>
      <c r="AS4" s="26">
        <f>'Orig. fully-reconciled - all'!AQ4-'Revised fully-reconciled - all'!AQ4</f>
        <v>0</v>
      </c>
      <c r="AT4" s="26">
        <f>'Orig. fully-reconciled - all'!AR4-'Revised fully-reconciled - all'!AR4</f>
        <v>0</v>
      </c>
      <c r="AU4" s="26">
        <f>'Orig. fully-reconciled - all'!AS4-'Revised fully-reconciled - all'!AS4</f>
        <v>0</v>
      </c>
      <c r="AV4" s="26">
        <f>'Orig. fully-reconciled - all'!AT4-'Revised fully-reconciled - all'!AT4</f>
        <v>0</v>
      </c>
      <c r="AW4" s="26">
        <f>'Orig. fully-reconciled - all'!AU4-'Revised fully-reconciled - all'!AU4</f>
        <v>0</v>
      </c>
      <c r="AX4" s="26">
        <f>'Orig. fully-reconciled - all'!AV4-'Revised fully-reconciled - all'!AV4</f>
        <v>0</v>
      </c>
      <c r="AY4" s="26">
        <f>'Orig. fully-reconciled - all'!AW4-'Revised fully-reconciled - all'!AW4</f>
        <v>0</v>
      </c>
      <c r="AZ4" s="26">
        <f>'Orig. fully-reconciled - all'!AX4-'Revised fully-reconciled - all'!AX4</f>
        <v>0</v>
      </c>
      <c r="BA4" s="26">
        <f>'Orig. fully-reconciled - all'!AY4-'Revised fully-reconciled - all'!AY4</f>
        <v>0</v>
      </c>
      <c r="BB4" s="26">
        <f>'Orig. fully-reconciled - all'!AZ4-'Revised fully-reconciled - all'!AZ4</f>
        <v>0</v>
      </c>
      <c r="BC4" s="26">
        <f>'Orig. fully-reconciled - all'!BA4-'Revised fully-reconciled - all'!BA4</f>
        <v>0</v>
      </c>
      <c r="BD4" s="26">
        <f>'Orig. fully-reconciled - all'!BB4-'Revised fully-reconciled - all'!BB4</f>
        <v>0</v>
      </c>
      <c r="BE4" s="26">
        <f>'Orig. fully-reconciled - all'!BC4-'Revised fully-reconciled - all'!BC4</f>
        <v>0</v>
      </c>
      <c r="BF4" s="26">
        <f>'Orig. fully-reconciled - all'!BD4-'Revised fully-reconciled - all'!BD4</f>
        <v>0</v>
      </c>
      <c r="BG4" s="26">
        <f>'Orig. fully-reconciled - all'!BE4-'Revised fully-reconciled - all'!BE4</f>
        <v>0</v>
      </c>
      <c r="BH4" s="26">
        <f>'Orig. fully-reconciled - all'!BF4-'Revised fully-reconciled - all'!BF4</f>
        <v>0</v>
      </c>
      <c r="BI4" s="26">
        <f>'Orig. fully-reconciled - all'!BG4-'Revised fully-reconciled - all'!BG4</f>
        <v>0</v>
      </c>
      <c r="BJ4" s="26">
        <f>'Orig. fully-reconciled - all'!BH4-'Revised fully-reconciled - all'!BH4</f>
        <v>0</v>
      </c>
      <c r="BK4" s="26">
        <f>'Orig. fully-reconciled - all'!BI4-'Revised fully-reconciled - all'!BI4</f>
        <v>0</v>
      </c>
      <c r="BL4" s="26">
        <f>'Orig. fully-reconciled - all'!BJ4-'Revised fully-reconciled - all'!BJ4</f>
        <v>0</v>
      </c>
      <c r="BM4" s="26" t="e">
        <f>'Orig. fully-reconciled - all'!#REF!-'Revised fully-reconciled - all'!BK4</f>
        <v>#REF!</v>
      </c>
      <c r="BN4" s="26" t="e">
        <f>'Orig. fully-reconciled - all'!#REF!-'Revised fully-reconciled - all'!BL4</f>
        <v>#REF!</v>
      </c>
      <c r="BO4" s="26" t="e">
        <f>'Orig. fully-reconciled - all'!#REF!-'Revised fully-reconciled - all'!BM4</f>
        <v>#REF!</v>
      </c>
      <c r="BP4" s="26" t="e">
        <f>'Orig. fully-reconciled - all'!#REF!-'Revised fully-reconciled - all'!BN4</f>
        <v>#REF!</v>
      </c>
      <c r="BQ4" s="26" t="e">
        <f>'Orig. fully-reconciled - all'!#REF!-'Revised fully-reconciled - all'!BO4</f>
        <v>#REF!</v>
      </c>
      <c r="BR4" s="26" t="e">
        <f>'Orig. fully-reconciled - all'!#REF!-'Revised fully-reconciled - all'!BP4</f>
        <v>#REF!</v>
      </c>
      <c r="BS4" s="26" t="e">
        <f>'Orig. fully-reconciled - all'!#REF!-'Revised fully-reconciled - all'!BQ4</f>
        <v>#REF!</v>
      </c>
      <c r="BT4" s="26" t="e">
        <f>'Orig. fully-reconciled - all'!#REF!-'Revised fully-reconciled - all'!BR4</f>
        <v>#REF!</v>
      </c>
      <c r="BU4" s="26" t="e">
        <f>'Orig. fully-reconciled - all'!#REF!-'Revised fully-reconciled - all'!BS4</f>
        <v>#REF!</v>
      </c>
      <c r="BV4" s="26" t="e">
        <f>'Orig. fully-reconciled - all'!#REF!-'Revised fully-reconciled - all'!BT4</f>
        <v>#REF!</v>
      </c>
      <c r="BW4" s="26" t="e">
        <f>'Orig. fully-reconciled - all'!#REF!-'Revised fully-reconciled - all'!BU4</f>
        <v>#REF!</v>
      </c>
      <c r="BX4" s="26" t="e">
        <f>'Orig. fully-reconciled - all'!#REF!-'Revised fully-reconciled - all'!BV4</f>
        <v>#REF!</v>
      </c>
      <c r="BY4" s="26" t="e">
        <f>'Orig. fully-reconciled - all'!#REF!-'Revised fully-reconciled - all'!BW4</f>
        <v>#REF!</v>
      </c>
      <c r="BZ4" s="26" t="e">
        <f>'Orig. fully-reconciled - all'!#REF!-'Revised fully-reconciled - all'!BX4</f>
        <v>#REF!</v>
      </c>
      <c r="CA4" s="26" t="e">
        <f>'Orig. fully-reconciled - all'!#REF!-'Revised fully-reconciled - all'!BY4</f>
        <v>#REF!</v>
      </c>
      <c r="CB4" s="26" t="e">
        <f>'Orig. fully-reconciled - all'!#REF!-'Revised fully-reconciled - all'!BZ4</f>
        <v>#REF!</v>
      </c>
      <c r="CC4" s="26" t="e">
        <f>'Orig. fully-reconciled - all'!#REF!-'Revised fully-reconciled - all'!CA4</f>
        <v>#REF!</v>
      </c>
      <c r="CD4" s="26" t="e">
        <f>'Orig. fully-reconciled - all'!#REF!-'Revised fully-reconciled - all'!CB4</f>
        <v>#REF!</v>
      </c>
      <c r="CE4" s="26" t="e">
        <f>'Orig. fully-reconciled - all'!#REF!-'Revised fully-reconciled - all'!CC4</f>
        <v>#REF!</v>
      </c>
      <c r="CF4" s="26" t="e">
        <f>'Orig. fully-reconciled - all'!#REF!-'Revised fully-reconciled - all'!CD4</f>
        <v>#REF!</v>
      </c>
      <c r="CG4" s="26" t="e">
        <f>'Orig. fully-reconciled - all'!#REF!-'Revised fully-reconciled - all'!CE4</f>
        <v>#REF!</v>
      </c>
      <c r="CH4" s="26" t="e">
        <f>'Orig. fully-reconciled - all'!#REF!-'Revised fully-reconciled - all'!CF4</f>
        <v>#REF!</v>
      </c>
      <c r="CI4" s="26" t="e">
        <f>'Orig. fully-reconciled - all'!#REF!-'Revised fully-reconciled - all'!CG4</f>
        <v>#REF!</v>
      </c>
      <c r="CJ4" s="26" t="e">
        <f>'Orig. fully-reconciled - all'!#REF!-'Revised fully-reconciled - all'!CH4</f>
        <v>#REF!</v>
      </c>
      <c r="CK4" s="26" t="e">
        <f>'Orig. fully-reconciled - all'!#REF!-'Revised fully-reconciled - all'!CI4</f>
        <v>#REF!</v>
      </c>
      <c r="CL4" s="26" t="e">
        <f>'Orig. fully-reconciled - all'!#REF!-'Revised fully-reconciled - all'!CJ4</f>
        <v>#REF!</v>
      </c>
      <c r="CM4" s="26" t="e">
        <f>'Orig. fully-reconciled - all'!#REF!-'Revised fully-reconciled - all'!CK4</f>
        <v>#REF!</v>
      </c>
      <c r="CN4" s="26" t="e">
        <f>'Orig. fully-reconciled - all'!#REF!-'Revised fully-reconciled - all'!CL4</f>
        <v>#REF!</v>
      </c>
      <c r="CO4" s="26" t="e">
        <f>'Orig. fully-reconciled - all'!#REF!-'Revised fully-reconciled - all'!CM4</f>
        <v>#REF!</v>
      </c>
      <c r="CP4" s="26" t="e">
        <f>'Orig. fully-reconciled - all'!#REF!-'Revised fully-reconciled - all'!CN4</f>
        <v>#REF!</v>
      </c>
      <c r="CQ4" s="26" t="e">
        <f>'Orig. fully-reconciled - all'!#REF!-'Revised fully-reconciled - all'!CO4</f>
        <v>#REF!</v>
      </c>
      <c r="CR4" s="26" t="e">
        <f>'Orig. fully-reconciled - all'!#REF!-'Revised fully-reconciled - all'!CP4</f>
        <v>#REF!</v>
      </c>
      <c r="CS4" s="26" t="e">
        <f>'Orig. fully-reconciled - all'!#REF!-'Revised fully-reconciled - all'!CQ4</f>
        <v>#REF!</v>
      </c>
      <c r="CT4" s="26" t="e">
        <f>'Orig. fully-reconciled - all'!#REF!-'Revised fully-reconciled - all'!CR4</f>
        <v>#REF!</v>
      </c>
      <c r="CU4" s="26" t="e">
        <f>'Orig. fully-reconciled - all'!#REF!-'Revised fully-reconciled - all'!CS4</f>
        <v>#REF!</v>
      </c>
      <c r="CV4" s="26" t="e">
        <f>'Orig. fully-reconciled - all'!#REF!-'Revised fully-reconciled - all'!CT4</f>
        <v>#REF!</v>
      </c>
      <c r="CW4" s="26" t="e">
        <f>'Orig. fully-reconciled - all'!#REF!-'Revised fully-reconciled - all'!CU4</f>
        <v>#REF!</v>
      </c>
      <c r="CX4" s="26" t="e">
        <f>'Orig. fully-reconciled - all'!#REF!-'Revised fully-reconciled - all'!CV4</f>
        <v>#REF!</v>
      </c>
      <c r="CY4" s="26" t="e">
        <f>'Orig. fully-reconciled - all'!#REF!-'Revised fully-reconciled - all'!CW4</f>
        <v>#REF!</v>
      </c>
      <c r="CZ4" s="26" t="e">
        <f>'Orig. fully-reconciled - all'!#REF!-'Revised fully-reconciled - all'!CX4</f>
        <v>#REF!</v>
      </c>
    </row>
    <row r="5" spans="4:104">
      <c r="D5" s="15" t="s">
        <v>19</v>
      </c>
      <c r="E5" s="26">
        <f>'Orig. fully-reconciled - all'!C5-'Revised fully-reconciled - all'!C5</f>
        <v>0</v>
      </c>
      <c r="F5" s="26">
        <f>'Orig. fully-reconciled - all'!D5-'Revised fully-reconciled - all'!D5</f>
        <v>0</v>
      </c>
      <c r="G5" s="26">
        <f>'Orig. fully-reconciled - all'!E5-'Revised fully-reconciled - all'!E5</f>
        <v>0</v>
      </c>
      <c r="H5" s="26">
        <f>'Orig. fully-reconciled - all'!F5-'Revised fully-reconciled - all'!F5</f>
        <v>0</v>
      </c>
      <c r="I5" s="26">
        <f>'Orig. fully-reconciled - all'!G5-'Revised fully-reconciled - all'!G5</f>
        <v>0</v>
      </c>
      <c r="J5" s="26">
        <f>'Orig. fully-reconciled - all'!H5-'Revised fully-reconciled - all'!H5</f>
        <v>0</v>
      </c>
      <c r="K5" s="26">
        <f>'Orig. fully-reconciled - all'!I5-'Revised fully-reconciled - all'!I5</f>
        <v>0</v>
      </c>
      <c r="L5" s="26">
        <f>'Orig. fully-reconciled - all'!J5-'Revised fully-reconciled - all'!J5</f>
        <v>0</v>
      </c>
      <c r="M5" s="26">
        <f>'Orig. fully-reconciled - all'!K5-'Revised fully-reconciled - all'!K5</f>
        <v>0</v>
      </c>
      <c r="N5" s="26">
        <f>'Orig. fully-reconciled - all'!L5-'Revised fully-reconciled - all'!L5</f>
        <v>0</v>
      </c>
      <c r="O5" s="26">
        <f>'Orig. fully-reconciled - all'!M5-'Revised fully-reconciled - all'!M5</f>
        <v>0</v>
      </c>
      <c r="P5" s="26">
        <f>'Orig. fully-reconciled - all'!N5-'Revised fully-reconciled - all'!N5</f>
        <v>0</v>
      </c>
      <c r="Q5" s="26">
        <f>'Orig. fully-reconciled - all'!O5-'Revised fully-reconciled - all'!O5</f>
        <v>0</v>
      </c>
      <c r="R5" s="26">
        <f>'Orig. fully-reconciled - all'!P5-'Revised fully-reconciled - all'!P5</f>
        <v>0</v>
      </c>
      <c r="S5" s="26">
        <f>'Orig. fully-reconciled - all'!Q5-'Revised fully-reconciled - all'!Q5</f>
        <v>0</v>
      </c>
      <c r="T5" s="26">
        <f>'Orig. fully-reconciled - all'!R5-'Revised fully-reconciled - all'!R5</f>
        <v>0</v>
      </c>
      <c r="U5" s="26">
        <f>'Orig. fully-reconciled - all'!S5-'Revised fully-reconciled - all'!S5</f>
        <v>0</v>
      </c>
      <c r="V5" s="26">
        <f>'Orig. fully-reconciled - all'!T5-'Revised fully-reconciled - all'!T5</f>
        <v>0</v>
      </c>
      <c r="W5" s="26">
        <f>'Orig. fully-reconciled - all'!U5-'Revised fully-reconciled - all'!U5</f>
        <v>0</v>
      </c>
      <c r="X5" s="26">
        <f>'Orig. fully-reconciled - all'!V5-'Revised fully-reconciled - all'!V5</f>
        <v>0</v>
      </c>
      <c r="Y5" s="26">
        <f>'Orig. fully-reconciled - all'!W5-'Revised fully-reconciled - all'!W5</f>
        <v>0</v>
      </c>
      <c r="Z5" s="26">
        <f>'Orig. fully-reconciled - all'!X5-'Revised fully-reconciled - all'!X5</f>
        <v>0</v>
      </c>
      <c r="AA5" s="26">
        <f>'Orig. fully-reconciled - all'!Y5-'Revised fully-reconciled - all'!Y5</f>
        <v>0</v>
      </c>
      <c r="AB5" s="26">
        <f>'Orig. fully-reconciled - all'!Z5-'Revised fully-reconciled - all'!Z5</f>
        <v>0</v>
      </c>
      <c r="AC5" s="26">
        <f>'Orig. fully-reconciled - all'!AA5-'Revised fully-reconciled - all'!AA5</f>
        <v>0</v>
      </c>
      <c r="AD5" s="26">
        <f>'Orig. fully-reconciled - all'!AB5-'Revised fully-reconciled - all'!AB5</f>
        <v>0</v>
      </c>
      <c r="AE5" s="26">
        <f>'Orig. fully-reconciled - all'!AC5-'Revised fully-reconciled - all'!AC5</f>
        <v>0</v>
      </c>
      <c r="AF5" s="26">
        <f>'Orig. fully-reconciled - all'!AD5-'Revised fully-reconciled - all'!AD5</f>
        <v>0</v>
      </c>
      <c r="AG5" s="26">
        <f>'Orig. fully-reconciled - all'!AE5-'Revised fully-reconciled - all'!AE5</f>
        <v>0</v>
      </c>
      <c r="AH5" s="26">
        <f>'Orig. fully-reconciled - all'!AF5-'Revised fully-reconciled - all'!AF5</f>
        <v>0</v>
      </c>
      <c r="AI5" s="26">
        <f>'Orig. fully-reconciled - all'!AG5-'Revised fully-reconciled - all'!AG5</f>
        <v>0</v>
      </c>
      <c r="AJ5" s="26">
        <f>'Orig. fully-reconciled - all'!AH5-'Revised fully-reconciled - all'!AH5</f>
        <v>0</v>
      </c>
      <c r="AK5" s="26">
        <f>'Orig. fully-reconciled - all'!AI5-'Revised fully-reconciled - all'!AI5</f>
        <v>0</v>
      </c>
      <c r="AL5" s="26">
        <f>'Orig. fully-reconciled - all'!AJ5-'Revised fully-reconciled - all'!AJ5</f>
        <v>0</v>
      </c>
      <c r="AM5" s="26">
        <f>'Orig. fully-reconciled - all'!AK5-'Revised fully-reconciled - all'!AK5</f>
        <v>0</v>
      </c>
      <c r="AN5" s="26">
        <f>'Orig. fully-reconciled - all'!AL5-'Revised fully-reconciled - all'!AL5</f>
        <v>0</v>
      </c>
      <c r="AO5" s="26">
        <f>'Orig. fully-reconciled - all'!AM5-'Revised fully-reconciled - all'!AM5</f>
        <v>0</v>
      </c>
      <c r="AP5" s="26">
        <f>'Orig. fully-reconciled - all'!AN5-'Revised fully-reconciled - all'!AN5</f>
        <v>0</v>
      </c>
      <c r="AQ5" s="26">
        <f>'Orig. fully-reconciled - all'!AO5-'Revised fully-reconciled - all'!AO5</f>
        <v>0</v>
      </c>
      <c r="AR5" s="26">
        <f>'Orig. fully-reconciled - all'!AP5-'Revised fully-reconciled - all'!AP5</f>
        <v>0</v>
      </c>
      <c r="AS5" s="26">
        <f>'Orig. fully-reconciled - all'!AQ5-'Revised fully-reconciled - all'!AQ5</f>
        <v>0</v>
      </c>
      <c r="AT5" s="26">
        <f>'Orig. fully-reconciled - all'!AR5-'Revised fully-reconciled - all'!AR5</f>
        <v>0</v>
      </c>
      <c r="AU5" s="26">
        <f>'Orig. fully-reconciled - all'!AS5-'Revised fully-reconciled - all'!AS5</f>
        <v>0</v>
      </c>
      <c r="AV5" s="26">
        <f>'Orig. fully-reconciled - all'!AT5-'Revised fully-reconciled - all'!AT5</f>
        <v>0</v>
      </c>
      <c r="AW5" s="26">
        <f>'Orig. fully-reconciled - all'!AU5-'Revised fully-reconciled - all'!AU5</f>
        <v>0</v>
      </c>
      <c r="AX5" s="26">
        <f>'Orig. fully-reconciled - all'!AV5-'Revised fully-reconciled - all'!AV5</f>
        <v>0</v>
      </c>
      <c r="AY5" s="26">
        <f>'Orig. fully-reconciled - all'!AW5-'Revised fully-reconciled - all'!AW5</f>
        <v>0</v>
      </c>
      <c r="AZ5" s="26">
        <f>'Orig. fully-reconciled - all'!AX5-'Revised fully-reconciled - all'!AX5</f>
        <v>0</v>
      </c>
      <c r="BA5" s="26">
        <f>'Orig. fully-reconciled - all'!AY5-'Revised fully-reconciled - all'!AY5</f>
        <v>0</v>
      </c>
      <c r="BB5" s="26">
        <f>'Orig. fully-reconciled - all'!AZ5-'Revised fully-reconciled - all'!AZ5</f>
        <v>0</v>
      </c>
      <c r="BC5" s="26">
        <f>'Orig. fully-reconciled - all'!BA5-'Revised fully-reconciled - all'!BA5</f>
        <v>0</v>
      </c>
      <c r="BD5" s="26">
        <f>'Orig. fully-reconciled - all'!BB5-'Revised fully-reconciled - all'!BB5</f>
        <v>0</v>
      </c>
      <c r="BE5" s="26">
        <f>'Orig. fully-reconciled - all'!BC5-'Revised fully-reconciled - all'!BC5</f>
        <v>0</v>
      </c>
      <c r="BF5" s="26">
        <f>'Orig. fully-reconciled - all'!BD5-'Revised fully-reconciled - all'!BD5</f>
        <v>0</v>
      </c>
      <c r="BG5" s="26">
        <f>'Orig. fully-reconciled - all'!BE5-'Revised fully-reconciled - all'!BE5</f>
        <v>0</v>
      </c>
      <c r="BH5" s="26">
        <f>'Orig. fully-reconciled - all'!BF5-'Revised fully-reconciled - all'!BF5</f>
        <v>0</v>
      </c>
      <c r="BI5" s="26">
        <f>'Orig. fully-reconciled - all'!BG5-'Revised fully-reconciled - all'!BG5</f>
        <v>0</v>
      </c>
      <c r="BJ5" s="26">
        <f>'Orig. fully-reconciled - all'!BH5-'Revised fully-reconciled - all'!BH5</f>
        <v>0</v>
      </c>
      <c r="BK5" s="26">
        <f>'Orig. fully-reconciled - all'!BI5-'Revised fully-reconciled - all'!BI5</f>
        <v>0</v>
      </c>
      <c r="BL5" s="26">
        <f>'Orig. fully-reconciled - all'!BJ5-'Revised fully-reconciled - all'!BJ5</f>
        <v>0</v>
      </c>
      <c r="BM5" s="26" t="e">
        <f>'Orig. fully-reconciled - all'!#REF!-'Revised fully-reconciled - all'!BK5</f>
        <v>#REF!</v>
      </c>
      <c r="BN5" s="26" t="e">
        <f>'Orig. fully-reconciled - all'!#REF!-'Revised fully-reconciled - all'!BL5</f>
        <v>#REF!</v>
      </c>
      <c r="BO5" s="26" t="e">
        <f>'Orig. fully-reconciled - all'!#REF!-'Revised fully-reconciled - all'!BM5</f>
        <v>#REF!</v>
      </c>
      <c r="BP5" s="26" t="e">
        <f>'Orig. fully-reconciled - all'!#REF!-'Revised fully-reconciled - all'!BN5</f>
        <v>#REF!</v>
      </c>
      <c r="BQ5" s="26" t="e">
        <f>'Orig. fully-reconciled - all'!#REF!-'Revised fully-reconciled - all'!BO5</f>
        <v>#REF!</v>
      </c>
      <c r="BR5" s="26" t="e">
        <f>'Orig. fully-reconciled - all'!#REF!-'Revised fully-reconciled - all'!BP5</f>
        <v>#REF!</v>
      </c>
      <c r="BS5" s="26" t="e">
        <f>'Orig. fully-reconciled - all'!#REF!-'Revised fully-reconciled - all'!BQ5</f>
        <v>#REF!</v>
      </c>
      <c r="BT5" s="26" t="e">
        <f>'Orig. fully-reconciled - all'!#REF!-'Revised fully-reconciled - all'!BR5</f>
        <v>#REF!</v>
      </c>
      <c r="BU5" s="26" t="e">
        <f>'Orig. fully-reconciled - all'!#REF!-'Revised fully-reconciled - all'!BS5</f>
        <v>#REF!</v>
      </c>
      <c r="BV5" s="26" t="e">
        <f>'Orig. fully-reconciled - all'!#REF!-'Revised fully-reconciled - all'!BT5</f>
        <v>#REF!</v>
      </c>
      <c r="BW5" s="26" t="e">
        <f>'Orig. fully-reconciled - all'!#REF!-'Revised fully-reconciled - all'!BU5</f>
        <v>#REF!</v>
      </c>
      <c r="BX5" s="26" t="e">
        <f>'Orig. fully-reconciled - all'!#REF!-'Revised fully-reconciled - all'!BV5</f>
        <v>#REF!</v>
      </c>
      <c r="BY5" s="26" t="e">
        <f>'Orig. fully-reconciled - all'!#REF!-'Revised fully-reconciled - all'!BW5</f>
        <v>#REF!</v>
      </c>
      <c r="BZ5" s="26" t="e">
        <f>'Orig. fully-reconciled - all'!#REF!-'Revised fully-reconciled - all'!BX5</f>
        <v>#REF!</v>
      </c>
      <c r="CA5" s="26" t="e">
        <f>'Orig. fully-reconciled - all'!#REF!-'Revised fully-reconciled - all'!BY5</f>
        <v>#REF!</v>
      </c>
      <c r="CB5" s="26" t="e">
        <f>'Orig. fully-reconciled - all'!#REF!-'Revised fully-reconciled - all'!BZ5</f>
        <v>#REF!</v>
      </c>
      <c r="CC5" s="26" t="e">
        <f>'Orig. fully-reconciled - all'!#REF!-'Revised fully-reconciled - all'!CA5</f>
        <v>#REF!</v>
      </c>
      <c r="CD5" s="26" t="e">
        <f>'Orig. fully-reconciled - all'!#REF!-'Revised fully-reconciled - all'!CB5</f>
        <v>#REF!</v>
      </c>
      <c r="CE5" s="26" t="e">
        <f>'Orig. fully-reconciled - all'!#REF!-'Revised fully-reconciled - all'!CC5</f>
        <v>#REF!</v>
      </c>
      <c r="CF5" s="26" t="e">
        <f>'Orig. fully-reconciled - all'!#REF!-'Revised fully-reconciled - all'!CD5</f>
        <v>#REF!</v>
      </c>
      <c r="CG5" s="26" t="e">
        <f>'Orig. fully-reconciled - all'!#REF!-'Revised fully-reconciled - all'!CE5</f>
        <v>#REF!</v>
      </c>
      <c r="CH5" s="26" t="e">
        <f>'Orig. fully-reconciled - all'!#REF!-'Revised fully-reconciled - all'!CF5</f>
        <v>#REF!</v>
      </c>
      <c r="CI5" s="26" t="e">
        <f>'Orig. fully-reconciled - all'!#REF!-'Revised fully-reconciled - all'!CG5</f>
        <v>#REF!</v>
      </c>
      <c r="CJ5" s="26" t="e">
        <f>'Orig. fully-reconciled - all'!#REF!-'Revised fully-reconciled - all'!CH5</f>
        <v>#REF!</v>
      </c>
      <c r="CK5" s="26" t="e">
        <f>'Orig. fully-reconciled - all'!#REF!-'Revised fully-reconciled - all'!CI5</f>
        <v>#REF!</v>
      </c>
      <c r="CL5" s="26" t="e">
        <f>'Orig. fully-reconciled - all'!#REF!-'Revised fully-reconciled - all'!CJ5</f>
        <v>#REF!</v>
      </c>
      <c r="CM5" s="26" t="e">
        <f>'Orig. fully-reconciled - all'!#REF!-'Revised fully-reconciled - all'!CK5</f>
        <v>#REF!</v>
      </c>
      <c r="CN5" s="26" t="e">
        <f>'Orig. fully-reconciled - all'!#REF!-'Revised fully-reconciled - all'!CL5</f>
        <v>#REF!</v>
      </c>
      <c r="CO5" s="26" t="e">
        <f>'Orig. fully-reconciled - all'!#REF!-'Revised fully-reconciled - all'!CM5</f>
        <v>#REF!</v>
      </c>
      <c r="CP5" s="26" t="e">
        <f>'Orig. fully-reconciled - all'!#REF!-'Revised fully-reconciled - all'!CN5</f>
        <v>#REF!</v>
      </c>
      <c r="CQ5" s="26" t="e">
        <f>'Orig. fully-reconciled - all'!#REF!-'Revised fully-reconciled - all'!CO5</f>
        <v>#REF!</v>
      </c>
      <c r="CR5" s="26" t="e">
        <f>'Orig. fully-reconciled - all'!#REF!-'Revised fully-reconciled - all'!CP5</f>
        <v>#REF!</v>
      </c>
      <c r="CS5" s="26" t="e">
        <f>'Orig. fully-reconciled - all'!#REF!-'Revised fully-reconciled - all'!CQ5</f>
        <v>#REF!</v>
      </c>
      <c r="CT5" s="26" t="e">
        <f>'Orig. fully-reconciled - all'!#REF!-'Revised fully-reconciled - all'!CR5</f>
        <v>#REF!</v>
      </c>
      <c r="CU5" s="26" t="e">
        <f>'Orig. fully-reconciled - all'!#REF!-'Revised fully-reconciled - all'!CS5</f>
        <v>#REF!</v>
      </c>
      <c r="CV5" s="26" t="e">
        <f>'Orig. fully-reconciled - all'!#REF!-'Revised fully-reconciled - all'!CT5</f>
        <v>#REF!</v>
      </c>
      <c r="CW5" s="26" t="e">
        <f>'Orig. fully-reconciled - all'!#REF!-'Revised fully-reconciled - all'!CU5</f>
        <v>#REF!</v>
      </c>
      <c r="CX5" s="26" t="e">
        <f>'Orig. fully-reconciled - all'!#REF!-'Revised fully-reconciled - all'!CV5</f>
        <v>#REF!</v>
      </c>
      <c r="CY5" s="26" t="e">
        <f>'Orig. fully-reconciled - all'!#REF!-'Revised fully-reconciled - all'!CW5</f>
        <v>#REF!</v>
      </c>
      <c r="CZ5" s="26" t="e">
        <f>'Orig. fully-reconciled - all'!#REF!-'Revised fully-reconciled - all'!CX5</f>
        <v>#REF!</v>
      </c>
    </row>
    <row r="6" spans="4:104">
      <c r="D6" s="15" t="s">
        <v>20</v>
      </c>
      <c r="E6" s="26">
        <f>'Orig. fully-reconciled - all'!C6-'Revised fully-reconciled - all'!C6</f>
        <v>0</v>
      </c>
      <c r="F6" s="26">
        <f>'Orig. fully-reconciled - all'!D6-'Revised fully-reconciled - all'!D6</f>
        <v>0</v>
      </c>
      <c r="G6" s="26">
        <f>'Orig. fully-reconciled - all'!E6-'Revised fully-reconciled - all'!E6</f>
        <v>0</v>
      </c>
      <c r="H6" s="26">
        <f>'Orig. fully-reconciled - all'!F6-'Revised fully-reconciled - all'!F6</f>
        <v>0</v>
      </c>
      <c r="I6" s="26">
        <f>'Orig. fully-reconciled - all'!G6-'Revised fully-reconciled - all'!G6</f>
        <v>0</v>
      </c>
      <c r="J6" s="26">
        <f>'Orig. fully-reconciled - all'!H6-'Revised fully-reconciled - all'!H6</f>
        <v>0</v>
      </c>
      <c r="K6" s="26">
        <f>'Orig. fully-reconciled - all'!I6-'Revised fully-reconciled - all'!I6</f>
        <v>0</v>
      </c>
      <c r="L6" s="26">
        <f>'Orig. fully-reconciled - all'!J6-'Revised fully-reconciled - all'!J6</f>
        <v>0</v>
      </c>
      <c r="M6" s="26">
        <f>'Orig. fully-reconciled - all'!K6-'Revised fully-reconciled - all'!K6</f>
        <v>0</v>
      </c>
      <c r="N6" s="26">
        <f>'Orig. fully-reconciled - all'!L6-'Revised fully-reconciled - all'!L6</f>
        <v>0</v>
      </c>
      <c r="O6" s="26">
        <f>'Orig. fully-reconciled - all'!M6-'Revised fully-reconciled - all'!M6</f>
        <v>0</v>
      </c>
      <c r="P6" s="26">
        <f>'Orig. fully-reconciled - all'!N6-'Revised fully-reconciled - all'!N6</f>
        <v>0</v>
      </c>
      <c r="Q6" s="26">
        <f>'Orig. fully-reconciled - all'!O6-'Revised fully-reconciled - all'!O6</f>
        <v>0</v>
      </c>
      <c r="R6" s="26">
        <f>'Orig. fully-reconciled - all'!P6-'Revised fully-reconciled - all'!P6</f>
        <v>0</v>
      </c>
      <c r="S6" s="26">
        <f>'Orig. fully-reconciled - all'!Q6-'Revised fully-reconciled - all'!Q6</f>
        <v>0</v>
      </c>
      <c r="T6" s="26">
        <f>'Orig. fully-reconciled - all'!R6-'Revised fully-reconciled - all'!R6</f>
        <v>0</v>
      </c>
      <c r="U6" s="26">
        <f>'Orig. fully-reconciled - all'!S6-'Revised fully-reconciled - all'!S6</f>
        <v>0</v>
      </c>
      <c r="V6" s="26">
        <f>'Orig. fully-reconciled - all'!T6-'Revised fully-reconciled - all'!T6</f>
        <v>0</v>
      </c>
      <c r="W6" s="26">
        <f>'Orig. fully-reconciled - all'!U6-'Revised fully-reconciled - all'!U6</f>
        <v>0</v>
      </c>
      <c r="X6" s="26">
        <f>'Orig. fully-reconciled - all'!V6-'Revised fully-reconciled - all'!V6</f>
        <v>0</v>
      </c>
      <c r="Y6" s="26">
        <f>'Orig. fully-reconciled - all'!W6-'Revised fully-reconciled - all'!W6</f>
        <v>0</v>
      </c>
      <c r="Z6" s="26">
        <f>'Orig. fully-reconciled - all'!X6-'Revised fully-reconciled - all'!X6</f>
        <v>0</v>
      </c>
      <c r="AA6" s="26">
        <f>'Orig. fully-reconciled - all'!Y6-'Revised fully-reconciled - all'!Y6</f>
        <v>0</v>
      </c>
      <c r="AB6" s="26">
        <f>'Orig. fully-reconciled - all'!Z6-'Revised fully-reconciled - all'!Z6</f>
        <v>0</v>
      </c>
      <c r="AC6" s="26">
        <f>'Orig. fully-reconciled - all'!AA6-'Revised fully-reconciled - all'!AA6</f>
        <v>0</v>
      </c>
      <c r="AD6" s="26">
        <f>'Orig. fully-reconciled - all'!AB6-'Revised fully-reconciled - all'!AB6</f>
        <v>0</v>
      </c>
      <c r="AE6" s="26">
        <f>'Orig. fully-reconciled - all'!AC6-'Revised fully-reconciled - all'!AC6</f>
        <v>0</v>
      </c>
      <c r="AF6" s="26">
        <f>'Orig. fully-reconciled - all'!AD6-'Revised fully-reconciled - all'!AD6</f>
        <v>0</v>
      </c>
      <c r="AG6" s="26">
        <f>'Orig. fully-reconciled - all'!AE6-'Revised fully-reconciled - all'!AE6</f>
        <v>0</v>
      </c>
      <c r="AH6" s="26">
        <f>'Orig. fully-reconciled - all'!AF6-'Revised fully-reconciled - all'!AF6</f>
        <v>0</v>
      </c>
      <c r="AI6" s="26">
        <f>'Orig. fully-reconciled - all'!AG6-'Revised fully-reconciled - all'!AG6</f>
        <v>0</v>
      </c>
      <c r="AJ6" s="26">
        <f>'Orig. fully-reconciled - all'!AH6-'Revised fully-reconciled - all'!AH6</f>
        <v>0</v>
      </c>
      <c r="AK6" s="26">
        <f>'Orig. fully-reconciled - all'!AI6-'Revised fully-reconciled - all'!AI6</f>
        <v>0</v>
      </c>
      <c r="AL6" s="26">
        <f>'Orig. fully-reconciled - all'!AJ6-'Revised fully-reconciled - all'!AJ6</f>
        <v>0</v>
      </c>
      <c r="AM6" s="26">
        <f>'Orig. fully-reconciled - all'!AK6-'Revised fully-reconciled - all'!AK6</f>
        <v>0</v>
      </c>
      <c r="AN6" s="26">
        <f>'Orig. fully-reconciled - all'!AL6-'Revised fully-reconciled - all'!AL6</f>
        <v>0</v>
      </c>
      <c r="AO6" s="26">
        <f>'Orig. fully-reconciled - all'!AM6-'Revised fully-reconciled - all'!AM6</f>
        <v>0</v>
      </c>
      <c r="AP6" s="26">
        <f>'Orig. fully-reconciled - all'!AN6-'Revised fully-reconciled - all'!AN6</f>
        <v>0</v>
      </c>
      <c r="AQ6" s="26">
        <f>'Orig. fully-reconciled - all'!AO6-'Revised fully-reconciled - all'!AO6</f>
        <v>0</v>
      </c>
      <c r="AR6" s="26">
        <f>'Orig. fully-reconciled - all'!AP6-'Revised fully-reconciled - all'!AP6</f>
        <v>0</v>
      </c>
      <c r="AS6" s="26">
        <f>'Orig. fully-reconciled - all'!AQ6-'Revised fully-reconciled - all'!AQ6</f>
        <v>0</v>
      </c>
      <c r="AT6" s="26">
        <f>'Orig. fully-reconciled - all'!AR6-'Revised fully-reconciled - all'!AR6</f>
        <v>0</v>
      </c>
      <c r="AU6" s="26">
        <f>'Orig. fully-reconciled - all'!AS6-'Revised fully-reconciled - all'!AS6</f>
        <v>0</v>
      </c>
      <c r="AV6" s="26">
        <f>'Orig. fully-reconciled - all'!AT6-'Revised fully-reconciled - all'!AT6</f>
        <v>0</v>
      </c>
      <c r="AW6" s="26">
        <f>'Orig. fully-reconciled - all'!AU6-'Revised fully-reconciled - all'!AU6</f>
        <v>0</v>
      </c>
      <c r="AX6" s="26">
        <f>'Orig. fully-reconciled - all'!AV6-'Revised fully-reconciled - all'!AV6</f>
        <v>0</v>
      </c>
      <c r="AY6" s="26">
        <f>'Orig. fully-reconciled - all'!AW6-'Revised fully-reconciled - all'!AW6</f>
        <v>0</v>
      </c>
      <c r="AZ6" s="26">
        <f>'Orig. fully-reconciled - all'!AX6-'Revised fully-reconciled - all'!AX6</f>
        <v>0</v>
      </c>
      <c r="BA6" s="26">
        <f>'Orig. fully-reconciled - all'!AY6-'Revised fully-reconciled - all'!AY6</f>
        <v>0</v>
      </c>
      <c r="BB6" s="26">
        <f>'Orig. fully-reconciled - all'!AZ6-'Revised fully-reconciled - all'!AZ6</f>
        <v>0</v>
      </c>
      <c r="BC6" s="26">
        <f>'Orig. fully-reconciled - all'!BA6-'Revised fully-reconciled - all'!BA6</f>
        <v>0</v>
      </c>
      <c r="BD6" s="26">
        <f>'Orig. fully-reconciled - all'!BB6-'Revised fully-reconciled - all'!BB6</f>
        <v>0</v>
      </c>
      <c r="BE6" s="26">
        <f>'Orig. fully-reconciled - all'!BC6-'Revised fully-reconciled - all'!BC6</f>
        <v>0</v>
      </c>
      <c r="BF6" s="26">
        <f>'Orig. fully-reconciled - all'!BD6-'Revised fully-reconciled - all'!BD6</f>
        <v>0</v>
      </c>
      <c r="BG6" s="26">
        <f>'Orig. fully-reconciled - all'!BE6-'Revised fully-reconciled - all'!BE6</f>
        <v>0</v>
      </c>
      <c r="BH6" s="26">
        <f>'Orig. fully-reconciled - all'!BF6-'Revised fully-reconciled - all'!BF6</f>
        <v>0</v>
      </c>
      <c r="BI6" s="26">
        <f>'Orig. fully-reconciled - all'!BG6-'Revised fully-reconciled - all'!BG6</f>
        <v>0</v>
      </c>
      <c r="BJ6" s="26">
        <f>'Orig. fully-reconciled - all'!BH6-'Revised fully-reconciled - all'!BH6</f>
        <v>0</v>
      </c>
      <c r="BK6" s="26">
        <f>'Orig. fully-reconciled - all'!BI6-'Revised fully-reconciled - all'!BI6</f>
        <v>0</v>
      </c>
      <c r="BL6" s="26">
        <f>'Orig. fully-reconciled - all'!BJ6-'Revised fully-reconciled - all'!BJ6</f>
        <v>0</v>
      </c>
      <c r="BM6" s="26" t="e">
        <f>'Orig. fully-reconciled - all'!#REF!-'Revised fully-reconciled - all'!BK6</f>
        <v>#REF!</v>
      </c>
      <c r="BN6" s="26" t="e">
        <f>'Orig. fully-reconciled - all'!#REF!-'Revised fully-reconciled - all'!BL6</f>
        <v>#REF!</v>
      </c>
      <c r="BO6" s="26" t="e">
        <f>'Orig. fully-reconciled - all'!#REF!-'Revised fully-reconciled - all'!BM6</f>
        <v>#REF!</v>
      </c>
      <c r="BP6" s="26" t="e">
        <f>'Orig. fully-reconciled - all'!#REF!-'Revised fully-reconciled - all'!BN6</f>
        <v>#REF!</v>
      </c>
      <c r="BQ6" s="26" t="e">
        <f>'Orig. fully-reconciled - all'!#REF!-'Revised fully-reconciled - all'!BO6</f>
        <v>#REF!</v>
      </c>
      <c r="BR6" s="26" t="e">
        <f>'Orig. fully-reconciled - all'!#REF!-'Revised fully-reconciled - all'!BP6</f>
        <v>#REF!</v>
      </c>
      <c r="BS6" s="26" t="e">
        <f>'Orig. fully-reconciled - all'!#REF!-'Revised fully-reconciled - all'!BQ6</f>
        <v>#REF!</v>
      </c>
      <c r="BT6" s="26" t="e">
        <f>'Orig. fully-reconciled - all'!#REF!-'Revised fully-reconciled - all'!BR6</f>
        <v>#REF!</v>
      </c>
      <c r="BU6" s="26" t="e">
        <f>'Orig. fully-reconciled - all'!#REF!-'Revised fully-reconciled - all'!BS6</f>
        <v>#REF!</v>
      </c>
      <c r="BV6" s="26" t="e">
        <f>'Orig. fully-reconciled - all'!#REF!-'Revised fully-reconciled - all'!BT6</f>
        <v>#REF!</v>
      </c>
      <c r="BW6" s="26" t="e">
        <f>'Orig. fully-reconciled - all'!#REF!-'Revised fully-reconciled - all'!BU6</f>
        <v>#REF!</v>
      </c>
      <c r="BX6" s="26" t="e">
        <f>'Orig. fully-reconciled - all'!#REF!-'Revised fully-reconciled - all'!BV6</f>
        <v>#REF!</v>
      </c>
      <c r="BY6" s="26" t="e">
        <f>'Orig. fully-reconciled - all'!#REF!-'Revised fully-reconciled - all'!BW6</f>
        <v>#REF!</v>
      </c>
      <c r="BZ6" s="26" t="e">
        <f>'Orig. fully-reconciled - all'!#REF!-'Revised fully-reconciled - all'!BX6</f>
        <v>#REF!</v>
      </c>
      <c r="CA6" s="26" t="e">
        <f>'Orig. fully-reconciled - all'!#REF!-'Revised fully-reconciled - all'!BY6</f>
        <v>#REF!</v>
      </c>
      <c r="CB6" s="26" t="e">
        <f>'Orig. fully-reconciled - all'!#REF!-'Revised fully-reconciled - all'!BZ6</f>
        <v>#REF!</v>
      </c>
      <c r="CC6" s="26" t="e">
        <f>'Orig. fully-reconciled - all'!#REF!-'Revised fully-reconciled - all'!CA6</f>
        <v>#REF!</v>
      </c>
      <c r="CD6" s="26" t="e">
        <f>'Orig. fully-reconciled - all'!#REF!-'Revised fully-reconciled - all'!CB6</f>
        <v>#REF!</v>
      </c>
      <c r="CE6" s="26" t="e">
        <f>'Orig. fully-reconciled - all'!#REF!-'Revised fully-reconciled - all'!CC6</f>
        <v>#REF!</v>
      </c>
      <c r="CF6" s="26" t="e">
        <f>'Orig. fully-reconciled - all'!#REF!-'Revised fully-reconciled - all'!CD6</f>
        <v>#REF!</v>
      </c>
      <c r="CG6" s="26" t="e">
        <f>'Orig. fully-reconciled - all'!#REF!-'Revised fully-reconciled - all'!CE6</f>
        <v>#REF!</v>
      </c>
      <c r="CH6" s="26" t="e">
        <f>'Orig. fully-reconciled - all'!#REF!-'Revised fully-reconciled - all'!CF6</f>
        <v>#REF!</v>
      </c>
      <c r="CI6" s="26" t="e">
        <f>'Orig. fully-reconciled - all'!#REF!-'Revised fully-reconciled - all'!CG6</f>
        <v>#REF!</v>
      </c>
      <c r="CJ6" s="26" t="e">
        <f>'Orig. fully-reconciled - all'!#REF!-'Revised fully-reconciled - all'!CH6</f>
        <v>#REF!</v>
      </c>
      <c r="CK6" s="26" t="e">
        <f>'Orig. fully-reconciled - all'!#REF!-'Revised fully-reconciled - all'!CI6</f>
        <v>#REF!</v>
      </c>
      <c r="CL6" s="26" t="e">
        <f>'Orig. fully-reconciled - all'!#REF!-'Revised fully-reconciled - all'!CJ6</f>
        <v>#REF!</v>
      </c>
      <c r="CM6" s="26" t="e">
        <f>'Orig. fully-reconciled - all'!#REF!-'Revised fully-reconciled - all'!CK6</f>
        <v>#REF!</v>
      </c>
      <c r="CN6" s="26" t="e">
        <f>'Orig. fully-reconciled - all'!#REF!-'Revised fully-reconciled - all'!CL6</f>
        <v>#REF!</v>
      </c>
      <c r="CO6" s="26" t="e">
        <f>'Orig. fully-reconciled - all'!#REF!-'Revised fully-reconciled - all'!CM6</f>
        <v>#REF!</v>
      </c>
      <c r="CP6" s="26" t="e">
        <f>'Orig. fully-reconciled - all'!#REF!-'Revised fully-reconciled - all'!CN6</f>
        <v>#REF!</v>
      </c>
      <c r="CQ6" s="26" t="e">
        <f>'Orig. fully-reconciled - all'!#REF!-'Revised fully-reconciled - all'!CO6</f>
        <v>#REF!</v>
      </c>
      <c r="CR6" s="26" t="e">
        <f>'Orig. fully-reconciled - all'!#REF!-'Revised fully-reconciled - all'!CP6</f>
        <v>#REF!</v>
      </c>
      <c r="CS6" s="26" t="e">
        <f>'Orig. fully-reconciled - all'!#REF!-'Revised fully-reconciled - all'!CQ6</f>
        <v>#REF!</v>
      </c>
      <c r="CT6" s="26" t="e">
        <f>'Orig. fully-reconciled - all'!#REF!-'Revised fully-reconciled - all'!CR6</f>
        <v>#REF!</v>
      </c>
      <c r="CU6" s="26" t="e">
        <f>'Orig. fully-reconciled - all'!#REF!-'Revised fully-reconciled - all'!CS6</f>
        <v>#REF!</v>
      </c>
      <c r="CV6" s="26" t="e">
        <f>'Orig. fully-reconciled - all'!#REF!-'Revised fully-reconciled - all'!CT6</f>
        <v>#REF!</v>
      </c>
      <c r="CW6" s="26" t="e">
        <f>'Orig. fully-reconciled - all'!#REF!-'Revised fully-reconciled - all'!CU6</f>
        <v>#REF!</v>
      </c>
      <c r="CX6" s="26" t="e">
        <f>'Orig. fully-reconciled - all'!#REF!-'Revised fully-reconciled - all'!CV6</f>
        <v>#REF!</v>
      </c>
      <c r="CY6" s="26" t="e">
        <f>'Orig. fully-reconciled - all'!#REF!-'Revised fully-reconciled - all'!CW6</f>
        <v>#REF!</v>
      </c>
      <c r="CZ6" s="26" t="e">
        <f>'Orig. fully-reconciled - all'!#REF!-'Revised fully-reconciled - all'!CX6</f>
        <v>#REF!</v>
      </c>
    </row>
    <row r="7" spans="4:104">
      <c r="D7" s="15" t="s">
        <v>21</v>
      </c>
      <c r="E7" s="26">
        <f>'Orig. fully-reconciled - all'!C7-'Revised fully-reconciled - all'!C7</f>
        <v>0</v>
      </c>
      <c r="F7" s="26">
        <f>'Orig. fully-reconciled - all'!D7-'Revised fully-reconciled - all'!D7</f>
        <v>0</v>
      </c>
      <c r="G7" s="26">
        <f>'Orig. fully-reconciled - all'!E7-'Revised fully-reconciled - all'!E7</f>
        <v>0</v>
      </c>
      <c r="H7" s="26">
        <f>'Orig. fully-reconciled - all'!F7-'Revised fully-reconciled - all'!F7</f>
        <v>0</v>
      </c>
      <c r="I7" s="26">
        <f>'Orig. fully-reconciled - all'!G7-'Revised fully-reconciled - all'!G7</f>
        <v>0</v>
      </c>
      <c r="J7" s="26">
        <f>'Orig. fully-reconciled - all'!H7-'Revised fully-reconciled - all'!H7</f>
        <v>0</v>
      </c>
      <c r="K7" s="26">
        <f>'Orig. fully-reconciled - all'!I7-'Revised fully-reconciled - all'!I7</f>
        <v>0</v>
      </c>
      <c r="L7" s="26">
        <f>'Orig. fully-reconciled - all'!J7-'Revised fully-reconciled - all'!J7</f>
        <v>0</v>
      </c>
      <c r="M7" s="26">
        <f>'Orig. fully-reconciled - all'!K7-'Revised fully-reconciled - all'!K7</f>
        <v>0</v>
      </c>
      <c r="N7" s="26">
        <f>'Orig. fully-reconciled - all'!L7-'Revised fully-reconciled - all'!L7</f>
        <v>0</v>
      </c>
      <c r="O7" s="26">
        <f>'Orig. fully-reconciled - all'!M7-'Revised fully-reconciled - all'!M7</f>
        <v>0</v>
      </c>
      <c r="P7" s="26">
        <f>'Orig. fully-reconciled - all'!N7-'Revised fully-reconciled - all'!N7</f>
        <v>0</v>
      </c>
      <c r="Q7" s="26">
        <f>'Orig. fully-reconciled - all'!O7-'Revised fully-reconciled - all'!O7</f>
        <v>0</v>
      </c>
      <c r="R7" s="26">
        <f>'Orig. fully-reconciled - all'!P7-'Revised fully-reconciled - all'!P7</f>
        <v>0</v>
      </c>
      <c r="S7" s="26">
        <f>'Orig. fully-reconciled - all'!Q7-'Revised fully-reconciled - all'!Q7</f>
        <v>0</v>
      </c>
      <c r="T7" s="26">
        <f>'Orig. fully-reconciled - all'!R7-'Revised fully-reconciled - all'!R7</f>
        <v>0</v>
      </c>
      <c r="U7" s="26">
        <f>'Orig. fully-reconciled - all'!S7-'Revised fully-reconciled - all'!S7</f>
        <v>0</v>
      </c>
      <c r="V7" s="26">
        <f>'Orig. fully-reconciled - all'!T7-'Revised fully-reconciled - all'!T7</f>
        <v>0</v>
      </c>
      <c r="W7" s="26">
        <f>'Orig. fully-reconciled - all'!U7-'Revised fully-reconciled - all'!U7</f>
        <v>0</v>
      </c>
      <c r="X7" s="26">
        <f>'Orig. fully-reconciled - all'!V7-'Revised fully-reconciled - all'!V7</f>
        <v>0</v>
      </c>
      <c r="Y7" s="26">
        <f>'Orig. fully-reconciled - all'!W7-'Revised fully-reconciled - all'!W7</f>
        <v>0</v>
      </c>
      <c r="Z7" s="26">
        <f>'Orig. fully-reconciled - all'!X7-'Revised fully-reconciled - all'!X7</f>
        <v>0</v>
      </c>
      <c r="AA7" s="26">
        <f>'Orig. fully-reconciled - all'!Y7-'Revised fully-reconciled - all'!Y7</f>
        <v>0</v>
      </c>
      <c r="AB7" s="26">
        <f>'Orig. fully-reconciled - all'!Z7-'Revised fully-reconciled - all'!Z7</f>
        <v>0</v>
      </c>
      <c r="AC7" s="26">
        <f>'Orig. fully-reconciled - all'!AA7-'Revised fully-reconciled - all'!AA7</f>
        <v>0</v>
      </c>
      <c r="AD7" s="26">
        <f>'Orig. fully-reconciled - all'!AB7-'Revised fully-reconciled - all'!AB7</f>
        <v>0</v>
      </c>
      <c r="AE7" s="26">
        <f>'Orig. fully-reconciled - all'!AC7-'Revised fully-reconciled - all'!AC7</f>
        <v>0</v>
      </c>
      <c r="AF7" s="26">
        <f>'Orig. fully-reconciled - all'!AD7-'Revised fully-reconciled - all'!AD7</f>
        <v>0</v>
      </c>
      <c r="AG7" s="26">
        <f>'Orig. fully-reconciled - all'!AE7-'Revised fully-reconciled - all'!AE7</f>
        <v>0</v>
      </c>
      <c r="AH7" s="26">
        <f>'Orig. fully-reconciled - all'!AF7-'Revised fully-reconciled - all'!AF7</f>
        <v>0</v>
      </c>
      <c r="AI7" s="26">
        <f>'Orig. fully-reconciled - all'!AG7-'Revised fully-reconciled - all'!AG7</f>
        <v>0</v>
      </c>
      <c r="AJ7" s="26">
        <f>'Orig. fully-reconciled - all'!AH7-'Revised fully-reconciled - all'!AH7</f>
        <v>0</v>
      </c>
      <c r="AK7" s="26">
        <f>'Orig. fully-reconciled - all'!AI7-'Revised fully-reconciled - all'!AI7</f>
        <v>0</v>
      </c>
      <c r="AL7" s="26">
        <f>'Orig. fully-reconciled - all'!AJ7-'Revised fully-reconciled - all'!AJ7</f>
        <v>0</v>
      </c>
      <c r="AM7" s="26">
        <f>'Orig. fully-reconciled - all'!AK7-'Revised fully-reconciled - all'!AK7</f>
        <v>0</v>
      </c>
      <c r="AN7" s="26">
        <f>'Orig. fully-reconciled - all'!AL7-'Revised fully-reconciled - all'!AL7</f>
        <v>0</v>
      </c>
      <c r="AO7" s="26">
        <f>'Orig. fully-reconciled - all'!AM7-'Revised fully-reconciled - all'!AM7</f>
        <v>0</v>
      </c>
      <c r="AP7" s="26">
        <f>'Orig. fully-reconciled - all'!AN7-'Revised fully-reconciled - all'!AN7</f>
        <v>0</v>
      </c>
      <c r="AQ7" s="26">
        <f>'Orig. fully-reconciled - all'!AO7-'Revised fully-reconciled - all'!AO7</f>
        <v>0</v>
      </c>
      <c r="AR7" s="26">
        <f>'Orig. fully-reconciled - all'!AP7-'Revised fully-reconciled - all'!AP7</f>
        <v>0</v>
      </c>
      <c r="AS7" s="26">
        <f>'Orig. fully-reconciled - all'!AQ7-'Revised fully-reconciled - all'!AQ7</f>
        <v>0</v>
      </c>
      <c r="AT7" s="26">
        <f>'Orig. fully-reconciled - all'!AR7-'Revised fully-reconciled - all'!AR7</f>
        <v>0</v>
      </c>
      <c r="AU7" s="26">
        <f>'Orig. fully-reconciled - all'!AS7-'Revised fully-reconciled - all'!AS7</f>
        <v>0</v>
      </c>
      <c r="AV7" s="26">
        <f>'Orig. fully-reconciled - all'!AT7-'Revised fully-reconciled - all'!AT7</f>
        <v>0</v>
      </c>
      <c r="AW7" s="26">
        <f>'Orig. fully-reconciled - all'!AU7-'Revised fully-reconciled - all'!AU7</f>
        <v>0</v>
      </c>
      <c r="AX7" s="26">
        <f>'Orig. fully-reconciled - all'!AV7-'Revised fully-reconciled - all'!AV7</f>
        <v>0</v>
      </c>
      <c r="AY7" s="26">
        <f>'Orig. fully-reconciled - all'!AW7-'Revised fully-reconciled - all'!AW7</f>
        <v>0</v>
      </c>
      <c r="AZ7" s="26">
        <f>'Orig. fully-reconciled - all'!AX7-'Revised fully-reconciled - all'!AX7</f>
        <v>0</v>
      </c>
      <c r="BA7" s="26">
        <f>'Orig. fully-reconciled - all'!AY7-'Revised fully-reconciled - all'!AY7</f>
        <v>0</v>
      </c>
      <c r="BB7" s="26">
        <f>'Orig. fully-reconciled - all'!AZ7-'Revised fully-reconciled - all'!AZ7</f>
        <v>0</v>
      </c>
      <c r="BC7" s="26">
        <f>'Orig. fully-reconciled - all'!BA7-'Revised fully-reconciled - all'!BA7</f>
        <v>0</v>
      </c>
      <c r="BD7" s="26">
        <f>'Orig. fully-reconciled - all'!BB7-'Revised fully-reconciled - all'!BB7</f>
        <v>0</v>
      </c>
      <c r="BE7" s="26">
        <f>'Orig. fully-reconciled - all'!BC7-'Revised fully-reconciled - all'!BC7</f>
        <v>0</v>
      </c>
      <c r="BF7" s="26">
        <f>'Orig. fully-reconciled - all'!BD7-'Revised fully-reconciled - all'!BD7</f>
        <v>0</v>
      </c>
      <c r="BG7" s="26">
        <f>'Orig. fully-reconciled - all'!BE7-'Revised fully-reconciled - all'!BE7</f>
        <v>0</v>
      </c>
      <c r="BH7" s="26">
        <f>'Orig. fully-reconciled - all'!BF7-'Revised fully-reconciled - all'!BF7</f>
        <v>0</v>
      </c>
      <c r="BI7" s="26">
        <f>'Orig. fully-reconciled - all'!BG7-'Revised fully-reconciled - all'!BG7</f>
        <v>0</v>
      </c>
      <c r="BJ7" s="26">
        <f>'Orig. fully-reconciled - all'!BH7-'Revised fully-reconciled - all'!BH7</f>
        <v>0</v>
      </c>
      <c r="BK7" s="26">
        <f>'Orig. fully-reconciled - all'!BI7-'Revised fully-reconciled - all'!BI7</f>
        <v>0</v>
      </c>
      <c r="BL7" s="26">
        <f>'Orig. fully-reconciled - all'!BJ7-'Revised fully-reconciled - all'!BJ7</f>
        <v>0</v>
      </c>
      <c r="BM7" s="26" t="e">
        <f>'Orig. fully-reconciled - all'!#REF!-'Revised fully-reconciled - all'!BK7</f>
        <v>#REF!</v>
      </c>
      <c r="BN7" s="26" t="e">
        <f>'Orig. fully-reconciled - all'!#REF!-'Revised fully-reconciled - all'!BL7</f>
        <v>#REF!</v>
      </c>
      <c r="BO7" s="26" t="e">
        <f>'Orig. fully-reconciled - all'!#REF!-'Revised fully-reconciled - all'!BM7</f>
        <v>#REF!</v>
      </c>
      <c r="BP7" s="26" t="e">
        <f>'Orig. fully-reconciled - all'!#REF!-'Revised fully-reconciled - all'!BN7</f>
        <v>#REF!</v>
      </c>
      <c r="BQ7" s="26" t="e">
        <f>'Orig. fully-reconciled - all'!#REF!-'Revised fully-reconciled - all'!BO7</f>
        <v>#REF!</v>
      </c>
      <c r="BR7" s="26" t="e">
        <f>'Orig. fully-reconciled - all'!#REF!-'Revised fully-reconciled - all'!BP7</f>
        <v>#REF!</v>
      </c>
      <c r="BS7" s="26" t="e">
        <f>'Orig. fully-reconciled - all'!#REF!-'Revised fully-reconciled - all'!BQ7</f>
        <v>#REF!</v>
      </c>
      <c r="BT7" s="26" t="e">
        <f>'Orig. fully-reconciled - all'!#REF!-'Revised fully-reconciled - all'!BR7</f>
        <v>#REF!</v>
      </c>
      <c r="BU7" s="26" t="e">
        <f>'Orig. fully-reconciled - all'!#REF!-'Revised fully-reconciled - all'!BS7</f>
        <v>#REF!</v>
      </c>
      <c r="BV7" s="26" t="e">
        <f>'Orig. fully-reconciled - all'!#REF!-'Revised fully-reconciled - all'!BT7</f>
        <v>#REF!</v>
      </c>
      <c r="BW7" s="26" t="e">
        <f>'Orig. fully-reconciled - all'!#REF!-'Revised fully-reconciled - all'!BU7</f>
        <v>#REF!</v>
      </c>
      <c r="BX7" s="26" t="e">
        <f>'Orig. fully-reconciled - all'!#REF!-'Revised fully-reconciled - all'!BV7</f>
        <v>#REF!</v>
      </c>
      <c r="BY7" s="26" t="e">
        <f>'Orig. fully-reconciled - all'!#REF!-'Revised fully-reconciled - all'!BW7</f>
        <v>#REF!</v>
      </c>
      <c r="BZ7" s="26" t="e">
        <f>'Orig. fully-reconciled - all'!#REF!-'Revised fully-reconciled - all'!BX7</f>
        <v>#REF!</v>
      </c>
      <c r="CA7" s="26" t="e">
        <f>'Orig. fully-reconciled - all'!#REF!-'Revised fully-reconciled - all'!BY7</f>
        <v>#REF!</v>
      </c>
      <c r="CB7" s="26" t="e">
        <f>'Orig. fully-reconciled - all'!#REF!-'Revised fully-reconciled - all'!BZ7</f>
        <v>#REF!</v>
      </c>
      <c r="CC7" s="26" t="e">
        <f>'Orig. fully-reconciled - all'!#REF!-'Revised fully-reconciled - all'!CA7</f>
        <v>#REF!</v>
      </c>
      <c r="CD7" s="26" t="e">
        <f>'Orig. fully-reconciled - all'!#REF!-'Revised fully-reconciled - all'!CB7</f>
        <v>#REF!</v>
      </c>
      <c r="CE7" s="26" t="e">
        <f>'Orig. fully-reconciled - all'!#REF!-'Revised fully-reconciled - all'!CC7</f>
        <v>#REF!</v>
      </c>
      <c r="CF7" s="26" t="e">
        <f>'Orig. fully-reconciled - all'!#REF!-'Revised fully-reconciled - all'!CD7</f>
        <v>#REF!</v>
      </c>
      <c r="CG7" s="26" t="e">
        <f>'Orig. fully-reconciled - all'!#REF!-'Revised fully-reconciled - all'!CE7</f>
        <v>#REF!</v>
      </c>
      <c r="CH7" s="26" t="e">
        <f>'Orig. fully-reconciled - all'!#REF!-'Revised fully-reconciled - all'!CF7</f>
        <v>#REF!</v>
      </c>
      <c r="CI7" s="26" t="e">
        <f>'Orig. fully-reconciled - all'!#REF!-'Revised fully-reconciled - all'!CG7</f>
        <v>#REF!</v>
      </c>
      <c r="CJ7" s="26" t="e">
        <f>'Orig. fully-reconciled - all'!#REF!-'Revised fully-reconciled - all'!CH7</f>
        <v>#REF!</v>
      </c>
      <c r="CK7" s="26" t="e">
        <f>'Orig. fully-reconciled - all'!#REF!-'Revised fully-reconciled - all'!CI7</f>
        <v>#REF!</v>
      </c>
      <c r="CL7" s="26" t="e">
        <f>'Orig. fully-reconciled - all'!#REF!-'Revised fully-reconciled - all'!CJ7</f>
        <v>#REF!</v>
      </c>
      <c r="CM7" s="26" t="e">
        <f>'Orig. fully-reconciled - all'!#REF!-'Revised fully-reconciled - all'!CK7</f>
        <v>#REF!</v>
      </c>
      <c r="CN7" s="26" t="e">
        <f>'Orig. fully-reconciled - all'!#REF!-'Revised fully-reconciled - all'!CL7</f>
        <v>#REF!</v>
      </c>
      <c r="CO7" s="26" t="e">
        <f>'Orig. fully-reconciled - all'!#REF!-'Revised fully-reconciled - all'!CM7</f>
        <v>#REF!</v>
      </c>
      <c r="CP7" s="26" t="e">
        <f>'Orig. fully-reconciled - all'!#REF!-'Revised fully-reconciled - all'!CN7</f>
        <v>#REF!</v>
      </c>
      <c r="CQ7" s="26" t="e">
        <f>'Orig. fully-reconciled - all'!#REF!-'Revised fully-reconciled - all'!CO7</f>
        <v>#REF!</v>
      </c>
      <c r="CR7" s="26" t="e">
        <f>'Orig. fully-reconciled - all'!#REF!-'Revised fully-reconciled - all'!CP7</f>
        <v>#REF!</v>
      </c>
      <c r="CS7" s="26" t="e">
        <f>'Orig. fully-reconciled - all'!#REF!-'Revised fully-reconciled - all'!CQ7</f>
        <v>#REF!</v>
      </c>
      <c r="CT7" s="26" t="e">
        <f>'Orig. fully-reconciled - all'!#REF!-'Revised fully-reconciled - all'!CR7</f>
        <v>#REF!</v>
      </c>
      <c r="CU7" s="26" t="e">
        <f>'Orig. fully-reconciled - all'!#REF!-'Revised fully-reconciled - all'!CS7</f>
        <v>#REF!</v>
      </c>
      <c r="CV7" s="26" t="e">
        <f>'Orig. fully-reconciled - all'!#REF!-'Revised fully-reconciled - all'!CT7</f>
        <v>#REF!</v>
      </c>
      <c r="CW7" s="26" t="e">
        <f>'Orig. fully-reconciled - all'!#REF!-'Revised fully-reconciled - all'!CU7</f>
        <v>#REF!</v>
      </c>
      <c r="CX7" s="26" t="e">
        <f>'Orig. fully-reconciled - all'!#REF!-'Revised fully-reconciled - all'!CV7</f>
        <v>#REF!</v>
      </c>
      <c r="CY7" s="26" t="e">
        <f>'Orig. fully-reconciled - all'!#REF!-'Revised fully-reconciled - all'!CW7</f>
        <v>#REF!</v>
      </c>
      <c r="CZ7" s="26" t="e">
        <f>'Orig. fully-reconciled - all'!#REF!-'Revised fully-reconciled - all'!CX7</f>
        <v>#REF!</v>
      </c>
    </row>
    <row r="8" spans="4:104">
      <c r="D8" s="15" t="s">
        <v>22</v>
      </c>
      <c r="E8" s="26">
        <f>'Orig. fully-reconciled - all'!C8-'Revised fully-reconciled - all'!C8</f>
        <v>0</v>
      </c>
      <c r="F8" s="26">
        <f>'Orig. fully-reconciled - all'!D8-'Revised fully-reconciled - all'!D8</f>
        <v>0</v>
      </c>
      <c r="G8" s="26">
        <f>'Orig. fully-reconciled - all'!E8-'Revised fully-reconciled - all'!E8</f>
        <v>0</v>
      </c>
      <c r="H8" s="26">
        <f>'Orig. fully-reconciled - all'!F8-'Revised fully-reconciled - all'!F8</f>
        <v>0</v>
      </c>
      <c r="I8" s="26">
        <f>'Orig. fully-reconciled - all'!G8-'Revised fully-reconciled - all'!G8</f>
        <v>0</v>
      </c>
      <c r="J8" s="26">
        <f>'Orig. fully-reconciled - all'!H8-'Revised fully-reconciled - all'!H8</f>
        <v>0</v>
      </c>
      <c r="K8" s="26">
        <f>'Orig. fully-reconciled - all'!I8-'Revised fully-reconciled - all'!I8</f>
        <v>0</v>
      </c>
      <c r="L8" s="26">
        <f>'Orig. fully-reconciled - all'!J8-'Revised fully-reconciled - all'!J8</f>
        <v>0</v>
      </c>
      <c r="M8" s="26">
        <f>'Orig. fully-reconciled - all'!K8-'Revised fully-reconciled - all'!K8</f>
        <v>0</v>
      </c>
      <c r="N8" s="26">
        <f>'Orig. fully-reconciled - all'!L8-'Revised fully-reconciled - all'!L8</f>
        <v>0</v>
      </c>
      <c r="O8" s="26">
        <f>'Orig. fully-reconciled - all'!M8-'Revised fully-reconciled - all'!M8</f>
        <v>0</v>
      </c>
      <c r="P8" s="26">
        <f>'Orig. fully-reconciled - all'!N8-'Revised fully-reconciled - all'!N8</f>
        <v>0</v>
      </c>
      <c r="Q8" s="26">
        <f>'Orig. fully-reconciled - all'!O8-'Revised fully-reconciled - all'!O8</f>
        <v>0</v>
      </c>
      <c r="R8" s="26">
        <f>'Orig. fully-reconciled - all'!P8-'Revised fully-reconciled - all'!P8</f>
        <v>0</v>
      </c>
      <c r="S8" s="26">
        <f>'Orig. fully-reconciled - all'!Q8-'Revised fully-reconciled - all'!Q8</f>
        <v>0</v>
      </c>
      <c r="T8" s="26">
        <f>'Orig. fully-reconciled - all'!R8-'Revised fully-reconciled - all'!R8</f>
        <v>0</v>
      </c>
      <c r="U8" s="26">
        <f>'Orig. fully-reconciled - all'!S8-'Revised fully-reconciled - all'!S8</f>
        <v>0</v>
      </c>
      <c r="V8" s="26">
        <f>'Orig. fully-reconciled - all'!T8-'Revised fully-reconciled - all'!T8</f>
        <v>0</v>
      </c>
      <c r="W8" s="26">
        <f>'Orig. fully-reconciled - all'!U8-'Revised fully-reconciled - all'!U8</f>
        <v>0</v>
      </c>
      <c r="X8" s="26">
        <f>'Orig. fully-reconciled - all'!V8-'Revised fully-reconciled - all'!V8</f>
        <v>0</v>
      </c>
      <c r="Y8" s="26">
        <f>'Orig. fully-reconciled - all'!W8-'Revised fully-reconciled - all'!W8</f>
        <v>0</v>
      </c>
      <c r="Z8" s="26">
        <f>'Orig. fully-reconciled - all'!X8-'Revised fully-reconciled - all'!X8</f>
        <v>0</v>
      </c>
      <c r="AA8" s="26">
        <f>'Orig. fully-reconciled - all'!Y8-'Revised fully-reconciled - all'!Y8</f>
        <v>0</v>
      </c>
      <c r="AB8" s="26">
        <f>'Orig. fully-reconciled - all'!Z8-'Revised fully-reconciled - all'!Z8</f>
        <v>0</v>
      </c>
      <c r="AC8" s="26">
        <f>'Orig. fully-reconciled - all'!AA8-'Revised fully-reconciled - all'!AA8</f>
        <v>0</v>
      </c>
      <c r="AD8" s="26">
        <f>'Orig. fully-reconciled - all'!AB8-'Revised fully-reconciled - all'!AB8</f>
        <v>0</v>
      </c>
      <c r="AE8" s="26">
        <f>'Orig. fully-reconciled - all'!AC8-'Revised fully-reconciled - all'!AC8</f>
        <v>0</v>
      </c>
      <c r="AF8" s="26">
        <f>'Orig. fully-reconciled - all'!AD8-'Revised fully-reconciled - all'!AD8</f>
        <v>0</v>
      </c>
      <c r="AG8" s="26">
        <f>'Orig. fully-reconciled - all'!AE8-'Revised fully-reconciled - all'!AE8</f>
        <v>0</v>
      </c>
      <c r="AH8" s="26">
        <f>'Orig. fully-reconciled - all'!AF8-'Revised fully-reconciled - all'!AF8</f>
        <v>0</v>
      </c>
      <c r="AI8" s="26">
        <f>'Orig. fully-reconciled - all'!AG8-'Revised fully-reconciled - all'!AG8</f>
        <v>0</v>
      </c>
      <c r="AJ8" s="26">
        <f>'Orig. fully-reconciled - all'!AH8-'Revised fully-reconciled - all'!AH8</f>
        <v>0</v>
      </c>
      <c r="AK8" s="26">
        <f>'Orig. fully-reconciled - all'!AI8-'Revised fully-reconciled - all'!AI8</f>
        <v>0</v>
      </c>
      <c r="AL8" s="26">
        <f>'Orig. fully-reconciled - all'!AJ8-'Revised fully-reconciled - all'!AJ8</f>
        <v>0</v>
      </c>
      <c r="AM8" s="26">
        <f>'Orig. fully-reconciled - all'!AK8-'Revised fully-reconciled - all'!AK8</f>
        <v>0</v>
      </c>
      <c r="AN8" s="26">
        <f>'Orig. fully-reconciled - all'!AL8-'Revised fully-reconciled - all'!AL8</f>
        <v>0</v>
      </c>
      <c r="AO8" s="26">
        <f>'Orig. fully-reconciled - all'!AM8-'Revised fully-reconciled - all'!AM8</f>
        <v>0</v>
      </c>
      <c r="AP8" s="26">
        <f>'Orig. fully-reconciled - all'!AN8-'Revised fully-reconciled - all'!AN8</f>
        <v>0</v>
      </c>
      <c r="AQ8" s="26">
        <f>'Orig. fully-reconciled - all'!AO8-'Revised fully-reconciled - all'!AO8</f>
        <v>0</v>
      </c>
      <c r="AR8" s="26">
        <f>'Orig. fully-reconciled - all'!AP8-'Revised fully-reconciled - all'!AP8</f>
        <v>0</v>
      </c>
      <c r="AS8" s="26">
        <f>'Orig. fully-reconciled - all'!AQ8-'Revised fully-reconciled - all'!AQ8</f>
        <v>0</v>
      </c>
      <c r="AT8" s="26">
        <f>'Orig. fully-reconciled - all'!AR8-'Revised fully-reconciled - all'!AR8</f>
        <v>0</v>
      </c>
      <c r="AU8" s="26">
        <f>'Orig. fully-reconciled - all'!AS8-'Revised fully-reconciled - all'!AS8</f>
        <v>0</v>
      </c>
      <c r="AV8" s="26">
        <f>'Orig. fully-reconciled - all'!AT8-'Revised fully-reconciled - all'!AT8</f>
        <v>0</v>
      </c>
      <c r="AW8" s="26">
        <f>'Orig. fully-reconciled - all'!AU8-'Revised fully-reconciled - all'!AU8</f>
        <v>0</v>
      </c>
      <c r="AX8" s="26">
        <f>'Orig. fully-reconciled - all'!AV8-'Revised fully-reconciled - all'!AV8</f>
        <v>0</v>
      </c>
      <c r="AY8" s="26">
        <f>'Orig. fully-reconciled - all'!AW8-'Revised fully-reconciled - all'!AW8</f>
        <v>0</v>
      </c>
      <c r="AZ8" s="26">
        <f>'Orig. fully-reconciled - all'!AX8-'Revised fully-reconciled - all'!AX8</f>
        <v>0</v>
      </c>
      <c r="BA8" s="26">
        <f>'Orig. fully-reconciled - all'!AY8-'Revised fully-reconciled - all'!AY8</f>
        <v>0</v>
      </c>
      <c r="BB8" s="26">
        <f>'Orig. fully-reconciled - all'!AZ8-'Revised fully-reconciled - all'!AZ8</f>
        <v>0</v>
      </c>
      <c r="BC8" s="26">
        <f>'Orig. fully-reconciled - all'!BA8-'Revised fully-reconciled - all'!BA8</f>
        <v>0</v>
      </c>
      <c r="BD8" s="26">
        <f>'Orig. fully-reconciled - all'!BB8-'Revised fully-reconciled - all'!BB8</f>
        <v>0</v>
      </c>
      <c r="BE8" s="26">
        <f>'Orig. fully-reconciled - all'!BC8-'Revised fully-reconciled - all'!BC8</f>
        <v>0</v>
      </c>
      <c r="BF8" s="26">
        <f>'Orig. fully-reconciled - all'!BD8-'Revised fully-reconciled - all'!BD8</f>
        <v>0</v>
      </c>
      <c r="BG8" s="26">
        <f>'Orig. fully-reconciled - all'!BE8-'Revised fully-reconciled - all'!BE8</f>
        <v>0</v>
      </c>
      <c r="BH8" s="26">
        <f>'Orig. fully-reconciled - all'!BF8-'Revised fully-reconciled - all'!BF8</f>
        <v>0</v>
      </c>
      <c r="BI8" s="26">
        <f>'Orig. fully-reconciled - all'!BG8-'Revised fully-reconciled - all'!BG8</f>
        <v>0</v>
      </c>
      <c r="BJ8" s="26">
        <f>'Orig. fully-reconciled - all'!BH8-'Revised fully-reconciled - all'!BH8</f>
        <v>0</v>
      </c>
      <c r="BK8" s="26">
        <f>'Orig. fully-reconciled - all'!BI8-'Revised fully-reconciled - all'!BI8</f>
        <v>0</v>
      </c>
      <c r="BL8" s="26">
        <f>'Orig. fully-reconciled - all'!BJ8-'Revised fully-reconciled - all'!BJ8</f>
        <v>0</v>
      </c>
      <c r="BM8" s="26" t="e">
        <f>'Orig. fully-reconciled - all'!#REF!-'Revised fully-reconciled - all'!BK8</f>
        <v>#REF!</v>
      </c>
      <c r="BN8" s="26" t="e">
        <f>'Orig. fully-reconciled - all'!#REF!-'Revised fully-reconciled - all'!BL8</f>
        <v>#REF!</v>
      </c>
      <c r="BO8" s="26" t="e">
        <f>'Orig. fully-reconciled - all'!#REF!-'Revised fully-reconciled - all'!BM8</f>
        <v>#REF!</v>
      </c>
      <c r="BP8" s="26" t="e">
        <f>'Orig. fully-reconciled - all'!#REF!-'Revised fully-reconciled - all'!BN8</f>
        <v>#REF!</v>
      </c>
      <c r="BQ8" s="26" t="e">
        <f>'Orig. fully-reconciled - all'!#REF!-'Revised fully-reconciled - all'!BO8</f>
        <v>#REF!</v>
      </c>
      <c r="BR8" s="26" t="e">
        <f>'Orig. fully-reconciled - all'!#REF!-'Revised fully-reconciled - all'!BP8</f>
        <v>#REF!</v>
      </c>
      <c r="BS8" s="26" t="e">
        <f>'Orig. fully-reconciled - all'!#REF!-'Revised fully-reconciled - all'!BQ8</f>
        <v>#REF!</v>
      </c>
      <c r="BT8" s="26" t="e">
        <f>'Orig. fully-reconciled - all'!#REF!-'Revised fully-reconciled - all'!BR8</f>
        <v>#REF!</v>
      </c>
      <c r="BU8" s="26" t="e">
        <f>'Orig. fully-reconciled - all'!#REF!-'Revised fully-reconciled - all'!BS8</f>
        <v>#REF!</v>
      </c>
      <c r="BV8" s="26" t="e">
        <f>'Orig. fully-reconciled - all'!#REF!-'Revised fully-reconciled - all'!BT8</f>
        <v>#REF!</v>
      </c>
      <c r="BW8" s="26" t="e">
        <f>'Orig. fully-reconciled - all'!#REF!-'Revised fully-reconciled - all'!BU8</f>
        <v>#REF!</v>
      </c>
      <c r="BX8" s="26" t="e">
        <f>'Orig. fully-reconciled - all'!#REF!-'Revised fully-reconciled - all'!BV8</f>
        <v>#REF!</v>
      </c>
      <c r="BY8" s="26" t="e">
        <f>'Orig. fully-reconciled - all'!#REF!-'Revised fully-reconciled - all'!BW8</f>
        <v>#REF!</v>
      </c>
      <c r="BZ8" s="26" t="e">
        <f>'Orig. fully-reconciled - all'!#REF!-'Revised fully-reconciled - all'!BX8</f>
        <v>#REF!</v>
      </c>
      <c r="CA8" s="26" t="e">
        <f>'Orig. fully-reconciled - all'!#REF!-'Revised fully-reconciled - all'!BY8</f>
        <v>#REF!</v>
      </c>
      <c r="CB8" s="26" t="e">
        <f>'Orig. fully-reconciled - all'!#REF!-'Revised fully-reconciled - all'!BZ8</f>
        <v>#REF!</v>
      </c>
      <c r="CC8" s="26" t="e">
        <f>'Orig. fully-reconciled - all'!#REF!-'Revised fully-reconciled - all'!CA8</f>
        <v>#REF!</v>
      </c>
      <c r="CD8" s="26" t="e">
        <f>'Orig. fully-reconciled - all'!#REF!-'Revised fully-reconciled - all'!CB8</f>
        <v>#REF!</v>
      </c>
      <c r="CE8" s="26" t="e">
        <f>'Orig. fully-reconciled - all'!#REF!-'Revised fully-reconciled - all'!CC8</f>
        <v>#REF!</v>
      </c>
      <c r="CF8" s="26" t="e">
        <f>'Orig. fully-reconciled - all'!#REF!-'Revised fully-reconciled - all'!CD8</f>
        <v>#REF!</v>
      </c>
      <c r="CG8" s="26" t="e">
        <f>'Orig. fully-reconciled - all'!#REF!-'Revised fully-reconciled - all'!CE8</f>
        <v>#REF!</v>
      </c>
      <c r="CH8" s="26" t="e">
        <f>'Orig. fully-reconciled - all'!#REF!-'Revised fully-reconciled - all'!CF8</f>
        <v>#REF!</v>
      </c>
      <c r="CI8" s="26" t="e">
        <f>'Orig. fully-reconciled - all'!#REF!-'Revised fully-reconciled - all'!CG8</f>
        <v>#REF!</v>
      </c>
      <c r="CJ8" s="26" t="e">
        <f>'Orig. fully-reconciled - all'!#REF!-'Revised fully-reconciled - all'!CH8</f>
        <v>#REF!</v>
      </c>
      <c r="CK8" s="26" t="e">
        <f>'Orig. fully-reconciled - all'!#REF!-'Revised fully-reconciled - all'!CI8</f>
        <v>#REF!</v>
      </c>
      <c r="CL8" s="26" t="e">
        <f>'Orig. fully-reconciled - all'!#REF!-'Revised fully-reconciled - all'!CJ8</f>
        <v>#REF!</v>
      </c>
      <c r="CM8" s="26" t="e">
        <f>'Orig. fully-reconciled - all'!#REF!-'Revised fully-reconciled - all'!CK8</f>
        <v>#REF!</v>
      </c>
      <c r="CN8" s="26" t="e">
        <f>'Orig. fully-reconciled - all'!#REF!-'Revised fully-reconciled - all'!CL8</f>
        <v>#REF!</v>
      </c>
      <c r="CO8" s="26" t="e">
        <f>'Orig. fully-reconciled - all'!#REF!-'Revised fully-reconciled - all'!CM8</f>
        <v>#REF!</v>
      </c>
      <c r="CP8" s="26" t="e">
        <f>'Orig. fully-reconciled - all'!#REF!-'Revised fully-reconciled - all'!CN8</f>
        <v>#REF!</v>
      </c>
      <c r="CQ8" s="26" t="e">
        <f>'Orig. fully-reconciled - all'!#REF!-'Revised fully-reconciled - all'!CO8</f>
        <v>#REF!</v>
      </c>
      <c r="CR8" s="26" t="e">
        <f>'Orig. fully-reconciled - all'!#REF!-'Revised fully-reconciled - all'!CP8</f>
        <v>#REF!</v>
      </c>
      <c r="CS8" s="26" t="e">
        <f>'Orig. fully-reconciled - all'!#REF!-'Revised fully-reconciled - all'!CQ8</f>
        <v>#REF!</v>
      </c>
      <c r="CT8" s="26" t="e">
        <f>'Orig. fully-reconciled - all'!#REF!-'Revised fully-reconciled - all'!CR8</f>
        <v>#REF!</v>
      </c>
      <c r="CU8" s="26" t="e">
        <f>'Orig. fully-reconciled - all'!#REF!-'Revised fully-reconciled - all'!CS8</f>
        <v>#REF!</v>
      </c>
      <c r="CV8" s="26" t="e">
        <f>'Orig. fully-reconciled - all'!#REF!-'Revised fully-reconciled - all'!CT8</f>
        <v>#REF!</v>
      </c>
      <c r="CW8" s="26" t="e">
        <f>'Orig. fully-reconciled - all'!#REF!-'Revised fully-reconciled - all'!CU8</f>
        <v>#REF!</v>
      </c>
      <c r="CX8" s="26" t="e">
        <f>'Orig. fully-reconciled - all'!#REF!-'Revised fully-reconciled - all'!CV8</f>
        <v>#REF!</v>
      </c>
      <c r="CY8" s="26" t="e">
        <f>'Orig. fully-reconciled - all'!#REF!-'Revised fully-reconciled - all'!CW8</f>
        <v>#REF!</v>
      </c>
      <c r="CZ8" s="26" t="e">
        <f>'Orig. fully-reconciled - all'!#REF!-'Revised fully-reconciled - all'!CX8</f>
        <v>#REF!</v>
      </c>
    </row>
    <row r="9" spans="4:104">
      <c r="D9" s="15" t="s">
        <v>23</v>
      </c>
      <c r="E9" s="26">
        <f>'Orig. fully-reconciled - all'!C9-'Revised fully-reconciled - all'!C9</f>
        <v>0</v>
      </c>
      <c r="F9" s="26">
        <f>'Orig. fully-reconciled - all'!D9-'Revised fully-reconciled - all'!D9</f>
        <v>0</v>
      </c>
      <c r="G9" s="26">
        <f>'Orig. fully-reconciled - all'!E9-'Revised fully-reconciled - all'!E9</f>
        <v>0</v>
      </c>
      <c r="H9" s="26">
        <f>'Orig. fully-reconciled - all'!F9-'Revised fully-reconciled - all'!F9</f>
        <v>0</v>
      </c>
      <c r="I9" s="26">
        <f>'Orig. fully-reconciled - all'!G9-'Revised fully-reconciled - all'!G9</f>
        <v>0</v>
      </c>
      <c r="J9" s="26">
        <f>'Orig. fully-reconciled - all'!H9-'Revised fully-reconciled - all'!H9</f>
        <v>0</v>
      </c>
      <c r="K9" s="26">
        <f>'Orig. fully-reconciled - all'!I9-'Revised fully-reconciled - all'!I9</f>
        <v>0</v>
      </c>
      <c r="L9" s="26">
        <f>'Orig. fully-reconciled - all'!J9-'Revised fully-reconciled - all'!J9</f>
        <v>0</v>
      </c>
      <c r="M9" s="26">
        <f>'Orig. fully-reconciled - all'!K9-'Revised fully-reconciled - all'!K9</f>
        <v>0</v>
      </c>
      <c r="N9" s="26">
        <f>'Orig. fully-reconciled - all'!L9-'Revised fully-reconciled - all'!L9</f>
        <v>0</v>
      </c>
      <c r="O9" s="26">
        <f>'Orig. fully-reconciled - all'!M9-'Revised fully-reconciled - all'!M9</f>
        <v>0</v>
      </c>
      <c r="P9" s="26">
        <f>'Orig. fully-reconciled - all'!N9-'Revised fully-reconciled - all'!N9</f>
        <v>0</v>
      </c>
      <c r="Q9" s="26">
        <f>'Orig. fully-reconciled - all'!O9-'Revised fully-reconciled - all'!O9</f>
        <v>0</v>
      </c>
      <c r="R9" s="26">
        <f>'Orig. fully-reconciled - all'!P9-'Revised fully-reconciled - all'!P9</f>
        <v>0</v>
      </c>
      <c r="S9" s="26">
        <f>'Orig. fully-reconciled - all'!Q9-'Revised fully-reconciled - all'!Q9</f>
        <v>0</v>
      </c>
      <c r="T9" s="26">
        <f>'Orig. fully-reconciled - all'!R9-'Revised fully-reconciled - all'!R9</f>
        <v>0</v>
      </c>
      <c r="U9" s="26">
        <f>'Orig. fully-reconciled - all'!S9-'Revised fully-reconciled - all'!S9</f>
        <v>0</v>
      </c>
      <c r="V9" s="26">
        <f>'Orig. fully-reconciled - all'!T9-'Revised fully-reconciled - all'!T9</f>
        <v>0</v>
      </c>
      <c r="W9" s="26">
        <f>'Orig. fully-reconciled - all'!U9-'Revised fully-reconciled - all'!U9</f>
        <v>0</v>
      </c>
      <c r="X9" s="26">
        <f>'Orig. fully-reconciled - all'!V9-'Revised fully-reconciled - all'!V9</f>
        <v>0</v>
      </c>
      <c r="Y9" s="26">
        <f>'Orig. fully-reconciled - all'!W9-'Revised fully-reconciled - all'!W9</f>
        <v>0</v>
      </c>
      <c r="Z9" s="26">
        <f>'Orig. fully-reconciled - all'!X9-'Revised fully-reconciled - all'!X9</f>
        <v>0</v>
      </c>
      <c r="AA9" s="26">
        <f>'Orig. fully-reconciled - all'!Y9-'Revised fully-reconciled - all'!Y9</f>
        <v>0</v>
      </c>
      <c r="AB9" s="26">
        <f>'Orig. fully-reconciled - all'!Z9-'Revised fully-reconciled - all'!Z9</f>
        <v>0</v>
      </c>
      <c r="AC9" s="26">
        <f>'Orig. fully-reconciled - all'!AA9-'Revised fully-reconciled - all'!AA9</f>
        <v>0</v>
      </c>
      <c r="AD9" s="26">
        <f>'Orig. fully-reconciled - all'!AB9-'Revised fully-reconciled - all'!AB9</f>
        <v>0</v>
      </c>
      <c r="AE9" s="26">
        <f>'Orig. fully-reconciled - all'!AC9-'Revised fully-reconciled - all'!AC9</f>
        <v>0</v>
      </c>
      <c r="AF9" s="26">
        <f>'Orig. fully-reconciled - all'!AD9-'Revised fully-reconciled - all'!AD9</f>
        <v>0</v>
      </c>
      <c r="AG9" s="26">
        <f>'Orig. fully-reconciled - all'!AE9-'Revised fully-reconciled - all'!AE9</f>
        <v>0</v>
      </c>
      <c r="AH9" s="26">
        <f>'Orig. fully-reconciled - all'!AF9-'Revised fully-reconciled - all'!AF9</f>
        <v>0</v>
      </c>
      <c r="AI9" s="26">
        <f>'Orig. fully-reconciled - all'!AG9-'Revised fully-reconciled - all'!AG9</f>
        <v>0</v>
      </c>
      <c r="AJ9" s="26">
        <f>'Orig. fully-reconciled - all'!AH9-'Revised fully-reconciled - all'!AH9</f>
        <v>0</v>
      </c>
      <c r="AK9" s="26">
        <f>'Orig. fully-reconciled - all'!AI9-'Revised fully-reconciled - all'!AI9</f>
        <v>0</v>
      </c>
      <c r="AL9" s="26">
        <f>'Orig. fully-reconciled - all'!AJ9-'Revised fully-reconciled - all'!AJ9</f>
        <v>0</v>
      </c>
      <c r="AM9" s="26">
        <f>'Orig. fully-reconciled - all'!AK9-'Revised fully-reconciled - all'!AK9</f>
        <v>0</v>
      </c>
      <c r="AN9" s="26">
        <f>'Orig. fully-reconciled - all'!AL9-'Revised fully-reconciled - all'!AL9</f>
        <v>0</v>
      </c>
      <c r="AO9" s="26">
        <f>'Orig. fully-reconciled - all'!AM9-'Revised fully-reconciled - all'!AM9</f>
        <v>0</v>
      </c>
      <c r="AP9" s="26">
        <f>'Orig. fully-reconciled - all'!AN9-'Revised fully-reconciled - all'!AN9</f>
        <v>0</v>
      </c>
      <c r="AQ9" s="26">
        <f>'Orig. fully-reconciled - all'!AO9-'Revised fully-reconciled - all'!AO9</f>
        <v>0</v>
      </c>
      <c r="AR9" s="26">
        <f>'Orig. fully-reconciled - all'!AP9-'Revised fully-reconciled - all'!AP9</f>
        <v>0</v>
      </c>
      <c r="AS9" s="26">
        <f>'Orig. fully-reconciled - all'!AQ9-'Revised fully-reconciled - all'!AQ9</f>
        <v>0</v>
      </c>
      <c r="AT9" s="26">
        <f>'Orig. fully-reconciled - all'!AR9-'Revised fully-reconciled - all'!AR9</f>
        <v>0</v>
      </c>
      <c r="AU9" s="26">
        <f>'Orig. fully-reconciled - all'!AS9-'Revised fully-reconciled - all'!AS9</f>
        <v>0</v>
      </c>
      <c r="AV9" s="26">
        <f>'Orig. fully-reconciled - all'!AT9-'Revised fully-reconciled - all'!AT9</f>
        <v>0</v>
      </c>
      <c r="AW9" s="26">
        <f>'Orig. fully-reconciled - all'!AU9-'Revised fully-reconciled - all'!AU9</f>
        <v>0</v>
      </c>
      <c r="AX9" s="26">
        <f>'Orig. fully-reconciled - all'!AV9-'Revised fully-reconciled - all'!AV9</f>
        <v>0</v>
      </c>
      <c r="AY9" s="26">
        <f>'Orig. fully-reconciled - all'!AW9-'Revised fully-reconciled - all'!AW9</f>
        <v>0</v>
      </c>
      <c r="AZ9" s="26">
        <f>'Orig. fully-reconciled - all'!AX9-'Revised fully-reconciled - all'!AX9</f>
        <v>0</v>
      </c>
      <c r="BA9" s="26">
        <f>'Orig. fully-reconciled - all'!AY9-'Revised fully-reconciled - all'!AY9</f>
        <v>0</v>
      </c>
      <c r="BB9" s="26">
        <f>'Orig. fully-reconciled - all'!AZ9-'Revised fully-reconciled - all'!AZ9</f>
        <v>0</v>
      </c>
      <c r="BC9" s="26">
        <f>'Orig. fully-reconciled - all'!BA9-'Revised fully-reconciled - all'!BA9</f>
        <v>0</v>
      </c>
      <c r="BD9" s="26">
        <f>'Orig. fully-reconciled - all'!BB9-'Revised fully-reconciled - all'!BB9</f>
        <v>0</v>
      </c>
      <c r="BE9" s="26">
        <f>'Orig. fully-reconciled - all'!BC9-'Revised fully-reconciled - all'!BC9</f>
        <v>0</v>
      </c>
      <c r="BF9" s="26">
        <f>'Orig. fully-reconciled - all'!BD9-'Revised fully-reconciled - all'!BD9</f>
        <v>0</v>
      </c>
      <c r="BG9" s="26">
        <f>'Orig. fully-reconciled - all'!BE9-'Revised fully-reconciled - all'!BE9</f>
        <v>0</v>
      </c>
      <c r="BH9" s="26">
        <f>'Orig. fully-reconciled - all'!BF9-'Revised fully-reconciled - all'!BF9</f>
        <v>0</v>
      </c>
      <c r="BI9" s="26">
        <f>'Orig. fully-reconciled - all'!BG9-'Revised fully-reconciled - all'!BG9</f>
        <v>0</v>
      </c>
      <c r="BJ9" s="26">
        <f>'Orig. fully-reconciled - all'!BH9-'Revised fully-reconciled - all'!BH9</f>
        <v>0</v>
      </c>
      <c r="BK9" s="26">
        <f>'Orig. fully-reconciled - all'!BI9-'Revised fully-reconciled - all'!BI9</f>
        <v>0</v>
      </c>
      <c r="BL9" s="26">
        <f>'Orig. fully-reconciled - all'!BJ9-'Revised fully-reconciled - all'!BJ9</f>
        <v>0</v>
      </c>
      <c r="BM9" s="26" t="e">
        <f>'Orig. fully-reconciled - all'!#REF!-'Revised fully-reconciled - all'!BK9</f>
        <v>#REF!</v>
      </c>
      <c r="BN9" s="26" t="e">
        <f>'Orig. fully-reconciled - all'!#REF!-'Revised fully-reconciled - all'!BL9</f>
        <v>#REF!</v>
      </c>
      <c r="BO9" s="26" t="e">
        <f>'Orig. fully-reconciled - all'!#REF!-'Revised fully-reconciled - all'!BM9</f>
        <v>#REF!</v>
      </c>
      <c r="BP9" s="26" t="e">
        <f>'Orig. fully-reconciled - all'!#REF!-'Revised fully-reconciled - all'!BN9</f>
        <v>#REF!</v>
      </c>
      <c r="BQ9" s="26" t="e">
        <f>'Orig. fully-reconciled - all'!#REF!-'Revised fully-reconciled - all'!BO9</f>
        <v>#REF!</v>
      </c>
      <c r="BR9" s="26" t="e">
        <f>'Orig. fully-reconciled - all'!#REF!-'Revised fully-reconciled - all'!BP9</f>
        <v>#REF!</v>
      </c>
      <c r="BS9" s="26" t="e">
        <f>'Orig. fully-reconciled - all'!#REF!-'Revised fully-reconciled - all'!BQ9</f>
        <v>#REF!</v>
      </c>
      <c r="BT9" s="26" t="e">
        <f>'Orig. fully-reconciled - all'!#REF!-'Revised fully-reconciled - all'!BR9</f>
        <v>#REF!</v>
      </c>
      <c r="BU9" s="26" t="e">
        <f>'Orig. fully-reconciled - all'!#REF!-'Revised fully-reconciled - all'!BS9</f>
        <v>#REF!</v>
      </c>
      <c r="BV9" s="26" t="e">
        <f>'Orig. fully-reconciled - all'!#REF!-'Revised fully-reconciled - all'!BT9</f>
        <v>#REF!</v>
      </c>
      <c r="BW9" s="26" t="e">
        <f>'Orig. fully-reconciled - all'!#REF!-'Revised fully-reconciled - all'!BU9</f>
        <v>#REF!</v>
      </c>
      <c r="BX9" s="26" t="e">
        <f>'Orig. fully-reconciled - all'!#REF!-'Revised fully-reconciled - all'!BV9</f>
        <v>#REF!</v>
      </c>
      <c r="BY9" s="26" t="e">
        <f>'Orig. fully-reconciled - all'!#REF!-'Revised fully-reconciled - all'!BW9</f>
        <v>#REF!</v>
      </c>
      <c r="BZ9" s="26" t="e">
        <f>'Orig. fully-reconciled - all'!#REF!-'Revised fully-reconciled - all'!BX9</f>
        <v>#REF!</v>
      </c>
      <c r="CA9" s="26" t="e">
        <f>'Orig. fully-reconciled - all'!#REF!-'Revised fully-reconciled - all'!BY9</f>
        <v>#REF!</v>
      </c>
      <c r="CB9" s="26" t="e">
        <f>'Orig. fully-reconciled - all'!#REF!-'Revised fully-reconciled - all'!BZ9</f>
        <v>#REF!</v>
      </c>
      <c r="CC9" s="26" t="e">
        <f>'Orig. fully-reconciled - all'!#REF!-'Revised fully-reconciled - all'!CA9</f>
        <v>#REF!</v>
      </c>
      <c r="CD9" s="26" t="e">
        <f>'Orig. fully-reconciled - all'!#REF!-'Revised fully-reconciled - all'!CB9</f>
        <v>#REF!</v>
      </c>
      <c r="CE9" s="26" t="e">
        <f>'Orig. fully-reconciled - all'!#REF!-'Revised fully-reconciled - all'!CC9</f>
        <v>#REF!</v>
      </c>
      <c r="CF9" s="26" t="e">
        <f>'Orig. fully-reconciled - all'!#REF!-'Revised fully-reconciled - all'!CD9</f>
        <v>#REF!</v>
      </c>
      <c r="CG9" s="26" t="e">
        <f>'Orig. fully-reconciled - all'!#REF!-'Revised fully-reconciled - all'!CE9</f>
        <v>#REF!</v>
      </c>
      <c r="CH9" s="26" t="e">
        <f>'Orig. fully-reconciled - all'!#REF!-'Revised fully-reconciled - all'!CF9</f>
        <v>#REF!</v>
      </c>
      <c r="CI9" s="26" t="e">
        <f>'Orig. fully-reconciled - all'!#REF!-'Revised fully-reconciled - all'!CG9</f>
        <v>#REF!</v>
      </c>
      <c r="CJ9" s="26" t="e">
        <f>'Orig. fully-reconciled - all'!#REF!-'Revised fully-reconciled - all'!CH9</f>
        <v>#REF!</v>
      </c>
      <c r="CK9" s="26" t="e">
        <f>'Orig. fully-reconciled - all'!#REF!-'Revised fully-reconciled - all'!CI9</f>
        <v>#REF!</v>
      </c>
      <c r="CL9" s="26" t="e">
        <f>'Orig. fully-reconciled - all'!#REF!-'Revised fully-reconciled - all'!CJ9</f>
        <v>#REF!</v>
      </c>
      <c r="CM9" s="26" t="e">
        <f>'Orig. fully-reconciled - all'!#REF!-'Revised fully-reconciled - all'!CK9</f>
        <v>#REF!</v>
      </c>
      <c r="CN9" s="26" t="e">
        <f>'Orig. fully-reconciled - all'!#REF!-'Revised fully-reconciled - all'!CL9</f>
        <v>#REF!</v>
      </c>
      <c r="CO9" s="26" t="e">
        <f>'Orig. fully-reconciled - all'!#REF!-'Revised fully-reconciled - all'!CM9</f>
        <v>#REF!</v>
      </c>
      <c r="CP9" s="26" t="e">
        <f>'Orig. fully-reconciled - all'!#REF!-'Revised fully-reconciled - all'!CN9</f>
        <v>#REF!</v>
      </c>
      <c r="CQ9" s="26" t="e">
        <f>'Orig. fully-reconciled - all'!#REF!-'Revised fully-reconciled - all'!CO9</f>
        <v>#REF!</v>
      </c>
      <c r="CR9" s="26" t="e">
        <f>'Orig. fully-reconciled - all'!#REF!-'Revised fully-reconciled - all'!CP9</f>
        <v>#REF!</v>
      </c>
      <c r="CS9" s="26" t="e">
        <f>'Orig. fully-reconciled - all'!#REF!-'Revised fully-reconciled - all'!CQ9</f>
        <v>#REF!</v>
      </c>
      <c r="CT9" s="26" t="e">
        <f>'Orig. fully-reconciled - all'!#REF!-'Revised fully-reconciled - all'!CR9</f>
        <v>#REF!</v>
      </c>
      <c r="CU9" s="26" t="e">
        <f>'Orig. fully-reconciled - all'!#REF!-'Revised fully-reconciled - all'!CS9</f>
        <v>#REF!</v>
      </c>
      <c r="CV9" s="26" t="e">
        <f>'Orig. fully-reconciled - all'!#REF!-'Revised fully-reconciled - all'!CT9</f>
        <v>#REF!</v>
      </c>
      <c r="CW9" s="26" t="e">
        <f>'Orig. fully-reconciled - all'!#REF!-'Revised fully-reconciled - all'!CU9</f>
        <v>#REF!</v>
      </c>
      <c r="CX9" s="26" t="e">
        <f>'Orig. fully-reconciled - all'!#REF!-'Revised fully-reconciled - all'!CV9</f>
        <v>#REF!</v>
      </c>
      <c r="CY9" s="26" t="e">
        <f>'Orig. fully-reconciled - all'!#REF!-'Revised fully-reconciled - all'!CW9</f>
        <v>#REF!</v>
      </c>
      <c r="CZ9" s="26" t="e">
        <f>'Orig. fully-reconciled - all'!#REF!-'Revised fully-reconciled - all'!CX9</f>
        <v>#REF!</v>
      </c>
    </row>
    <row r="10" spans="4:104">
      <c r="D10" s="16"/>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c r="BT10" s="17"/>
      <c r="BU10" s="17"/>
      <c r="BV10" s="17"/>
      <c r="BW10" s="17"/>
      <c r="BX10" s="17"/>
      <c r="BY10" s="17"/>
      <c r="BZ10" s="17"/>
      <c r="CA10" s="17"/>
      <c r="CB10" s="17"/>
      <c r="CC10" s="17"/>
      <c r="CD10" s="17"/>
      <c r="CE10" s="17"/>
      <c r="CF10" s="17"/>
      <c r="CG10" s="17"/>
      <c r="CH10" s="17"/>
      <c r="CI10" s="17"/>
      <c r="CJ10" s="17"/>
      <c r="CK10" s="17"/>
      <c r="CL10" s="17"/>
      <c r="CM10" s="17"/>
      <c r="CN10" s="17"/>
      <c r="CO10" s="18"/>
      <c r="CP10" s="18"/>
      <c r="CQ10" s="18"/>
      <c r="CR10" s="18"/>
      <c r="CS10" s="18"/>
      <c r="CT10" s="18"/>
      <c r="CU10" s="18"/>
      <c r="CV10" s="18"/>
      <c r="CW10" s="18"/>
      <c r="CX10" s="18"/>
      <c r="CY10" s="18"/>
      <c r="CZ10" s="18"/>
    </row>
    <row r="11" spans="4:104">
      <c r="D11" s="16"/>
      <c r="E11" s="19">
        <v>38443</v>
      </c>
      <c r="F11" s="19">
        <v>38473</v>
      </c>
      <c r="G11" s="19">
        <v>38504</v>
      </c>
      <c r="H11" s="19">
        <v>38534</v>
      </c>
      <c r="I11" s="19">
        <v>38565</v>
      </c>
      <c r="J11" s="19">
        <v>38596</v>
      </c>
      <c r="K11" s="19">
        <v>38626</v>
      </c>
      <c r="L11" s="19">
        <v>38657</v>
      </c>
      <c r="M11" s="19">
        <v>38687</v>
      </c>
      <c r="N11" s="19">
        <v>38718</v>
      </c>
      <c r="O11" s="19">
        <v>38749</v>
      </c>
      <c r="P11" s="19">
        <v>38777</v>
      </c>
      <c r="Q11" s="19">
        <v>38808</v>
      </c>
      <c r="R11" s="19">
        <v>38838</v>
      </c>
      <c r="S11" s="19">
        <v>38869</v>
      </c>
      <c r="T11" s="19">
        <v>38899</v>
      </c>
      <c r="U11" s="19">
        <v>38930</v>
      </c>
      <c r="V11" s="19">
        <v>38961</v>
      </c>
      <c r="W11" s="19">
        <v>38991</v>
      </c>
      <c r="X11" s="19">
        <v>39022</v>
      </c>
      <c r="Y11" s="19">
        <v>39052</v>
      </c>
      <c r="Z11" s="19">
        <v>39083</v>
      </c>
      <c r="AA11" s="19">
        <v>39114</v>
      </c>
      <c r="AB11" s="19">
        <v>39142</v>
      </c>
      <c r="AC11" s="19">
        <v>39173</v>
      </c>
      <c r="AD11" s="19">
        <v>39203</v>
      </c>
      <c r="AE11" s="19">
        <v>39234</v>
      </c>
      <c r="AF11" s="19">
        <v>39264</v>
      </c>
      <c r="AG11" s="19">
        <v>39295</v>
      </c>
      <c r="AH11" s="19">
        <v>39326</v>
      </c>
      <c r="AI11" s="19">
        <v>39356</v>
      </c>
      <c r="AJ11" s="19">
        <v>39387</v>
      </c>
      <c r="AK11" s="19">
        <v>39417</v>
      </c>
      <c r="AL11" s="19">
        <v>39448</v>
      </c>
      <c r="AM11" s="19">
        <v>39479</v>
      </c>
      <c r="AN11" s="19">
        <v>39508</v>
      </c>
      <c r="AO11" s="19">
        <v>39539</v>
      </c>
      <c r="AP11" s="19">
        <v>39569</v>
      </c>
      <c r="AQ11" s="19">
        <v>39600</v>
      </c>
      <c r="AR11" s="19">
        <v>39630</v>
      </c>
      <c r="AS11" s="19">
        <v>39661</v>
      </c>
      <c r="AT11" s="19">
        <v>39692</v>
      </c>
      <c r="AU11" s="19">
        <v>39722</v>
      </c>
      <c r="AV11" s="19">
        <v>39753</v>
      </c>
      <c r="AW11" s="19">
        <v>39783</v>
      </c>
      <c r="AX11" s="19">
        <v>39814</v>
      </c>
      <c r="AY11" s="19">
        <v>39845</v>
      </c>
      <c r="AZ11" s="19">
        <v>39873</v>
      </c>
      <c r="BA11" s="19">
        <v>39904</v>
      </c>
      <c r="BB11" s="19">
        <v>39934</v>
      </c>
      <c r="BC11" s="19">
        <v>39965</v>
      </c>
      <c r="BD11" s="19">
        <v>39995</v>
      </c>
      <c r="BE11" s="19">
        <v>40026</v>
      </c>
      <c r="BF11" s="19">
        <v>40057</v>
      </c>
      <c r="BG11" s="19">
        <v>40087</v>
      </c>
      <c r="BH11" s="19">
        <v>40118</v>
      </c>
      <c r="BI11" s="19">
        <v>40148</v>
      </c>
      <c r="BJ11" s="19">
        <v>40179</v>
      </c>
      <c r="BK11" s="19">
        <v>40210</v>
      </c>
      <c r="BL11" s="19">
        <v>40238</v>
      </c>
      <c r="BM11" s="19">
        <v>40269</v>
      </c>
      <c r="BN11" s="19">
        <v>40299</v>
      </c>
      <c r="BO11" s="19">
        <v>40330</v>
      </c>
      <c r="BP11" s="19">
        <v>40360</v>
      </c>
      <c r="BQ11" s="19">
        <v>40391</v>
      </c>
      <c r="BR11" s="19">
        <v>40422</v>
      </c>
      <c r="BS11" s="19">
        <v>40452</v>
      </c>
      <c r="BT11" s="19">
        <v>40483</v>
      </c>
      <c r="BU11" s="19">
        <v>40513</v>
      </c>
      <c r="BV11" s="19">
        <v>40544</v>
      </c>
      <c r="BW11" s="19">
        <v>40575</v>
      </c>
      <c r="BX11" s="19">
        <v>40603</v>
      </c>
      <c r="BY11" s="19">
        <v>40634</v>
      </c>
      <c r="BZ11" s="19">
        <v>40664</v>
      </c>
      <c r="CA11" s="19">
        <v>40695</v>
      </c>
      <c r="CB11" s="19">
        <v>40725</v>
      </c>
      <c r="CC11" s="19">
        <v>40756</v>
      </c>
      <c r="CD11" s="19">
        <v>40787</v>
      </c>
      <c r="CE11" s="19">
        <v>40817</v>
      </c>
      <c r="CF11" s="19">
        <v>40848</v>
      </c>
      <c r="CG11" s="19">
        <v>40878</v>
      </c>
      <c r="CH11" s="19">
        <v>40909</v>
      </c>
      <c r="CI11" s="19">
        <v>40940</v>
      </c>
      <c r="CJ11" s="19">
        <v>40969</v>
      </c>
      <c r="CK11" s="19">
        <v>41000</v>
      </c>
      <c r="CL11" s="19">
        <v>41030</v>
      </c>
      <c r="CM11" s="19">
        <v>41061</v>
      </c>
      <c r="CN11" s="19">
        <v>41091</v>
      </c>
      <c r="CO11" s="20">
        <v>41122</v>
      </c>
      <c r="CP11" s="20">
        <v>41153</v>
      </c>
      <c r="CQ11" s="20">
        <v>41183</v>
      </c>
      <c r="CR11" s="20">
        <v>41214</v>
      </c>
      <c r="CS11" s="20">
        <v>41244</v>
      </c>
      <c r="CT11" s="20">
        <v>41275</v>
      </c>
      <c r="CU11" s="20">
        <v>41306</v>
      </c>
      <c r="CV11" s="20">
        <v>41334</v>
      </c>
      <c r="CW11" s="20">
        <v>41365</v>
      </c>
      <c r="CX11" s="20">
        <v>41395</v>
      </c>
      <c r="CY11" s="20">
        <v>41426</v>
      </c>
      <c r="CZ11" s="20">
        <v>41456</v>
      </c>
    </row>
    <row r="12" spans="4:104">
      <c r="D12" s="21" t="s">
        <v>24</v>
      </c>
      <c r="E12" s="22">
        <f>SUM(E9,E14)</f>
        <v>19.46388484251338</v>
      </c>
      <c r="F12" s="22">
        <f t="shared" ref="F12:BQ12" si="0">SUM(F9,F14)</f>
        <v>-2.5744967574864859</v>
      </c>
      <c r="G12" s="22">
        <f t="shared" si="0"/>
        <v>-2.5744967574864859</v>
      </c>
      <c r="H12" s="22">
        <f t="shared" si="0"/>
        <v>-2.5744967574864859</v>
      </c>
      <c r="I12" s="22">
        <f t="shared" si="0"/>
        <v>-2.5744967574864859</v>
      </c>
      <c r="J12" s="22">
        <f t="shared" si="0"/>
        <v>-2.5744967574864859</v>
      </c>
      <c r="K12" s="22">
        <f t="shared" si="0"/>
        <v>-2.5744967574864859</v>
      </c>
      <c r="L12" s="22">
        <f t="shared" si="0"/>
        <v>4.3871215425137962</v>
      </c>
      <c r="M12" s="22">
        <f t="shared" si="0"/>
        <v>-2.5744970574864965</v>
      </c>
      <c r="N12" s="22">
        <f t="shared" si="0"/>
        <v>-2.5745614574866522</v>
      </c>
      <c r="O12" s="22">
        <f t="shared" si="0"/>
        <v>-2.5744864574862731</v>
      </c>
      <c r="P12" s="22">
        <f t="shared" si="0"/>
        <v>-2.5744967574864859</v>
      </c>
      <c r="Q12" s="22">
        <f t="shared" si="0"/>
        <v>40.138715594764108</v>
      </c>
      <c r="R12" s="22">
        <f t="shared" si="0"/>
        <v>0.26438649476403953</v>
      </c>
      <c r="S12" s="22">
        <f t="shared" si="0"/>
        <v>-3.0272844052360597</v>
      </c>
      <c r="T12" s="22">
        <f t="shared" si="0"/>
        <v>-3.0272844052360597</v>
      </c>
      <c r="U12" s="22">
        <f t="shared" si="0"/>
        <v>-3.0272844052360597</v>
      </c>
      <c r="V12" s="22">
        <f t="shared" si="0"/>
        <v>-3.0272844052360597</v>
      </c>
      <c r="W12" s="22">
        <f t="shared" si="0"/>
        <v>-3.0272844052360597</v>
      </c>
      <c r="X12" s="22">
        <f t="shared" si="0"/>
        <v>-3.0272844052360597</v>
      </c>
      <c r="Y12" s="22">
        <f t="shared" si="0"/>
        <v>-3.0272844052360597</v>
      </c>
      <c r="Z12" s="22">
        <f t="shared" si="0"/>
        <v>-3.0272844052360597</v>
      </c>
      <c r="AA12" s="22">
        <f t="shared" si="0"/>
        <v>-3.0273276052362235</v>
      </c>
      <c r="AB12" s="22">
        <f t="shared" si="0"/>
        <v>-3.0272844052360597</v>
      </c>
      <c r="AC12" s="22">
        <f t="shared" si="0"/>
        <v>-4.4305293867259934</v>
      </c>
      <c r="AD12" s="22">
        <f t="shared" si="0"/>
        <v>-4.4305293867259934</v>
      </c>
      <c r="AE12" s="22">
        <f t="shared" si="0"/>
        <v>-4.4305293867259934</v>
      </c>
      <c r="AF12" s="22">
        <f t="shared" si="0"/>
        <v>-4.4305293867259934</v>
      </c>
      <c r="AG12" s="22">
        <f t="shared" si="0"/>
        <v>-4.4305293867259934</v>
      </c>
      <c r="AH12" s="22">
        <f t="shared" si="0"/>
        <v>-4.4299265867261965</v>
      </c>
      <c r="AI12" s="22">
        <f t="shared" si="0"/>
        <v>-2.9097624867258673</v>
      </c>
      <c r="AJ12" s="22">
        <f t="shared" si="0"/>
        <v>4.9047906132741446</v>
      </c>
      <c r="AK12" s="22">
        <f t="shared" si="0"/>
        <v>1.5077914132739352</v>
      </c>
      <c r="AL12" s="22">
        <f t="shared" si="0"/>
        <v>-4.4305293867259934</v>
      </c>
      <c r="AM12" s="22">
        <f t="shared" si="0"/>
        <v>-0.25147138672582514</v>
      </c>
      <c r="AN12" s="22">
        <f t="shared" si="0"/>
        <v>-4.4305293867259934</v>
      </c>
      <c r="AO12" s="22">
        <f t="shared" si="0"/>
        <v>-4.9505100075211885</v>
      </c>
      <c r="AP12" s="22">
        <f t="shared" si="0"/>
        <v>2.0494899924788115</v>
      </c>
      <c r="AQ12" s="22">
        <f t="shared" si="0"/>
        <v>2.0494899924788115</v>
      </c>
      <c r="AR12" s="22">
        <f t="shared" si="0"/>
        <v>-4.9505100075211885</v>
      </c>
      <c r="AS12" s="22">
        <f t="shared" si="0"/>
        <v>-4.9505100075211885</v>
      </c>
      <c r="AT12" s="22">
        <f t="shared" si="0"/>
        <v>-4.9505100075211885</v>
      </c>
      <c r="AU12" s="22">
        <f t="shared" si="0"/>
        <v>15.24948999247863</v>
      </c>
      <c r="AV12" s="22">
        <f t="shared" si="0"/>
        <v>-4.250711007521204</v>
      </c>
      <c r="AW12" s="22">
        <f t="shared" si="0"/>
        <v>-4.9505100075211885</v>
      </c>
      <c r="AX12" s="22">
        <f t="shared" si="0"/>
        <v>-4.9505100075211885</v>
      </c>
      <c r="AY12" s="22">
        <f t="shared" si="0"/>
        <v>-4.9505100075211885</v>
      </c>
      <c r="AZ12" s="22">
        <f t="shared" si="0"/>
        <v>-4.9506022075211149</v>
      </c>
      <c r="BA12" s="22">
        <f t="shared" si="0"/>
        <v>-5.638348735062209</v>
      </c>
      <c r="BB12" s="22">
        <f t="shared" si="0"/>
        <v>-5.638348735062209</v>
      </c>
      <c r="BC12" s="22">
        <f t="shared" si="0"/>
        <v>-1.4383487350623909</v>
      </c>
      <c r="BD12" s="22">
        <f t="shared" si="0"/>
        <v>-1.638348735062209</v>
      </c>
      <c r="BE12" s="22">
        <f t="shared" si="0"/>
        <v>6.1651264937609085E-2</v>
      </c>
      <c r="BF12" s="22">
        <f t="shared" si="0"/>
        <v>-0.43661973506232243</v>
      </c>
      <c r="BG12" s="22">
        <f t="shared" si="0"/>
        <v>-5.4710847350620497</v>
      </c>
      <c r="BH12" s="22">
        <f t="shared" si="0"/>
        <v>-5.1456131350623764</v>
      </c>
      <c r="BI12" s="22">
        <f t="shared" si="0"/>
        <v>-5.4380887350621379</v>
      </c>
      <c r="BJ12" s="22">
        <f t="shared" si="0"/>
        <v>15.515210264938105</v>
      </c>
      <c r="BK12" s="22">
        <f t="shared" si="0"/>
        <v>29.511744269937935</v>
      </c>
      <c r="BL12" s="22">
        <f t="shared" si="0"/>
        <v>3.6304412649378719</v>
      </c>
      <c r="BM12" s="22" t="e">
        <f t="shared" si="0"/>
        <v>#REF!</v>
      </c>
      <c r="BN12" s="22" t="e">
        <f t="shared" si="0"/>
        <v>#REF!</v>
      </c>
      <c r="BO12" s="22" t="e">
        <f t="shared" si="0"/>
        <v>#REF!</v>
      </c>
      <c r="BP12" s="22" t="e">
        <f t="shared" si="0"/>
        <v>#REF!</v>
      </c>
      <c r="BQ12" s="22" t="e">
        <f t="shared" si="0"/>
        <v>#REF!</v>
      </c>
      <c r="BR12" s="22" t="e">
        <f t="shared" ref="BR12:CZ12" si="1">SUM(BR9,BR14)</f>
        <v>#REF!</v>
      </c>
      <c r="BS12" s="22" t="e">
        <f t="shared" si="1"/>
        <v>#REF!</v>
      </c>
      <c r="BT12" s="22" t="e">
        <f t="shared" si="1"/>
        <v>#REF!</v>
      </c>
      <c r="BU12" s="22" t="e">
        <f t="shared" si="1"/>
        <v>#REF!</v>
      </c>
      <c r="BV12" s="22" t="e">
        <f t="shared" si="1"/>
        <v>#REF!</v>
      </c>
      <c r="BW12" s="22" t="e">
        <f t="shared" si="1"/>
        <v>#REF!</v>
      </c>
      <c r="BX12" s="22" t="e">
        <f t="shared" si="1"/>
        <v>#REF!</v>
      </c>
      <c r="BY12" s="22" t="e">
        <f t="shared" si="1"/>
        <v>#REF!</v>
      </c>
      <c r="BZ12" s="22" t="e">
        <f t="shared" si="1"/>
        <v>#REF!</v>
      </c>
      <c r="CA12" s="22" t="e">
        <f t="shared" si="1"/>
        <v>#REF!</v>
      </c>
      <c r="CB12" s="22" t="e">
        <f t="shared" si="1"/>
        <v>#REF!</v>
      </c>
      <c r="CC12" s="22" t="e">
        <f t="shared" si="1"/>
        <v>#REF!</v>
      </c>
      <c r="CD12" s="22" t="e">
        <f t="shared" si="1"/>
        <v>#REF!</v>
      </c>
      <c r="CE12" s="22" t="e">
        <f t="shared" si="1"/>
        <v>#REF!</v>
      </c>
      <c r="CF12" s="22" t="e">
        <f t="shared" si="1"/>
        <v>#REF!</v>
      </c>
      <c r="CG12" s="22" t="e">
        <f t="shared" si="1"/>
        <v>#REF!</v>
      </c>
      <c r="CH12" s="22" t="e">
        <f t="shared" si="1"/>
        <v>#REF!</v>
      </c>
      <c r="CI12" s="22" t="e">
        <f t="shared" si="1"/>
        <v>#REF!</v>
      </c>
      <c r="CJ12" s="22" t="e">
        <f t="shared" si="1"/>
        <v>#REF!</v>
      </c>
      <c r="CK12" s="22" t="e">
        <f t="shared" si="1"/>
        <v>#REF!</v>
      </c>
      <c r="CL12" s="22" t="e">
        <f t="shared" si="1"/>
        <v>#REF!</v>
      </c>
      <c r="CM12" s="22" t="e">
        <f t="shared" si="1"/>
        <v>#REF!</v>
      </c>
      <c r="CN12" s="22" t="e">
        <f t="shared" si="1"/>
        <v>#REF!</v>
      </c>
      <c r="CO12" s="22" t="e">
        <f t="shared" si="1"/>
        <v>#REF!</v>
      </c>
      <c r="CP12" s="22" t="e">
        <f t="shared" si="1"/>
        <v>#REF!</v>
      </c>
      <c r="CQ12" s="22" t="e">
        <f t="shared" si="1"/>
        <v>#REF!</v>
      </c>
      <c r="CR12" s="22" t="e">
        <f t="shared" si="1"/>
        <v>#REF!</v>
      </c>
      <c r="CS12" s="22" t="e">
        <f t="shared" si="1"/>
        <v>#REF!</v>
      </c>
      <c r="CT12" s="22" t="e">
        <f t="shared" si="1"/>
        <v>#REF!</v>
      </c>
      <c r="CU12" s="22" t="e">
        <f t="shared" si="1"/>
        <v>#REF!</v>
      </c>
      <c r="CV12" s="22" t="e">
        <f t="shared" si="1"/>
        <v>#REF!</v>
      </c>
      <c r="CW12" s="22" t="e">
        <f t="shared" si="1"/>
        <v>#REF!</v>
      </c>
      <c r="CX12" s="22" t="e">
        <f t="shared" si="1"/>
        <v>#REF!</v>
      </c>
      <c r="CY12" s="22" t="e">
        <f t="shared" si="1"/>
        <v>#REF!</v>
      </c>
      <c r="CZ12" s="22" t="e">
        <f t="shared" si="1"/>
        <v>#REF!</v>
      </c>
    </row>
    <row r="13" spans="4:104">
      <c r="D13" s="21" t="s">
        <v>121</v>
      </c>
      <c r="E13" s="26">
        <f>'Revised fully-reconciled - all'!C13-'Orig. fully-reconciled - all'!C13</f>
        <v>0</v>
      </c>
      <c r="F13" s="26">
        <f>'Revised fully-reconciled - all'!D13-'Orig. fully-reconciled - all'!D13</f>
        <v>0</v>
      </c>
      <c r="G13" s="26">
        <f>'Revised fully-reconciled - all'!E13-'Orig. fully-reconciled - all'!E13</f>
        <v>0</v>
      </c>
      <c r="H13" s="26">
        <f>'Revised fully-reconciled - all'!F13-'Orig. fully-reconciled - all'!F13</f>
        <v>0</v>
      </c>
      <c r="I13" s="26">
        <f>'Revised fully-reconciled - all'!G13-'Orig. fully-reconciled - all'!G13</f>
        <v>0</v>
      </c>
      <c r="J13" s="26">
        <f>'Revised fully-reconciled - all'!H13-'Orig. fully-reconciled - all'!H13</f>
        <v>0</v>
      </c>
      <c r="K13" s="26">
        <f>'Revised fully-reconciled - all'!I13-'Orig. fully-reconciled - all'!I13</f>
        <v>0</v>
      </c>
      <c r="L13" s="26">
        <f>'Revised fully-reconciled - all'!J13-'Orig. fully-reconciled - all'!J13</f>
        <v>0</v>
      </c>
      <c r="M13" s="26">
        <f>'Revised fully-reconciled - all'!K13-'Orig. fully-reconciled - all'!K13</f>
        <v>0</v>
      </c>
      <c r="N13" s="26">
        <f>'Revised fully-reconciled - all'!L13-'Orig. fully-reconciled - all'!L13</f>
        <v>0</v>
      </c>
      <c r="O13" s="26">
        <f>'Revised fully-reconciled - all'!M13-'Orig. fully-reconciled - all'!M13</f>
        <v>0</v>
      </c>
      <c r="P13" s="26">
        <f>'Revised fully-reconciled - all'!N13-'Orig. fully-reconciled - all'!N13</f>
        <v>0</v>
      </c>
      <c r="Q13" s="26">
        <f>'Revised fully-reconciled - all'!O13-'Orig. fully-reconciled - all'!O13</f>
        <v>0</v>
      </c>
      <c r="R13" s="26">
        <f>'Revised fully-reconciled - all'!P13-'Orig. fully-reconciled - all'!P13</f>
        <v>0</v>
      </c>
      <c r="S13" s="26">
        <f>'Revised fully-reconciled - all'!Q13-'Orig. fully-reconciled - all'!Q13</f>
        <v>0</v>
      </c>
      <c r="T13" s="26">
        <f>'Revised fully-reconciled - all'!R13-'Orig. fully-reconciled - all'!R13</f>
        <v>0</v>
      </c>
      <c r="U13" s="26">
        <f>'Revised fully-reconciled - all'!S13-'Orig. fully-reconciled - all'!S13</f>
        <v>0</v>
      </c>
      <c r="V13" s="26">
        <f>'Revised fully-reconciled - all'!T13-'Orig. fully-reconciled - all'!T13</f>
        <v>0</v>
      </c>
      <c r="W13" s="26">
        <f>'Revised fully-reconciled - all'!U13-'Orig. fully-reconciled - all'!U13</f>
        <v>0</v>
      </c>
      <c r="X13" s="26">
        <f>'Revised fully-reconciled - all'!V13-'Orig. fully-reconciled - all'!V13</f>
        <v>0</v>
      </c>
      <c r="Y13" s="26">
        <f>'Revised fully-reconciled - all'!W13-'Orig. fully-reconciled - all'!W13</f>
        <v>0</v>
      </c>
      <c r="Z13" s="26">
        <f>'Revised fully-reconciled - all'!X13-'Orig. fully-reconciled - all'!X13</f>
        <v>0</v>
      </c>
      <c r="AA13" s="26">
        <f>'Revised fully-reconciled - all'!Y13-'Orig. fully-reconciled - all'!Y13</f>
        <v>0</v>
      </c>
      <c r="AB13" s="26">
        <f>'Revised fully-reconciled - all'!Z13-'Orig. fully-reconciled - all'!Z13</f>
        <v>0</v>
      </c>
      <c r="AC13" s="26">
        <f>'Revised fully-reconciled - all'!AA13-'Orig. fully-reconciled - all'!AA13</f>
        <v>0</v>
      </c>
      <c r="AD13" s="26">
        <f>'Revised fully-reconciled - all'!AB13-'Orig. fully-reconciled - all'!AB13</f>
        <v>0</v>
      </c>
      <c r="AE13" s="26">
        <f>'Revised fully-reconciled - all'!AC13-'Orig. fully-reconciled - all'!AC13</f>
        <v>0</v>
      </c>
      <c r="AF13" s="26">
        <f>'Revised fully-reconciled - all'!AD13-'Orig. fully-reconciled - all'!AD13</f>
        <v>0</v>
      </c>
      <c r="AG13" s="26">
        <f>'Revised fully-reconciled - all'!AE13-'Orig. fully-reconciled - all'!AE13</f>
        <v>0</v>
      </c>
      <c r="AH13" s="26">
        <f>'Revised fully-reconciled - all'!AF13-'Orig. fully-reconciled - all'!AF13</f>
        <v>0</v>
      </c>
      <c r="AI13" s="26">
        <f>'Revised fully-reconciled - all'!AG13-'Orig. fully-reconciled - all'!AG13</f>
        <v>0</v>
      </c>
      <c r="AJ13" s="26">
        <f>'Revised fully-reconciled - all'!AH13-'Orig. fully-reconciled - all'!AH13</f>
        <v>0</v>
      </c>
      <c r="AK13" s="26">
        <f>'Revised fully-reconciled - all'!AI13-'Orig. fully-reconciled - all'!AI13</f>
        <v>0</v>
      </c>
      <c r="AL13" s="26">
        <f>'Revised fully-reconciled - all'!AJ13-'Orig. fully-reconciled - all'!AJ13</f>
        <v>0</v>
      </c>
      <c r="AM13" s="26">
        <f>'Revised fully-reconciled - all'!AK13-'Orig. fully-reconciled - all'!AK13</f>
        <v>0</v>
      </c>
      <c r="AN13" s="26">
        <f>'Revised fully-reconciled - all'!AL13-'Orig. fully-reconciled - all'!AL13</f>
        <v>0</v>
      </c>
      <c r="AO13" s="26">
        <f>'Revised fully-reconciled - all'!AM13-'Orig. fully-reconciled - all'!AM13</f>
        <v>0</v>
      </c>
      <c r="AP13" s="26">
        <f>'Revised fully-reconciled - all'!AN13-'Orig. fully-reconciled - all'!AN13</f>
        <v>0</v>
      </c>
      <c r="AQ13" s="26">
        <f>'Revised fully-reconciled - all'!AO13-'Orig. fully-reconciled - all'!AO13</f>
        <v>0</v>
      </c>
      <c r="AR13" s="26">
        <f>'Revised fully-reconciled - all'!AP13-'Orig. fully-reconciled - all'!AP13</f>
        <v>0</v>
      </c>
      <c r="AS13" s="26">
        <f>'Revised fully-reconciled - all'!AQ13-'Orig. fully-reconciled - all'!AQ13</f>
        <v>0</v>
      </c>
      <c r="AT13" s="26">
        <f>'Revised fully-reconciled - all'!AR13-'Orig. fully-reconciled - all'!AR13</f>
        <v>0</v>
      </c>
      <c r="AU13" s="26">
        <f>'Revised fully-reconciled - all'!AS13-'Orig. fully-reconciled - all'!AS13</f>
        <v>0</v>
      </c>
      <c r="AV13" s="26">
        <f>'Revised fully-reconciled - all'!AT13-'Orig. fully-reconciled - all'!AT13</f>
        <v>0</v>
      </c>
      <c r="AW13" s="26">
        <f>'Revised fully-reconciled - all'!AU13-'Orig. fully-reconciled - all'!AU13</f>
        <v>0</v>
      </c>
      <c r="AX13" s="26">
        <f>'Revised fully-reconciled - all'!AV13-'Orig. fully-reconciled - all'!AV13</f>
        <v>0</v>
      </c>
      <c r="AY13" s="26">
        <f>'Revised fully-reconciled - all'!AW13-'Orig. fully-reconciled - all'!AW13</f>
        <v>0</v>
      </c>
      <c r="AZ13" s="26">
        <f>'Revised fully-reconciled - all'!AX13-'Orig. fully-reconciled - all'!AX13</f>
        <v>0</v>
      </c>
      <c r="BA13" s="26">
        <f>'Revised fully-reconciled - all'!AY13-'Orig. fully-reconciled - all'!AY13</f>
        <v>0</v>
      </c>
      <c r="BB13" s="26">
        <f>'Revised fully-reconciled - all'!AZ13-'Orig. fully-reconciled - all'!AZ13</f>
        <v>0</v>
      </c>
      <c r="BC13" s="26">
        <f>'Revised fully-reconciled - all'!BA13-'Orig. fully-reconciled - all'!BA13</f>
        <v>0</v>
      </c>
      <c r="BD13" s="26">
        <f>'Revised fully-reconciled - all'!BB13-'Orig. fully-reconciled - all'!BB13</f>
        <v>0</v>
      </c>
      <c r="BE13" s="26">
        <f>'Revised fully-reconciled - all'!BC13-'Orig. fully-reconciled - all'!BC13</f>
        <v>0</v>
      </c>
      <c r="BF13" s="26">
        <f>'Revised fully-reconciled - all'!BD13-'Orig. fully-reconciled - all'!BD13</f>
        <v>0</v>
      </c>
      <c r="BG13" s="26">
        <f>'Revised fully-reconciled - all'!BE13-'Orig. fully-reconciled - all'!BE13</f>
        <v>0</v>
      </c>
      <c r="BH13" s="26">
        <f>'Revised fully-reconciled - all'!BF13-'Orig. fully-reconciled - all'!BF13</f>
        <v>0</v>
      </c>
      <c r="BI13" s="26">
        <f>'Revised fully-reconciled - all'!BG13-'Orig. fully-reconciled - all'!BG13</f>
        <v>0</v>
      </c>
      <c r="BJ13" s="26">
        <f>'Revised fully-reconciled - all'!BH13-'Orig. fully-reconciled - all'!BH13</f>
        <v>0</v>
      </c>
      <c r="BK13" s="26">
        <f>'Revised fully-reconciled - all'!BI13-'Orig. fully-reconciled - all'!BI13</f>
        <v>0</v>
      </c>
      <c r="BL13" s="26">
        <f>'Revised fully-reconciled - all'!BJ13-'Orig. fully-reconciled - all'!BJ13</f>
        <v>0</v>
      </c>
      <c r="BM13" s="26" t="e">
        <f>'Revised fully-reconciled - all'!BK13-'Orig. fully-reconciled - all'!#REF!</f>
        <v>#REF!</v>
      </c>
      <c r="BN13" s="26" t="e">
        <f>'Revised fully-reconciled - all'!BL13-'Orig. fully-reconciled - all'!#REF!</f>
        <v>#REF!</v>
      </c>
      <c r="BO13" s="26" t="e">
        <f>'Revised fully-reconciled - all'!BM13-'Orig. fully-reconciled - all'!#REF!</f>
        <v>#REF!</v>
      </c>
      <c r="BP13" s="26" t="e">
        <f>'Revised fully-reconciled - all'!BN13-'Orig. fully-reconciled - all'!#REF!</f>
        <v>#REF!</v>
      </c>
      <c r="BQ13" s="26" t="e">
        <f>'Revised fully-reconciled - all'!BO13-'Orig. fully-reconciled - all'!#REF!</f>
        <v>#REF!</v>
      </c>
      <c r="BR13" s="26" t="e">
        <f>'Revised fully-reconciled - all'!BP13-'Orig. fully-reconciled - all'!#REF!</f>
        <v>#REF!</v>
      </c>
      <c r="BS13" s="26" t="e">
        <f>'Revised fully-reconciled - all'!BQ13-'Orig. fully-reconciled - all'!#REF!</f>
        <v>#REF!</v>
      </c>
      <c r="BT13" s="26" t="e">
        <f>'Revised fully-reconciled - all'!BR13-'Orig. fully-reconciled - all'!#REF!</f>
        <v>#REF!</v>
      </c>
      <c r="BU13" s="26" t="e">
        <f>'Revised fully-reconciled - all'!BS13-'Orig. fully-reconciled - all'!#REF!</f>
        <v>#REF!</v>
      </c>
      <c r="BV13" s="26" t="e">
        <f>'Revised fully-reconciled - all'!BT13-'Orig. fully-reconciled - all'!#REF!</f>
        <v>#REF!</v>
      </c>
      <c r="BW13" s="26" t="e">
        <f>'Revised fully-reconciled - all'!BU13-'Orig. fully-reconciled - all'!#REF!</f>
        <v>#REF!</v>
      </c>
      <c r="BX13" s="26" t="e">
        <f>'Revised fully-reconciled - all'!BV13-'Orig. fully-reconciled - all'!#REF!</f>
        <v>#REF!</v>
      </c>
      <c r="BY13" s="26" t="e">
        <f>'Revised fully-reconciled - all'!BW13-'Orig. fully-reconciled - all'!#REF!</f>
        <v>#REF!</v>
      </c>
      <c r="BZ13" s="26" t="e">
        <f>'Revised fully-reconciled - all'!BX13-'Orig. fully-reconciled - all'!#REF!</f>
        <v>#REF!</v>
      </c>
      <c r="CA13" s="26" t="e">
        <f>'Revised fully-reconciled - all'!BY13-'Orig. fully-reconciled - all'!#REF!</f>
        <v>#REF!</v>
      </c>
      <c r="CB13" s="26" t="e">
        <f>'Revised fully-reconciled - all'!BZ13-'Orig. fully-reconciled - all'!#REF!</f>
        <v>#REF!</v>
      </c>
      <c r="CC13" s="26" t="e">
        <f>'Revised fully-reconciled - all'!CA13-'Orig. fully-reconciled - all'!#REF!</f>
        <v>#REF!</v>
      </c>
      <c r="CD13" s="26" t="e">
        <f>'Revised fully-reconciled - all'!CB13-'Orig. fully-reconciled - all'!#REF!</f>
        <v>#REF!</v>
      </c>
      <c r="CE13" s="26" t="e">
        <f>'Revised fully-reconciled - all'!CC13-'Orig. fully-reconciled - all'!#REF!</f>
        <v>#REF!</v>
      </c>
      <c r="CF13" s="26" t="e">
        <f>'Revised fully-reconciled - all'!CD13-'Orig. fully-reconciled - all'!#REF!</f>
        <v>#REF!</v>
      </c>
      <c r="CG13" s="26" t="e">
        <f>'Revised fully-reconciled - all'!CE13-'Orig. fully-reconciled - all'!#REF!</f>
        <v>#REF!</v>
      </c>
      <c r="CH13" s="26" t="e">
        <f>'Revised fully-reconciled - all'!CF13-'Orig. fully-reconciled - all'!#REF!</f>
        <v>#REF!</v>
      </c>
      <c r="CI13" s="26" t="e">
        <f>'Revised fully-reconciled - all'!CG13-'Orig. fully-reconciled - all'!#REF!</f>
        <v>#REF!</v>
      </c>
      <c r="CJ13" s="26" t="e">
        <f>'Revised fully-reconciled - all'!CH13-'Orig. fully-reconciled - all'!#REF!</f>
        <v>#REF!</v>
      </c>
      <c r="CK13" s="26" t="e">
        <f>'Revised fully-reconciled - all'!CI13-'Orig. fully-reconciled - all'!#REF!</f>
        <v>#REF!</v>
      </c>
      <c r="CL13" s="26" t="e">
        <f>'Revised fully-reconciled - all'!CJ13-'Orig. fully-reconciled - all'!#REF!</f>
        <v>#REF!</v>
      </c>
      <c r="CM13" s="26" t="e">
        <f>'Revised fully-reconciled - all'!CK13-'Orig. fully-reconciled - all'!#REF!</f>
        <v>#REF!</v>
      </c>
      <c r="CN13" s="26" t="e">
        <f>'Revised fully-reconciled - all'!CL13-'Orig. fully-reconciled - all'!#REF!</f>
        <v>#REF!</v>
      </c>
      <c r="CO13" s="26" t="e">
        <f>'Revised fully-reconciled - all'!CM13-'Orig. fully-reconciled - all'!#REF!</f>
        <v>#REF!</v>
      </c>
      <c r="CP13" s="26" t="e">
        <f>'Revised fully-reconciled - all'!CN13-'Orig. fully-reconciled - all'!#REF!</f>
        <v>#REF!</v>
      </c>
      <c r="CQ13" s="26" t="e">
        <f>'Revised fully-reconciled - all'!CO13-'Orig. fully-reconciled - all'!#REF!</f>
        <v>#REF!</v>
      </c>
      <c r="CR13" s="26" t="e">
        <f>'Revised fully-reconciled - all'!CP13-'Orig. fully-reconciled - all'!#REF!</f>
        <v>#REF!</v>
      </c>
      <c r="CS13" s="26" t="e">
        <f>'Revised fully-reconciled - all'!CQ13-'Orig. fully-reconciled - all'!#REF!</f>
        <v>#REF!</v>
      </c>
      <c r="CT13" s="26" t="e">
        <f>'Revised fully-reconciled - all'!CR13-'Orig. fully-reconciled - all'!#REF!</f>
        <v>#REF!</v>
      </c>
      <c r="CU13" s="26" t="e">
        <f>'Revised fully-reconciled - all'!CS13-'Orig. fully-reconciled - all'!#REF!</f>
        <v>#REF!</v>
      </c>
      <c r="CV13" s="26" t="e">
        <f>'Revised fully-reconciled - all'!CT13-'Orig. fully-reconciled - all'!#REF!</f>
        <v>#REF!</v>
      </c>
      <c r="CW13" s="26" t="e">
        <f>'Revised fully-reconciled - all'!CU13-'Orig. fully-reconciled - all'!#REF!</f>
        <v>#REF!</v>
      </c>
      <c r="CX13" s="26" t="e">
        <f>'Revised fully-reconciled - all'!CV13-'Orig. fully-reconciled - all'!#REF!</f>
        <v>#REF!</v>
      </c>
      <c r="CY13" s="26" t="e">
        <f>'Revised fully-reconciled - all'!CW13-'Orig. fully-reconciled - all'!#REF!</f>
        <v>#REF!</v>
      </c>
      <c r="CZ13" s="26" t="e">
        <f>'Revised fully-reconciled - all'!CX13-'Orig. fully-reconciled - all'!#REF!</f>
        <v>#REF!</v>
      </c>
    </row>
    <row r="14" spans="4:104">
      <c r="D14" s="21" t="s">
        <v>25</v>
      </c>
      <c r="E14" s="26">
        <f>'Orig. fully-reconciled - all'!C14-'Revised fully-reconciled - all'!C14</f>
        <v>19.46388484251338</v>
      </c>
      <c r="F14" s="26">
        <f>'Orig. fully-reconciled - all'!D14-'Revised fully-reconciled - all'!D14</f>
        <v>-2.5744967574864859</v>
      </c>
      <c r="G14" s="26">
        <f>'Orig. fully-reconciled - all'!E14-'Revised fully-reconciled - all'!E14</f>
        <v>-2.5744967574864859</v>
      </c>
      <c r="H14" s="26">
        <f>'Orig. fully-reconciled - all'!F14-'Revised fully-reconciled - all'!F14</f>
        <v>-2.5744967574864859</v>
      </c>
      <c r="I14" s="26">
        <f>'Orig. fully-reconciled - all'!G14-'Revised fully-reconciled - all'!G14</f>
        <v>-2.5744967574864859</v>
      </c>
      <c r="J14" s="26">
        <f>'Orig. fully-reconciled - all'!H14-'Revised fully-reconciled - all'!H14</f>
        <v>-2.5744967574864859</v>
      </c>
      <c r="K14" s="26">
        <f>'Orig. fully-reconciled - all'!I14-'Revised fully-reconciled - all'!I14</f>
        <v>-2.5744967574864859</v>
      </c>
      <c r="L14" s="26">
        <f>'Orig. fully-reconciled - all'!J14-'Revised fully-reconciled - all'!J14</f>
        <v>4.3871215425137962</v>
      </c>
      <c r="M14" s="26">
        <f>'Orig. fully-reconciled - all'!K14-'Revised fully-reconciled - all'!K14</f>
        <v>-2.5744970574864965</v>
      </c>
      <c r="N14" s="26">
        <f>'Orig. fully-reconciled - all'!L14-'Revised fully-reconciled - all'!L14</f>
        <v>-2.5745614574866522</v>
      </c>
      <c r="O14" s="26">
        <f>'Orig. fully-reconciled - all'!M14-'Revised fully-reconciled - all'!M14</f>
        <v>-2.5744864574862731</v>
      </c>
      <c r="P14" s="26">
        <f>'Orig. fully-reconciled - all'!N14-'Revised fully-reconciled - all'!N14</f>
        <v>-2.5744967574864859</v>
      </c>
      <c r="Q14" s="26">
        <f>'Orig. fully-reconciled - all'!O14-'Revised fully-reconciled - all'!O14</f>
        <v>40.138715594764108</v>
      </c>
      <c r="R14" s="26">
        <f>'Orig. fully-reconciled - all'!P14-'Revised fully-reconciled - all'!P14</f>
        <v>0.26438649476403953</v>
      </c>
      <c r="S14" s="26">
        <f>'Orig. fully-reconciled - all'!Q14-'Revised fully-reconciled - all'!Q14</f>
        <v>-3.0272844052360597</v>
      </c>
      <c r="T14" s="26">
        <f>'Orig. fully-reconciled - all'!R14-'Revised fully-reconciled - all'!R14</f>
        <v>-3.0272844052360597</v>
      </c>
      <c r="U14" s="26">
        <f>'Orig. fully-reconciled - all'!S14-'Revised fully-reconciled - all'!S14</f>
        <v>-3.0272844052360597</v>
      </c>
      <c r="V14" s="26">
        <f>'Orig. fully-reconciled - all'!T14-'Revised fully-reconciled - all'!T14</f>
        <v>-3.0272844052360597</v>
      </c>
      <c r="W14" s="26">
        <f>'Orig. fully-reconciled - all'!U14-'Revised fully-reconciled - all'!U14</f>
        <v>-3.0272844052360597</v>
      </c>
      <c r="X14" s="26">
        <f>'Orig. fully-reconciled - all'!V14-'Revised fully-reconciled - all'!V14</f>
        <v>-3.0272844052360597</v>
      </c>
      <c r="Y14" s="26">
        <f>'Orig. fully-reconciled - all'!W14-'Revised fully-reconciled - all'!W14</f>
        <v>-3.0272844052360597</v>
      </c>
      <c r="Z14" s="26">
        <f>'Orig. fully-reconciled - all'!X14-'Revised fully-reconciled - all'!X14</f>
        <v>-3.0272844052360597</v>
      </c>
      <c r="AA14" s="26">
        <f>'Orig. fully-reconciled - all'!Y14-'Revised fully-reconciled - all'!Y14</f>
        <v>-3.0273276052362235</v>
      </c>
      <c r="AB14" s="26">
        <f>'Orig. fully-reconciled - all'!Z14-'Revised fully-reconciled - all'!Z14</f>
        <v>-3.0272844052360597</v>
      </c>
      <c r="AC14" s="26">
        <f>'Orig. fully-reconciled - all'!AA14-'Revised fully-reconciled - all'!AA14</f>
        <v>-4.4305293867259934</v>
      </c>
      <c r="AD14" s="26">
        <f>'Orig. fully-reconciled - all'!AB14-'Revised fully-reconciled - all'!AB14</f>
        <v>-4.4305293867259934</v>
      </c>
      <c r="AE14" s="26">
        <f>'Orig. fully-reconciled - all'!AC14-'Revised fully-reconciled - all'!AC14</f>
        <v>-4.4305293867259934</v>
      </c>
      <c r="AF14" s="26">
        <f>'Orig. fully-reconciled - all'!AD14-'Revised fully-reconciled - all'!AD14</f>
        <v>-4.4305293867259934</v>
      </c>
      <c r="AG14" s="26">
        <f>'Orig. fully-reconciled - all'!AE14-'Revised fully-reconciled - all'!AE14</f>
        <v>-4.4305293867259934</v>
      </c>
      <c r="AH14" s="26">
        <f>'Orig. fully-reconciled - all'!AF14-'Revised fully-reconciled - all'!AF14</f>
        <v>-4.4299265867261965</v>
      </c>
      <c r="AI14" s="26">
        <f>'Orig. fully-reconciled - all'!AG14-'Revised fully-reconciled - all'!AG14</f>
        <v>-2.9097624867258673</v>
      </c>
      <c r="AJ14" s="26">
        <f>'Orig. fully-reconciled - all'!AH14-'Revised fully-reconciled - all'!AH14</f>
        <v>4.9047906132741446</v>
      </c>
      <c r="AK14" s="26">
        <f>'Orig. fully-reconciled - all'!AI14-'Revised fully-reconciled - all'!AI14</f>
        <v>1.5077914132739352</v>
      </c>
      <c r="AL14" s="26">
        <f>'Orig. fully-reconciled - all'!AJ14-'Revised fully-reconciled - all'!AJ14</f>
        <v>-4.4305293867259934</v>
      </c>
      <c r="AM14" s="26">
        <f>'Orig. fully-reconciled - all'!AK14-'Revised fully-reconciled - all'!AK14</f>
        <v>-0.25147138672582514</v>
      </c>
      <c r="AN14" s="26">
        <f>'Orig. fully-reconciled - all'!AL14-'Revised fully-reconciled - all'!AL14</f>
        <v>-4.4305293867259934</v>
      </c>
      <c r="AO14" s="26">
        <f>'Orig. fully-reconciled - all'!AM14-'Revised fully-reconciled - all'!AM14</f>
        <v>-4.9505100075211885</v>
      </c>
      <c r="AP14" s="26">
        <f>'Orig. fully-reconciled - all'!AN14-'Revised fully-reconciled - all'!AN14</f>
        <v>2.0494899924788115</v>
      </c>
      <c r="AQ14" s="26">
        <f>'Orig. fully-reconciled - all'!AO14-'Revised fully-reconciled - all'!AO14</f>
        <v>2.0494899924788115</v>
      </c>
      <c r="AR14" s="26">
        <f>'Orig. fully-reconciled - all'!AP14-'Revised fully-reconciled - all'!AP14</f>
        <v>-4.9505100075211885</v>
      </c>
      <c r="AS14" s="26">
        <f>'Orig. fully-reconciled - all'!AQ14-'Revised fully-reconciled - all'!AQ14</f>
        <v>-4.9505100075211885</v>
      </c>
      <c r="AT14" s="26">
        <f>'Orig. fully-reconciled - all'!AR14-'Revised fully-reconciled - all'!AR14</f>
        <v>-4.9505100075211885</v>
      </c>
      <c r="AU14" s="26">
        <f>'Orig. fully-reconciled - all'!AS14-'Revised fully-reconciled - all'!AS14</f>
        <v>15.24948999247863</v>
      </c>
      <c r="AV14" s="26">
        <f>'Orig. fully-reconciled - all'!AT14-'Revised fully-reconciled - all'!AT14</f>
        <v>-4.250711007521204</v>
      </c>
      <c r="AW14" s="26">
        <f>'Orig. fully-reconciled - all'!AU14-'Revised fully-reconciled - all'!AU14</f>
        <v>-4.9505100075211885</v>
      </c>
      <c r="AX14" s="26">
        <f>'Orig. fully-reconciled - all'!AV14-'Revised fully-reconciled - all'!AV14</f>
        <v>-4.9505100075211885</v>
      </c>
      <c r="AY14" s="26">
        <f>'Orig. fully-reconciled - all'!AW14-'Revised fully-reconciled - all'!AW14</f>
        <v>-4.9505100075211885</v>
      </c>
      <c r="AZ14" s="26">
        <f>'Orig. fully-reconciled - all'!AX14-'Revised fully-reconciled - all'!AX14</f>
        <v>-4.9506022075211149</v>
      </c>
      <c r="BA14" s="26">
        <f>'Orig. fully-reconciled - all'!AY14-'Revised fully-reconciled - all'!AY14</f>
        <v>-5.638348735062209</v>
      </c>
      <c r="BB14" s="26">
        <f>'Orig. fully-reconciled - all'!AZ14-'Revised fully-reconciled - all'!AZ14</f>
        <v>-5.638348735062209</v>
      </c>
      <c r="BC14" s="26">
        <f>'Orig. fully-reconciled - all'!BA14-'Revised fully-reconciled - all'!BA14</f>
        <v>-1.4383487350623909</v>
      </c>
      <c r="BD14" s="26">
        <f>'Orig. fully-reconciled - all'!BB14-'Revised fully-reconciled - all'!BB14</f>
        <v>-1.638348735062209</v>
      </c>
      <c r="BE14" s="26">
        <f>'Orig. fully-reconciled - all'!BC14-'Revised fully-reconciled - all'!BC14</f>
        <v>6.1651264937609085E-2</v>
      </c>
      <c r="BF14" s="26">
        <f>'Orig. fully-reconciled - all'!BD14-'Revised fully-reconciled - all'!BD14</f>
        <v>-0.43661973506232243</v>
      </c>
      <c r="BG14" s="26">
        <f>'Orig. fully-reconciled - all'!BE14-'Revised fully-reconciled - all'!BE14</f>
        <v>-5.4710847350620497</v>
      </c>
      <c r="BH14" s="26">
        <f>'Orig. fully-reconciled - all'!BF14-'Revised fully-reconciled - all'!BF14</f>
        <v>-5.1456131350623764</v>
      </c>
      <c r="BI14" s="26">
        <f>'Orig. fully-reconciled - all'!BG14-'Revised fully-reconciled - all'!BG14</f>
        <v>-5.4380887350621379</v>
      </c>
      <c r="BJ14" s="26">
        <f>'Orig. fully-reconciled - all'!BH14-'Revised fully-reconciled - all'!BH14</f>
        <v>15.515210264938105</v>
      </c>
      <c r="BK14" s="26">
        <f>'Orig. fully-reconciled - all'!BI14-'Revised fully-reconciled - all'!BI14</f>
        <v>29.511744269937935</v>
      </c>
      <c r="BL14" s="26">
        <f>'Orig. fully-reconciled - all'!BJ14-'Revised fully-reconciled - all'!BJ14</f>
        <v>3.6304412649378719</v>
      </c>
      <c r="BM14" s="26" t="e">
        <f>'Orig. fully-reconciled - all'!#REF!-'Revised fully-reconciled - all'!BK14</f>
        <v>#REF!</v>
      </c>
      <c r="BN14" s="26" t="e">
        <f>'Orig. fully-reconciled - all'!#REF!-'Revised fully-reconciled - all'!BL14</f>
        <v>#REF!</v>
      </c>
      <c r="BO14" s="26" t="e">
        <f>'Orig. fully-reconciled - all'!#REF!-'Revised fully-reconciled - all'!BM14</f>
        <v>#REF!</v>
      </c>
      <c r="BP14" s="26" t="e">
        <f>'Orig. fully-reconciled - all'!#REF!-'Revised fully-reconciled - all'!BN14</f>
        <v>#REF!</v>
      </c>
      <c r="BQ14" s="26" t="e">
        <f>'Orig. fully-reconciled - all'!#REF!-'Revised fully-reconciled - all'!BO14</f>
        <v>#REF!</v>
      </c>
      <c r="BR14" s="26" t="e">
        <f>'Orig. fully-reconciled - all'!#REF!-'Revised fully-reconciled - all'!BP14</f>
        <v>#REF!</v>
      </c>
      <c r="BS14" s="26" t="e">
        <f>'Orig. fully-reconciled - all'!#REF!-'Revised fully-reconciled - all'!BQ14</f>
        <v>#REF!</v>
      </c>
      <c r="BT14" s="26" t="e">
        <f>'Orig. fully-reconciled - all'!#REF!-'Revised fully-reconciled - all'!BR14</f>
        <v>#REF!</v>
      </c>
      <c r="BU14" s="26" t="e">
        <f>'Orig. fully-reconciled - all'!#REF!-'Revised fully-reconciled - all'!BS14</f>
        <v>#REF!</v>
      </c>
      <c r="BV14" s="26" t="e">
        <f>'Orig. fully-reconciled - all'!#REF!-'Revised fully-reconciled - all'!BT14</f>
        <v>#REF!</v>
      </c>
      <c r="BW14" s="26" t="e">
        <f>'Orig. fully-reconciled - all'!#REF!-'Revised fully-reconciled - all'!BU14</f>
        <v>#REF!</v>
      </c>
      <c r="BX14" s="26" t="e">
        <f>'Orig. fully-reconciled - all'!#REF!-'Revised fully-reconciled - all'!BV14</f>
        <v>#REF!</v>
      </c>
      <c r="BY14" s="26" t="e">
        <f>'Orig. fully-reconciled - all'!#REF!-'Revised fully-reconciled - all'!BW14</f>
        <v>#REF!</v>
      </c>
      <c r="BZ14" s="26" t="e">
        <f>'Orig. fully-reconciled - all'!#REF!-'Revised fully-reconciled - all'!BX14</f>
        <v>#REF!</v>
      </c>
      <c r="CA14" s="26" t="e">
        <f>'Orig. fully-reconciled - all'!#REF!-'Revised fully-reconciled - all'!BY14</f>
        <v>#REF!</v>
      </c>
      <c r="CB14" s="26" t="e">
        <f>'Orig. fully-reconciled - all'!#REF!-'Revised fully-reconciled - all'!BZ14</f>
        <v>#REF!</v>
      </c>
      <c r="CC14" s="26" t="e">
        <f>'Orig. fully-reconciled - all'!#REF!-'Revised fully-reconciled - all'!CA14</f>
        <v>#REF!</v>
      </c>
      <c r="CD14" s="26" t="e">
        <f>'Orig. fully-reconciled - all'!#REF!-'Revised fully-reconciled - all'!CB14</f>
        <v>#REF!</v>
      </c>
      <c r="CE14" s="26" t="e">
        <f>'Orig. fully-reconciled - all'!#REF!-'Revised fully-reconciled - all'!CC14</f>
        <v>#REF!</v>
      </c>
      <c r="CF14" s="26" t="e">
        <f>'Orig. fully-reconciled - all'!#REF!-'Revised fully-reconciled - all'!CD14</f>
        <v>#REF!</v>
      </c>
      <c r="CG14" s="26" t="e">
        <f>'Orig. fully-reconciled - all'!#REF!-'Revised fully-reconciled - all'!CE14</f>
        <v>#REF!</v>
      </c>
      <c r="CH14" s="26" t="e">
        <f>'Orig. fully-reconciled - all'!#REF!-'Revised fully-reconciled - all'!CF14</f>
        <v>#REF!</v>
      </c>
      <c r="CI14" s="26" t="e">
        <f>'Orig. fully-reconciled - all'!#REF!-'Revised fully-reconciled - all'!CG14</f>
        <v>#REF!</v>
      </c>
      <c r="CJ14" s="26" t="e">
        <f>'Orig. fully-reconciled - all'!#REF!-'Revised fully-reconciled - all'!CH14</f>
        <v>#REF!</v>
      </c>
      <c r="CK14" s="26" t="e">
        <f>'Orig. fully-reconciled - all'!#REF!-'Revised fully-reconciled - all'!CI14</f>
        <v>#REF!</v>
      </c>
      <c r="CL14" s="26" t="e">
        <f>'Orig. fully-reconciled - all'!#REF!-'Revised fully-reconciled - all'!CJ14</f>
        <v>#REF!</v>
      </c>
      <c r="CM14" s="26" t="e">
        <f>'Orig. fully-reconciled - all'!#REF!-'Revised fully-reconciled - all'!CK14</f>
        <v>#REF!</v>
      </c>
      <c r="CN14" s="26" t="e">
        <f>'Orig. fully-reconciled - all'!#REF!-'Revised fully-reconciled - all'!CL14</f>
        <v>#REF!</v>
      </c>
      <c r="CO14" s="26" t="e">
        <f>'Orig. fully-reconciled - all'!#REF!-'Revised fully-reconciled - all'!CM14</f>
        <v>#REF!</v>
      </c>
      <c r="CP14" s="26" t="e">
        <f>'Orig. fully-reconciled - all'!#REF!-'Revised fully-reconciled - all'!CN14</f>
        <v>#REF!</v>
      </c>
      <c r="CQ14" s="26" t="e">
        <f>'Orig. fully-reconciled - all'!#REF!-'Revised fully-reconciled - all'!CO14</f>
        <v>#REF!</v>
      </c>
      <c r="CR14" s="26" t="e">
        <f>'Orig. fully-reconciled - all'!#REF!-'Revised fully-reconciled - all'!CP14</f>
        <v>#REF!</v>
      </c>
      <c r="CS14" s="26" t="e">
        <f>'Orig. fully-reconciled - all'!#REF!-'Revised fully-reconciled - all'!CQ14</f>
        <v>#REF!</v>
      </c>
      <c r="CT14" s="26" t="e">
        <f>'Orig. fully-reconciled - all'!#REF!-'Revised fully-reconciled - all'!CR14</f>
        <v>#REF!</v>
      </c>
      <c r="CU14" s="26" t="e">
        <f>'Orig. fully-reconciled - all'!#REF!-'Revised fully-reconciled - all'!CS14</f>
        <v>#REF!</v>
      </c>
      <c r="CV14" s="26" t="e">
        <f>'Orig. fully-reconciled - all'!#REF!-'Revised fully-reconciled - all'!CT14</f>
        <v>#REF!</v>
      </c>
      <c r="CW14" s="26" t="e">
        <f>'Orig. fully-reconciled - all'!#REF!-'Revised fully-reconciled - all'!CU14</f>
        <v>#REF!</v>
      </c>
      <c r="CX14" s="26" t="e">
        <f>'Orig. fully-reconciled - all'!#REF!-'Revised fully-reconciled - all'!CV14</f>
        <v>#REF!</v>
      </c>
      <c r="CY14" s="26" t="e">
        <f>'Orig. fully-reconciled - all'!#REF!-'Revised fully-reconciled - all'!CW14</f>
        <v>#REF!</v>
      </c>
      <c r="CZ14" s="26" t="e">
        <f>'Orig. fully-reconciled - all'!#REF!-'Revised fully-reconciled - all'!CX14</f>
        <v>#REF!</v>
      </c>
    </row>
    <row r="16" spans="4:104">
      <c r="D16" s="11"/>
    </row>
    <row r="17" spans="1:90" ht="41.25" customHeight="1">
      <c r="D17" s="157" t="s">
        <v>122</v>
      </c>
      <c r="E17" s="164" t="s">
        <v>110</v>
      </c>
      <c r="F17" s="164"/>
      <c r="G17" s="158" t="s">
        <v>29</v>
      </c>
      <c r="H17" s="159"/>
      <c r="I17" s="159"/>
      <c r="J17" s="159"/>
      <c r="K17" s="159"/>
      <c r="L17" s="159"/>
      <c r="M17" s="159"/>
      <c r="N17" s="159"/>
      <c r="O17" s="159"/>
      <c r="P17" s="159"/>
      <c r="Q17" s="160"/>
    </row>
    <row r="18" spans="1:90" ht="25.5" customHeight="1">
      <c r="A18" s="25" t="s">
        <v>30</v>
      </c>
      <c r="B18" s="25" t="s">
        <v>31</v>
      </c>
      <c r="D18" s="157"/>
      <c r="E18" s="127" t="s">
        <v>111</v>
      </c>
      <c r="F18" s="127" t="s">
        <v>112</v>
      </c>
      <c r="G18" s="161"/>
      <c r="H18" s="162"/>
      <c r="I18" s="162"/>
      <c r="J18" s="162"/>
      <c r="K18" s="162"/>
      <c r="L18" s="162"/>
      <c r="M18" s="162"/>
      <c r="N18" s="162"/>
      <c r="O18" s="162"/>
      <c r="P18" s="162"/>
      <c r="Q18" s="163"/>
      <c r="CL18" s="27"/>
    </row>
    <row r="19" spans="1:90">
      <c r="A19" s="25">
        <v>1</v>
      </c>
      <c r="B19" s="25">
        <v>12</v>
      </c>
      <c r="D19" s="28" t="s">
        <v>9</v>
      </c>
      <c r="E19" s="28">
        <f t="shared" ref="E19:E23" ca="1" si="2">SUM(OFFSET(Entry_Anchor,0,A19,1,B19))</f>
        <v>0</v>
      </c>
      <c r="F19" s="28">
        <f t="shared" ref="F19:F23" ca="1" si="3">SUM(OFFSET(NHH_Exit_Anchor,0,A19,1,B19),OFFSET(HH_Exit_Anchor,0,A19,1,B19))</f>
        <v>-1.8940158898376467</v>
      </c>
      <c r="G19" s="156" t="s">
        <v>134</v>
      </c>
      <c r="H19" s="156"/>
      <c r="I19" s="156"/>
      <c r="J19" s="156"/>
      <c r="K19" s="156"/>
      <c r="L19" s="156"/>
      <c r="M19" s="156"/>
      <c r="N19" s="156"/>
      <c r="O19" s="156"/>
      <c r="P19" s="156"/>
      <c r="Q19" s="156"/>
    </row>
    <row r="20" spans="1:90">
      <c r="A20" s="25">
        <f>A19+12</f>
        <v>13</v>
      </c>
      <c r="B20" s="25">
        <v>12</v>
      </c>
      <c r="D20" s="28" t="s">
        <v>10</v>
      </c>
      <c r="E20" s="28">
        <f t="shared" ca="1" si="2"/>
        <v>0</v>
      </c>
      <c r="F20" s="28">
        <f t="shared" ca="1" si="3"/>
        <v>10.130214837167387</v>
      </c>
      <c r="G20" s="156" t="s">
        <v>135</v>
      </c>
      <c r="H20" s="156"/>
      <c r="I20" s="156"/>
      <c r="J20" s="156"/>
      <c r="K20" s="156"/>
      <c r="L20" s="156"/>
      <c r="M20" s="156"/>
      <c r="N20" s="156"/>
      <c r="O20" s="156"/>
      <c r="P20" s="156"/>
      <c r="Q20" s="156"/>
    </row>
    <row r="21" spans="1:90">
      <c r="A21" s="25">
        <f t="shared" ref="A21:A23" si="4">A20+12</f>
        <v>25</v>
      </c>
      <c r="B21" s="25">
        <v>12</v>
      </c>
      <c r="D21" s="28" t="s">
        <v>11</v>
      </c>
      <c r="E21" s="28">
        <f t="shared" ca="1" si="2"/>
        <v>0</v>
      </c>
      <c r="F21" s="28">
        <f t="shared" ca="1" si="3"/>
        <v>-32.192284140711763</v>
      </c>
      <c r="G21" s="156"/>
      <c r="H21" s="156"/>
      <c r="I21" s="156"/>
      <c r="J21" s="156"/>
      <c r="K21" s="156"/>
      <c r="L21" s="156"/>
      <c r="M21" s="156"/>
      <c r="N21" s="156"/>
      <c r="O21" s="156"/>
      <c r="P21" s="156"/>
      <c r="Q21" s="156"/>
    </row>
    <row r="22" spans="1:90">
      <c r="A22" s="25">
        <f t="shared" si="4"/>
        <v>37</v>
      </c>
      <c r="B22" s="25">
        <v>12</v>
      </c>
      <c r="D22" s="28" t="s">
        <v>12</v>
      </c>
      <c r="E22" s="28">
        <f t="shared" ca="1" si="2"/>
        <v>0</v>
      </c>
      <c r="F22" s="28">
        <f t="shared" ca="1" si="3"/>
        <v>-24.506413290254386</v>
      </c>
      <c r="G22" s="156"/>
      <c r="H22" s="156"/>
      <c r="I22" s="156"/>
      <c r="J22" s="156"/>
      <c r="K22" s="156"/>
      <c r="L22" s="156"/>
      <c r="M22" s="156"/>
      <c r="N22" s="156"/>
      <c r="O22" s="156"/>
      <c r="P22" s="156"/>
      <c r="Q22" s="156"/>
    </row>
    <row r="23" spans="1:90">
      <c r="A23" s="25">
        <f t="shared" si="4"/>
        <v>49</v>
      </c>
      <c r="B23" s="25">
        <v>12</v>
      </c>
      <c r="D23" s="28" t="s">
        <v>13</v>
      </c>
      <c r="E23" s="28">
        <f t="shared" ca="1" si="2"/>
        <v>0</v>
      </c>
      <c r="F23" s="28">
        <f t="shared" ca="1" si="3"/>
        <v>17.874245784253617</v>
      </c>
      <c r="G23" s="156"/>
      <c r="H23" s="156"/>
      <c r="I23" s="156"/>
      <c r="J23" s="156"/>
      <c r="K23" s="156"/>
      <c r="L23" s="156"/>
      <c r="M23" s="156"/>
      <c r="N23" s="156"/>
      <c r="O23" s="156"/>
      <c r="P23" s="156"/>
      <c r="Q23" s="156"/>
    </row>
    <row r="25" spans="1:90">
      <c r="D25" s="123" t="s">
        <v>98</v>
      </c>
    </row>
    <row r="26" spans="1:90">
      <c r="D26" s="123" t="s">
        <v>99</v>
      </c>
    </row>
  </sheetData>
  <sheetProtection sheet="1" objects="1" scenarios="1"/>
  <mergeCells count="8">
    <mergeCell ref="G23:Q23"/>
    <mergeCell ref="G21:Q21"/>
    <mergeCell ref="G22:Q22"/>
    <mergeCell ref="D17:D18"/>
    <mergeCell ref="G17:Q18"/>
    <mergeCell ref="E17:F17"/>
    <mergeCell ref="G19:Q19"/>
    <mergeCell ref="G20:Q20"/>
  </mergeCells>
  <conditionalFormatting sqref="E3:CZ9 E13:CZ14">
    <cfRule type="cellIs" dxfId="25" priority="5" operator="lessThan">
      <formula>0</formula>
    </cfRule>
    <cfRule type="cellIs" dxfId="24" priority="6" operator="greaterThan">
      <formula>0</formula>
    </cfRule>
  </conditionalFormatting>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sheetPr>
    <tabColor theme="0"/>
  </sheetPr>
  <dimension ref="B1:O53"/>
  <sheetViews>
    <sheetView zoomScaleNormal="100" workbookViewId="0">
      <selection activeCell="H31" sqref="H31"/>
    </sheetView>
  </sheetViews>
  <sheetFormatPr defaultRowHeight="12.75"/>
  <cols>
    <col min="2" max="2" width="12.75" customWidth="1"/>
    <col min="3" max="3" width="16.625" customWidth="1"/>
    <col min="4" max="4" width="16" customWidth="1"/>
    <col min="5" max="5" width="16.625" customWidth="1"/>
    <col min="6" max="7" width="16" customWidth="1"/>
  </cols>
  <sheetData>
    <row r="1" spans="2:8" ht="12.75" customHeight="1">
      <c r="B1" s="1" t="s">
        <v>130</v>
      </c>
      <c r="D1" s="1"/>
    </row>
    <row r="2" spans="2:8">
      <c r="B2" s="1"/>
    </row>
    <row r="3" spans="2:8" ht="25.5">
      <c r="C3" s="168" t="s">
        <v>113</v>
      </c>
      <c r="D3" s="169"/>
      <c r="E3" s="168" t="s">
        <v>131</v>
      </c>
      <c r="F3" s="169"/>
      <c r="G3" s="4" t="s">
        <v>2</v>
      </c>
    </row>
    <row r="4" spans="2:8" ht="12.75" customHeight="1">
      <c r="C4" s="142" t="s">
        <v>101</v>
      </c>
      <c r="D4" s="143" t="s">
        <v>114</v>
      </c>
      <c r="E4" s="142" t="s">
        <v>101</v>
      </c>
      <c r="F4" s="143" t="s">
        <v>114</v>
      </c>
      <c r="G4" s="143" t="s">
        <v>102</v>
      </c>
    </row>
    <row r="5" spans="2:8" ht="12.75" customHeight="1">
      <c r="B5" s="165" t="s">
        <v>13</v>
      </c>
      <c r="C5" s="166"/>
      <c r="D5" s="166"/>
      <c r="E5" s="166"/>
      <c r="F5" s="166"/>
      <c r="G5" s="167"/>
    </row>
    <row r="6" spans="2:8">
      <c r="B6" s="124" t="s">
        <v>103</v>
      </c>
      <c r="C6" s="125"/>
      <c r="D6" s="134">
        <v>1401.8920000000001</v>
      </c>
      <c r="E6" s="125"/>
      <c r="F6" s="152">
        <f>+D6</f>
        <v>1401.8920000000001</v>
      </c>
      <c r="G6" s="153">
        <f>D6</f>
        <v>1401.8920000000001</v>
      </c>
    </row>
    <row r="7" spans="2:8">
      <c r="B7" s="124" t="s">
        <v>104</v>
      </c>
      <c r="C7" s="125"/>
      <c r="D7" s="134">
        <v>7436.31</v>
      </c>
      <c r="E7" s="125"/>
      <c r="F7" s="152">
        <f>+D7</f>
        <v>7436.31</v>
      </c>
      <c r="G7" s="153">
        <f>D7</f>
        <v>7436.31</v>
      </c>
    </row>
    <row r="8" spans="2:8">
      <c r="B8" s="124" t="s">
        <v>105</v>
      </c>
      <c r="C8" s="125"/>
      <c r="D8" s="134">
        <v>5257.134</v>
      </c>
      <c r="E8" s="125"/>
      <c r="F8" s="152">
        <v>5186.5504781032505</v>
      </c>
      <c r="G8" s="153">
        <v>5451.0746129995487</v>
      </c>
    </row>
    <row r="9" spans="2:8">
      <c r="B9" s="124" t="s">
        <v>106</v>
      </c>
      <c r="C9" s="125"/>
      <c r="D9" s="134">
        <v>3159.4879999999998</v>
      </c>
      <c r="E9" s="125"/>
      <c r="F9" s="152">
        <v>3117.0679632336005</v>
      </c>
      <c r="G9" s="153">
        <v>3287.2984666351417</v>
      </c>
    </row>
    <row r="10" spans="2:8">
      <c r="B10" s="124" t="s">
        <v>107</v>
      </c>
      <c r="C10" s="125"/>
      <c r="D10" s="134">
        <v>17463.900000000001</v>
      </c>
      <c r="E10" s="125"/>
      <c r="F10" s="152">
        <v>17293.145558663149</v>
      </c>
      <c r="G10" s="153">
        <v>17918.959696836901</v>
      </c>
    </row>
    <row r="11" spans="2:8">
      <c r="B11" s="126" t="s">
        <v>50</v>
      </c>
      <c r="C11" s="134">
        <v>36925.341</v>
      </c>
      <c r="D11" s="134">
        <f>SUM(D6:D10)</f>
        <v>34718.724000000002</v>
      </c>
      <c r="E11" s="134">
        <v>36925.341</v>
      </c>
      <c r="F11" s="152">
        <f>SUM(F6:F10)</f>
        <v>34434.966</v>
      </c>
      <c r="G11" s="153">
        <f>SUM(G6:G10)</f>
        <v>35495.534776471592</v>
      </c>
      <c r="H11" s="154"/>
    </row>
    <row r="12" spans="2:8">
      <c r="B12" s="165" t="s">
        <v>12</v>
      </c>
      <c r="C12" s="166"/>
      <c r="D12" s="166"/>
      <c r="E12" s="166"/>
      <c r="F12" s="167"/>
      <c r="G12" s="140"/>
    </row>
    <row r="13" spans="2:8">
      <c r="B13" s="124" t="s">
        <v>103</v>
      </c>
      <c r="C13" s="125"/>
      <c r="D13" s="134">
        <v>1277.432</v>
      </c>
      <c r="E13" s="125"/>
      <c r="F13" s="134">
        <v>1277.432</v>
      </c>
      <c r="G13" s="140"/>
    </row>
    <row r="14" spans="2:8">
      <c r="B14" s="124" t="s">
        <v>104</v>
      </c>
      <c r="C14" s="125"/>
      <c r="D14" s="134">
        <v>7657.1970000000001</v>
      </c>
      <c r="E14" s="125"/>
      <c r="F14" s="134">
        <v>7657.1970000000001</v>
      </c>
      <c r="G14" s="140"/>
    </row>
    <row r="15" spans="2:8">
      <c r="B15" s="124" t="s">
        <v>105</v>
      </c>
      <c r="C15" s="125"/>
      <c r="D15" s="134">
        <v>5562.7460000000001</v>
      </c>
      <c r="E15" s="125"/>
      <c r="F15" s="134">
        <v>5562.7460000000001</v>
      </c>
      <c r="G15" s="140"/>
    </row>
    <row r="16" spans="2:8">
      <c r="B16" s="124" t="s">
        <v>106</v>
      </c>
      <c r="C16" s="125"/>
      <c r="D16" s="134">
        <v>3592.7660000000001</v>
      </c>
      <c r="E16" s="125"/>
      <c r="F16" s="134">
        <v>3592.7660000000001</v>
      </c>
      <c r="G16" s="140"/>
    </row>
    <row r="17" spans="2:7">
      <c r="B17" s="124" t="s">
        <v>107</v>
      </c>
      <c r="C17" s="125"/>
      <c r="D17" s="134">
        <v>17945.777999999998</v>
      </c>
      <c r="E17" s="125"/>
      <c r="F17" s="134">
        <v>17945.777999999998</v>
      </c>
      <c r="G17" s="140"/>
    </row>
    <row r="18" spans="2:7">
      <c r="B18" s="126" t="s">
        <v>50</v>
      </c>
      <c r="C18" s="134">
        <v>37932.964</v>
      </c>
      <c r="D18" s="134">
        <f>SUM(D13:D17)</f>
        <v>36035.918999999994</v>
      </c>
      <c r="E18" s="134">
        <v>37932.964</v>
      </c>
      <c r="F18" s="134">
        <f>SUM(F13:F17)</f>
        <v>36035.918999999994</v>
      </c>
      <c r="G18" s="140"/>
    </row>
    <row r="19" spans="2:7">
      <c r="B19" s="165" t="s">
        <v>11</v>
      </c>
      <c r="C19" s="166"/>
      <c r="D19" s="166"/>
      <c r="E19" s="166"/>
      <c r="F19" s="167"/>
      <c r="G19" s="140"/>
    </row>
    <row r="20" spans="2:7">
      <c r="B20" s="124" t="s">
        <v>103</v>
      </c>
      <c r="C20" s="125"/>
      <c r="D20" s="134">
        <v>1212.6110000000001</v>
      </c>
      <c r="E20" s="125"/>
      <c r="F20" s="134">
        <v>1212.6110000000001</v>
      </c>
      <c r="G20" s="140"/>
    </row>
    <row r="21" spans="2:7">
      <c r="B21" s="124" t="s">
        <v>104</v>
      </c>
      <c r="C21" s="125"/>
      <c r="D21" s="134">
        <v>8023.0469999999996</v>
      </c>
      <c r="E21" s="125"/>
      <c r="F21" s="134">
        <v>8023.0469999999996</v>
      </c>
      <c r="G21" s="140"/>
    </row>
    <row r="22" spans="2:7">
      <c r="B22" s="124" t="s">
        <v>105</v>
      </c>
      <c r="C22" s="125"/>
      <c r="D22" s="134">
        <v>5629.7219999999998</v>
      </c>
      <c r="E22" s="125"/>
      <c r="F22" s="134">
        <v>5629.7219999999998</v>
      </c>
      <c r="G22" s="140"/>
    </row>
    <row r="23" spans="2:7">
      <c r="B23" s="124" t="s">
        <v>106</v>
      </c>
      <c r="C23" s="125"/>
      <c r="D23" s="134">
        <v>3628.2759999999998</v>
      </c>
      <c r="E23" s="125"/>
      <c r="F23" s="134">
        <v>3628.2759999999998</v>
      </c>
      <c r="G23" s="140"/>
    </row>
    <row r="24" spans="2:7">
      <c r="B24" s="124" t="s">
        <v>107</v>
      </c>
      <c r="C24" s="125"/>
      <c r="D24" s="134">
        <v>18347.256000000001</v>
      </c>
      <c r="E24" s="125"/>
      <c r="F24" s="134">
        <v>18347.256000000001</v>
      </c>
      <c r="G24" s="140"/>
    </row>
    <row r="25" spans="2:7">
      <c r="B25" s="126" t="s">
        <v>50</v>
      </c>
      <c r="C25" s="134">
        <v>38242.14</v>
      </c>
      <c r="D25" s="134">
        <f>SUM(D20:D24)</f>
        <v>36840.911999999997</v>
      </c>
      <c r="E25" s="134">
        <v>38242.14</v>
      </c>
      <c r="F25" s="134">
        <f>SUM(F20:F24)</f>
        <v>36840.911999999997</v>
      </c>
      <c r="G25" s="140"/>
    </row>
    <row r="26" spans="2:7">
      <c r="B26" s="165" t="s">
        <v>10</v>
      </c>
      <c r="C26" s="166"/>
      <c r="D26" s="166"/>
      <c r="E26" s="166"/>
      <c r="F26" s="167"/>
      <c r="G26" s="140"/>
    </row>
    <row r="27" spans="2:7">
      <c r="B27" s="124" t="s">
        <v>103</v>
      </c>
      <c r="C27" s="125"/>
      <c r="D27" s="134">
        <v>1205.779</v>
      </c>
      <c r="E27" s="125"/>
      <c r="F27" s="134">
        <v>1205.779</v>
      </c>
      <c r="G27" s="140"/>
    </row>
    <row r="28" spans="2:7">
      <c r="B28" s="124" t="s">
        <v>104</v>
      </c>
      <c r="C28" s="125"/>
      <c r="D28" s="134">
        <v>8067.9570000000003</v>
      </c>
      <c r="E28" s="125"/>
      <c r="F28" s="134">
        <v>8067.9570000000003</v>
      </c>
      <c r="G28" s="140"/>
    </row>
    <row r="29" spans="2:7">
      <c r="B29" s="124" t="s">
        <v>105</v>
      </c>
      <c r="C29" s="125"/>
      <c r="D29" s="134">
        <v>5623.2619999999997</v>
      </c>
      <c r="E29" s="125"/>
      <c r="F29" s="134">
        <v>5623.2619999999997</v>
      </c>
      <c r="G29" s="140"/>
    </row>
    <row r="30" spans="2:7">
      <c r="B30" s="124" t="s">
        <v>106</v>
      </c>
      <c r="C30" s="125"/>
      <c r="D30" s="134">
        <v>3613.4119999999998</v>
      </c>
      <c r="E30" s="125"/>
      <c r="F30" s="134">
        <v>3613.4119999999998</v>
      </c>
      <c r="G30" s="140"/>
    </row>
    <row r="31" spans="2:7">
      <c r="B31" s="124" t="s">
        <v>107</v>
      </c>
      <c r="C31" s="125"/>
      <c r="D31" s="134">
        <v>17899.652999999998</v>
      </c>
      <c r="E31" s="125"/>
      <c r="F31" s="134">
        <v>17899.652999999998</v>
      </c>
      <c r="G31" s="140"/>
    </row>
    <row r="32" spans="2:7">
      <c r="B32" s="126" t="s">
        <v>50</v>
      </c>
      <c r="C32" s="134">
        <v>38025.269</v>
      </c>
      <c r="D32" s="134">
        <f>SUM(D27:D31)</f>
        <v>36410.062999999995</v>
      </c>
      <c r="E32" s="134">
        <v>38025.269</v>
      </c>
      <c r="F32" s="134">
        <f>SUM(F27:F31)</f>
        <v>36410.062999999995</v>
      </c>
      <c r="G32" s="140"/>
    </row>
    <row r="33" spans="2:15">
      <c r="B33" s="165" t="s">
        <v>9</v>
      </c>
      <c r="C33" s="166"/>
      <c r="D33" s="166"/>
      <c r="E33" s="166"/>
      <c r="F33" s="167"/>
      <c r="G33" s="140"/>
    </row>
    <row r="34" spans="2:15">
      <c r="B34" s="124" t="s">
        <v>103</v>
      </c>
      <c r="C34" s="125"/>
      <c r="D34" s="134">
        <v>1228</v>
      </c>
      <c r="E34" s="125"/>
      <c r="F34" s="134">
        <v>1228</v>
      </c>
      <c r="G34" s="140"/>
    </row>
    <row r="35" spans="2:15">
      <c r="B35" s="124" t="s">
        <v>104</v>
      </c>
      <c r="C35" s="125"/>
      <c r="D35" s="134">
        <v>8308</v>
      </c>
      <c r="E35" s="125"/>
      <c r="F35" s="134">
        <v>8308</v>
      </c>
      <c r="G35" s="140"/>
    </row>
    <row r="36" spans="2:15">
      <c r="B36" s="124" t="s">
        <v>105</v>
      </c>
      <c r="C36" s="125"/>
      <c r="D36" s="134">
        <v>5923</v>
      </c>
      <c r="E36" s="125"/>
      <c r="F36" s="134">
        <v>5923</v>
      </c>
      <c r="G36" s="140"/>
    </row>
    <row r="37" spans="2:15">
      <c r="B37" s="124" t="s">
        <v>106</v>
      </c>
      <c r="C37" s="125"/>
      <c r="D37" s="134">
        <v>4022</v>
      </c>
      <c r="E37" s="125"/>
      <c r="F37" s="134">
        <v>4022</v>
      </c>
      <c r="G37" s="140"/>
    </row>
    <row r="38" spans="2:15">
      <c r="B38" s="124" t="s">
        <v>107</v>
      </c>
      <c r="C38" s="125"/>
      <c r="D38" s="134">
        <v>18032</v>
      </c>
      <c r="E38" s="125"/>
      <c r="F38" s="134">
        <v>18032</v>
      </c>
      <c r="G38" s="140"/>
    </row>
    <row r="39" spans="2:15">
      <c r="B39" s="126" t="s">
        <v>50</v>
      </c>
      <c r="C39" s="134">
        <v>39234</v>
      </c>
      <c r="D39" s="134">
        <f>SUM(D34:D38)</f>
        <v>37513</v>
      </c>
      <c r="E39" s="134">
        <v>39234</v>
      </c>
      <c r="F39" s="134">
        <f>SUM(F34:F38)</f>
        <v>37513</v>
      </c>
      <c r="G39" s="140"/>
    </row>
    <row r="40" spans="2:15">
      <c r="B40" s="138"/>
      <c r="C40" s="139"/>
      <c r="D40" s="139"/>
      <c r="E40" s="139"/>
      <c r="F40" s="139"/>
      <c r="G40" s="141"/>
    </row>
    <row r="41" spans="2:15">
      <c r="B41" s="11" t="s">
        <v>115</v>
      </c>
    </row>
    <row r="42" spans="2:15">
      <c r="B42" s="11" t="s">
        <v>132</v>
      </c>
    </row>
    <row r="43" spans="2:15">
      <c r="B43" s="11" t="s">
        <v>116</v>
      </c>
    </row>
    <row r="44" spans="2:15">
      <c r="B44" s="11"/>
    </row>
    <row r="45" spans="2:15">
      <c r="B45" s="11" t="s">
        <v>117</v>
      </c>
    </row>
    <row r="47" spans="2:15" ht="25.5" customHeight="1">
      <c r="B47" s="157" t="s">
        <v>122</v>
      </c>
      <c r="C47" s="164" t="s">
        <v>110</v>
      </c>
      <c r="D47" s="164"/>
      <c r="E47" s="158" t="s">
        <v>29</v>
      </c>
      <c r="F47" s="159"/>
      <c r="G47" s="159"/>
      <c r="H47" s="159"/>
      <c r="I47" s="159"/>
      <c r="J47" s="159"/>
      <c r="K47" s="159"/>
      <c r="L47" s="159"/>
      <c r="M47" s="159"/>
      <c r="N47" s="159"/>
      <c r="O47" s="160"/>
    </row>
    <row r="48" spans="2:15">
      <c r="B48" s="157"/>
      <c r="C48" s="144" t="s">
        <v>111</v>
      </c>
      <c r="D48" s="144" t="s">
        <v>112</v>
      </c>
      <c r="E48" s="161"/>
      <c r="F48" s="162"/>
      <c r="G48" s="162"/>
      <c r="H48" s="162"/>
      <c r="I48" s="162"/>
      <c r="J48" s="162"/>
      <c r="K48" s="162"/>
      <c r="L48" s="162"/>
      <c r="M48" s="162"/>
      <c r="N48" s="162"/>
      <c r="O48" s="163"/>
    </row>
    <row r="49" spans="2:15">
      <c r="B49" s="79" t="s">
        <v>13</v>
      </c>
      <c r="C49" s="28">
        <f>E11-C11</f>
        <v>0</v>
      </c>
      <c r="D49" s="28">
        <f>D11-F11</f>
        <v>283.75800000000163</v>
      </c>
      <c r="E49" s="156"/>
      <c r="F49" s="156"/>
      <c r="G49" s="156"/>
      <c r="H49" s="156"/>
      <c r="I49" s="156"/>
      <c r="J49" s="156"/>
      <c r="K49" s="156"/>
      <c r="L49" s="156"/>
      <c r="M49" s="156"/>
      <c r="N49" s="156"/>
      <c r="O49" s="156"/>
    </row>
    <row r="50" spans="2:15">
      <c r="B50" s="79" t="s">
        <v>12</v>
      </c>
      <c r="C50" s="79">
        <f>E18-C18</f>
        <v>0</v>
      </c>
      <c r="D50" s="79">
        <f>D18-F18</f>
        <v>0</v>
      </c>
      <c r="E50" s="156"/>
      <c r="F50" s="156"/>
      <c r="G50" s="156"/>
      <c r="H50" s="156"/>
      <c r="I50" s="156"/>
      <c r="J50" s="156"/>
      <c r="K50" s="156"/>
      <c r="L50" s="156"/>
      <c r="M50" s="156"/>
      <c r="N50" s="156"/>
      <c r="O50" s="156"/>
    </row>
    <row r="51" spans="2:15">
      <c r="B51" s="79" t="s">
        <v>11</v>
      </c>
      <c r="C51" s="79">
        <f>E25-C25</f>
        <v>0</v>
      </c>
      <c r="D51" s="79">
        <f>D25-F25</f>
        <v>0</v>
      </c>
      <c r="E51" s="156"/>
      <c r="F51" s="156"/>
      <c r="G51" s="156"/>
      <c r="H51" s="156"/>
      <c r="I51" s="156"/>
      <c r="J51" s="156"/>
      <c r="K51" s="156"/>
      <c r="L51" s="156"/>
      <c r="M51" s="156"/>
      <c r="N51" s="156"/>
      <c r="O51" s="156"/>
    </row>
    <row r="52" spans="2:15">
      <c r="B52" s="79" t="s">
        <v>10</v>
      </c>
      <c r="C52" s="79">
        <f>E32-C32</f>
        <v>0</v>
      </c>
      <c r="D52" s="79">
        <f>D32-F32</f>
        <v>0</v>
      </c>
      <c r="E52" s="156"/>
      <c r="F52" s="156"/>
      <c r="G52" s="156"/>
      <c r="H52" s="156"/>
      <c r="I52" s="156"/>
      <c r="J52" s="156"/>
      <c r="K52" s="156"/>
      <c r="L52" s="156"/>
      <c r="M52" s="156"/>
      <c r="N52" s="156"/>
      <c r="O52" s="156"/>
    </row>
    <row r="53" spans="2:15">
      <c r="B53" s="79" t="s">
        <v>9</v>
      </c>
      <c r="C53" s="79">
        <f>E39-C39</f>
        <v>0</v>
      </c>
      <c r="D53" s="79">
        <f>D39-F39</f>
        <v>0</v>
      </c>
      <c r="E53" s="156"/>
      <c r="F53" s="156"/>
      <c r="G53" s="156"/>
      <c r="H53" s="156"/>
      <c r="I53" s="156"/>
      <c r="J53" s="156"/>
      <c r="K53" s="156"/>
      <c r="L53" s="156"/>
      <c r="M53" s="156"/>
      <c r="N53" s="156"/>
      <c r="O53" s="156"/>
    </row>
  </sheetData>
  <mergeCells count="15">
    <mergeCell ref="B26:F26"/>
    <mergeCell ref="B33:F33"/>
    <mergeCell ref="C3:D3"/>
    <mergeCell ref="E3:F3"/>
    <mergeCell ref="B5:G5"/>
    <mergeCell ref="B12:F12"/>
    <mergeCell ref="B19:F19"/>
    <mergeCell ref="E50:O50"/>
    <mergeCell ref="E51:O51"/>
    <mergeCell ref="E52:O52"/>
    <mergeCell ref="E53:O53"/>
    <mergeCell ref="B47:B48"/>
    <mergeCell ref="C47:D47"/>
    <mergeCell ref="E47:O48"/>
    <mergeCell ref="E49:O49"/>
  </mergeCells>
  <pageMargins left="0.70866141732283472" right="0.70866141732283472" top="0" bottom="0.15748031496062992" header="0.31496062992125984" footer="0.31496062992125984"/>
  <pageSetup paperSize="9" scale="94" orientation="landscape" r:id="rId1"/>
  <rowBreaks count="1" manualBreakCount="1">
    <brk id="39" max="16383" man="1"/>
  </rowBreaks>
</worksheet>
</file>

<file path=xl/worksheets/sheet7.xml><?xml version="1.0" encoding="utf-8"?>
<worksheet xmlns="http://schemas.openxmlformats.org/spreadsheetml/2006/main" xmlns:r="http://schemas.openxmlformats.org/officeDocument/2006/relationships">
  <sheetPr>
    <tabColor rgb="FFFFFF00"/>
  </sheetPr>
  <dimension ref="B2:DF17"/>
  <sheetViews>
    <sheetView zoomScaleNormal="100" workbookViewId="0">
      <pane xSplit="2" ySplit="2" topLeftCell="BF3" activePane="bottomRight" state="frozen"/>
      <selection pane="topRight"/>
      <selection pane="bottomLeft"/>
      <selection pane="bottomRight" activeCell="BS16" sqref="BS16"/>
    </sheetView>
  </sheetViews>
  <sheetFormatPr defaultRowHeight="12.75"/>
  <cols>
    <col min="1" max="1" width="4.5" style="25" customWidth="1"/>
    <col min="2" max="2" width="21.5" style="25" customWidth="1"/>
    <col min="3" max="16384" width="9" style="25"/>
  </cols>
  <sheetData>
    <row r="2" spans="2:110">
      <c r="B2" s="12" t="s">
        <v>16</v>
      </c>
      <c r="C2" s="13">
        <v>38443</v>
      </c>
      <c r="D2" s="13">
        <v>38473</v>
      </c>
      <c r="E2" s="13">
        <v>38504</v>
      </c>
      <c r="F2" s="13">
        <v>38534</v>
      </c>
      <c r="G2" s="13">
        <v>38565</v>
      </c>
      <c r="H2" s="13">
        <v>38596</v>
      </c>
      <c r="I2" s="13">
        <v>38626</v>
      </c>
      <c r="J2" s="13">
        <v>38657</v>
      </c>
      <c r="K2" s="13">
        <v>38687</v>
      </c>
      <c r="L2" s="13">
        <v>38718</v>
      </c>
      <c r="M2" s="13">
        <v>38749</v>
      </c>
      <c r="N2" s="13">
        <v>38777</v>
      </c>
      <c r="O2" s="13">
        <v>38808</v>
      </c>
      <c r="P2" s="13">
        <v>38838</v>
      </c>
      <c r="Q2" s="13">
        <v>38869</v>
      </c>
      <c r="R2" s="13">
        <v>38899</v>
      </c>
      <c r="S2" s="13">
        <v>38930</v>
      </c>
      <c r="T2" s="13">
        <v>38961</v>
      </c>
      <c r="U2" s="13">
        <v>38991</v>
      </c>
      <c r="V2" s="13">
        <v>39022</v>
      </c>
      <c r="W2" s="13">
        <v>39052</v>
      </c>
      <c r="X2" s="13">
        <v>39083</v>
      </c>
      <c r="Y2" s="13">
        <v>39114</v>
      </c>
      <c r="Z2" s="13">
        <v>39142</v>
      </c>
      <c r="AA2" s="13">
        <v>39173</v>
      </c>
      <c r="AB2" s="13">
        <v>39203</v>
      </c>
      <c r="AC2" s="13">
        <v>39234</v>
      </c>
      <c r="AD2" s="13">
        <v>39264</v>
      </c>
      <c r="AE2" s="13">
        <v>39295</v>
      </c>
      <c r="AF2" s="13">
        <v>39326</v>
      </c>
      <c r="AG2" s="13">
        <v>39356</v>
      </c>
      <c r="AH2" s="13">
        <v>39387</v>
      </c>
      <c r="AI2" s="13">
        <v>39417</v>
      </c>
      <c r="AJ2" s="13">
        <v>39448</v>
      </c>
      <c r="AK2" s="13">
        <v>39479</v>
      </c>
      <c r="AL2" s="13">
        <v>39508</v>
      </c>
      <c r="AM2" s="13">
        <v>39539</v>
      </c>
      <c r="AN2" s="13">
        <v>39569</v>
      </c>
      <c r="AO2" s="13">
        <v>39600</v>
      </c>
      <c r="AP2" s="13">
        <v>39630</v>
      </c>
      <c r="AQ2" s="13">
        <v>39661</v>
      </c>
      <c r="AR2" s="13">
        <v>39692</v>
      </c>
      <c r="AS2" s="13">
        <v>39722</v>
      </c>
      <c r="AT2" s="13">
        <v>39753</v>
      </c>
      <c r="AU2" s="13">
        <v>39783</v>
      </c>
      <c r="AV2" s="13">
        <v>39814</v>
      </c>
      <c r="AW2" s="13">
        <v>39845</v>
      </c>
      <c r="AX2" s="13">
        <v>39873</v>
      </c>
      <c r="AY2" s="13">
        <v>39904</v>
      </c>
      <c r="AZ2" s="13">
        <v>39934</v>
      </c>
      <c r="BA2" s="13">
        <v>39965</v>
      </c>
      <c r="BB2" s="13">
        <v>39995</v>
      </c>
      <c r="BC2" s="13">
        <v>40026</v>
      </c>
      <c r="BD2" s="13">
        <v>40057</v>
      </c>
      <c r="BE2" s="13">
        <v>40087</v>
      </c>
      <c r="BF2" s="13">
        <v>40118</v>
      </c>
      <c r="BG2" s="13">
        <v>40148</v>
      </c>
      <c r="BH2" s="13">
        <v>40179</v>
      </c>
      <c r="BI2" s="13">
        <v>40210</v>
      </c>
      <c r="BJ2" s="13">
        <v>40238</v>
      </c>
      <c r="BK2" s="13">
        <v>40269</v>
      </c>
      <c r="BL2" s="13">
        <v>40299</v>
      </c>
      <c r="BM2" s="13">
        <v>40330</v>
      </c>
      <c r="BN2" s="13">
        <v>40360</v>
      </c>
      <c r="BO2" s="13">
        <v>40391</v>
      </c>
      <c r="BP2" s="13">
        <v>40422</v>
      </c>
      <c r="BQ2" s="13">
        <v>40452</v>
      </c>
      <c r="BR2" s="13">
        <v>40483</v>
      </c>
      <c r="BS2" s="13">
        <v>40513</v>
      </c>
      <c r="BT2" s="13">
        <v>40544</v>
      </c>
      <c r="BU2" s="13">
        <v>40575</v>
      </c>
      <c r="BV2" s="13">
        <v>40603</v>
      </c>
      <c r="BW2" s="13">
        <v>40634</v>
      </c>
      <c r="BX2" s="13">
        <v>40664</v>
      </c>
      <c r="BY2" s="13">
        <v>40695</v>
      </c>
      <c r="BZ2" s="13">
        <v>40725</v>
      </c>
      <c r="CA2" s="13">
        <v>40756</v>
      </c>
      <c r="CB2" s="13">
        <v>40787</v>
      </c>
      <c r="CC2" s="13">
        <v>40817</v>
      </c>
      <c r="CD2" s="13">
        <v>40848</v>
      </c>
      <c r="CE2" s="13">
        <v>40878</v>
      </c>
      <c r="CF2" s="13">
        <v>40909</v>
      </c>
      <c r="CG2" s="13">
        <v>40940</v>
      </c>
      <c r="CH2" s="13">
        <v>40969</v>
      </c>
      <c r="CI2" s="13">
        <v>41000</v>
      </c>
      <c r="CJ2" s="13">
        <v>41030</v>
      </c>
      <c r="CK2" s="13">
        <v>41061</v>
      </c>
      <c r="CL2" s="13">
        <v>41091</v>
      </c>
      <c r="CM2" s="14">
        <v>41122</v>
      </c>
      <c r="CN2" s="14">
        <v>41153</v>
      </c>
      <c r="CO2" s="14">
        <v>41183</v>
      </c>
      <c r="CP2" s="14">
        <v>41214</v>
      </c>
      <c r="CQ2" s="14">
        <v>41244</v>
      </c>
      <c r="CR2" s="14">
        <v>41275</v>
      </c>
      <c r="CS2" s="14">
        <v>41306</v>
      </c>
      <c r="CT2" s="14">
        <v>41334</v>
      </c>
      <c r="CU2" s="14">
        <v>41365</v>
      </c>
      <c r="CV2" s="14">
        <v>41395</v>
      </c>
      <c r="CW2" s="14">
        <v>41426</v>
      </c>
      <c r="CX2" s="14">
        <v>41456</v>
      </c>
      <c r="CY2" s="25" t="s">
        <v>136</v>
      </c>
      <c r="CZ2" s="25" t="s">
        <v>137</v>
      </c>
      <c r="DA2" s="25" t="s">
        <v>138</v>
      </c>
      <c r="DB2" s="25" t="s">
        <v>139</v>
      </c>
      <c r="DC2" s="25" t="s">
        <v>140</v>
      </c>
      <c r="DD2" s="137" t="s">
        <v>141</v>
      </c>
      <c r="DE2" s="137" t="s">
        <v>142</v>
      </c>
      <c r="DF2" s="137" t="s">
        <v>143</v>
      </c>
    </row>
    <row r="3" spans="2:110">
      <c r="B3" s="15" t="s">
        <v>17</v>
      </c>
      <c r="C3" s="132">
        <v>1781.9425940000001</v>
      </c>
      <c r="D3" s="132">
        <v>1668.7090579999999</v>
      </c>
      <c r="E3" s="132">
        <v>1459.1246160000001</v>
      </c>
      <c r="F3" s="132">
        <v>1506.066071</v>
      </c>
      <c r="G3" s="132">
        <v>1506.4440059999999</v>
      </c>
      <c r="H3" s="132">
        <v>1534.8603009999999</v>
      </c>
      <c r="I3" s="132">
        <v>1867.0951259999999</v>
      </c>
      <c r="J3" s="132">
        <v>2313.3002750000001</v>
      </c>
      <c r="K3" s="132">
        <v>2560.2801760000002</v>
      </c>
      <c r="L3" s="132">
        <v>2521.0657679999999</v>
      </c>
      <c r="M3" s="132">
        <v>2267.057495</v>
      </c>
      <c r="N3" s="132">
        <v>2371.2108039999998</v>
      </c>
      <c r="O3" s="132">
        <v>1807.0638690000001</v>
      </c>
      <c r="P3" s="132">
        <v>1580.3650090000001</v>
      </c>
      <c r="Q3" s="132">
        <v>1479.993907</v>
      </c>
      <c r="R3" s="132">
        <v>1495.5944959999999</v>
      </c>
      <c r="S3" s="132">
        <v>1521.999235</v>
      </c>
      <c r="T3" s="132">
        <v>1535.981538</v>
      </c>
      <c r="U3" s="132">
        <v>1870.8417930000001</v>
      </c>
      <c r="V3" s="132">
        <v>2161.80249</v>
      </c>
      <c r="W3" s="132">
        <v>2381.5651590000002</v>
      </c>
      <c r="X3" s="132">
        <v>2307.9436249999999</v>
      </c>
      <c r="Y3" s="132">
        <v>2059.4467970000001</v>
      </c>
      <c r="Z3" s="132">
        <v>2085.779129</v>
      </c>
      <c r="AA3" s="132">
        <v>1728.2525290000001</v>
      </c>
      <c r="AB3" s="132">
        <v>1594.5803940000001</v>
      </c>
      <c r="AC3" s="132">
        <v>1422.890238</v>
      </c>
      <c r="AD3" s="132">
        <v>1471.751215</v>
      </c>
      <c r="AE3" s="132">
        <v>1458.0962890000001</v>
      </c>
      <c r="AF3" s="132">
        <v>1535.4936439999999</v>
      </c>
      <c r="AG3" s="132">
        <v>1817.2253679999999</v>
      </c>
      <c r="AH3" s="132">
        <v>2221.706385</v>
      </c>
      <c r="AI3" s="132">
        <v>2400.4730119999999</v>
      </c>
      <c r="AJ3" s="132">
        <v>2340.3961129999998</v>
      </c>
      <c r="AK3" s="132">
        <v>2128.5432529999998</v>
      </c>
      <c r="AL3" s="132">
        <v>2236.184859</v>
      </c>
      <c r="AM3" s="132">
        <v>1835.4403400000001</v>
      </c>
      <c r="AN3" s="132">
        <v>1543.736441</v>
      </c>
      <c r="AO3" s="132">
        <v>1417.3953750000001</v>
      </c>
      <c r="AP3" s="132">
        <v>1466.5849700000001</v>
      </c>
      <c r="AQ3" s="132">
        <v>1453.985991</v>
      </c>
      <c r="AR3" s="132">
        <v>1554.2984839999999</v>
      </c>
      <c r="AS3" s="132">
        <v>1881.0832620000001</v>
      </c>
      <c r="AT3" s="132">
        <v>2216.1532229999998</v>
      </c>
      <c r="AU3" s="132">
        <v>2498.8560699999998</v>
      </c>
      <c r="AV3" s="132">
        <v>2532.6313289999998</v>
      </c>
      <c r="AW3" s="132">
        <v>2139.3595930000001</v>
      </c>
      <c r="AX3" s="132">
        <v>2064.1113970000001</v>
      </c>
      <c r="AY3" s="132">
        <v>1662.1339049999999</v>
      </c>
      <c r="AZ3" s="132">
        <v>1531.7449529999999</v>
      </c>
      <c r="BA3" s="132">
        <v>1405.392687</v>
      </c>
      <c r="BB3" s="132">
        <v>1437.0557429999999</v>
      </c>
      <c r="BC3" s="132">
        <v>1427.293801</v>
      </c>
      <c r="BD3" s="132">
        <v>1488.6597690000001</v>
      </c>
      <c r="BE3" s="132">
        <v>1788.9316329999999</v>
      </c>
      <c r="BF3" s="132">
        <v>2025.6253360000001</v>
      </c>
      <c r="BG3" s="132">
        <v>2399.6943860000001</v>
      </c>
      <c r="BH3" s="132">
        <v>2495.511579</v>
      </c>
      <c r="BI3" s="132">
        <v>2153.935336</v>
      </c>
      <c r="BJ3" s="132">
        <v>2074.6944109999999</v>
      </c>
      <c r="BK3" s="132">
        <v>1705.5884219999998</v>
      </c>
      <c r="BL3" s="132">
        <v>1578.3900349999999</v>
      </c>
      <c r="BM3" s="132">
        <v>1375.5543029999999</v>
      </c>
      <c r="BN3" s="132">
        <v>1396.6566069999999</v>
      </c>
      <c r="BO3" s="132">
        <v>1421.1468889999999</v>
      </c>
      <c r="BP3" s="132">
        <v>1490.7118249999999</v>
      </c>
      <c r="BQ3" s="132">
        <v>1742.4046739999999</v>
      </c>
      <c r="BR3" s="132">
        <v>2168.0263150000001</v>
      </c>
      <c r="BS3" s="132">
        <v>2557.8625429999997</v>
      </c>
      <c r="BT3" s="132">
        <v>2303.779243</v>
      </c>
      <c r="BU3" s="132">
        <v>1963.4117119999999</v>
      </c>
      <c r="BV3" s="132">
        <v>2052.2797620000001</v>
      </c>
      <c r="BW3" s="132">
        <v>1541.318266</v>
      </c>
      <c r="BX3" s="132">
        <v>1494.7370109999999</v>
      </c>
      <c r="BY3" s="132">
        <v>1399.6790579999999</v>
      </c>
      <c r="BZ3" s="132">
        <v>1440.02772</v>
      </c>
      <c r="CA3" s="132">
        <v>1430.7555709999999</v>
      </c>
      <c r="CB3" s="132">
        <v>1444.7287259999998</v>
      </c>
      <c r="CC3" s="132">
        <v>1675.3970939999999</v>
      </c>
      <c r="CD3" s="132">
        <v>1870.5626399999999</v>
      </c>
      <c r="CE3" s="132">
        <v>2190.2104079999999</v>
      </c>
      <c r="CF3" s="132">
        <v>2179.1416759999997</v>
      </c>
      <c r="CG3" s="132">
        <v>2122.4979739999999</v>
      </c>
      <c r="CH3" s="132">
        <v>1928.1183619999999</v>
      </c>
      <c r="CI3" s="132">
        <v>1664.6984179999999</v>
      </c>
      <c r="CJ3" s="132">
        <v>1540.6931789999999</v>
      </c>
      <c r="CK3" s="132">
        <v>1411.2206619999999</v>
      </c>
      <c r="CL3" s="132">
        <v>1430.833656</v>
      </c>
      <c r="CM3" s="132">
        <v>1408.8649209999999</v>
      </c>
      <c r="CN3" s="132">
        <v>1464.5223819999999</v>
      </c>
      <c r="CO3" s="132">
        <v>1764.1879669999998</v>
      </c>
      <c r="CP3" s="132">
        <v>2003.5963199999999</v>
      </c>
      <c r="CQ3" s="132">
        <v>2225.8902309999999</v>
      </c>
      <c r="CR3" s="132">
        <v>2300.1621099999998</v>
      </c>
      <c r="CS3" s="132">
        <v>2028.532661</v>
      </c>
      <c r="CT3" s="132">
        <v>2172.162613</v>
      </c>
      <c r="CU3" s="132">
        <v>0</v>
      </c>
      <c r="CV3" s="132">
        <v>0</v>
      </c>
      <c r="CW3" s="132">
        <v>0</v>
      </c>
      <c r="CX3" s="132">
        <v>0</v>
      </c>
      <c r="CY3" s="150">
        <f>SUM(C3:N3)</f>
        <v>23357.156289999999</v>
      </c>
      <c r="CZ3" s="150">
        <f>SUM(O3:Z3)</f>
        <v>22288.377046999998</v>
      </c>
      <c r="DA3" s="150">
        <f>SUM(AA3:AL3)</f>
        <v>22355.593299</v>
      </c>
      <c r="DB3" s="150">
        <f>SUM(AM3:AX3)</f>
        <v>22603.636474999999</v>
      </c>
      <c r="DC3" s="150">
        <f>SUM(AY3:BJ3)</f>
        <v>21890.673538999996</v>
      </c>
      <c r="DD3" s="150">
        <f>SUM(BK3:BV3)</f>
        <v>21755.812330000001</v>
      </c>
      <c r="DE3" s="150">
        <f>SUM(BW3:CH3)</f>
        <v>20717.174506000003</v>
      </c>
      <c r="DF3" s="150">
        <f>SUM(CI3:CT3)</f>
        <v>21415.365119999999</v>
      </c>
    </row>
    <row r="4" spans="2:110">
      <c r="B4" s="15" t="s">
        <v>18</v>
      </c>
      <c r="C4" s="132">
        <v>1789.137514</v>
      </c>
      <c r="D4" s="132">
        <v>1676.211051</v>
      </c>
      <c r="E4" s="132">
        <v>1461.3324870000001</v>
      </c>
      <c r="F4" s="132">
        <v>1510.885477</v>
      </c>
      <c r="G4" s="132">
        <v>1516.379567</v>
      </c>
      <c r="H4" s="132">
        <v>1548.4323669999999</v>
      </c>
      <c r="I4" s="132">
        <v>1879.241978</v>
      </c>
      <c r="J4" s="132">
        <v>2325.793674</v>
      </c>
      <c r="K4" s="132">
        <v>2575.4249260000001</v>
      </c>
      <c r="L4" s="132">
        <v>2515.0951850000001</v>
      </c>
      <c r="M4" s="132">
        <v>2252.8296449999998</v>
      </c>
      <c r="N4" s="132">
        <v>2349.367092</v>
      </c>
      <c r="O4" s="132">
        <v>1790.9184640000001</v>
      </c>
      <c r="P4" s="132">
        <v>1568.7385260000001</v>
      </c>
      <c r="Q4" s="132">
        <v>1474.2305470000001</v>
      </c>
      <c r="R4" s="132">
        <v>1495.7413709999998</v>
      </c>
      <c r="S4" s="132">
        <v>1532.6481630000001</v>
      </c>
      <c r="T4" s="132">
        <v>1546.7547910000001</v>
      </c>
      <c r="U4" s="132">
        <v>1875.3671409999999</v>
      </c>
      <c r="V4" s="132">
        <v>2165.7520159999999</v>
      </c>
      <c r="W4" s="132">
        <v>2377.9727420000004</v>
      </c>
      <c r="X4" s="132">
        <v>2295.8456639999999</v>
      </c>
      <c r="Y4" s="132">
        <v>2046.1520640000001</v>
      </c>
      <c r="Z4" s="132">
        <v>2068.222025</v>
      </c>
      <c r="AA4" s="132">
        <v>1718.6328030000002</v>
      </c>
      <c r="AB4" s="132">
        <v>1590.9766630000001</v>
      </c>
      <c r="AC4" s="132">
        <v>1416.3601229999999</v>
      </c>
      <c r="AD4" s="132">
        <v>1470.108962</v>
      </c>
      <c r="AE4" s="132">
        <v>1465.101799</v>
      </c>
      <c r="AF4" s="132">
        <v>1546.7010189999999</v>
      </c>
      <c r="AG4" s="132">
        <v>1834.8011059999999</v>
      </c>
      <c r="AH4" s="132">
        <v>2233.7237479999999</v>
      </c>
      <c r="AI4" s="132">
        <v>2412.1410900000001</v>
      </c>
      <c r="AJ4" s="132">
        <v>2348.0851749999997</v>
      </c>
      <c r="AK4" s="132">
        <v>2125.6481329999997</v>
      </c>
      <c r="AL4" s="132">
        <v>2226.203994</v>
      </c>
      <c r="AM4" s="132">
        <v>1827.2092630000002</v>
      </c>
      <c r="AN4" s="132">
        <v>1535.1836780000001</v>
      </c>
      <c r="AO4" s="132">
        <v>1406.291653</v>
      </c>
      <c r="AP4" s="132">
        <v>1465.3959380000001</v>
      </c>
      <c r="AQ4" s="132">
        <v>1462.620979</v>
      </c>
      <c r="AR4" s="132">
        <v>1569.049031</v>
      </c>
      <c r="AS4" s="132">
        <v>1897.2624030000002</v>
      </c>
      <c r="AT4" s="132">
        <v>2228.7553209999996</v>
      </c>
      <c r="AU4" s="132">
        <v>2505.4451839999997</v>
      </c>
      <c r="AV4" s="132">
        <v>2536.1942209999997</v>
      </c>
      <c r="AW4" s="132">
        <v>2121.8609980000001</v>
      </c>
      <c r="AX4" s="132">
        <v>2030.1601730000002</v>
      </c>
      <c r="AY4" s="132">
        <v>1631.1822319999999</v>
      </c>
      <c r="AZ4" s="132">
        <v>1503.613388</v>
      </c>
      <c r="BA4" s="132">
        <v>1396.65949</v>
      </c>
      <c r="BB4" s="132">
        <v>1432.0067199999999</v>
      </c>
      <c r="BC4" s="132">
        <v>1428.1573579999999</v>
      </c>
      <c r="BD4" s="132">
        <v>1496.5555670000001</v>
      </c>
      <c r="BE4" s="132">
        <v>1799.9406899999999</v>
      </c>
      <c r="BF4" s="132">
        <v>2034.4872090000001</v>
      </c>
      <c r="BG4" s="132">
        <v>2409.4394090000001</v>
      </c>
      <c r="BH4" s="132">
        <v>2488.5376609999998</v>
      </c>
      <c r="BI4" s="132">
        <v>2140.9446400000002</v>
      </c>
      <c r="BJ4" s="132">
        <v>2052.5774409999999</v>
      </c>
      <c r="BK4" s="132">
        <v>1688.8363109999998</v>
      </c>
      <c r="BL4" s="132">
        <v>1566.2515959999998</v>
      </c>
      <c r="BM4" s="132">
        <v>1369.024244</v>
      </c>
      <c r="BN4" s="132">
        <v>1389.2177789999998</v>
      </c>
      <c r="BO4" s="132">
        <v>1424.123306</v>
      </c>
      <c r="BP4" s="132">
        <v>1500.9036079999998</v>
      </c>
      <c r="BQ4" s="132">
        <v>1756.6804239999999</v>
      </c>
      <c r="BR4" s="132">
        <v>2179.0845239999999</v>
      </c>
      <c r="BS4" s="132">
        <v>2568.1465599999997</v>
      </c>
      <c r="BT4" s="132">
        <v>2309.2380819999998</v>
      </c>
      <c r="BU4" s="132">
        <v>1955.2008839999999</v>
      </c>
      <c r="BV4" s="132">
        <v>2041.195692</v>
      </c>
      <c r="BW4" s="132">
        <v>1528.8369700000001</v>
      </c>
      <c r="BX4" s="132">
        <v>1490.3487269999998</v>
      </c>
      <c r="BY4" s="132">
        <v>1391.101171</v>
      </c>
      <c r="BZ4" s="132">
        <v>1439.7835460000001</v>
      </c>
      <c r="CA4" s="132">
        <v>1434.039254</v>
      </c>
      <c r="CB4" s="132">
        <v>1448.2069189999997</v>
      </c>
      <c r="CC4" s="132">
        <v>1684.355139</v>
      </c>
      <c r="CD4" s="132">
        <v>1875.1818819999999</v>
      </c>
      <c r="CE4" s="132">
        <v>2194.9200889999997</v>
      </c>
      <c r="CF4" s="132">
        <v>2177.4356859999998</v>
      </c>
      <c r="CG4" s="132">
        <v>2120.4326729999998</v>
      </c>
      <c r="CH4" s="132">
        <v>1914.029016</v>
      </c>
      <c r="CI4" s="132">
        <v>1649.588694</v>
      </c>
      <c r="CJ4" s="132">
        <v>1523.9570239999998</v>
      </c>
      <c r="CK4" s="132">
        <v>1402.2855889999998</v>
      </c>
      <c r="CL4" s="132">
        <v>1436.0805500000001</v>
      </c>
      <c r="CM4" s="132">
        <v>1413.8400479999998</v>
      </c>
      <c r="CN4" s="132">
        <v>1468.920633</v>
      </c>
      <c r="CO4" s="132">
        <v>1768.5108669999997</v>
      </c>
      <c r="CP4" s="132">
        <v>2006.5491659999998</v>
      </c>
      <c r="CQ4" s="132">
        <v>2225.6485009999997</v>
      </c>
      <c r="CR4" s="132">
        <v>2293.2467619999998</v>
      </c>
      <c r="CS4" s="132">
        <v>2031.017685</v>
      </c>
      <c r="CT4" s="132">
        <v>2140.207312</v>
      </c>
      <c r="CU4" s="132">
        <v>0</v>
      </c>
      <c r="CV4" s="132">
        <v>0</v>
      </c>
      <c r="CW4" s="132">
        <v>0</v>
      </c>
      <c r="CX4" s="132">
        <v>0</v>
      </c>
      <c r="CY4" s="150">
        <f>SUM(C4:N4)</f>
        <v>23400.130962999996</v>
      </c>
      <c r="CZ4" s="150">
        <f t="shared" ref="CZ4:CZ14" si="0">SUM(O4:Z4)</f>
        <v>22238.343514</v>
      </c>
      <c r="DA4" s="150">
        <f t="shared" ref="DA4:DA14" si="1">SUM(AA4:AL4)</f>
        <v>22388.484615000001</v>
      </c>
      <c r="DB4" s="150">
        <f>SUM(AM4:AX4)</f>
        <v>22585.428842000001</v>
      </c>
      <c r="DC4" s="150">
        <f>SUM(AY4:BJ4)</f>
        <v>21814.101805000002</v>
      </c>
      <c r="DD4" s="150">
        <f t="shared" ref="DD4:DD9" si="2">SUM(BK4:BV4)</f>
        <v>21747.903010000002</v>
      </c>
      <c r="DE4" s="150">
        <f t="shared" ref="DE4:DE9" si="3">SUM(BW4:CH4)</f>
        <v>20698.671071999997</v>
      </c>
      <c r="DF4" s="150">
        <f t="shared" ref="DF4:DF9" si="4">SUM(CI4:CT4)</f>
        <v>21359.852830999993</v>
      </c>
    </row>
    <row r="5" spans="2:110">
      <c r="B5" s="15" t="s">
        <v>19</v>
      </c>
      <c r="C5" s="132">
        <v>1796.8746820000001</v>
      </c>
      <c r="D5" s="132">
        <v>1693.5044459999999</v>
      </c>
      <c r="E5" s="132">
        <v>1470.2035000000001</v>
      </c>
      <c r="F5" s="132">
        <v>1506.6100060000001</v>
      </c>
      <c r="G5" s="132">
        <v>1516.600678</v>
      </c>
      <c r="H5" s="132">
        <v>1562.301563</v>
      </c>
      <c r="I5" s="132">
        <v>1898.1888269999999</v>
      </c>
      <c r="J5" s="132">
        <v>2342.402208</v>
      </c>
      <c r="K5" s="132">
        <v>2600.4343550000003</v>
      </c>
      <c r="L5" s="132">
        <v>2533.5827570000001</v>
      </c>
      <c r="M5" s="132">
        <v>2250.4851179999996</v>
      </c>
      <c r="N5" s="132">
        <v>2325.1998789999998</v>
      </c>
      <c r="O5" s="132">
        <v>1750.242328</v>
      </c>
      <c r="P5" s="132">
        <v>1528.2565970000001</v>
      </c>
      <c r="Q5" s="132">
        <v>1448.4634330000001</v>
      </c>
      <c r="R5" s="132">
        <v>1478.4998389999998</v>
      </c>
      <c r="S5" s="132">
        <v>1528.6463250000002</v>
      </c>
      <c r="T5" s="132">
        <v>1558.771763</v>
      </c>
      <c r="U5" s="132">
        <v>1888.523633</v>
      </c>
      <c r="V5" s="132">
        <v>2175.6266459999997</v>
      </c>
      <c r="W5" s="132">
        <v>2383.4561410000006</v>
      </c>
      <c r="X5" s="132">
        <v>2292.4889619999999</v>
      </c>
      <c r="Y5" s="132">
        <v>2033.189877</v>
      </c>
      <c r="Z5" s="132">
        <v>2042.9555640000001</v>
      </c>
      <c r="AA5" s="132">
        <v>1692.8153750000001</v>
      </c>
      <c r="AB5" s="132">
        <v>1575.6619360000002</v>
      </c>
      <c r="AC5" s="132">
        <v>1409.4575339999999</v>
      </c>
      <c r="AD5" s="132">
        <v>1458.290567</v>
      </c>
      <c r="AE5" s="132">
        <v>1458.8552050000001</v>
      </c>
      <c r="AF5" s="132">
        <v>1552.5912179999998</v>
      </c>
      <c r="AG5" s="132">
        <v>1857.998304</v>
      </c>
      <c r="AH5" s="132">
        <v>2262.1985810000001</v>
      </c>
      <c r="AI5" s="132">
        <v>2437.5444040000002</v>
      </c>
      <c r="AJ5" s="132">
        <v>2366.3318849999996</v>
      </c>
      <c r="AK5" s="132">
        <v>2133.8200849999998</v>
      </c>
      <c r="AL5" s="132">
        <v>2219.7990159999999</v>
      </c>
      <c r="AM5" s="132">
        <v>1806.6941270000002</v>
      </c>
      <c r="AN5" s="132">
        <v>1511.2719960000002</v>
      </c>
      <c r="AO5" s="132">
        <v>1384.100999</v>
      </c>
      <c r="AP5" s="132">
        <v>1443.338023</v>
      </c>
      <c r="AQ5" s="132">
        <v>1452.1830259999999</v>
      </c>
      <c r="AR5" s="132">
        <v>1580.6223219999999</v>
      </c>
      <c r="AS5" s="132">
        <v>1921.7179520000002</v>
      </c>
      <c r="AT5" s="132">
        <v>2251.6208299999998</v>
      </c>
      <c r="AU5" s="132">
        <v>2525.2412599999998</v>
      </c>
      <c r="AV5" s="132">
        <v>2544.8369619999999</v>
      </c>
      <c r="AW5" s="132">
        <v>2115.421844</v>
      </c>
      <c r="AX5" s="132">
        <v>2005.4002040000003</v>
      </c>
      <c r="AY5" s="132">
        <v>1576.6775369999998</v>
      </c>
      <c r="AZ5" s="132">
        <v>1435.3984250000001</v>
      </c>
      <c r="BA5" s="132">
        <v>1342.3792539999999</v>
      </c>
      <c r="BB5" s="132">
        <v>1403.3792879999999</v>
      </c>
      <c r="BC5" s="132">
        <v>1412.9265989999999</v>
      </c>
      <c r="BD5" s="132">
        <v>1495.0725110000001</v>
      </c>
      <c r="BE5" s="132">
        <v>1812.3173069999998</v>
      </c>
      <c r="BF5" s="132">
        <v>2049.389674</v>
      </c>
      <c r="BG5" s="132">
        <v>2429.5595990000002</v>
      </c>
      <c r="BH5" s="132">
        <v>2499.8673669999998</v>
      </c>
      <c r="BI5" s="132">
        <v>2132.6396050000003</v>
      </c>
      <c r="BJ5" s="132">
        <v>2030.0805779999998</v>
      </c>
      <c r="BK5" s="132">
        <v>1658.3108559999998</v>
      </c>
      <c r="BL5" s="132">
        <v>1529.4712749999999</v>
      </c>
      <c r="BM5" s="132">
        <v>1336.7549879999999</v>
      </c>
      <c r="BN5" s="132">
        <v>1362.2137569999998</v>
      </c>
      <c r="BO5" s="132">
        <v>1404.3631679999999</v>
      </c>
      <c r="BP5" s="132">
        <v>1500.7454729999999</v>
      </c>
      <c r="BQ5" s="132">
        <v>1772.3409749999998</v>
      </c>
      <c r="BR5" s="132">
        <v>2200.5861329999998</v>
      </c>
      <c r="BS5" s="132">
        <v>2589.3165429999995</v>
      </c>
      <c r="BT5" s="132">
        <v>2324.6068459999997</v>
      </c>
      <c r="BU5" s="132">
        <v>1961.5124369999999</v>
      </c>
      <c r="BV5" s="132">
        <v>2034.2891070000001</v>
      </c>
      <c r="BW5" s="132">
        <v>1500.6732850000001</v>
      </c>
      <c r="BX5" s="132">
        <v>1465.8784739999999</v>
      </c>
      <c r="BY5" s="132">
        <v>1371.168101</v>
      </c>
      <c r="BZ5" s="132">
        <v>1417.258356</v>
      </c>
      <c r="CA5" s="132">
        <v>1414.6329700000001</v>
      </c>
      <c r="CB5" s="132">
        <v>1444.6794939999997</v>
      </c>
      <c r="CC5" s="132">
        <v>1689.7218720000001</v>
      </c>
      <c r="CD5" s="132">
        <v>1883.2216769999998</v>
      </c>
      <c r="CE5" s="132">
        <v>2203.1028929999998</v>
      </c>
      <c r="CF5" s="132">
        <v>2182.2631329999999</v>
      </c>
      <c r="CG5" s="132">
        <v>2123.260597</v>
      </c>
      <c r="CH5" s="132">
        <v>1903.3526629999999</v>
      </c>
      <c r="CI5" s="132">
        <v>1629.480082</v>
      </c>
      <c r="CJ5" s="132">
        <v>1499.6149299999997</v>
      </c>
      <c r="CK5" s="132">
        <v>1371.8711769999998</v>
      </c>
      <c r="CL5" s="132">
        <v>1410.8366740000001</v>
      </c>
      <c r="CM5" s="132">
        <v>1408.0854949999998</v>
      </c>
      <c r="CN5" s="132">
        <v>1473.128471</v>
      </c>
      <c r="CO5" s="132">
        <v>1774.2084389999998</v>
      </c>
      <c r="CP5" s="132">
        <v>2010.2683679999998</v>
      </c>
      <c r="CQ5" s="132">
        <v>2229.1745139999998</v>
      </c>
      <c r="CR5" s="132">
        <v>2293.5401589999997</v>
      </c>
      <c r="CS5" s="132">
        <v>2027.5136830000001</v>
      </c>
      <c r="CT5" s="132">
        <v>2128.7253879999998</v>
      </c>
      <c r="CU5" s="132">
        <v>0</v>
      </c>
      <c r="CV5" s="132">
        <v>0</v>
      </c>
      <c r="CW5" s="132">
        <v>0</v>
      </c>
      <c r="CX5" s="132">
        <v>0</v>
      </c>
      <c r="CY5" s="150">
        <f t="shared" ref="CY5:CY9" si="5">SUM(C5:N5)</f>
        <v>23496.388018999998</v>
      </c>
      <c r="CZ5" s="150">
        <f t="shared" si="0"/>
        <v>22109.121108000003</v>
      </c>
      <c r="DA5" s="150">
        <f t="shared" si="1"/>
        <v>22425.364110000002</v>
      </c>
      <c r="DB5" s="150">
        <f t="shared" ref="DB5:DB9" si="6">SUM(AM5:AX5)</f>
        <v>22542.449545000003</v>
      </c>
      <c r="DC5" s="150">
        <f t="shared" ref="DC5:DC9" si="7">SUM(AY5:BJ5)</f>
        <v>21619.687744000003</v>
      </c>
      <c r="DD5" s="150">
        <f t="shared" si="2"/>
        <v>21674.511557999998</v>
      </c>
      <c r="DE5" s="150">
        <f t="shared" si="3"/>
        <v>20599.213514999999</v>
      </c>
      <c r="DF5" s="150">
        <f t="shared" si="4"/>
        <v>21256.447379999998</v>
      </c>
    </row>
    <row r="6" spans="2:110">
      <c r="B6" s="15" t="s">
        <v>20</v>
      </c>
      <c r="C6" s="132">
        <v>1794.0147430000002</v>
      </c>
      <c r="D6" s="132">
        <v>1701.2021929999999</v>
      </c>
      <c r="E6" s="132">
        <v>1480.2599110000001</v>
      </c>
      <c r="F6" s="132">
        <v>1509.678707</v>
      </c>
      <c r="G6" s="132">
        <v>1506.445477</v>
      </c>
      <c r="H6" s="132">
        <v>1554.499691</v>
      </c>
      <c r="I6" s="132">
        <v>1892.4492299999999</v>
      </c>
      <c r="J6" s="132">
        <v>2342.096274</v>
      </c>
      <c r="K6" s="132">
        <v>2611.9387940000001</v>
      </c>
      <c r="L6" s="132">
        <v>2543.1558720000003</v>
      </c>
      <c r="M6" s="132">
        <v>2259.1963929999997</v>
      </c>
      <c r="N6" s="132">
        <v>2324.6705809999999</v>
      </c>
      <c r="O6" s="132">
        <v>1743.4827250000001</v>
      </c>
      <c r="P6" s="132">
        <v>1520.403037</v>
      </c>
      <c r="Q6" s="132">
        <v>1436.4836330000001</v>
      </c>
      <c r="R6" s="132">
        <v>1461.3281579999998</v>
      </c>
      <c r="S6" s="132">
        <v>1510.5382510000002</v>
      </c>
      <c r="T6" s="132">
        <v>1545.035169</v>
      </c>
      <c r="U6" s="132">
        <v>1878.476402</v>
      </c>
      <c r="V6" s="132">
        <v>2173.5216879999998</v>
      </c>
      <c r="W6" s="132">
        <v>2384.2387980000008</v>
      </c>
      <c r="X6" s="132">
        <v>2294.3020459999998</v>
      </c>
      <c r="Y6" s="132">
        <v>2033.215661</v>
      </c>
      <c r="Z6" s="132">
        <v>2039.7962560000001</v>
      </c>
      <c r="AA6" s="132">
        <v>1687.1505970000001</v>
      </c>
      <c r="AB6" s="132">
        <v>1570.0555610000001</v>
      </c>
      <c r="AC6" s="132">
        <v>1402.8607769999999</v>
      </c>
      <c r="AD6" s="132">
        <v>1450.4697060000001</v>
      </c>
      <c r="AE6" s="132">
        <v>1452.2203180000001</v>
      </c>
      <c r="AF6" s="132">
        <v>1548.4902599999998</v>
      </c>
      <c r="AG6" s="132">
        <v>1860.375123</v>
      </c>
      <c r="AH6" s="132">
        <v>2264.6964550000002</v>
      </c>
      <c r="AI6" s="132">
        <v>2441.36699</v>
      </c>
      <c r="AJ6" s="132">
        <v>2372.7400099999995</v>
      </c>
      <c r="AK6" s="132">
        <v>2137.4917329999998</v>
      </c>
      <c r="AL6" s="132">
        <v>2222.5141060000001</v>
      </c>
      <c r="AM6" s="132">
        <v>1805.4331130000003</v>
      </c>
      <c r="AN6" s="132">
        <v>1505.7996990000001</v>
      </c>
      <c r="AO6" s="132">
        <v>1376.5151800000001</v>
      </c>
      <c r="AP6" s="132">
        <v>1430.013162</v>
      </c>
      <c r="AQ6" s="132">
        <v>1440.670016</v>
      </c>
      <c r="AR6" s="132">
        <v>1576.054764</v>
      </c>
      <c r="AS6" s="132">
        <v>1923.1178570000002</v>
      </c>
      <c r="AT6" s="132">
        <v>2257.8497189999998</v>
      </c>
      <c r="AU6" s="132">
        <v>2532.1441199999999</v>
      </c>
      <c r="AV6" s="132">
        <v>2549.097158</v>
      </c>
      <c r="AW6" s="132">
        <v>2118.3942900000002</v>
      </c>
      <c r="AX6" s="132">
        <v>2006.7455160000002</v>
      </c>
      <c r="AY6" s="132">
        <v>1575.3261749999997</v>
      </c>
      <c r="AZ6" s="132">
        <v>1423.6966090000001</v>
      </c>
      <c r="BA6" s="132">
        <v>1321.9771129999999</v>
      </c>
      <c r="BB6" s="132">
        <v>1369.268163</v>
      </c>
      <c r="BC6" s="132">
        <v>1381.7395039999999</v>
      </c>
      <c r="BD6" s="132">
        <v>1470.972861</v>
      </c>
      <c r="BE6" s="132">
        <v>1789.5147419999998</v>
      </c>
      <c r="BF6" s="132">
        <v>2036.0481569999999</v>
      </c>
      <c r="BG6" s="132">
        <v>2423.4235530000001</v>
      </c>
      <c r="BH6" s="132">
        <v>2497.9714049999998</v>
      </c>
      <c r="BI6" s="132">
        <v>2131.9879860000001</v>
      </c>
      <c r="BJ6" s="132">
        <v>2023.6082769999998</v>
      </c>
      <c r="BK6" s="132">
        <v>1644.8382399999998</v>
      </c>
      <c r="BL6" s="132">
        <v>1519.6332009999999</v>
      </c>
      <c r="BM6" s="132">
        <v>1324.6229149999999</v>
      </c>
      <c r="BN6" s="132">
        <v>1333.8233159999997</v>
      </c>
      <c r="BO6" s="132">
        <v>1371.1043329999998</v>
      </c>
      <c r="BP6" s="132">
        <v>1471.4591229999999</v>
      </c>
      <c r="BQ6" s="132">
        <v>1752.0314819999999</v>
      </c>
      <c r="BR6" s="132">
        <v>2197.2471469999996</v>
      </c>
      <c r="BS6" s="132">
        <v>2593.4258399999994</v>
      </c>
      <c r="BT6" s="132">
        <v>2332.7547209999998</v>
      </c>
      <c r="BU6" s="132">
        <v>1965.8984569999998</v>
      </c>
      <c r="BV6" s="132">
        <v>2034.46695</v>
      </c>
      <c r="BW6" s="132">
        <v>1497.6536390000001</v>
      </c>
      <c r="BX6" s="132">
        <v>1459.2304819999999</v>
      </c>
      <c r="BY6" s="132">
        <v>1358.717852</v>
      </c>
      <c r="BZ6" s="132">
        <v>1400.0088540000002</v>
      </c>
      <c r="CA6" s="132">
        <v>1394.4809200000002</v>
      </c>
      <c r="CB6" s="132">
        <v>1423.0300539999998</v>
      </c>
      <c r="CC6" s="132">
        <v>1679.3589200000001</v>
      </c>
      <c r="CD6" s="132">
        <v>1876.3844099999997</v>
      </c>
      <c r="CE6" s="132">
        <v>2200.5846459999998</v>
      </c>
      <c r="CF6" s="132">
        <v>2179.772516</v>
      </c>
      <c r="CG6" s="132">
        <v>2119.1806320000001</v>
      </c>
      <c r="CH6" s="132">
        <v>1902.2815439999999</v>
      </c>
      <c r="CI6" s="132">
        <v>1624.5611280000001</v>
      </c>
      <c r="CJ6" s="132">
        <v>1492.2849089999997</v>
      </c>
      <c r="CK6" s="132">
        <v>1356.8611489999998</v>
      </c>
      <c r="CL6" s="132">
        <v>1391.8705430000002</v>
      </c>
      <c r="CM6" s="132">
        <v>1388.0113339999998</v>
      </c>
      <c r="CN6" s="132">
        <v>1458.4433240000001</v>
      </c>
      <c r="CO6" s="132">
        <v>1761.2718939999997</v>
      </c>
      <c r="CP6" s="132">
        <v>2003.6016619999998</v>
      </c>
      <c r="CQ6" s="132">
        <v>2229.2816659999999</v>
      </c>
      <c r="CR6" s="132">
        <v>2296.2518879999998</v>
      </c>
      <c r="CS6" s="132">
        <v>2027.8355700000002</v>
      </c>
      <c r="CT6" s="132">
        <v>2127.1752219999998</v>
      </c>
      <c r="CU6" s="132">
        <v>0</v>
      </c>
      <c r="CV6" s="132">
        <v>0</v>
      </c>
      <c r="CW6" s="132">
        <v>0</v>
      </c>
      <c r="CX6" s="132">
        <v>0</v>
      </c>
      <c r="CY6" s="150">
        <f t="shared" si="5"/>
        <v>23519.607865999995</v>
      </c>
      <c r="CZ6" s="150">
        <f t="shared" si="0"/>
        <v>22020.821823999999</v>
      </c>
      <c r="DA6" s="150">
        <f t="shared" si="1"/>
        <v>22410.431635999998</v>
      </c>
      <c r="DB6" s="150">
        <f t="shared" si="6"/>
        <v>22521.834594</v>
      </c>
      <c r="DC6" s="150">
        <f t="shared" si="7"/>
        <v>21445.534544999999</v>
      </c>
      <c r="DD6" s="150">
        <f t="shared" si="2"/>
        <v>21541.305724999998</v>
      </c>
      <c r="DE6" s="150">
        <f t="shared" si="3"/>
        <v>20490.684469000003</v>
      </c>
      <c r="DF6" s="150">
        <f t="shared" si="4"/>
        <v>21157.450288999993</v>
      </c>
    </row>
    <row r="7" spans="2:110">
      <c r="B7" s="15" t="s">
        <v>21</v>
      </c>
      <c r="C7" s="132">
        <v>1797.5611690000003</v>
      </c>
      <c r="D7" s="132">
        <v>1710.6312669999998</v>
      </c>
      <c r="E7" s="132">
        <v>1487.2470240000002</v>
      </c>
      <c r="F7" s="132">
        <v>1514.9765520000001</v>
      </c>
      <c r="G7" s="132">
        <v>1520.1059359999999</v>
      </c>
      <c r="H7" s="132">
        <v>1570.5604450000001</v>
      </c>
      <c r="I7" s="132">
        <v>1905.770037</v>
      </c>
      <c r="J7" s="132">
        <v>2349.4211129999999</v>
      </c>
      <c r="K7" s="132">
        <v>2623.2328769999999</v>
      </c>
      <c r="L7" s="132">
        <v>2557.0284440000005</v>
      </c>
      <c r="M7" s="132">
        <v>2272.3592009999998</v>
      </c>
      <c r="N7" s="132">
        <v>2337.75767</v>
      </c>
      <c r="O7" s="132">
        <v>1753.3214660000001</v>
      </c>
      <c r="P7" s="132">
        <v>1532.447273</v>
      </c>
      <c r="Q7" s="132">
        <v>1440.8235340000001</v>
      </c>
      <c r="R7" s="132">
        <v>1459.4739089999998</v>
      </c>
      <c r="S7" s="132">
        <v>1509.6033040000002</v>
      </c>
      <c r="T7" s="132">
        <v>1542.9756</v>
      </c>
      <c r="U7" s="132">
        <v>1876.743588</v>
      </c>
      <c r="V7" s="132">
        <v>2173.7873069999996</v>
      </c>
      <c r="W7" s="132">
        <v>2384.2062540000006</v>
      </c>
      <c r="X7" s="132">
        <v>2293.6099909999998</v>
      </c>
      <c r="Y7" s="132">
        <v>2032.3703559999999</v>
      </c>
      <c r="Z7" s="132">
        <v>2038.8123050000002</v>
      </c>
      <c r="AA7" s="132">
        <v>1688.0496010000002</v>
      </c>
      <c r="AB7" s="132">
        <v>1572.5734300000001</v>
      </c>
      <c r="AC7" s="132">
        <v>1405.1095819999998</v>
      </c>
      <c r="AD7" s="132">
        <v>1454.3013390000001</v>
      </c>
      <c r="AE7" s="132">
        <v>1455.9059070000001</v>
      </c>
      <c r="AF7" s="132">
        <v>1551.8057009999998</v>
      </c>
      <c r="AG7" s="132">
        <v>1866.0202960000001</v>
      </c>
      <c r="AH7" s="132">
        <v>2269.3880040000004</v>
      </c>
      <c r="AI7" s="132">
        <v>2443.6555290000001</v>
      </c>
      <c r="AJ7" s="132">
        <v>2374.2604649999994</v>
      </c>
      <c r="AK7" s="132">
        <v>2138.1773319999998</v>
      </c>
      <c r="AL7" s="132">
        <v>2222.4665770000001</v>
      </c>
      <c r="AM7" s="132">
        <v>1805.2346090000003</v>
      </c>
      <c r="AN7" s="132">
        <v>1504.1969940000001</v>
      </c>
      <c r="AO7" s="132">
        <v>1373.598369</v>
      </c>
      <c r="AP7" s="132">
        <v>1428.5408479999999</v>
      </c>
      <c r="AQ7" s="132">
        <v>1439.6679100000001</v>
      </c>
      <c r="AR7" s="132">
        <v>1578.4891989999999</v>
      </c>
      <c r="AS7" s="132">
        <v>1922.9521710000001</v>
      </c>
      <c r="AT7" s="132">
        <v>2256.2436859999998</v>
      </c>
      <c r="AU7" s="132">
        <v>2510.3040980000001</v>
      </c>
      <c r="AV7" s="132">
        <v>2519.6398760000002</v>
      </c>
      <c r="AW7" s="132">
        <v>2087.0442890000004</v>
      </c>
      <c r="AX7" s="132">
        <v>1982.1447450000003</v>
      </c>
      <c r="AY7" s="132">
        <v>1563.9375139999997</v>
      </c>
      <c r="AZ7" s="132">
        <v>1402.2083320000002</v>
      </c>
      <c r="BA7" s="132">
        <v>1292.403116</v>
      </c>
      <c r="BB7" s="132">
        <v>1330.8591119999999</v>
      </c>
      <c r="BC7" s="132">
        <v>1336.5984019999999</v>
      </c>
      <c r="BD7" s="132">
        <v>1422.528421</v>
      </c>
      <c r="BE7" s="132">
        <v>1740.8229819999999</v>
      </c>
      <c r="BF7" s="132">
        <v>1992.464401</v>
      </c>
      <c r="BG7" s="132">
        <v>2388.6421680000003</v>
      </c>
      <c r="BH7" s="132">
        <v>2460.9436929999997</v>
      </c>
      <c r="BI7" s="132">
        <v>2098.6504829999999</v>
      </c>
      <c r="BJ7" s="132">
        <v>1979.6091859999999</v>
      </c>
      <c r="BK7" s="132">
        <v>1603.2929459999998</v>
      </c>
      <c r="BL7" s="132">
        <v>1489.7879069999999</v>
      </c>
      <c r="BM7" s="132">
        <v>1300.1680919999999</v>
      </c>
      <c r="BN7" s="132">
        <v>1310.9108459999998</v>
      </c>
      <c r="BO7" s="132">
        <v>1353.9906969999997</v>
      </c>
      <c r="BP7" s="132">
        <v>1455.7990749999999</v>
      </c>
      <c r="BQ7" s="132">
        <v>1732.1993369999998</v>
      </c>
      <c r="BR7" s="132">
        <v>2179.3639149999995</v>
      </c>
      <c r="BS7" s="132">
        <v>2572.0585339999993</v>
      </c>
      <c r="BT7" s="132">
        <v>2308.7542509999998</v>
      </c>
      <c r="BU7" s="132">
        <v>1948.8972309999997</v>
      </c>
      <c r="BV7" s="132">
        <v>2017.4140890000001</v>
      </c>
      <c r="BW7" s="132">
        <v>1479.5868330000001</v>
      </c>
      <c r="BX7" s="132">
        <v>1442.6167659999999</v>
      </c>
      <c r="BY7" s="132">
        <v>1345.7222489999999</v>
      </c>
      <c r="BZ7" s="132">
        <v>1388.7000060000003</v>
      </c>
      <c r="CA7" s="132">
        <v>1385.6729820000003</v>
      </c>
      <c r="CB7" s="132">
        <v>1416.0230639999997</v>
      </c>
      <c r="CC7" s="132">
        <v>1671.2869820000001</v>
      </c>
      <c r="CD7" s="132">
        <v>1868.7151919999997</v>
      </c>
      <c r="CE7" s="132">
        <v>2191.1630309999996</v>
      </c>
      <c r="CF7" s="132">
        <v>2170.901288</v>
      </c>
      <c r="CG7" s="132">
        <v>2106.3980860000001</v>
      </c>
      <c r="CH7" s="132">
        <v>1888.4721589999999</v>
      </c>
      <c r="CI7" s="132">
        <v>1613.0086880000001</v>
      </c>
      <c r="CJ7" s="132">
        <v>1481.4561759999997</v>
      </c>
      <c r="CK7" s="132">
        <v>1348.0792389999999</v>
      </c>
      <c r="CL7" s="132">
        <v>1385.3433500000003</v>
      </c>
      <c r="CM7" s="132">
        <v>1380.4789729999998</v>
      </c>
      <c r="CN7" s="132">
        <v>1450.9481760000001</v>
      </c>
      <c r="CO7" s="132">
        <v>1749.8530629999998</v>
      </c>
      <c r="CP7" s="132">
        <v>1996.2006479999998</v>
      </c>
      <c r="CQ7" s="132">
        <v>2221.9840369999997</v>
      </c>
      <c r="CR7" s="132">
        <v>2287.7015829999996</v>
      </c>
      <c r="CS7" s="132">
        <v>2019.3654040000001</v>
      </c>
      <c r="CT7" s="132">
        <v>2119.5909469999997</v>
      </c>
      <c r="CU7" s="132">
        <v>0</v>
      </c>
      <c r="CV7" s="132">
        <v>0</v>
      </c>
      <c r="CW7" s="132">
        <v>0</v>
      </c>
      <c r="CX7" s="132">
        <v>0</v>
      </c>
      <c r="CY7" s="150">
        <f t="shared" si="5"/>
        <v>23646.651734999999</v>
      </c>
      <c r="CZ7" s="150">
        <f t="shared" si="0"/>
        <v>22038.174887000001</v>
      </c>
      <c r="DA7" s="150">
        <f t="shared" si="1"/>
        <v>22441.713763</v>
      </c>
      <c r="DB7" s="150">
        <f t="shared" si="6"/>
        <v>22408.056794000004</v>
      </c>
      <c r="DC7" s="150">
        <f t="shared" si="7"/>
        <v>21009.667810000003</v>
      </c>
      <c r="DD7" s="150">
        <f t="shared" si="2"/>
        <v>21272.636919999997</v>
      </c>
      <c r="DE7" s="150">
        <f t="shared" si="3"/>
        <v>20355.258637999999</v>
      </c>
      <c r="DF7" s="150">
        <f t="shared" si="4"/>
        <v>21054.010284</v>
      </c>
    </row>
    <row r="8" spans="2:110">
      <c r="B8" s="15" t="s">
        <v>22</v>
      </c>
      <c r="C8" s="132">
        <v>1787.9178950000003</v>
      </c>
      <c r="D8" s="132">
        <v>1693.4026439999998</v>
      </c>
      <c r="E8" s="132">
        <v>1475.7151900000003</v>
      </c>
      <c r="F8" s="132">
        <v>1508.2256810000001</v>
      </c>
      <c r="G8" s="132">
        <v>1512.3191889999998</v>
      </c>
      <c r="H8" s="132">
        <v>1562.3373630000001</v>
      </c>
      <c r="I8" s="132">
        <v>1894.5796089999999</v>
      </c>
      <c r="J8" s="132">
        <v>2337.3911939999998</v>
      </c>
      <c r="K8" s="132">
        <v>2611.3639439999997</v>
      </c>
      <c r="L8" s="132">
        <v>2543.4626690000005</v>
      </c>
      <c r="M8" s="132">
        <v>2254.8328759999999</v>
      </c>
      <c r="N8" s="132">
        <v>2321.531716</v>
      </c>
      <c r="O8" s="132">
        <v>1757.9849140000001</v>
      </c>
      <c r="P8" s="132">
        <v>1544.6101490000001</v>
      </c>
      <c r="Q8" s="132">
        <v>1450.4951560000002</v>
      </c>
      <c r="R8" s="132">
        <v>1463.9650219999999</v>
      </c>
      <c r="S8" s="132">
        <v>1508.6188730000001</v>
      </c>
      <c r="T8" s="132">
        <v>1543.9916189999999</v>
      </c>
      <c r="U8" s="132">
        <v>1877.2347500000001</v>
      </c>
      <c r="V8" s="132">
        <v>2173.6360279999994</v>
      </c>
      <c r="W8" s="132">
        <v>2382.4940840000008</v>
      </c>
      <c r="X8" s="132">
        <v>2292.8196749999997</v>
      </c>
      <c r="Y8" s="132">
        <v>2025.929445</v>
      </c>
      <c r="Z8" s="132">
        <v>2026.6531190000001</v>
      </c>
      <c r="AA8" s="132">
        <v>1675.3129400000003</v>
      </c>
      <c r="AB8" s="132">
        <v>1557.3961810000001</v>
      </c>
      <c r="AC8" s="132">
        <v>1391.5072919999998</v>
      </c>
      <c r="AD8" s="132">
        <v>1438.8934490000001</v>
      </c>
      <c r="AE8" s="132">
        <v>1442.8520250000001</v>
      </c>
      <c r="AF8" s="132">
        <v>1541.6246619999997</v>
      </c>
      <c r="AG8" s="132">
        <v>1858.1226050000002</v>
      </c>
      <c r="AH8" s="132">
        <v>2264.6034100000002</v>
      </c>
      <c r="AI8" s="132">
        <v>2439.8178130000001</v>
      </c>
      <c r="AJ8" s="132">
        <v>2369.1640009999992</v>
      </c>
      <c r="AK8" s="132">
        <v>2132.9417639999997</v>
      </c>
      <c r="AL8" s="132">
        <v>2216.1190759999999</v>
      </c>
      <c r="AM8" s="132">
        <v>1798.5691790000003</v>
      </c>
      <c r="AN8" s="132">
        <v>1497.8698440000001</v>
      </c>
      <c r="AO8" s="132">
        <v>1367.6768460000001</v>
      </c>
      <c r="AP8" s="132">
        <v>1420.3775309999999</v>
      </c>
      <c r="AQ8" s="132">
        <v>1431.518771</v>
      </c>
      <c r="AR8" s="132">
        <v>1572.0300519999998</v>
      </c>
      <c r="AS8" s="132">
        <v>1918.38165</v>
      </c>
      <c r="AT8" s="132">
        <v>2252.1927919999998</v>
      </c>
      <c r="AU8" s="132">
        <v>2504.3414130000001</v>
      </c>
      <c r="AV8" s="132">
        <v>2519.6398760000002</v>
      </c>
      <c r="AW8" s="132">
        <v>2087.0442890000004</v>
      </c>
      <c r="AX8" s="132">
        <v>1982.1447450000003</v>
      </c>
      <c r="AY8" s="132">
        <v>1544.9226579999997</v>
      </c>
      <c r="AZ8" s="132">
        <v>1383.7369160000001</v>
      </c>
      <c r="BA8" s="132">
        <v>1272.2903719999999</v>
      </c>
      <c r="BB8" s="132">
        <v>1306.3586359999999</v>
      </c>
      <c r="BC8" s="132">
        <v>1310.8111399999998</v>
      </c>
      <c r="BD8" s="132">
        <v>1396.574296</v>
      </c>
      <c r="BE8" s="132">
        <v>1712.5728159999999</v>
      </c>
      <c r="BF8" s="132">
        <v>1961.378111</v>
      </c>
      <c r="BG8" s="132">
        <v>2348.4563320000002</v>
      </c>
      <c r="BH8" s="132">
        <v>2427.6190419999998</v>
      </c>
      <c r="BI8" s="132">
        <v>2098.6504829999999</v>
      </c>
      <c r="BJ8" s="132">
        <v>1943.9278809999998</v>
      </c>
      <c r="BK8" s="132">
        <v>1560.7698819999998</v>
      </c>
      <c r="BL8" s="132">
        <v>1445.124836</v>
      </c>
      <c r="BM8" s="132">
        <v>1257.4893069999998</v>
      </c>
      <c r="BN8" s="132">
        <v>1276.6704929999999</v>
      </c>
      <c r="BO8" s="132">
        <v>1329.2530789999996</v>
      </c>
      <c r="BP8" s="132">
        <v>1435.6791159999998</v>
      </c>
      <c r="BQ8" s="132">
        <v>1719.2694059999999</v>
      </c>
      <c r="BR8" s="132">
        <v>2157.5007179999993</v>
      </c>
      <c r="BS8" s="132">
        <v>2548.6718459999993</v>
      </c>
      <c r="BT8" s="132">
        <v>2295.5071889999999</v>
      </c>
      <c r="BU8" s="132">
        <v>1933.4084259999997</v>
      </c>
      <c r="BV8" s="132">
        <v>1989.3952550000001</v>
      </c>
      <c r="BW8" s="132">
        <v>1454.211961</v>
      </c>
      <c r="BX8" s="132">
        <v>1425.14761</v>
      </c>
      <c r="BY8" s="132">
        <v>1332.0823029999999</v>
      </c>
      <c r="BZ8" s="132">
        <v>1371.5020210000002</v>
      </c>
      <c r="CA8" s="132">
        <v>1369.9244460000002</v>
      </c>
      <c r="CB8" s="132">
        <v>1406.0863099999997</v>
      </c>
      <c r="CC8" s="132">
        <v>1664.32159</v>
      </c>
      <c r="CD8" s="132">
        <v>1862.7937839999997</v>
      </c>
      <c r="CE8" s="132">
        <v>2185.4176799999996</v>
      </c>
      <c r="CF8" s="132">
        <v>2166.6835980000001</v>
      </c>
      <c r="CG8" s="132">
        <v>2103.0054930000001</v>
      </c>
      <c r="CH8" s="132">
        <v>1882.9276219999999</v>
      </c>
      <c r="CI8" s="132">
        <v>1607.2637100000002</v>
      </c>
      <c r="CJ8" s="132">
        <v>1474.7698899999996</v>
      </c>
      <c r="CK8" s="132">
        <v>1342.258302</v>
      </c>
      <c r="CL8" s="132">
        <v>1381.8994560000003</v>
      </c>
      <c r="CM8" s="132">
        <v>1377.2683399999999</v>
      </c>
      <c r="CN8" s="132">
        <v>1448.5811430000001</v>
      </c>
      <c r="CO8" s="132">
        <v>1748.0620149999997</v>
      </c>
      <c r="CP8" s="132">
        <v>1994.9071699999997</v>
      </c>
      <c r="CQ8" s="132">
        <v>2220.5536839999995</v>
      </c>
      <c r="CR8" s="132">
        <v>2286.1840259999994</v>
      </c>
      <c r="CS8" s="132">
        <v>2018.2035450000001</v>
      </c>
      <c r="CT8" s="132">
        <v>2118.0617809999999</v>
      </c>
      <c r="CU8" s="132">
        <v>0</v>
      </c>
      <c r="CV8" s="132">
        <v>0</v>
      </c>
      <c r="CW8" s="132">
        <v>0</v>
      </c>
      <c r="CX8" s="132">
        <v>0</v>
      </c>
      <c r="CY8" s="150">
        <f t="shared" si="5"/>
        <v>23503.079970000003</v>
      </c>
      <c r="CZ8" s="150">
        <f t="shared" si="0"/>
        <v>22048.432833999999</v>
      </c>
      <c r="DA8" s="150">
        <f t="shared" si="1"/>
        <v>22328.355217999997</v>
      </c>
      <c r="DB8" s="150">
        <f t="shared" si="6"/>
        <v>22351.786988000003</v>
      </c>
      <c r="DC8" s="150">
        <f t="shared" si="7"/>
        <v>20707.298683000001</v>
      </c>
      <c r="DD8" s="150">
        <f t="shared" si="2"/>
        <v>20948.739552999992</v>
      </c>
      <c r="DE8" s="150">
        <f t="shared" si="3"/>
        <v>20224.104417999999</v>
      </c>
      <c r="DF8" s="150">
        <f t="shared" si="4"/>
        <v>21018.013061999998</v>
      </c>
    </row>
    <row r="9" spans="2:110">
      <c r="B9" s="15" t="s">
        <v>23</v>
      </c>
      <c r="C9" s="132">
        <v>1787.9178950000003</v>
      </c>
      <c r="D9" s="132">
        <v>1693.4026439999998</v>
      </c>
      <c r="E9" s="132">
        <v>1475.7151900000003</v>
      </c>
      <c r="F9" s="132">
        <v>1508.2256810000001</v>
      </c>
      <c r="G9" s="132">
        <v>1512.3191889999998</v>
      </c>
      <c r="H9" s="132">
        <v>1562.3373630000001</v>
      </c>
      <c r="I9" s="132">
        <v>1894.5796089999999</v>
      </c>
      <c r="J9" s="132">
        <v>2337.3911939999998</v>
      </c>
      <c r="K9" s="132">
        <v>2611.3639439999997</v>
      </c>
      <c r="L9" s="132">
        <v>2543.4626690000005</v>
      </c>
      <c r="M9" s="132">
        <v>2254.8328759999999</v>
      </c>
      <c r="N9" s="132">
        <v>2321.531716</v>
      </c>
      <c r="O9" s="132">
        <v>1757.9849140000001</v>
      </c>
      <c r="P9" s="132">
        <v>1544.6101490000001</v>
      </c>
      <c r="Q9" s="132">
        <v>1450.4951560000002</v>
      </c>
      <c r="R9" s="132">
        <v>1463.9650219999999</v>
      </c>
      <c r="S9" s="132">
        <v>1508.6188730000001</v>
      </c>
      <c r="T9" s="132">
        <v>1543.9916189999999</v>
      </c>
      <c r="U9" s="132">
        <v>1877.2347500000001</v>
      </c>
      <c r="V9" s="132">
        <v>2173.6360279999994</v>
      </c>
      <c r="W9" s="132">
        <v>2382.4940840000008</v>
      </c>
      <c r="X9" s="132">
        <v>2292.8196749999997</v>
      </c>
      <c r="Y9" s="132">
        <v>2025.929445</v>
      </c>
      <c r="Z9" s="132">
        <v>2026.6531190000001</v>
      </c>
      <c r="AA9" s="132">
        <v>1675.3129400000003</v>
      </c>
      <c r="AB9" s="132">
        <v>1557.3961810000001</v>
      </c>
      <c r="AC9" s="132">
        <v>1391.5072919999998</v>
      </c>
      <c r="AD9" s="132">
        <v>1438.8934490000001</v>
      </c>
      <c r="AE9" s="132">
        <v>1442.8520250000001</v>
      </c>
      <c r="AF9" s="132">
        <v>1541.6246619999997</v>
      </c>
      <c r="AG9" s="132">
        <v>1858.1226050000002</v>
      </c>
      <c r="AH9" s="132">
        <v>2264.6034100000002</v>
      </c>
      <c r="AI9" s="132">
        <v>2439.8178130000001</v>
      </c>
      <c r="AJ9" s="132">
        <v>2369.1640009999992</v>
      </c>
      <c r="AK9" s="132">
        <v>2132.9417639999997</v>
      </c>
      <c r="AL9" s="132">
        <v>2216.1190759999999</v>
      </c>
      <c r="AM9" s="132">
        <v>1798.5691790000003</v>
      </c>
      <c r="AN9" s="132">
        <v>1497.8698440000001</v>
      </c>
      <c r="AO9" s="132">
        <v>1367.6768460000001</v>
      </c>
      <c r="AP9" s="132">
        <v>1420.3775309999999</v>
      </c>
      <c r="AQ9" s="132">
        <v>1431.518771</v>
      </c>
      <c r="AR9" s="132">
        <v>1572.0300519999998</v>
      </c>
      <c r="AS9" s="132">
        <v>1918.38165</v>
      </c>
      <c r="AT9" s="132">
        <v>2252.1927919999998</v>
      </c>
      <c r="AU9" s="132">
        <v>2504.3414130000001</v>
      </c>
      <c r="AV9" s="132">
        <v>2519.6398760000002</v>
      </c>
      <c r="AW9" s="132">
        <v>2087.0442890000004</v>
      </c>
      <c r="AX9" s="132">
        <v>1982.1447450000003</v>
      </c>
      <c r="AY9" s="132">
        <v>1544.9226579999997</v>
      </c>
      <c r="AZ9" s="132">
        <v>1383.7369160000001</v>
      </c>
      <c r="BA9" s="132">
        <v>1272.2903719999999</v>
      </c>
      <c r="BB9" s="132">
        <v>1306.3586359999999</v>
      </c>
      <c r="BC9" s="132">
        <v>1310.8111399999998</v>
      </c>
      <c r="BD9" s="132">
        <v>1396.574296</v>
      </c>
      <c r="BE9" s="132">
        <v>1712.5728159999999</v>
      </c>
      <c r="BF9" s="132">
        <v>1961.378111</v>
      </c>
      <c r="BG9" s="132">
        <v>2348.4563320000002</v>
      </c>
      <c r="BH9" s="132">
        <v>2427.6190419999998</v>
      </c>
      <c r="BI9" s="132">
        <v>2098.6504829999999</v>
      </c>
      <c r="BJ9" s="132">
        <v>1943.9278809999998</v>
      </c>
      <c r="BK9" s="132">
        <v>1560.7698819999998</v>
      </c>
      <c r="BL9" s="132">
        <v>1445.124836</v>
      </c>
      <c r="BM9" s="132">
        <v>1257.4893069999998</v>
      </c>
      <c r="BN9" s="132">
        <v>1276.6704929999999</v>
      </c>
      <c r="BO9" s="132">
        <v>1329.2530789999996</v>
      </c>
      <c r="BP9" s="132">
        <v>1435.6791159999998</v>
      </c>
      <c r="BQ9" s="132">
        <v>1719.2694059999999</v>
      </c>
      <c r="BR9" s="132">
        <v>2157.5007179999993</v>
      </c>
      <c r="BS9" s="132">
        <v>2548.6718459999993</v>
      </c>
      <c r="BT9" s="132">
        <v>2295.5071889999999</v>
      </c>
      <c r="BU9" s="132">
        <v>1933.4084259999997</v>
      </c>
      <c r="BV9" s="132">
        <v>1989.3952550000001</v>
      </c>
      <c r="BW9" s="132">
        <v>1454.211961</v>
      </c>
      <c r="BX9" s="132">
        <v>1425.14761</v>
      </c>
      <c r="BY9" s="132">
        <v>1332.0823029999999</v>
      </c>
      <c r="BZ9" s="132">
        <v>1371.5020210000002</v>
      </c>
      <c r="CA9" s="132">
        <v>1369.9244460000002</v>
      </c>
      <c r="CB9" s="132">
        <v>1406.0863099999997</v>
      </c>
      <c r="CC9" s="132">
        <v>1664.32159</v>
      </c>
      <c r="CD9" s="132">
        <v>1862.7937839999997</v>
      </c>
      <c r="CE9" s="132">
        <v>2185.4176799999996</v>
      </c>
      <c r="CF9" s="132">
        <v>2166.6835980000001</v>
      </c>
      <c r="CG9" s="132">
        <v>2103.0054930000001</v>
      </c>
      <c r="CH9" s="132">
        <v>1882.9276219999999</v>
      </c>
      <c r="CI9" s="132">
        <v>1607.2637100000002</v>
      </c>
      <c r="CJ9" s="132">
        <v>1474.7698899999996</v>
      </c>
      <c r="CK9" s="132">
        <v>1342.258302</v>
      </c>
      <c r="CL9" s="132">
        <v>1381.8994560000003</v>
      </c>
      <c r="CM9" s="132">
        <v>1377.2683399999999</v>
      </c>
      <c r="CN9" s="132">
        <v>1448.5811430000001</v>
      </c>
      <c r="CO9" s="132">
        <v>1748.0620149999997</v>
      </c>
      <c r="CP9" s="132">
        <v>1994.9071699999997</v>
      </c>
      <c r="CQ9" s="132">
        <v>2220.5536839999995</v>
      </c>
      <c r="CR9" s="132">
        <v>2286.1840259999994</v>
      </c>
      <c r="CS9" s="132">
        <v>2018.2035450000001</v>
      </c>
      <c r="CT9" s="132">
        <v>2118.0617809999999</v>
      </c>
      <c r="CU9" s="132">
        <v>0</v>
      </c>
      <c r="CV9" s="132">
        <v>0</v>
      </c>
      <c r="CW9" s="132">
        <v>0</v>
      </c>
      <c r="CX9" s="132">
        <v>0</v>
      </c>
      <c r="CY9" s="150">
        <f t="shared" si="5"/>
        <v>23503.079970000003</v>
      </c>
      <c r="CZ9" s="150">
        <f t="shared" si="0"/>
        <v>22048.432833999999</v>
      </c>
      <c r="DA9" s="150">
        <f t="shared" si="1"/>
        <v>22328.355217999997</v>
      </c>
      <c r="DB9" s="150">
        <f t="shared" si="6"/>
        <v>22351.786988000003</v>
      </c>
      <c r="DC9" s="150">
        <f t="shared" si="7"/>
        <v>20707.298683000001</v>
      </c>
      <c r="DD9" s="150">
        <f t="shared" si="2"/>
        <v>20948.739552999992</v>
      </c>
      <c r="DE9" s="150">
        <f t="shared" si="3"/>
        <v>20224.104417999999</v>
      </c>
      <c r="DF9" s="150">
        <f t="shared" si="4"/>
        <v>21018.013061999998</v>
      </c>
    </row>
    <row r="10" spans="2:110">
      <c r="B10" s="16"/>
      <c r="C10" s="17"/>
      <c r="D10" s="17"/>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c r="BT10" s="17"/>
      <c r="BU10" s="17"/>
      <c r="BV10" s="17"/>
      <c r="BW10" s="17"/>
      <c r="BX10" s="17"/>
      <c r="BY10" s="17"/>
      <c r="BZ10" s="17"/>
      <c r="CA10" s="17"/>
      <c r="CB10" s="17"/>
      <c r="CC10" s="17"/>
      <c r="CD10" s="17"/>
      <c r="CE10" s="17"/>
      <c r="CF10" s="17"/>
      <c r="CG10" s="17"/>
      <c r="CH10" s="17"/>
      <c r="CI10" s="17"/>
      <c r="CJ10" s="17"/>
      <c r="CK10" s="17"/>
      <c r="CL10" s="17"/>
      <c r="CM10" s="18"/>
      <c r="CN10" s="18"/>
      <c r="CO10" s="18"/>
      <c r="CP10" s="18"/>
      <c r="CQ10" s="18"/>
      <c r="CR10" s="18"/>
      <c r="CS10" s="18"/>
      <c r="CT10" s="18"/>
      <c r="CU10" s="18"/>
      <c r="CV10" s="18"/>
      <c r="CW10" s="18"/>
      <c r="CX10" s="18"/>
      <c r="CZ10" s="150"/>
      <c r="DA10" s="150"/>
    </row>
    <row r="11" spans="2:110">
      <c r="B11" s="16"/>
      <c r="C11" s="19">
        <v>38443</v>
      </c>
      <c r="D11" s="19">
        <v>38473</v>
      </c>
      <c r="E11" s="19">
        <v>38504</v>
      </c>
      <c r="F11" s="19">
        <v>38534</v>
      </c>
      <c r="G11" s="19">
        <v>38565</v>
      </c>
      <c r="H11" s="19">
        <v>38596</v>
      </c>
      <c r="I11" s="19">
        <v>38626</v>
      </c>
      <c r="J11" s="19">
        <v>38657</v>
      </c>
      <c r="K11" s="19">
        <v>38687</v>
      </c>
      <c r="L11" s="19">
        <v>38718</v>
      </c>
      <c r="M11" s="19">
        <v>38749</v>
      </c>
      <c r="N11" s="19">
        <v>38777</v>
      </c>
      <c r="O11" s="19">
        <v>38808</v>
      </c>
      <c r="P11" s="19">
        <v>38838</v>
      </c>
      <c r="Q11" s="19">
        <v>38869</v>
      </c>
      <c r="R11" s="19">
        <v>38899</v>
      </c>
      <c r="S11" s="19">
        <v>38930</v>
      </c>
      <c r="T11" s="19">
        <v>38961</v>
      </c>
      <c r="U11" s="19">
        <v>38991</v>
      </c>
      <c r="V11" s="19">
        <v>39022</v>
      </c>
      <c r="W11" s="19">
        <v>39052</v>
      </c>
      <c r="X11" s="19">
        <v>39083</v>
      </c>
      <c r="Y11" s="19">
        <v>39114</v>
      </c>
      <c r="Z11" s="19">
        <v>39142</v>
      </c>
      <c r="AA11" s="19">
        <v>39173</v>
      </c>
      <c r="AB11" s="19">
        <v>39203</v>
      </c>
      <c r="AC11" s="19">
        <v>39234</v>
      </c>
      <c r="AD11" s="19">
        <v>39264</v>
      </c>
      <c r="AE11" s="19">
        <v>39295</v>
      </c>
      <c r="AF11" s="19">
        <v>39326</v>
      </c>
      <c r="AG11" s="19">
        <v>39356</v>
      </c>
      <c r="AH11" s="19">
        <v>39387</v>
      </c>
      <c r="AI11" s="19">
        <v>39417</v>
      </c>
      <c r="AJ11" s="19">
        <v>39448</v>
      </c>
      <c r="AK11" s="19">
        <v>39479</v>
      </c>
      <c r="AL11" s="19">
        <v>39508</v>
      </c>
      <c r="AM11" s="19">
        <v>39539</v>
      </c>
      <c r="AN11" s="19">
        <v>39569</v>
      </c>
      <c r="AO11" s="19">
        <v>39600</v>
      </c>
      <c r="AP11" s="19">
        <v>39630</v>
      </c>
      <c r="AQ11" s="19">
        <v>39661</v>
      </c>
      <c r="AR11" s="19">
        <v>39692</v>
      </c>
      <c r="AS11" s="19">
        <v>39722</v>
      </c>
      <c r="AT11" s="19">
        <v>39753</v>
      </c>
      <c r="AU11" s="19">
        <v>39783</v>
      </c>
      <c r="AV11" s="19">
        <v>39814</v>
      </c>
      <c r="AW11" s="19">
        <v>39845</v>
      </c>
      <c r="AX11" s="19">
        <v>39873</v>
      </c>
      <c r="AY11" s="19">
        <v>39904</v>
      </c>
      <c r="AZ11" s="19">
        <v>39934</v>
      </c>
      <c r="BA11" s="19">
        <v>39965</v>
      </c>
      <c r="BB11" s="19">
        <v>39995</v>
      </c>
      <c r="BC11" s="19">
        <v>40026</v>
      </c>
      <c r="BD11" s="19">
        <v>40057</v>
      </c>
      <c r="BE11" s="19">
        <v>40087</v>
      </c>
      <c r="BF11" s="19">
        <v>40118</v>
      </c>
      <c r="BG11" s="19">
        <v>40148</v>
      </c>
      <c r="BH11" s="19">
        <v>40179</v>
      </c>
      <c r="BI11" s="19">
        <v>40210</v>
      </c>
      <c r="BJ11" s="19">
        <v>40238</v>
      </c>
      <c r="BK11" s="19">
        <v>40269</v>
      </c>
      <c r="BL11" s="19">
        <v>40299</v>
      </c>
      <c r="BM11" s="19">
        <v>40330</v>
      </c>
      <c r="BN11" s="19">
        <v>40360</v>
      </c>
      <c r="BO11" s="19">
        <v>40391</v>
      </c>
      <c r="BP11" s="19">
        <v>40422</v>
      </c>
      <c r="BQ11" s="19">
        <v>40452</v>
      </c>
      <c r="BR11" s="19">
        <v>40483</v>
      </c>
      <c r="BS11" s="19">
        <v>40513</v>
      </c>
      <c r="BT11" s="19">
        <v>40544</v>
      </c>
      <c r="BU11" s="19">
        <v>40575</v>
      </c>
      <c r="BV11" s="19">
        <v>40603</v>
      </c>
      <c r="BW11" s="19">
        <v>40634</v>
      </c>
      <c r="BX11" s="19">
        <v>40664</v>
      </c>
      <c r="BY11" s="19">
        <v>40695</v>
      </c>
      <c r="BZ11" s="19">
        <v>40725</v>
      </c>
      <c r="CA11" s="19">
        <v>40756</v>
      </c>
      <c r="CB11" s="19">
        <v>40787</v>
      </c>
      <c r="CC11" s="19">
        <v>40817</v>
      </c>
      <c r="CD11" s="19">
        <v>40848</v>
      </c>
      <c r="CE11" s="19">
        <v>40878</v>
      </c>
      <c r="CF11" s="19">
        <v>40909</v>
      </c>
      <c r="CG11" s="19">
        <v>40940</v>
      </c>
      <c r="CH11" s="19">
        <v>40969</v>
      </c>
      <c r="CI11" s="19">
        <v>41000</v>
      </c>
      <c r="CJ11" s="19">
        <v>41030</v>
      </c>
      <c r="CK11" s="19">
        <v>41061</v>
      </c>
      <c r="CL11" s="19">
        <v>41091</v>
      </c>
      <c r="CM11" s="20">
        <v>41122</v>
      </c>
      <c r="CN11" s="20">
        <v>41153</v>
      </c>
      <c r="CO11" s="20">
        <v>41183</v>
      </c>
      <c r="CP11" s="20">
        <v>41214</v>
      </c>
      <c r="CQ11" s="20">
        <v>41244</v>
      </c>
      <c r="CR11" s="20">
        <v>41275</v>
      </c>
      <c r="CS11" s="20">
        <v>41306</v>
      </c>
      <c r="CT11" s="20">
        <v>41334</v>
      </c>
      <c r="CU11" s="20">
        <v>41365</v>
      </c>
      <c r="CV11" s="20">
        <v>41395</v>
      </c>
      <c r="CW11" s="20">
        <v>41426</v>
      </c>
      <c r="CX11" s="20">
        <v>41456</v>
      </c>
      <c r="CZ11" s="150"/>
      <c r="DA11" s="150"/>
    </row>
    <row r="12" spans="2:110">
      <c r="B12" s="21" t="s">
        <v>24</v>
      </c>
      <c r="C12" s="22">
        <f>SUM(C9,C14)</f>
        <v>2943.5794199000011</v>
      </c>
      <c r="D12" s="22">
        <f t="shared" ref="D12:BO12" si="8">SUM(D9,D14)</f>
        <v>2863.8438766999989</v>
      </c>
      <c r="E12" s="22">
        <f t="shared" si="8"/>
        <v>2639.2390109999992</v>
      </c>
      <c r="F12" s="22">
        <f t="shared" si="8"/>
        <v>2677.4778475999983</v>
      </c>
      <c r="G12" s="22">
        <f t="shared" si="8"/>
        <v>2676.0930267999993</v>
      </c>
      <c r="H12" s="22">
        <f t="shared" si="8"/>
        <v>2733.5324598000002</v>
      </c>
      <c r="I12" s="22">
        <f t="shared" si="8"/>
        <v>3091.7826109999996</v>
      </c>
      <c r="J12" s="22">
        <f t="shared" si="8"/>
        <v>3557.4413796999997</v>
      </c>
      <c r="K12" s="22">
        <f t="shared" si="8"/>
        <v>3786.2786836999999</v>
      </c>
      <c r="L12" s="22">
        <f t="shared" si="8"/>
        <v>3786.1256850999998</v>
      </c>
      <c r="M12" s="22">
        <f t="shared" si="8"/>
        <v>3391.5340885000005</v>
      </c>
      <c r="N12" s="22">
        <f t="shared" si="8"/>
        <v>3583.2059462000007</v>
      </c>
      <c r="O12" s="22">
        <f t="shared" si="8"/>
        <v>2866.5896997999998</v>
      </c>
      <c r="P12" s="22">
        <f t="shared" si="8"/>
        <v>2705.7622973999996</v>
      </c>
      <c r="Q12" s="22">
        <f t="shared" si="8"/>
        <v>2598.8679356000002</v>
      </c>
      <c r="R12" s="22">
        <f t="shared" si="8"/>
        <v>2677.8577298</v>
      </c>
      <c r="S12" s="22">
        <f t="shared" si="8"/>
        <v>2668.8851036999999</v>
      </c>
      <c r="T12" s="22">
        <f t="shared" si="8"/>
        <v>2711.5001500999997</v>
      </c>
      <c r="U12" s="22">
        <f t="shared" si="8"/>
        <v>3076.7591851999996</v>
      </c>
      <c r="V12" s="22">
        <f t="shared" si="8"/>
        <v>3381.6431032999999</v>
      </c>
      <c r="W12" s="22">
        <f t="shared" si="8"/>
        <v>3538.8833945000006</v>
      </c>
      <c r="X12" s="22">
        <f t="shared" si="8"/>
        <v>3514.1002546000004</v>
      </c>
      <c r="Y12" s="22">
        <f t="shared" si="8"/>
        <v>3144.2652417999998</v>
      </c>
      <c r="Z12" s="22">
        <f t="shared" si="8"/>
        <v>3243.4050285999997</v>
      </c>
      <c r="AA12" s="22">
        <f t="shared" si="8"/>
        <v>2779.5485980000003</v>
      </c>
      <c r="AB12" s="22">
        <f t="shared" si="8"/>
        <v>2708.2495276999994</v>
      </c>
      <c r="AC12" s="22">
        <f t="shared" si="8"/>
        <v>2520.5205799999994</v>
      </c>
      <c r="AD12" s="22">
        <f t="shared" si="8"/>
        <v>2596.2601335000004</v>
      </c>
      <c r="AE12" s="22">
        <f t="shared" si="8"/>
        <v>2605.6737643000006</v>
      </c>
      <c r="AF12" s="22">
        <f t="shared" si="8"/>
        <v>2690.9595088999999</v>
      </c>
      <c r="AG12" s="22">
        <f t="shared" si="8"/>
        <v>3078.7228271000013</v>
      </c>
      <c r="AH12" s="22">
        <f t="shared" si="8"/>
        <v>3465.8018182000014</v>
      </c>
      <c r="AI12" s="22">
        <f t="shared" si="8"/>
        <v>3595.500436700001</v>
      </c>
      <c r="AJ12" s="22">
        <f t="shared" si="8"/>
        <v>3604.4979474999973</v>
      </c>
      <c r="AK12" s="22">
        <f t="shared" si="8"/>
        <v>3290.3175635999996</v>
      </c>
      <c r="AL12" s="22">
        <f t="shared" si="8"/>
        <v>3402.3577015000001</v>
      </c>
      <c r="AM12" s="22">
        <f t="shared" si="8"/>
        <v>2956.6505341000002</v>
      </c>
      <c r="AN12" s="22">
        <f t="shared" si="8"/>
        <v>2642.7259403000007</v>
      </c>
      <c r="AO12" s="22">
        <f t="shared" si="8"/>
        <v>2482.4063078000004</v>
      </c>
      <c r="AP12" s="22">
        <f t="shared" si="8"/>
        <v>2605.0466890000002</v>
      </c>
      <c r="AQ12" s="22">
        <f t="shared" si="8"/>
        <v>2556.2178533999995</v>
      </c>
      <c r="AR12" s="22">
        <f t="shared" si="8"/>
        <v>2706.1780328999994</v>
      </c>
      <c r="AS12" s="22">
        <f t="shared" si="8"/>
        <v>3099.7511479999989</v>
      </c>
      <c r="AT12" s="22">
        <f t="shared" si="8"/>
        <v>3414.8538455999997</v>
      </c>
      <c r="AU12" s="22">
        <f t="shared" si="8"/>
        <v>3650.2185338999998</v>
      </c>
      <c r="AV12" s="22">
        <f t="shared" si="8"/>
        <v>3706.1222402000012</v>
      </c>
      <c r="AW12" s="22">
        <f t="shared" si="8"/>
        <v>3160.2366897000011</v>
      </c>
      <c r="AX12" s="22">
        <f t="shared" si="8"/>
        <v>3128.0457153000007</v>
      </c>
      <c r="AY12" s="22">
        <f t="shared" si="8"/>
        <v>2598.4658568</v>
      </c>
      <c r="AZ12" s="22">
        <f t="shared" si="8"/>
        <v>2453.0416968999998</v>
      </c>
      <c r="BA12" s="22">
        <f t="shared" si="8"/>
        <v>2359.4031743999994</v>
      </c>
      <c r="BB12" s="22">
        <f t="shared" si="8"/>
        <v>2428.2685402354837</v>
      </c>
      <c r="BC12" s="22">
        <f t="shared" si="8"/>
        <v>2418.7678858999998</v>
      </c>
      <c r="BD12" s="22">
        <f t="shared" si="8"/>
        <v>2503.5870034</v>
      </c>
      <c r="BE12" s="22">
        <f t="shared" si="8"/>
        <v>2862.969341280645</v>
      </c>
      <c r="BF12" s="22">
        <f t="shared" si="8"/>
        <v>3102.0475741999999</v>
      </c>
      <c r="BG12" s="22">
        <f t="shared" si="8"/>
        <v>3497.9498801806458</v>
      </c>
      <c r="BH12" s="22">
        <f t="shared" si="8"/>
        <v>3641.9974276999997</v>
      </c>
      <c r="BI12" s="22">
        <f t="shared" si="8"/>
        <v>3212.8272576999993</v>
      </c>
      <c r="BJ12" s="22">
        <f t="shared" si="8"/>
        <v>3148.8399554419348</v>
      </c>
      <c r="BK12" s="22">
        <f t="shared" si="8"/>
        <v>2646.2254075000028</v>
      </c>
      <c r="BL12" s="22">
        <f t="shared" si="8"/>
        <v>2559.100157700002</v>
      </c>
      <c r="BM12" s="22">
        <f t="shared" si="8"/>
        <v>2376.9379796999992</v>
      </c>
      <c r="BN12" s="22">
        <f t="shared" si="8"/>
        <v>2444.6073070000011</v>
      </c>
      <c r="BO12" s="22">
        <f t="shared" si="8"/>
        <v>2445.1741512999979</v>
      </c>
      <c r="BP12" s="22">
        <f t="shared" ref="BP12:CX12" si="9">SUM(BP9,BP14)</f>
        <v>2564.3817892999991</v>
      </c>
      <c r="BQ12" s="22">
        <f t="shared" si="9"/>
        <v>2886.7843839999982</v>
      </c>
      <c r="BR12" s="22">
        <f t="shared" si="9"/>
        <v>3353.420192999999</v>
      </c>
      <c r="BS12" s="22">
        <f t="shared" si="9"/>
        <v>3748.0016319999986</v>
      </c>
      <c r="BT12" s="22">
        <f t="shared" si="9"/>
        <v>3499.0316520999977</v>
      </c>
      <c r="BU12" s="22">
        <f t="shared" si="9"/>
        <v>3028.9726985000007</v>
      </c>
      <c r="BV12" s="22">
        <f t="shared" si="9"/>
        <v>3187.3678777000005</v>
      </c>
      <c r="BW12" s="22">
        <f t="shared" si="9"/>
        <v>2532.9970391999996</v>
      </c>
      <c r="BX12" s="22">
        <f t="shared" si="9"/>
        <v>2542.6698673000005</v>
      </c>
      <c r="BY12" s="22">
        <f t="shared" si="9"/>
        <v>2436.6820183999989</v>
      </c>
      <c r="BZ12" s="22">
        <f t="shared" si="9"/>
        <v>2494.396523299999</v>
      </c>
      <c r="CA12" s="22">
        <f t="shared" si="9"/>
        <v>2504.1112127999977</v>
      </c>
      <c r="CB12" s="22">
        <f t="shared" si="9"/>
        <v>2541.0768372000007</v>
      </c>
      <c r="CC12" s="22">
        <f t="shared" si="9"/>
        <v>2825.3591116000007</v>
      </c>
      <c r="CD12" s="22">
        <f t="shared" si="9"/>
        <v>3024.2516497000015</v>
      </c>
      <c r="CE12" s="22">
        <f t="shared" si="9"/>
        <v>3324.6209873000007</v>
      </c>
      <c r="CF12" s="22">
        <f t="shared" si="9"/>
        <v>3358.6833737000002</v>
      </c>
      <c r="CG12" s="22">
        <f t="shared" si="9"/>
        <v>3255.9632092000038</v>
      </c>
      <c r="CH12" s="22">
        <f t="shared" si="9"/>
        <v>3072.526063700001</v>
      </c>
      <c r="CI12" s="22">
        <f t="shared" si="9"/>
        <v>2756.4175831000016</v>
      </c>
      <c r="CJ12" s="22">
        <f t="shared" si="9"/>
        <v>2664.2828606999992</v>
      </c>
      <c r="CK12" s="22">
        <f t="shared" si="9"/>
        <v>2469.9141747999993</v>
      </c>
      <c r="CL12" s="22">
        <f t="shared" si="9"/>
        <v>2550.8135313000021</v>
      </c>
      <c r="CM12" s="22">
        <f t="shared" si="9"/>
        <v>2565.2535346000018</v>
      </c>
      <c r="CN12" s="22">
        <f t="shared" si="9"/>
        <v>2592.9188387999993</v>
      </c>
      <c r="CO12" s="22">
        <f t="shared" si="9"/>
        <v>2972.040862900003</v>
      </c>
      <c r="CP12" s="22">
        <f t="shared" si="9"/>
        <v>3215.2304759000017</v>
      </c>
      <c r="CQ12" s="22">
        <f t="shared" si="9"/>
        <v>3427.903551899999</v>
      </c>
      <c r="CR12" s="22">
        <f t="shared" si="9"/>
        <v>3549.0818038000007</v>
      </c>
      <c r="CS12" s="22">
        <f t="shared" si="9"/>
        <v>3180.4342731000015</v>
      </c>
      <c r="CT12" s="22">
        <f t="shared" si="9"/>
        <v>3366.0179774999979</v>
      </c>
      <c r="CU12" s="22">
        <f t="shared" si="9"/>
        <v>0</v>
      </c>
      <c r="CV12" s="22">
        <f t="shared" si="9"/>
        <v>0</v>
      </c>
      <c r="CW12" s="22">
        <f t="shared" si="9"/>
        <v>0</v>
      </c>
      <c r="CX12" s="22">
        <f t="shared" si="9"/>
        <v>0</v>
      </c>
      <c r="CY12" s="150">
        <f t="shared" ref="CY12:CY14" si="10">SUM(C12:N12)</f>
        <v>37730.134035999996</v>
      </c>
      <c r="CZ12" s="150">
        <f t="shared" si="0"/>
        <v>36128.519124400002</v>
      </c>
      <c r="DA12" s="150">
        <f t="shared" si="1"/>
        <v>36338.410406999996</v>
      </c>
      <c r="DB12" s="150">
        <f t="shared" ref="DB12:DB14" si="11">SUM(AM12:AX12)</f>
        <v>36108.4535302</v>
      </c>
      <c r="DC12" s="150">
        <f t="shared" ref="DC12:DC14" si="12">SUM(AY12:BJ12)</f>
        <v>34228.165594138707</v>
      </c>
      <c r="DD12" s="150">
        <f>SUM(BK12:BV12)</f>
        <v>34740.005229800001</v>
      </c>
      <c r="DE12" s="150">
        <f>SUM(BW12:CH12)</f>
        <v>33913.337893400007</v>
      </c>
      <c r="DF12" s="150">
        <f>SUM(CI12:CT12)</f>
        <v>35310.30946840001</v>
      </c>
    </row>
    <row r="13" spans="2:110">
      <c r="B13" s="21" t="s">
        <v>121</v>
      </c>
      <c r="C13" s="132">
        <v>3122.3092489999995</v>
      </c>
      <c r="D13" s="132">
        <v>2990.5631194000002</v>
      </c>
      <c r="E13" s="132">
        <v>2810.0891520999999</v>
      </c>
      <c r="F13" s="132">
        <v>2846.5921394000002</v>
      </c>
      <c r="G13" s="132">
        <v>2835.5813912000003</v>
      </c>
      <c r="H13" s="132">
        <v>2883.0859816000002</v>
      </c>
      <c r="I13" s="132">
        <v>3134.1622641000004</v>
      </c>
      <c r="J13" s="132">
        <v>3540.4492996999998</v>
      </c>
      <c r="K13" s="132">
        <v>3813.7257915000009</v>
      </c>
      <c r="L13" s="132">
        <v>3916.8940269999998</v>
      </c>
      <c r="M13" s="132">
        <v>3520.4580089999999</v>
      </c>
      <c r="N13" s="132">
        <v>3772.0494610000001</v>
      </c>
      <c r="O13" s="132">
        <v>3076.0505119999998</v>
      </c>
      <c r="P13" s="132">
        <v>2951.3719999999998</v>
      </c>
      <c r="Q13" s="132">
        <v>2762.15</v>
      </c>
      <c r="R13" s="132">
        <v>2890.43</v>
      </c>
      <c r="S13" s="132">
        <v>2821.3169999999996</v>
      </c>
      <c r="T13" s="132">
        <v>2845.6329999999998</v>
      </c>
      <c r="U13" s="132">
        <v>3114.2548790000001</v>
      </c>
      <c r="V13" s="132">
        <v>3434.9749999999999</v>
      </c>
      <c r="W13" s="132">
        <v>3645.7231080000001</v>
      </c>
      <c r="X13" s="132">
        <v>3714.5337362999994</v>
      </c>
      <c r="Y13" s="132">
        <v>3335.1077368000001</v>
      </c>
      <c r="Z13" s="132">
        <v>3443.5833747999991</v>
      </c>
      <c r="AA13" s="132">
        <v>2880.4394453</v>
      </c>
      <c r="AB13" s="132">
        <v>2943.6508062999997</v>
      </c>
      <c r="AC13" s="132">
        <v>2764.0415149999999</v>
      </c>
      <c r="AD13" s="132">
        <v>2826.9680587000007</v>
      </c>
      <c r="AE13" s="132">
        <v>2829.3455558999999</v>
      </c>
      <c r="AF13" s="132">
        <v>2849.3087384999994</v>
      </c>
      <c r="AG13" s="132">
        <v>3246.4436744</v>
      </c>
      <c r="AH13" s="132">
        <v>3490.0554756000001</v>
      </c>
      <c r="AI13" s="132">
        <v>3710.8026069000007</v>
      </c>
      <c r="AJ13" s="132">
        <v>3740.1276783999997</v>
      </c>
      <c r="AK13" s="132">
        <v>3437.6862433000001</v>
      </c>
      <c r="AL13" s="132">
        <v>3522.3568019999998</v>
      </c>
      <c r="AM13" s="132">
        <v>3169.1830406000004</v>
      </c>
      <c r="AN13" s="132">
        <v>2890.8489803999996</v>
      </c>
      <c r="AO13" s="132">
        <v>2735.9554731000003</v>
      </c>
      <c r="AP13" s="132">
        <v>2856.5910848999997</v>
      </c>
      <c r="AQ13" s="132">
        <v>2777.3800307000001</v>
      </c>
      <c r="AR13" s="132">
        <v>2851.5551471000003</v>
      </c>
      <c r="AS13" s="132">
        <v>3206.1696869000002</v>
      </c>
      <c r="AT13" s="132">
        <v>3402.1834403999987</v>
      </c>
      <c r="AU13" s="132">
        <v>3670.3576191000002</v>
      </c>
      <c r="AV13" s="132">
        <v>3790.0457317</v>
      </c>
      <c r="AW13" s="132">
        <v>3316.7138920000007</v>
      </c>
      <c r="AX13" s="132">
        <v>3309.5603665000008</v>
      </c>
      <c r="AY13" s="132">
        <v>2845.3899486999999</v>
      </c>
      <c r="AZ13" s="132">
        <v>2767.9832853999997</v>
      </c>
      <c r="BA13" s="132">
        <v>2678.8482660999998</v>
      </c>
      <c r="BB13" s="132">
        <v>2742.205698735484</v>
      </c>
      <c r="BC13" s="132">
        <v>2721.9650747999995</v>
      </c>
      <c r="BD13" s="132">
        <v>2748.8283032000004</v>
      </c>
      <c r="BE13" s="132">
        <v>3057.9743706806448</v>
      </c>
      <c r="BF13" s="132">
        <v>3242.1911484000007</v>
      </c>
      <c r="BG13" s="132">
        <v>3653.8646341806457</v>
      </c>
      <c r="BH13" s="132">
        <v>3879.3553271999999</v>
      </c>
      <c r="BI13" s="132">
        <v>3431.7697868999999</v>
      </c>
      <c r="BJ13" s="132">
        <v>3454.1028969419353</v>
      </c>
      <c r="BK13" s="132">
        <v>2919.4837027000003</v>
      </c>
      <c r="BL13" s="132">
        <v>2887.2017234</v>
      </c>
      <c r="BM13" s="132">
        <v>2715.4527567999999</v>
      </c>
      <c r="BN13" s="132">
        <v>2791.9244607000005</v>
      </c>
      <c r="BO13" s="132">
        <v>2749.0997452000001</v>
      </c>
      <c r="BP13" s="132">
        <v>2815.3827052999995</v>
      </c>
      <c r="BQ13" s="132">
        <v>3142.8440323999998</v>
      </c>
      <c r="BR13" s="132">
        <v>3470.9924281000003</v>
      </c>
      <c r="BS13" s="132">
        <v>3956.3504669999988</v>
      </c>
      <c r="BT13" s="132">
        <v>3732.1947558000011</v>
      </c>
      <c r="BU13" s="132">
        <v>3231.3520592</v>
      </c>
      <c r="BV13" s="132">
        <v>3398.8310319000002</v>
      </c>
      <c r="BW13" s="132">
        <v>2771.3686521000004</v>
      </c>
      <c r="BX13" s="132">
        <v>2780.4522371999997</v>
      </c>
      <c r="BY13" s="132">
        <v>2694.2462828000002</v>
      </c>
      <c r="BZ13" s="132">
        <v>2728.4607056</v>
      </c>
      <c r="CA13" s="132">
        <v>2751.3488066999998</v>
      </c>
      <c r="CB13" s="132">
        <v>2770.9347637000005</v>
      </c>
      <c r="CC13" s="132">
        <v>2988.9873322999997</v>
      </c>
      <c r="CD13" s="132">
        <v>3184.8726597000004</v>
      </c>
      <c r="CE13" s="132">
        <v>3506.2634630000007</v>
      </c>
      <c r="CF13" s="132">
        <v>3562.8310354999999</v>
      </c>
      <c r="CG13" s="132">
        <v>3435.2320591000002</v>
      </c>
      <c r="CH13" s="132">
        <v>3232.2539870000001</v>
      </c>
      <c r="CI13" s="132">
        <v>3002.4088026999998</v>
      </c>
      <c r="CJ13" s="132">
        <v>2917.7993169999995</v>
      </c>
      <c r="CK13" s="132">
        <v>2651.7380183999994</v>
      </c>
      <c r="CL13" s="132">
        <v>2733.8415701999998</v>
      </c>
      <c r="CM13" s="132">
        <v>2721.5091782999998</v>
      </c>
      <c r="CN13" s="132">
        <v>2715.5144274999989</v>
      </c>
      <c r="CO13" s="132">
        <v>3123.9988901999991</v>
      </c>
      <c r="CP13" s="132">
        <v>3326.5184105999997</v>
      </c>
      <c r="CQ13" s="132">
        <v>3574.085327799999</v>
      </c>
      <c r="CR13" s="132">
        <v>3708.1662917999997</v>
      </c>
      <c r="CS13" s="132">
        <v>3343.2409168999998</v>
      </c>
      <c r="CT13" s="132">
        <v>3600.5628087999999</v>
      </c>
      <c r="CU13" s="132">
        <v>0</v>
      </c>
      <c r="CV13" s="132">
        <v>0</v>
      </c>
      <c r="CW13" s="132">
        <v>0</v>
      </c>
      <c r="CX13" s="132">
        <v>0</v>
      </c>
      <c r="CY13" s="150">
        <f t="shared" si="10"/>
        <v>39185.959884999997</v>
      </c>
      <c r="CZ13" s="150">
        <f t="shared" si="0"/>
        <v>38035.13034689999</v>
      </c>
      <c r="DA13" s="150">
        <f t="shared" si="1"/>
        <v>38241.226600300004</v>
      </c>
      <c r="DB13" s="150">
        <f t="shared" si="11"/>
        <v>37976.544493400004</v>
      </c>
      <c r="DC13" s="150">
        <f t="shared" si="12"/>
        <v>37224.478741238709</v>
      </c>
      <c r="DD13" s="150">
        <f t="shared" ref="DD13:DD14" si="13">SUM(BK13:BV13)</f>
        <v>37811.109868499996</v>
      </c>
      <c r="DE13" s="150">
        <f t="shared" ref="DE13:DE14" si="14">SUM(BW13:CH13)</f>
        <v>36407.251984699993</v>
      </c>
      <c r="DF13" s="150">
        <f t="shared" ref="DF13:DF14" si="15">SUM(CI13:CT13)</f>
        <v>37419.383960200001</v>
      </c>
    </row>
    <row r="14" spans="2:110">
      <c r="B14" s="21" t="s">
        <v>25</v>
      </c>
      <c r="C14" s="132">
        <v>1155.6615249000006</v>
      </c>
      <c r="D14" s="132">
        <v>1170.4412326999991</v>
      </c>
      <c r="E14" s="132">
        <v>1163.5238209999989</v>
      </c>
      <c r="F14" s="132">
        <v>1169.252166599998</v>
      </c>
      <c r="G14" s="132">
        <v>1163.7738377999997</v>
      </c>
      <c r="H14" s="132">
        <v>1171.1950968000001</v>
      </c>
      <c r="I14" s="132">
        <v>1197.2030019999995</v>
      </c>
      <c r="J14" s="132">
        <v>1220.0501856999999</v>
      </c>
      <c r="K14" s="132">
        <v>1174.9147397000002</v>
      </c>
      <c r="L14" s="132">
        <v>1242.6630160999991</v>
      </c>
      <c r="M14" s="132">
        <v>1136.7012125000006</v>
      </c>
      <c r="N14" s="132">
        <v>1261.6742302000007</v>
      </c>
      <c r="O14" s="132">
        <v>1108.6047857999999</v>
      </c>
      <c r="P14" s="132">
        <v>1161.1521483999998</v>
      </c>
      <c r="Q14" s="132">
        <v>1148.3727796000001</v>
      </c>
      <c r="R14" s="132">
        <v>1213.8927078000004</v>
      </c>
      <c r="S14" s="132">
        <v>1160.2662306999998</v>
      </c>
      <c r="T14" s="132">
        <v>1167.5085311</v>
      </c>
      <c r="U14" s="132">
        <v>1199.5244351999997</v>
      </c>
      <c r="V14" s="132">
        <v>1208.0070753000002</v>
      </c>
      <c r="W14" s="132">
        <v>1156.3893105</v>
      </c>
      <c r="X14" s="132">
        <v>1221.2805796000007</v>
      </c>
      <c r="Y14" s="132">
        <v>1118.3357967999998</v>
      </c>
      <c r="Z14" s="132">
        <v>1216.7519095999996</v>
      </c>
      <c r="AA14" s="132">
        <v>1104.2356580000001</v>
      </c>
      <c r="AB14" s="132">
        <v>1150.8533466999993</v>
      </c>
      <c r="AC14" s="132">
        <v>1129.0132879999996</v>
      </c>
      <c r="AD14" s="132">
        <v>1157.3666845000002</v>
      </c>
      <c r="AE14" s="132">
        <v>1162.8217393000007</v>
      </c>
      <c r="AF14" s="132">
        <v>1149.3348469000002</v>
      </c>
      <c r="AG14" s="132">
        <v>1220.600222100001</v>
      </c>
      <c r="AH14" s="132">
        <v>1201.198408200001</v>
      </c>
      <c r="AI14" s="132">
        <v>1155.6826237000007</v>
      </c>
      <c r="AJ14" s="132">
        <v>1235.3339464999981</v>
      </c>
      <c r="AK14" s="132">
        <v>1157.3757995999999</v>
      </c>
      <c r="AL14" s="132">
        <v>1186.2386255000004</v>
      </c>
      <c r="AM14" s="132">
        <v>1158.0813550999999</v>
      </c>
      <c r="AN14" s="132">
        <v>1144.8560963000007</v>
      </c>
      <c r="AO14" s="132">
        <v>1114.7294618000003</v>
      </c>
      <c r="AP14" s="132">
        <v>1184.6691580000004</v>
      </c>
      <c r="AQ14" s="132">
        <v>1124.6990823999995</v>
      </c>
      <c r="AR14" s="132">
        <v>1134.1479808999995</v>
      </c>
      <c r="AS14" s="132">
        <v>1181.3694979999989</v>
      </c>
      <c r="AT14" s="132">
        <v>1162.6610535999998</v>
      </c>
      <c r="AU14" s="132">
        <v>1145.8771208999999</v>
      </c>
      <c r="AV14" s="132">
        <v>1186.4823642000013</v>
      </c>
      <c r="AW14" s="132">
        <v>1073.1924007000007</v>
      </c>
      <c r="AX14" s="132">
        <v>1145.9009703000002</v>
      </c>
      <c r="AY14" s="132">
        <v>1053.5431988000003</v>
      </c>
      <c r="AZ14" s="132">
        <v>1069.3047809</v>
      </c>
      <c r="BA14" s="132">
        <v>1087.1128023999997</v>
      </c>
      <c r="BB14" s="132">
        <v>1121.9099042354837</v>
      </c>
      <c r="BC14" s="132">
        <v>1107.9567459</v>
      </c>
      <c r="BD14" s="132">
        <v>1107.0127074</v>
      </c>
      <c r="BE14" s="132">
        <v>1150.3965252806452</v>
      </c>
      <c r="BF14" s="132">
        <v>1140.6694632000001</v>
      </c>
      <c r="BG14" s="132">
        <v>1149.4935481806453</v>
      </c>
      <c r="BH14" s="132">
        <v>1214.3783856999999</v>
      </c>
      <c r="BI14" s="132">
        <v>1114.1767746999994</v>
      </c>
      <c r="BJ14" s="132">
        <v>1204.9120744419347</v>
      </c>
      <c r="BK14" s="132">
        <v>1085.4555255000028</v>
      </c>
      <c r="BL14" s="132">
        <v>1113.975321700002</v>
      </c>
      <c r="BM14" s="132">
        <v>1119.4486726999996</v>
      </c>
      <c r="BN14" s="132">
        <v>1167.9368140000013</v>
      </c>
      <c r="BO14" s="132">
        <v>1115.9210722999981</v>
      </c>
      <c r="BP14" s="132">
        <v>1128.7026732999993</v>
      </c>
      <c r="BQ14" s="132">
        <v>1167.5149779999983</v>
      </c>
      <c r="BR14" s="132">
        <v>1195.9194749999995</v>
      </c>
      <c r="BS14" s="132">
        <v>1199.3297859999996</v>
      </c>
      <c r="BT14" s="132">
        <v>1203.524463099998</v>
      </c>
      <c r="BU14" s="132">
        <v>1095.5642725000012</v>
      </c>
      <c r="BV14" s="132">
        <v>1197.9726227000003</v>
      </c>
      <c r="BW14" s="132">
        <v>1078.7850781999994</v>
      </c>
      <c r="BX14" s="132">
        <v>1117.5222573000005</v>
      </c>
      <c r="BY14" s="132">
        <v>1104.5997153999992</v>
      </c>
      <c r="BZ14" s="132">
        <v>1122.8945022999987</v>
      </c>
      <c r="CA14" s="132">
        <v>1134.1867667999975</v>
      </c>
      <c r="CB14" s="132">
        <v>1134.990527200001</v>
      </c>
      <c r="CC14" s="132">
        <v>1161.0375216000004</v>
      </c>
      <c r="CD14" s="132">
        <v>1161.4578657000015</v>
      </c>
      <c r="CE14" s="132">
        <v>1139.2033073000014</v>
      </c>
      <c r="CF14" s="132">
        <v>1191.9997757000001</v>
      </c>
      <c r="CG14" s="132">
        <v>1152.9577162000035</v>
      </c>
      <c r="CH14" s="132">
        <v>1189.5984417000009</v>
      </c>
      <c r="CI14" s="132">
        <v>1149.1538731000014</v>
      </c>
      <c r="CJ14" s="132">
        <v>1189.5129706999994</v>
      </c>
      <c r="CK14" s="132">
        <v>1127.6558727999991</v>
      </c>
      <c r="CL14" s="132">
        <v>1168.914075300002</v>
      </c>
      <c r="CM14" s="132">
        <v>1187.9851946000019</v>
      </c>
      <c r="CN14" s="132">
        <v>1144.337695799999</v>
      </c>
      <c r="CO14" s="132">
        <v>1223.9788479000033</v>
      </c>
      <c r="CP14" s="132">
        <v>1220.323305900002</v>
      </c>
      <c r="CQ14" s="132">
        <v>1207.3498678999997</v>
      </c>
      <c r="CR14" s="132">
        <v>1262.897777800001</v>
      </c>
      <c r="CS14" s="132">
        <v>1162.2307281000012</v>
      </c>
      <c r="CT14" s="132">
        <v>1247.9561964999982</v>
      </c>
      <c r="CU14" s="132">
        <v>0</v>
      </c>
      <c r="CV14" s="132">
        <v>0</v>
      </c>
      <c r="CW14" s="132">
        <v>0</v>
      </c>
      <c r="CX14" s="132">
        <v>0</v>
      </c>
      <c r="CY14" s="150">
        <f t="shared" si="10"/>
        <v>14227.054065999993</v>
      </c>
      <c r="CZ14" s="150">
        <f t="shared" si="0"/>
        <v>14080.086290400002</v>
      </c>
      <c r="DA14" s="150">
        <f t="shared" si="1"/>
        <v>14010.055189000002</v>
      </c>
      <c r="DB14" s="150">
        <f t="shared" si="11"/>
        <v>13756.666542200004</v>
      </c>
      <c r="DC14" s="150">
        <f t="shared" si="12"/>
        <v>13520.866911138708</v>
      </c>
      <c r="DD14" s="150">
        <f t="shared" si="13"/>
        <v>13791.265676800002</v>
      </c>
      <c r="DE14" s="150">
        <f t="shared" si="14"/>
        <v>13689.233475400004</v>
      </c>
      <c r="DF14" s="150">
        <f t="shared" si="15"/>
        <v>14292.296406400008</v>
      </c>
    </row>
    <row r="16" spans="2:110" customFormat="1">
      <c r="B16" s="11" t="s">
        <v>100</v>
      </c>
    </row>
    <row r="17" spans="2:2">
      <c r="B17" s="11" t="s">
        <v>27</v>
      </c>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sheetPr>
    <tabColor rgb="FFFFFF00"/>
  </sheetPr>
  <dimension ref="B1:DF17"/>
  <sheetViews>
    <sheetView zoomScaleNormal="100" workbookViewId="0">
      <pane xSplit="2" ySplit="2" topLeftCell="CU3" activePane="bottomRight" state="frozen"/>
      <selection pane="topRight"/>
      <selection pane="bottomLeft"/>
      <selection pane="bottomRight" activeCell="DA7" sqref="DA7"/>
    </sheetView>
  </sheetViews>
  <sheetFormatPr defaultRowHeight="12.75"/>
  <cols>
    <col min="1" max="1" width="4.5" style="25" customWidth="1"/>
    <col min="2" max="2" width="21.5" style="25" customWidth="1"/>
    <col min="3" max="16384" width="9" style="25"/>
  </cols>
  <sheetData>
    <row r="1" spans="2:110">
      <c r="O1" s="25" t="s">
        <v>144</v>
      </c>
      <c r="P1" s="25" t="s">
        <v>144</v>
      </c>
      <c r="Q1" s="25" t="s">
        <v>144</v>
      </c>
      <c r="R1" s="25" t="s">
        <v>144</v>
      </c>
      <c r="S1" s="25" t="s">
        <v>144</v>
      </c>
      <c r="T1" s="25" t="s">
        <v>144</v>
      </c>
      <c r="U1" s="25" t="s">
        <v>144</v>
      </c>
      <c r="V1" s="25" t="s">
        <v>144</v>
      </c>
      <c r="W1" s="25" t="s">
        <v>144</v>
      </c>
      <c r="X1" s="25" t="s">
        <v>144</v>
      </c>
      <c r="Y1" s="25" t="s">
        <v>144</v>
      </c>
      <c r="Z1" s="25" t="s">
        <v>144</v>
      </c>
      <c r="AA1" s="25" t="s">
        <v>144</v>
      </c>
      <c r="AB1" s="25" t="s">
        <v>144</v>
      </c>
      <c r="AC1" s="25" t="s">
        <v>144</v>
      </c>
      <c r="AD1" s="25" t="s">
        <v>144</v>
      </c>
      <c r="AE1" s="25" t="s">
        <v>144</v>
      </c>
      <c r="AF1" s="25" t="s">
        <v>144</v>
      </c>
      <c r="AG1" s="25" t="s">
        <v>144</v>
      </c>
      <c r="AH1" s="25" t="s">
        <v>144</v>
      </c>
      <c r="AI1" s="25" t="s">
        <v>144</v>
      </c>
      <c r="AJ1" s="25" t="s">
        <v>144</v>
      </c>
      <c r="AK1" s="25" t="s">
        <v>144</v>
      </c>
      <c r="AL1" s="25" t="s">
        <v>144</v>
      </c>
    </row>
    <row r="2" spans="2:110">
      <c r="B2" s="12" t="s">
        <v>16</v>
      </c>
      <c r="C2" s="13">
        <v>38443</v>
      </c>
      <c r="D2" s="13">
        <v>38473</v>
      </c>
      <c r="E2" s="13">
        <v>38504</v>
      </c>
      <c r="F2" s="13">
        <v>38534</v>
      </c>
      <c r="G2" s="13">
        <v>38565</v>
      </c>
      <c r="H2" s="13">
        <v>38596</v>
      </c>
      <c r="I2" s="13">
        <v>38626</v>
      </c>
      <c r="J2" s="13">
        <v>38657</v>
      </c>
      <c r="K2" s="13">
        <v>38687</v>
      </c>
      <c r="L2" s="13">
        <v>38718</v>
      </c>
      <c r="M2" s="13">
        <v>38749</v>
      </c>
      <c r="N2" s="13">
        <v>38777</v>
      </c>
      <c r="O2" s="13">
        <v>38808</v>
      </c>
      <c r="P2" s="13">
        <v>38838</v>
      </c>
      <c r="Q2" s="13">
        <v>38869</v>
      </c>
      <c r="R2" s="13">
        <v>38899</v>
      </c>
      <c r="S2" s="13">
        <v>38930</v>
      </c>
      <c r="T2" s="13">
        <v>38961</v>
      </c>
      <c r="U2" s="13">
        <v>38991</v>
      </c>
      <c r="V2" s="13">
        <v>39022</v>
      </c>
      <c r="W2" s="13">
        <v>39052</v>
      </c>
      <c r="X2" s="13">
        <v>39083</v>
      </c>
      <c r="Y2" s="13">
        <v>39114</v>
      </c>
      <c r="Z2" s="13">
        <v>39142</v>
      </c>
      <c r="AA2" s="13">
        <v>39173</v>
      </c>
      <c r="AB2" s="13">
        <v>39203</v>
      </c>
      <c r="AC2" s="13">
        <v>39234</v>
      </c>
      <c r="AD2" s="13">
        <v>39264</v>
      </c>
      <c r="AE2" s="13">
        <v>39295</v>
      </c>
      <c r="AF2" s="13">
        <v>39326</v>
      </c>
      <c r="AG2" s="13">
        <v>39356</v>
      </c>
      <c r="AH2" s="13">
        <v>39387</v>
      </c>
      <c r="AI2" s="13">
        <v>39417</v>
      </c>
      <c r="AJ2" s="13">
        <v>39448</v>
      </c>
      <c r="AK2" s="13">
        <v>39479</v>
      </c>
      <c r="AL2" s="13">
        <v>39508</v>
      </c>
      <c r="AM2" s="13">
        <v>39539</v>
      </c>
      <c r="AN2" s="13">
        <v>39569</v>
      </c>
      <c r="AO2" s="13">
        <v>39600</v>
      </c>
      <c r="AP2" s="13">
        <v>39630</v>
      </c>
      <c r="AQ2" s="13">
        <v>39661</v>
      </c>
      <c r="AR2" s="13">
        <v>39692</v>
      </c>
      <c r="AS2" s="13">
        <v>39722</v>
      </c>
      <c r="AT2" s="13">
        <v>39753</v>
      </c>
      <c r="AU2" s="13">
        <v>39783</v>
      </c>
      <c r="AV2" s="13">
        <v>39814</v>
      </c>
      <c r="AW2" s="13">
        <v>39845</v>
      </c>
      <c r="AX2" s="13">
        <v>39873</v>
      </c>
      <c r="AY2" s="13">
        <v>39904</v>
      </c>
      <c r="AZ2" s="13">
        <v>39934</v>
      </c>
      <c r="BA2" s="13">
        <v>39965</v>
      </c>
      <c r="BB2" s="13">
        <v>39995</v>
      </c>
      <c r="BC2" s="13">
        <v>40026</v>
      </c>
      <c r="BD2" s="13">
        <v>40057</v>
      </c>
      <c r="BE2" s="13">
        <v>40087</v>
      </c>
      <c r="BF2" s="13">
        <v>40118</v>
      </c>
      <c r="BG2" s="13">
        <v>40148</v>
      </c>
      <c r="BH2" s="13">
        <v>40179</v>
      </c>
      <c r="BI2" s="13">
        <v>40210</v>
      </c>
      <c r="BJ2" s="13">
        <v>40238</v>
      </c>
      <c r="BK2" s="13">
        <v>40269</v>
      </c>
      <c r="BL2" s="13">
        <v>40299</v>
      </c>
      <c r="BM2" s="13">
        <v>40330</v>
      </c>
      <c r="BN2" s="13">
        <v>40360</v>
      </c>
      <c r="BO2" s="13">
        <v>40391</v>
      </c>
      <c r="BP2" s="13">
        <v>40422</v>
      </c>
      <c r="BQ2" s="13">
        <v>40452</v>
      </c>
      <c r="BR2" s="13">
        <v>40483</v>
      </c>
      <c r="BS2" s="13">
        <v>40513</v>
      </c>
      <c r="BT2" s="13">
        <v>40544</v>
      </c>
      <c r="BU2" s="13">
        <v>40575</v>
      </c>
      <c r="BV2" s="13">
        <v>40603</v>
      </c>
      <c r="BW2" s="13">
        <v>40634</v>
      </c>
      <c r="BX2" s="13">
        <v>40664</v>
      </c>
      <c r="BY2" s="13">
        <v>40695</v>
      </c>
      <c r="BZ2" s="13">
        <v>40725</v>
      </c>
      <c r="CA2" s="13">
        <v>40756</v>
      </c>
      <c r="CB2" s="13">
        <v>40787</v>
      </c>
      <c r="CC2" s="13">
        <v>40817</v>
      </c>
      <c r="CD2" s="13">
        <v>40848</v>
      </c>
      <c r="CE2" s="13">
        <v>40878</v>
      </c>
      <c r="CF2" s="13">
        <v>40909</v>
      </c>
      <c r="CG2" s="13">
        <v>40940</v>
      </c>
      <c r="CH2" s="13">
        <v>40969</v>
      </c>
      <c r="CI2" s="13">
        <v>41000</v>
      </c>
      <c r="CJ2" s="13">
        <v>41030</v>
      </c>
      <c r="CK2" s="13">
        <v>41061</v>
      </c>
      <c r="CL2" s="13">
        <v>41091</v>
      </c>
      <c r="CM2" s="14">
        <v>41122</v>
      </c>
      <c r="CN2" s="14">
        <v>41153</v>
      </c>
      <c r="CO2" s="14">
        <v>41183</v>
      </c>
      <c r="CP2" s="14">
        <v>41214</v>
      </c>
      <c r="CQ2" s="14">
        <v>41244</v>
      </c>
      <c r="CR2" s="14">
        <v>41275</v>
      </c>
      <c r="CS2" s="14">
        <v>41306</v>
      </c>
      <c r="CT2" s="14">
        <v>41334</v>
      </c>
      <c r="CU2" s="14">
        <v>41365</v>
      </c>
      <c r="CV2" s="14">
        <v>41395</v>
      </c>
      <c r="CW2" s="14">
        <v>41426</v>
      </c>
      <c r="CX2" s="14">
        <v>41456</v>
      </c>
      <c r="CY2" s="25" t="s">
        <v>136</v>
      </c>
      <c r="CZ2" s="25" t="s">
        <v>137</v>
      </c>
      <c r="DA2" s="25" t="s">
        <v>138</v>
      </c>
      <c r="DB2" s="25" t="s">
        <v>139</v>
      </c>
      <c r="DC2" s="25" t="s">
        <v>140</v>
      </c>
      <c r="DD2" s="25" t="s">
        <v>141</v>
      </c>
      <c r="DE2" s="25" t="s">
        <v>142</v>
      </c>
      <c r="DF2" s="25" t="s">
        <v>143</v>
      </c>
    </row>
    <row r="3" spans="2:110">
      <c r="B3" s="15" t="s">
        <v>17</v>
      </c>
      <c r="C3" s="132">
        <v>1873.4984075989066</v>
      </c>
      <c r="D3" s="132">
        <v>1626.2749687828091</v>
      </c>
      <c r="E3" s="132">
        <v>1450.8444969999998</v>
      </c>
      <c r="F3" s="132">
        <v>1556.2262654303884</v>
      </c>
      <c r="G3" s="132">
        <v>1520.5237920000002</v>
      </c>
      <c r="H3" s="132">
        <v>1579.7169589999994</v>
      </c>
      <c r="I3" s="132">
        <v>1888.3926509999997</v>
      </c>
      <c r="J3" s="132">
        <v>2079.3681290000013</v>
      </c>
      <c r="K3" s="132">
        <v>2395.5656005084197</v>
      </c>
      <c r="L3" s="132">
        <v>2294.3251549877687</v>
      </c>
      <c r="M3" s="132">
        <v>2084.4932516641406</v>
      </c>
      <c r="N3" s="132">
        <v>2447.8384165033226</v>
      </c>
      <c r="O3" s="132">
        <v>1964.806209065571</v>
      </c>
      <c r="P3" s="132">
        <v>1771.9320379608325</v>
      </c>
      <c r="Q3" s="132">
        <v>1443.7304415373255</v>
      </c>
      <c r="R3" s="132">
        <v>1511.9288514416833</v>
      </c>
      <c r="S3" s="132">
        <v>1495.0704773685097</v>
      </c>
      <c r="T3" s="132">
        <v>1671.7130066627469</v>
      </c>
      <c r="U3" s="132">
        <v>1908.5284304756249</v>
      </c>
      <c r="V3" s="132">
        <v>2203.3075063453571</v>
      </c>
      <c r="W3" s="132">
        <v>2392.683206025883</v>
      </c>
      <c r="X3" s="132">
        <v>2223.972608580867</v>
      </c>
      <c r="Y3" s="132">
        <v>2027.3259759623131</v>
      </c>
      <c r="Z3" s="132">
        <v>1958.6261215523493</v>
      </c>
      <c r="AA3" s="132">
        <v>1750.932189031236</v>
      </c>
      <c r="AB3" s="132">
        <v>1654.9374271212521</v>
      </c>
      <c r="AC3" s="132">
        <v>1478.5873391968282</v>
      </c>
      <c r="AD3" s="132">
        <v>1644.1338126968503</v>
      </c>
      <c r="AE3" s="132">
        <v>1557.0038863786222</v>
      </c>
      <c r="AF3" s="132">
        <v>1537.134986880355</v>
      </c>
      <c r="AG3" s="132">
        <v>1862.1027630000001</v>
      </c>
      <c r="AH3" s="132">
        <v>2240.5906459729636</v>
      </c>
      <c r="AI3" s="132">
        <v>2436.2260578802393</v>
      </c>
      <c r="AJ3" s="132">
        <v>2370.2182681451409</v>
      </c>
      <c r="AK3" s="132">
        <v>2062.1891108349896</v>
      </c>
      <c r="AL3" s="132">
        <v>2216.6088255119703</v>
      </c>
      <c r="AM3" s="132">
        <v>1741.4733274860332</v>
      </c>
      <c r="AN3" s="132">
        <v>1735.8394451498227</v>
      </c>
      <c r="AO3" s="132">
        <v>1432.3883094110458</v>
      </c>
      <c r="AP3" s="132">
        <v>1470.2736731352127</v>
      </c>
      <c r="AQ3" s="132">
        <v>1419.085282693927</v>
      </c>
      <c r="AR3" s="132">
        <v>1525.7669429687433</v>
      </c>
      <c r="AS3" s="132">
        <v>1827.1544991715593</v>
      </c>
      <c r="AT3" s="132">
        <v>2170.3050594162542</v>
      </c>
      <c r="AU3" s="132">
        <v>2395.2775335641572</v>
      </c>
      <c r="AV3" s="132">
        <v>2399.9598625751546</v>
      </c>
      <c r="AW3" s="132">
        <v>2256.4441639627626</v>
      </c>
      <c r="AX3" s="132">
        <v>2157.0515634861358</v>
      </c>
      <c r="AY3" s="132">
        <v>1856.5083715801045</v>
      </c>
      <c r="AZ3" s="132">
        <v>1578.5152998396204</v>
      </c>
      <c r="BA3" s="132">
        <v>1385.2817618007571</v>
      </c>
      <c r="BB3" s="132">
        <v>1399.9220044953904</v>
      </c>
      <c r="BC3" s="132">
        <v>1382.6953779850664</v>
      </c>
      <c r="BD3" s="132">
        <v>1614.0236116027913</v>
      </c>
      <c r="BE3" s="132">
        <v>1734.4647323989971</v>
      </c>
      <c r="BF3" s="132">
        <v>2128.1388909153552</v>
      </c>
      <c r="BG3" s="132">
        <v>2114.081131172703</v>
      </c>
      <c r="BH3" s="132">
        <v>2528.0108129483901</v>
      </c>
      <c r="BI3" s="132">
        <v>2347.8017318178804</v>
      </c>
      <c r="BJ3" s="132">
        <v>2248.520442617963</v>
      </c>
      <c r="BK3" s="132">
        <v>1537.7291516741107</v>
      </c>
      <c r="BL3" s="132">
        <v>1552.7742470291835</v>
      </c>
      <c r="BM3" s="132">
        <v>1353.3908622398208</v>
      </c>
      <c r="BN3" s="132">
        <v>1459.6736823241952</v>
      </c>
      <c r="BO3" s="132">
        <v>1366.065194496086</v>
      </c>
      <c r="BP3" s="132">
        <v>1536.5540075682218</v>
      </c>
      <c r="BQ3" s="132">
        <v>1873.9499487952048</v>
      </c>
      <c r="BR3" s="132">
        <v>2053.2214804875198</v>
      </c>
      <c r="BS3" s="132">
        <v>2305.190697</v>
      </c>
      <c r="BT3" s="132">
        <v>2355.4100308174943</v>
      </c>
      <c r="BU3" s="132">
        <v>2177.2670481534501</v>
      </c>
      <c r="BV3" s="132">
        <v>1964.4484761853093</v>
      </c>
      <c r="BW3" s="132">
        <v>1651.2089878404377</v>
      </c>
      <c r="BX3" s="132">
        <v>1489.8727983073052</v>
      </c>
      <c r="BY3" s="132">
        <v>1314.9749014689883</v>
      </c>
      <c r="BZ3" s="132">
        <v>1431.4831414407588</v>
      </c>
      <c r="CA3" s="132">
        <v>1466.3869732697021</v>
      </c>
      <c r="CB3" s="132">
        <v>1546.6249208576903</v>
      </c>
      <c r="CC3" s="132">
        <v>1715.6999634448578</v>
      </c>
      <c r="CD3" s="132">
        <v>1986.5090353777152</v>
      </c>
      <c r="CE3" s="132">
        <v>2128.7397417296584</v>
      </c>
      <c r="CF3" s="132">
        <v>2135.0255278575091</v>
      </c>
      <c r="CG3" s="132">
        <v>1868.5857052703407</v>
      </c>
      <c r="CH3" s="132">
        <v>2038.6989934032326</v>
      </c>
      <c r="CI3" s="132">
        <v>1711.7961311806137</v>
      </c>
      <c r="CJ3" s="132">
        <v>1575.9272486493294</v>
      </c>
      <c r="CK3" s="132">
        <v>1341.4218031964215</v>
      </c>
      <c r="CL3" s="132">
        <v>1414.2726790145</v>
      </c>
      <c r="CM3" s="132"/>
      <c r="CN3" s="132"/>
      <c r="CO3" s="132"/>
      <c r="CP3" s="132"/>
      <c r="CQ3" s="132"/>
      <c r="CR3" s="132"/>
      <c r="CS3" s="132"/>
      <c r="CT3" s="132"/>
      <c r="CU3" s="132"/>
      <c r="CV3" s="132"/>
      <c r="CW3" s="132"/>
      <c r="CX3" s="132"/>
      <c r="CY3" s="151">
        <f>SUM(C3:N3)</f>
        <v>22797.068093475758</v>
      </c>
      <c r="CZ3" s="151">
        <f>SUM(O3:Z3)</f>
        <v>22573.624872979064</v>
      </c>
      <c r="DA3" s="151">
        <f>SUM(AA3:AL3)</f>
        <v>22810.665312650446</v>
      </c>
      <c r="DB3" s="151">
        <f>SUM(AM3:AX3)</f>
        <v>22531.019663020808</v>
      </c>
      <c r="DC3" s="151">
        <f>SUM(AY3:BJ3)</f>
        <v>22317.964169175018</v>
      </c>
      <c r="DD3" s="151">
        <f>SUM(BK3:BV3)</f>
        <v>21535.674826770599</v>
      </c>
      <c r="DE3" s="151">
        <f>SUM(BW3:CH3)</f>
        <v>20773.810690268194</v>
      </c>
      <c r="DF3" s="151">
        <f>SUM(CI3:CT3)</f>
        <v>6043.4178620408647</v>
      </c>
    </row>
    <row r="4" spans="2:110">
      <c r="B4" s="15" t="s">
        <v>18</v>
      </c>
      <c r="C4" s="132">
        <v>1880.6933275989065</v>
      </c>
      <c r="D4" s="132">
        <v>1633.7769617828092</v>
      </c>
      <c r="E4" s="132">
        <v>1453.0523679999999</v>
      </c>
      <c r="F4" s="132">
        <v>1561.0456714303884</v>
      </c>
      <c r="G4" s="132">
        <v>1530.4593530000002</v>
      </c>
      <c r="H4" s="132">
        <v>1593.2890249999994</v>
      </c>
      <c r="I4" s="132">
        <v>1900.5395029999997</v>
      </c>
      <c r="J4" s="132">
        <v>2091.8615280000013</v>
      </c>
      <c r="K4" s="132">
        <v>2410.7103505084197</v>
      </c>
      <c r="L4" s="132">
        <v>2288.3545719877688</v>
      </c>
      <c r="M4" s="132">
        <v>2070.2654016641404</v>
      </c>
      <c r="N4" s="132">
        <v>2425.9947045033227</v>
      </c>
      <c r="O4" s="132">
        <v>1948.660804065571</v>
      </c>
      <c r="P4" s="132">
        <v>1760.3055549608325</v>
      </c>
      <c r="Q4" s="132">
        <v>1437.9670815373256</v>
      </c>
      <c r="R4" s="132">
        <v>1512.0757264416832</v>
      </c>
      <c r="S4" s="132">
        <v>1505.7194053685098</v>
      </c>
      <c r="T4" s="132">
        <v>1682.486259662747</v>
      </c>
      <c r="U4" s="132">
        <v>1913.0537784756248</v>
      </c>
      <c r="V4" s="132">
        <v>2207.2570323453569</v>
      </c>
      <c r="W4" s="132">
        <v>2389.0907890258832</v>
      </c>
      <c r="X4" s="132">
        <v>2211.8746475808671</v>
      </c>
      <c r="Y4" s="132">
        <v>2014.0312429623132</v>
      </c>
      <c r="Z4" s="132">
        <v>1941.0690175523494</v>
      </c>
      <c r="AA4" s="132">
        <v>1741.3124630312361</v>
      </c>
      <c r="AB4" s="132">
        <v>1651.3336961212522</v>
      </c>
      <c r="AC4" s="132">
        <v>1472.0572241968282</v>
      </c>
      <c r="AD4" s="132">
        <v>1642.4915596968503</v>
      </c>
      <c r="AE4" s="132">
        <v>1564.0093963786221</v>
      </c>
      <c r="AF4" s="132">
        <v>1548.3423618803549</v>
      </c>
      <c r="AG4" s="132">
        <v>1879.6785010000001</v>
      </c>
      <c r="AH4" s="132">
        <v>2252.6080089729635</v>
      </c>
      <c r="AI4" s="132">
        <v>2447.8941358802394</v>
      </c>
      <c r="AJ4" s="132">
        <v>2377.9073301451408</v>
      </c>
      <c r="AK4" s="132">
        <v>2059.2939908349895</v>
      </c>
      <c r="AL4" s="132">
        <v>2206.6279605119703</v>
      </c>
      <c r="AM4" s="132">
        <v>1733.2422504860333</v>
      </c>
      <c r="AN4" s="132">
        <v>1727.2866821498228</v>
      </c>
      <c r="AO4" s="132">
        <v>1421.2845874110458</v>
      </c>
      <c r="AP4" s="132">
        <v>1469.0846411352127</v>
      </c>
      <c r="AQ4" s="132">
        <v>1427.720270693927</v>
      </c>
      <c r="AR4" s="132">
        <v>1540.5174899687433</v>
      </c>
      <c r="AS4" s="132">
        <v>1843.3336401715594</v>
      </c>
      <c r="AT4" s="132">
        <v>2182.907157416254</v>
      </c>
      <c r="AU4" s="132">
        <v>2401.8666475641571</v>
      </c>
      <c r="AV4" s="132">
        <v>2403.5227545751545</v>
      </c>
      <c r="AW4" s="132">
        <v>2238.9455689627625</v>
      </c>
      <c r="AX4" s="132">
        <v>2123.1003394861359</v>
      </c>
      <c r="AY4" s="132">
        <v>1825.5566985801045</v>
      </c>
      <c r="AZ4" s="132">
        <v>1550.3837348396205</v>
      </c>
      <c r="BA4" s="132">
        <v>1376.548564800757</v>
      </c>
      <c r="BB4" s="132">
        <v>1394.8729814953904</v>
      </c>
      <c r="BC4" s="132">
        <v>1383.5589349850663</v>
      </c>
      <c r="BD4" s="132">
        <v>1621.9194096027913</v>
      </c>
      <c r="BE4" s="132">
        <v>1745.473789398997</v>
      </c>
      <c r="BF4" s="132">
        <v>2137.000763915355</v>
      </c>
      <c r="BG4" s="132">
        <v>2123.8261541727029</v>
      </c>
      <c r="BH4" s="132">
        <v>2521.03689494839</v>
      </c>
      <c r="BI4" s="132">
        <v>2334.8110358178806</v>
      </c>
      <c r="BJ4" s="132">
        <v>2226.403472617963</v>
      </c>
      <c r="BK4" s="132">
        <v>1520.9770406741106</v>
      </c>
      <c r="BL4" s="132">
        <v>1540.6358080291834</v>
      </c>
      <c r="BM4" s="132">
        <v>1346.8608032398208</v>
      </c>
      <c r="BN4" s="132">
        <v>1452.2348543241951</v>
      </c>
      <c r="BO4" s="132">
        <v>1369.041611496086</v>
      </c>
      <c r="BP4" s="132">
        <v>1546.7457905682218</v>
      </c>
      <c r="BQ4" s="132">
        <v>1888.2256987952048</v>
      </c>
      <c r="BR4" s="132">
        <v>2064.2796894875196</v>
      </c>
      <c r="BS4" s="132">
        <v>2315.4747139999999</v>
      </c>
      <c r="BT4" s="132">
        <v>2360.8688698174942</v>
      </c>
      <c r="BU4" s="132">
        <v>2169.0562201534499</v>
      </c>
      <c r="BV4" s="132">
        <v>1953.3644061853092</v>
      </c>
      <c r="BW4" s="132">
        <v>1638.7276918404377</v>
      </c>
      <c r="BX4" s="132">
        <v>1485.4845143073051</v>
      </c>
      <c r="BY4" s="132">
        <v>1306.3970144689883</v>
      </c>
      <c r="BZ4" s="132">
        <v>1431.2389674407589</v>
      </c>
      <c r="CA4" s="132">
        <v>1469.6706562697022</v>
      </c>
      <c r="CB4" s="132">
        <v>1550.1031138576902</v>
      </c>
      <c r="CC4" s="132">
        <v>1724.6580084448578</v>
      </c>
      <c r="CD4" s="132">
        <v>1991.1282773777152</v>
      </c>
      <c r="CE4" s="132">
        <v>2133.4494227296582</v>
      </c>
      <c r="CF4" s="132">
        <v>2133.3195378575092</v>
      </c>
      <c r="CG4" s="132">
        <v>1866.5204042703406</v>
      </c>
      <c r="CH4" s="132">
        <v>2024.6096474032327</v>
      </c>
      <c r="CI4" s="132">
        <v>1696.6864071806137</v>
      </c>
      <c r="CJ4" s="132">
        <v>1559.1910936493293</v>
      </c>
      <c r="CK4" s="132">
        <v>1332.4867301964214</v>
      </c>
      <c r="CL4" s="132">
        <v>1419.5195730145001</v>
      </c>
      <c r="CM4" s="132"/>
      <c r="CN4" s="132"/>
      <c r="CO4" s="132"/>
      <c r="CP4" s="132"/>
      <c r="CQ4" s="132"/>
      <c r="CR4" s="132"/>
      <c r="CS4" s="132"/>
      <c r="CT4" s="132"/>
      <c r="CU4" s="132"/>
      <c r="CV4" s="132"/>
      <c r="CW4" s="132"/>
      <c r="CX4" s="132"/>
      <c r="CY4" s="151">
        <f>SUM(C4:N4)</f>
        <v>22840.042766475755</v>
      </c>
      <c r="CZ4" s="151">
        <f t="shared" ref="CZ4:CZ9" si="0">SUM(O4:Z4)</f>
        <v>22523.591339979059</v>
      </c>
      <c r="DA4" s="151">
        <f t="shared" ref="DA4:DA9" si="1">SUM(AA4:AL4)</f>
        <v>22843.556628650451</v>
      </c>
      <c r="DB4" s="151">
        <f>SUM(AM4:AX4)</f>
        <v>22512.812030020807</v>
      </c>
      <c r="DC4" s="151">
        <f>SUM(AY4:BJ4)</f>
        <v>22241.392435175021</v>
      </c>
      <c r="DD4" s="151">
        <f t="shared" ref="DD4:DD9" si="2">SUM(BK4:BV4)</f>
        <v>21527.765506770593</v>
      </c>
      <c r="DE4" s="151">
        <f t="shared" ref="DE4:DE9" si="3">SUM(BW4:CH4)</f>
        <v>20755.307256268195</v>
      </c>
      <c r="DF4" s="151">
        <f t="shared" ref="DF4:DF9" si="4">SUM(CI4:CT4)</f>
        <v>6007.8838040408646</v>
      </c>
    </row>
    <row r="5" spans="2:110">
      <c r="B5" s="15" t="s">
        <v>19</v>
      </c>
      <c r="C5" s="132">
        <v>1888.4304955989066</v>
      </c>
      <c r="D5" s="132">
        <v>1651.0703567828091</v>
      </c>
      <c r="E5" s="132">
        <v>1461.9233809999998</v>
      </c>
      <c r="F5" s="132">
        <v>1556.7702004303885</v>
      </c>
      <c r="G5" s="132">
        <v>1530.6804640000003</v>
      </c>
      <c r="H5" s="132">
        <v>1607.1582209999995</v>
      </c>
      <c r="I5" s="132">
        <v>1919.4863519999997</v>
      </c>
      <c r="J5" s="132">
        <v>2108.4700620000012</v>
      </c>
      <c r="K5" s="132">
        <v>2435.7197795084198</v>
      </c>
      <c r="L5" s="132">
        <v>2306.8421439877688</v>
      </c>
      <c r="M5" s="132">
        <v>2067.9208746641402</v>
      </c>
      <c r="N5" s="132">
        <v>2401.8274915033226</v>
      </c>
      <c r="O5" s="132">
        <v>1907.984668065571</v>
      </c>
      <c r="P5" s="132">
        <v>1719.8236259608325</v>
      </c>
      <c r="Q5" s="132">
        <v>1412.1999675373256</v>
      </c>
      <c r="R5" s="132">
        <v>1494.8341944416832</v>
      </c>
      <c r="S5" s="132">
        <v>1501.7175673685099</v>
      </c>
      <c r="T5" s="132">
        <v>1694.5032316627469</v>
      </c>
      <c r="U5" s="132">
        <v>1926.2102704756248</v>
      </c>
      <c r="V5" s="132">
        <v>2217.1316623453567</v>
      </c>
      <c r="W5" s="132">
        <v>2394.5741880258834</v>
      </c>
      <c r="X5" s="132">
        <v>2208.517945580867</v>
      </c>
      <c r="Y5" s="132">
        <v>2001.0690559623131</v>
      </c>
      <c r="Z5" s="132">
        <v>1915.8025565523494</v>
      </c>
      <c r="AA5" s="132">
        <v>1715.4950350312361</v>
      </c>
      <c r="AB5" s="132">
        <v>1636.0189691212522</v>
      </c>
      <c r="AC5" s="132">
        <v>1465.1546351968282</v>
      </c>
      <c r="AD5" s="132">
        <v>1630.6731646968503</v>
      </c>
      <c r="AE5" s="132">
        <v>1557.7628023786222</v>
      </c>
      <c r="AF5" s="132">
        <v>1554.2325608803549</v>
      </c>
      <c r="AG5" s="132">
        <v>1902.8756990000002</v>
      </c>
      <c r="AH5" s="132">
        <v>2281.0828419729637</v>
      </c>
      <c r="AI5" s="132">
        <v>2473.2974498802396</v>
      </c>
      <c r="AJ5" s="132">
        <v>2396.1540401451407</v>
      </c>
      <c r="AK5" s="132">
        <v>2067.4659428349896</v>
      </c>
      <c r="AL5" s="132">
        <v>2200.2229825119703</v>
      </c>
      <c r="AM5" s="132">
        <v>1712.7271144860333</v>
      </c>
      <c r="AN5" s="132">
        <v>1703.3750001498229</v>
      </c>
      <c r="AO5" s="132">
        <v>1399.0939334110458</v>
      </c>
      <c r="AP5" s="132">
        <v>1447.0267261352126</v>
      </c>
      <c r="AQ5" s="132">
        <v>1417.2823176939269</v>
      </c>
      <c r="AR5" s="132">
        <v>1552.0907809687433</v>
      </c>
      <c r="AS5" s="132">
        <v>1867.7891891715594</v>
      </c>
      <c r="AT5" s="132">
        <v>2205.7726664162542</v>
      </c>
      <c r="AU5" s="132">
        <v>2421.6627235641572</v>
      </c>
      <c r="AV5" s="132">
        <v>2412.1654955751546</v>
      </c>
      <c r="AW5" s="132">
        <v>2232.5064149627624</v>
      </c>
      <c r="AX5" s="132">
        <v>2098.3403704861357</v>
      </c>
      <c r="AY5" s="132">
        <v>1771.0520035801044</v>
      </c>
      <c r="AZ5" s="132">
        <v>1482.1687718396206</v>
      </c>
      <c r="BA5" s="132">
        <v>1322.268328800757</v>
      </c>
      <c r="BB5" s="132">
        <v>1366.2455494953904</v>
      </c>
      <c r="BC5" s="132">
        <v>1368.3281759850663</v>
      </c>
      <c r="BD5" s="132">
        <v>1620.4363536027913</v>
      </c>
      <c r="BE5" s="132">
        <v>1757.8504063989969</v>
      </c>
      <c r="BF5" s="132">
        <v>2151.9032289153552</v>
      </c>
      <c r="BG5" s="132">
        <v>2143.946344172703</v>
      </c>
      <c r="BH5" s="132">
        <v>2532.36660094839</v>
      </c>
      <c r="BI5" s="132">
        <v>2326.5060008178807</v>
      </c>
      <c r="BJ5" s="132">
        <v>2203.9066096179631</v>
      </c>
      <c r="BK5" s="132">
        <v>1490.4515856741107</v>
      </c>
      <c r="BL5" s="132">
        <v>1503.8554870291835</v>
      </c>
      <c r="BM5" s="132">
        <v>1314.5915472398208</v>
      </c>
      <c r="BN5" s="132">
        <v>1425.230832324195</v>
      </c>
      <c r="BO5" s="132">
        <v>1349.2814734960859</v>
      </c>
      <c r="BP5" s="132">
        <v>1546.5876555682219</v>
      </c>
      <c r="BQ5" s="132">
        <v>1903.8862497952048</v>
      </c>
      <c r="BR5" s="132">
        <v>2085.7812984875195</v>
      </c>
      <c r="BS5" s="132">
        <v>2336.6446969999997</v>
      </c>
      <c r="BT5" s="132">
        <v>2376.237633817494</v>
      </c>
      <c r="BU5" s="132">
        <v>2175.3677731534499</v>
      </c>
      <c r="BV5" s="132">
        <v>1946.4578211853093</v>
      </c>
      <c r="BW5" s="132">
        <v>1610.5640068404377</v>
      </c>
      <c r="BX5" s="132">
        <v>1461.0142613073051</v>
      </c>
      <c r="BY5" s="132">
        <v>1286.4639444689883</v>
      </c>
      <c r="BZ5" s="132">
        <v>1408.7137774407588</v>
      </c>
      <c r="CA5" s="132">
        <v>1450.2643722697023</v>
      </c>
      <c r="CB5" s="132">
        <v>1546.5756888576902</v>
      </c>
      <c r="CC5" s="132">
        <v>1730.0247414448579</v>
      </c>
      <c r="CD5" s="132">
        <v>1999.1680723777151</v>
      </c>
      <c r="CE5" s="132">
        <v>2141.6322267296582</v>
      </c>
      <c r="CF5" s="132">
        <v>2138.1469848575093</v>
      </c>
      <c r="CG5" s="132">
        <v>1869.3483282703405</v>
      </c>
      <c r="CH5" s="132">
        <v>2013.9332944032326</v>
      </c>
      <c r="CI5" s="132">
        <v>1676.5777951806137</v>
      </c>
      <c r="CJ5" s="132">
        <v>1534.8489996493292</v>
      </c>
      <c r="CK5" s="132">
        <v>1302.0723181964213</v>
      </c>
      <c r="CL5" s="132">
        <v>1394.2756970145001</v>
      </c>
      <c r="CM5" s="132"/>
      <c r="CN5" s="132"/>
      <c r="CO5" s="132"/>
      <c r="CP5" s="132"/>
      <c r="CQ5" s="132"/>
      <c r="CR5" s="132"/>
      <c r="CS5" s="132"/>
      <c r="CT5" s="132"/>
      <c r="CU5" s="132"/>
      <c r="CV5" s="132"/>
      <c r="CW5" s="132"/>
      <c r="CX5" s="132"/>
      <c r="CY5" s="151">
        <f t="shared" ref="CY5:CY9" si="5">SUM(C5:N5)</f>
        <v>22936.299822475758</v>
      </c>
      <c r="CZ5" s="151">
        <f t="shared" si="0"/>
        <v>22394.368933979065</v>
      </c>
      <c r="DA5" s="151">
        <f t="shared" si="1"/>
        <v>22880.436123650448</v>
      </c>
      <c r="DB5" s="151">
        <f t="shared" ref="DB5:DB9" si="6">SUM(AM5:AX5)</f>
        <v>22469.832733020812</v>
      </c>
      <c r="DC5" s="151">
        <f t="shared" ref="DC5:DC9" si="7">SUM(AY5:BJ5)</f>
        <v>22046.978374175018</v>
      </c>
      <c r="DD5" s="151">
        <f t="shared" si="2"/>
        <v>21454.374054770597</v>
      </c>
      <c r="DE5" s="151">
        <f t="shared" si="3"/>
        <v>20655.849699268198</v>
      </c>
      <c r="DF5" s="151">
        <f t="shared" si="4"/>
        <v>5907.7748100408644</v>
      </c>
    </row>
    <row r="6" spans="2:110">
      <c r="B6" s="15" t="s">
        <v>20</v>
      </c>
      <c r="C6" s="132">
        <v>1885.5705565989067</v>
      </c>
      <c r="D6" s="132">
        <v>1658.768103782809</v>
      </c>
      <c r="E6" s="132">
        <v>1471.9797919999999</v>
      </c>
      <c r="F6" s="132">
        <v>1559.8389014303884</v>
      </c>
      <c r="G6" s="132">
        <v>1520.5252630000002</v>
      </c>
      <c r="H6" s="132">
        <v>1599.3563489999995</v>
      </c>
      <c r="I6" s="132">
        <v>1913.7467549999997</v>
      </c>
      <c r="J6" s="132">
        <v>2108.1641280000013</v>
      </c>
      <c r="K6" s="132">
        <v>2447.2242185084197</v>
      </c>
      <c r="L6" s="132">
        <v>2316.415258987769</v>
      </c>
      <c r="M6" s="132">
        <v>2076.6321496641403</v>
      </c>
      <c r="N6" s="132">
        <v>2401.2981935033226</v>
      </c>
      <c r="O6" s="132">
        <v>1901.225065065571</v>
      </c>
      <c r="P6" s="132">
        <v>1711.9700659608325</v>
      </c>
      <c r="Q6" s="132">
        <v>1400.2201675373256</v>
      </c>
      <c r="R6" s="132">
        <v>1477.6625134416831</v>
      </c>
      <c r="S6" s="132">
        <v>1483.6094933685099</v>
      </c>
      <c r="T6" s="132">
        <v>1680.7666376627469</v>
      </c>
      <c r="U6" s="132">
        <v>1916.1630394756248</v>
      </c>
      <c r="V6" s="132">
        <v>2215.0267043453568</v>
      </c>
      <c r="W6" s="132">
        <v>2395.3568450258836</v>
      </c>
      <c r="X6" s="132">
        <v>2210.3310295808669</v>
      </c>
      <c r="Y6" s="132">
        <v>2001.094839962313</v>
      </c>
      <c r="Z6" s="132">
        <v>1912.6432485523494</v>
      </c>
      <c r="AA6" s="132">
        <v>1709.830257031236</v>
      </c>
      <c r="AB6" s="132">
        <v>1630.4125941212521</v>
      </c>
      <c r="AC6" s="132">
        <v>1458.5578781968281</v>
      </c>
      <c r="AD6" s="132">
        <v>1622.8523036968504</v>
      </c>
      <c r="AE6" s="132">
        <v>1551.1279153786222</v>
      </c>
      <c r="AF6" s="132">
        <v>1550.1316028803549</v>
      </c>
      <c r="AG6" s="132">
        <v>1905.2525180000002</v>
      </c>
      <c r="AH6" s="132">
        <v>2283.5807159729638</v>
      </c>
      <c r="AI6" s="132">
        <v>2477.1200358802394</v>
      </c>
      <c r="AJ6" s="132">
        <v>2402.5621651451406</v>
      </c>
      <c r="AK6" s="132">
        <v>2071.1375908349896</v>
      </c>
      <c r="AL6" s="132">
        <v>2202.9380725119704</v>
      </c>
      <c r="AM6" s="132">
        <v>1711.4661004860334</v>
      </c>
      <c r="AN6" s="132">
        <v>1697.9027031498229</v>
      </c>
      <c r="AO6" s="132">
        <v>1391.5081144110459</v>
      </c>
      <c r="AP6" s="132">
        <v>1433.7018651352125</v>
      </c>
      <c r="AQ6" s="132">
        <v>1405.769307693927</v>
      </c>
      <c r="AR6" s="132">
        <v>1547.5232229687433</v>
      </c>
      <c r="AS6" s="132">
        <v>1869.1890941715594</v>
      </c>
      <c r="AT6" s="132">
        <v>2212.0015554162542</v>
      </c>
      <c r="AU6" s="132">
        <v>2428.5655835641574</v>
      </c>
      <c r="AV6" s="132">
        <v>2416.4256915751548</v>
      </c>
      <c r="AW6" s="132">
        <v>2235.4788609627626</v>
      </c>
      <c r="AX6" s="132">
        <v>2099.6856824861356</v>
      </c>
      <c r="AY6" s="132">
        <v>1769.7006415801043</v>
      </c>
      <c r="AZ6" s="132">
        <v>1470.4669558396206</v>
      </c>
      <c r="BA6" s="132">
        <v>1301.866187800757</v>
      </c>
      <c r="BB6" s="132">
        <v>1332.1344244953905</v>
      </c>
      <c r="BC6" s="132">
        <v>1337.1410809850663</v>
      </c>
      <c r="BD6" s="132">
        <v>1596.3367036027912</v>
      </c>
      <c r="BE6" s="132">
        <v>1735.047841398997</v>
      </c>
      <c r="BF6" s="132">
        <v>2138.5617119153553</v>
      </c>
      <c r="BG6" s="132">
        <v>2137.8102981727029</v>
      </c>
      <c r="BH6" s="132">
        <v>2530.4706389483899</v>
      </c>
      <c r="BI6" s="132">
        <v>2325.8543818178805</v>
      </c>
      <c r="BJ6" s="132">
        <v>2197.4343086179633</v>
      </c>
      <c r="BK6" s="132">
        <v>1476.9789696741107</v>
      </c>
      <c r="BL6" s="132">
        <v>1494.0174130291834</v>
      </c>
      <c r="BM6" s="132">
        <v>1302.4594742398208</v>
      </c>
      <c r="BN6" s="132">
        <v>1396.840391324195</v>
      </c>
      <c r="BO6" s="132">
        <v>1316.0226384960858</v>
      </c>
      <c r="BP6" s="132">
        <v>1517.3013055682218</v>
      </c>
      <c r="BQ6" s="132">
        <v>1883.5767567952048</v>
      </c>
      <c r="BR6" s="132">
        <v>2082.4423124875193</v>
      </c>
      <c r="BS6" s="132">
        <v>2340.7539939999997</v>
      </c>
      <c r="BT6" s="132">
        <v>2384.3855088174942</v>
      </c>
      <c r="BU6" s="132">
        <v>2179.7537931534498</v>
      </c>
      <c r="BV6" s="132">
        <v>1946.6356641853092</v>
      </c>
      <c r="BW6" s="132">
        <v>1607.5443608404378</v>
      </c>
      <c r="BX6" s="132">
        <v>1454.3662693073052</v>
      </c>
      <c r="BY6" s="132">
        <v>1274.0136954689883</v>
      </c>
      <c r="BZ6" s="132">
        <v>1391.4642754407589</v>
      </c>
      <c r="CA6" s="132">
        <v>1430.1123222697024</v>
      </c>
      <c r="CB6" s="132">
        <v>1524.9262488576903</v>
      </c>
      <c r="CC6" s="132">
        <v>1719.661789444858</v>
      </c>
      <c r="CD6" s="132">
        <v>1992.330805377715</v>
      </c>
      <c r="CE6" s="132">
        <v>2139.1139797296582</v>
      </c>
      <c r="CF6" s="132">
        <v>2135.6563678575094</v>
      </c>
      <c r="CG6" s="132">
        <v>1865.2683632703406</v>
      </c>
      <c r="CH6" s="132">
        <v>2012.8621754032326</v>
      </c>
      <c r="CI6" s="132">
        <v>1671.6588411806138</v>
      </c>
      <c r="CJ6" s="132">
        <v>1527.5189786493293</v>
      </c>
      <c r="CK6" s="132">
        <v>1287.0622901964214</v>
      </c>
      <c r="CL6" s="132">
        <v>1375.3095660145002</v>
      </c>
      <c r="CM6" s="132"/>
      <c r="CN6" s="132"/>
      <c r="CO6" s="132"/>
      <c r="CP6" s="132"/>
      <c r="CQ6" s="132"/>
      <c r="CR6" s="132"/>
      <c r="CS6" s="132"/>
      <c r="CT6" s="132"/>
      <c r="CU6" s="132"/>
      <c r="CV6" s="132"/>
      <c r="CW6" s="132"/>
      <c r="CX6" s="132"/>
      <c r="CY6" s="151">
        <f t="shared" si="5"/>
        <v>22959.519669475758</v>
      </c>
      <c r="CZ6" s="151">
        <f t="shared" si="0"/>
        <v>22306.069649979065</v>
      </c>
      <c r="DA6" s="151">
        <f t="shared" si="1"/>
        <v>22865.503649650451</v>
      </c>
      <c r="DB6" s="151">
        <f t="shared" si="6"/>
        <v>22449.217782020809</v>
      </c>
      <c r="DC6" s="151">
        <f t="shared" si="7"/>
        <v>21872.825175175021</v>
      </c>
      <c r="DD6" s="151">
        <f t="shared" si="2"/>
        <v>21321.168221770593</v>
      </c>
      <c r="DE6" s="151">
        <f t="shared" si="3"/>
        <v>20547.320653268198</v>
      </c>
      <c r="DF6" s="151">
        <f t="shared" si="4"/>
        <v>5861.5496760408641</v>
      </c>
    </row>
    <row r="7" spans="2:110">
      <c r="B7" s="15" t="s">
        <v>21</v>
      </c>
      <c r="C7" s="132">
        <v>1889.1169825989068</v>
      </c>
      <c r="D7" s="132">
        <v>1668.1971777828089</v>
      </c>
      <c r="E7" s="132">
        <v>1478.9669049999998</v>
      </c>
      <c r="F7" s="132">
        <v>1565.1367464303885</v>
      </c>
      <c r="G7" s="132">
        <v>1534.1857220000002</v>
      </c>
      <c r="H7" s="132">
        <v>1615.4171029999995</v>
      </c>
      <c r="I7" s="132">
        <v>1927.0675619999997</v>
      </c>
      <c r="J7" s="132">
        <v>2115.4889670000011</v>
      </c>
      <c r="K7" s="132">
        <v>2458.5183015084194</v>
      </c>
      <c r="L7" s="132">
        <v>2330.2878309877692</v>
      </c>
      <c r="M7" s="132">
        <v>2089.7949576641404</v>
      </c>
      <c r="N7" s="132">
        <v>2414.3852825033227</v>
      </c>
      <c r="O7" s="132">
        <v>1911.063806065571</v>
      </c>
      <c r="P7" s="132">
        <v>1724.0143019608324</v>
      </c>
      <c r="Q7" s="132">
        <v>1404.5600685373256</v>
      </c>
      <c r="R7" s="132">
        <v>1475.8082644416831</v>
      </c>
      <c r="S7" s="132">
        <v>1482.6745463685099</v>
      </c>
      <c r="T7" s="132">
        <v>1678.7070686627469</v>
      </c>
      <c r="U7" s="132">
        <v>1914.4302254756249</v>
      </c>
      <c r="V7" s="132">
        <v>2215.2923233453566</v>
      </c>
      <c r="W7" s="132">
        <v>2395.3243010258834</v>
      </c>
      <c r="X7" s="132">
        <v>2209.6389745808669</v>
      </c>
      <c r="Y7" s="132">
        <v>2000.249534962313</v>
      </c>
      <c r="Z7" s="132">
        <v>1911.6592975523495</v>
      </c>
      <c r="AA7" s="132">
        <v>1710.7292610312361</v>
      </c>
      <c r="AB7" s="132">
        <v>1632.9304631212522</v>
      </c>
      <c r="AC7" s="132">
        <v>1460.8066831968281</v>
      </c>
      <c r="AD7" s="132">
        <v>1626.6839366968504</v>
      </c>
      <c r="AE7" s="132">
        <v>1554.8135043786222</v>
      </c>
      <c r="AF7" s="132">
        <v>1553.4470438803548</v>
      </c>
      <c r="AG7" s="132">
        <v>1910.8976910000001</v>
      </c>
      <c r="AH7" s="132">
        <v>2288.272264972964</v>
      </c>
      <c r="AI7" s="132">
        <v>2479.4085748802395</v>
      </c>
      <c r="AJ7" s="132">
        <v>2404.0826201451405</v>
      </c>
      <c r="AK7" s="132">
        <v>2071.8231898349895</v>
      </c>
      <c r="AL7" s="132">
        <v>2202.8905435119705</v>
      </c>
      <c r="AM7" s="132">
        <v>1711.2675964860334</v>
      </c>
      <c r="AN7" s="132">
        <v>1696.2999981498228</v>
      </c>
      <c r="AO7" s="132">
        <v>1388.5913034110458</v>
      </c>
      <c r="AP7" s="132">
        <v>1432.2295511352124</v>
      </c>
      <c r="AQ7" s="132">
        <v>1404.7672016939271</v>
      </c>
      <c r="AR7" s="132">
        <v>1549.9576579687432</v>
      </c>
      <c r="AS7" s="132">
        <v>1869.0234081715594</v>
      </c>
      <c r="AT7" s="132">
        <v>2210.3955224162542</v>
      </c>
      <c r="AU7" s="132">
        <v>2406.7255615641575</v>
      </c>
      <c r="AV7" s="132">
        <v>2386.968409575155</v>
      </c>
      <c r="AW7" s="132">
        <v>2204.1288599627628</v>
      </c>
      <c r="AX7" s="132">
        <v>2075.0849114861358</v>
      </c>
      <c r="AY7" s="132">
        <v>1758.3119805801043</v>
      </c>
      <c r="AZ7" s="132">
        <v>1448.9786788396207</v>
      </c>
      <c r="BA7" s="132">
        <v>1272.292190800757</v>
      </c>
      <c r="BB7" s="132">
        <v>1293.7253734953904</v>
      </c>
      <c r="BC7" s="132">
        <v>1291.9999789850663</v>
      </c>
      <c r="BD7" s="132">
        <v>1547.8922636027912</v>
      </c>
      <c r="BE7" s="132">
        <v>1686.356081398997</v>
      </c>
      <c r="BF7" s="132">
        <v>2094.9779559153553</v>
      </c>
      <c r="BG7" s="132">
        <v>2103.0289131727031</v>
      </c>
      <c r="BH7" s="132">
        <v>2493.4429269483899</v>
      </c>
      <c r="BI7" s="132">
        <v>2292.5168788178803</v>
      </c>
      <c r="BJ7" s="132">
        <v>2153.4352176179632</v>
      </c>
      <c r="BK7" s="132">
        <v>1435.4336756741106</v>
      </c>
      <c r="BL7" s="132">
        <v>1464.1721190291835</v>
      </c>
      <c r="BM7" s="132">
        <v>1278.0046512398208</v>
      </c>
      <c r="BN7" s="132">
        <v>1373.927921324195</v>
      </c>
      <c r="BO7" s="132">
        <v>1298.9090024960858</v>
      </c>
      <c r="BP7" s="132">
        <v>1501.6412575682218</v>
      </c>
      <c r="BQ7" s="132">
        <v>1863.7446117952047</v>
      </c>
      <c r="BR7" s="132">
        <v>2064.5590804875192</v>
      </c>
      <c r="BS7" s="132">
        <v>2319.3866879999996</v>
      </c>
      <c r="BT7" s="132">
        <v>2360.3850388174942</v>
      </c>
      <c r="BU7" s="132">
        <v>2162.7525671534499</v>
      </c>
      <c r="BV7" s="132">
        <v>1929.5828031853093</v>
      </c>
      <c r="BW7" s="132">
        <v>1589.4775548404377</v>
      </c>
      <c r="BX7" s="132">
        <v>1437.7525533073051</v>
      </c>
      <c r="BY7" s="132">
        <v>1261.0180924689882</v>
      </c>
      <c r="BZ7" s="132">
        <v>1380.155427440759</v>
      </c>
      <c r="CA7" s="132">
        <v>1421.3043842697025</v>
      </c>
      <c r="CB7" s="132">
        <v>1517.9192588576902</v>
      </c>
      <c r="CC7" s="132">
        <v>1711.5898514448579</v>
      </c>
      <c r="CD7" s="132">
        <v>1984.661587377715</v>
      </c>
      <c r="CE7" s="132">
        <v>2129.692364729658</v>
      </c>
      <c r="CF7" s="132">
        <v>2126.7851398575094</v>
      </c>
      <c r="CG7" s="132">
        <v>1852.4858172703407</v>
      </c>
      <c r="CH7" s="132">
        <v>1999.0527904032326</v>
      </c>
      <c r="CI7" s="132">
        <v>1660.1064011806138</v>
      </c>
      <c r="CJ7" s="132">
        <v>1516.6902456493292</v>
      </c>
      <c r="CK7" s="132">
        <v>1278.2803801964214</v>
      </c>
      <c r="CL7" s="132">
        <v>1368.7823730145003</v>
      </c>
      <c r="CM7" s="132"/>
      <c r="CN7" s="132"/>
      <c r="CO7" s="132"/>
      <c r="CP7" s="132"/>
      <c r="CQ7" s="132"/>
      <c r="CR7" s="132"/>
      <c r="CS7" s="132"/>
      <c r="CT7" s="132"/>
      <c r="CU7" s="132"/>
      <c r="CV7" s="132"/>
      <c r="CW7" s="132"/>
      <c r="CX7" s="132"/>
      <c r="CY7" s="151">
        <f t="shared" si="5"/>
        <v>23086.563538475755</v>
      </c>
      <c r="CZ7" s="151">
        <f t="shared" si="0"/>
        <v>22323.422712979063</v>
      </c>
      <c r="DA7" s="151">
        <f t="shared" si="1"/>
        <v>22896.785776650449</v>
      </c>
      <c r="DB7" s="151">
        <f t="shared" si="6"/>
        <v>22335.439982020805</v>
      </c>
      <c r="DC7" s="151">
        <f t="shared" si="7"/>
        <v>21436.958440175018</v>
      </c>
      <c r="DD7" s="151">
        <f t="shared" si="2"/>
        <v>21052.499416770595</v>
      </c>
      <c r="DE7" s="151">
        <f t="shared" si="3"/>
        <v>20411.894822268197</v>
      </c>
      <c r="DF7" s="151">
        <f t="shared" si="4"/>
        <v>5823.8594000408639</v>
      </c>
    </row>
    <row r="8" spans="2:110">
      <c r="B8" s="15" t="s">
        <v>22</v>
      </c>
      <c r="C8" s="132">
        <v>1879.4737085989068</v>
      </c>
      <c r="D8" s="132">
        <v>1650.968554782809</v>
      </c>
      <c r="E8" s="132">
        <v>1467.4350709999999</v>
      </c>
      <c r="F8" s="132">
        <v>1558.3858754303885</v>
      </c>
      <c r="G8" s="132">
        <v>1526.3989750000001</v>
      </c>
      <c r="H8" s="132">
        <v>1607.1940209999996</v>
      </c>
      <c r="I8" s="132">
        <v>1915.8771339999996</v>
      </c>
      <c r="J8" s="132">
        <v>2103.4590480000011</v>
      </c>
      <c r="K8" s="132">
        <v>2446.6493685084192</v>
      </c>
      <c r="L8" s="132">
        <v>2316.7220559877692</v>
      </c>
      <c r="M8" s="132">
        <v>2072.2686326641406</v>
      </c>
      <c r="N8" s="132">
        <v>2398.1593285033227</v>
      </c>
      <c r="O8" s="132">
        <v>1915.7272540655711</v>
      </c>
      <c r="P8" s="132">
        <v>1736.1771779608325</v>
      </c>
      <c r="Q8" s="132">
        <v>1414.2316905373257</v>
      </c>
      <c r="R8" s="132">
        <v>1480.2993774416832</v>
      </c>
      <c r="S8" s="132">
        <v>1481.6901153685099</v>
      </c>
      <c r="T8" s="132">
        <v>1679.7230876627468</v>
      </c>
      <c r="U8" s="132">
        <v>1914.9213874756249</v>
      </c>
      <c r="V8" s="132">
        <v>2215.1410443453565</v>
      </c>
      <c r="W8" s="132">
        <v>2393.6121310258836</v>
      </c>
      <c r="X8" s="132">
        <v>2208.8486585808669</v>
      </c>
      <c r="Y8" s="132">
        <v>1993.808623962313</v>
      </c>
      <c r="Z8" s="132">
        <v>1899.5001115523494</v>
      </c>
      <c r="AA8" s="132">
        <v>1697.9926000312362</v>
      </c>
      <c r="AB8" s="132">
        <v>1617.7532141212521</v>
      </c>
      <c r="AC8" s="132">
        <v>1447.2043931968281</v>
      </c>
      <c r="AD8" s="132">
        <v>1611.2760466968505</v>
      </c>
      <c r="AE8" s="132">
        <v>1541.7596223786222</v>
      </c>
      <c r="AF8" s="132">
        <v>1543.2660048803548</v>
      </c>
      <c r="AG8" s="132">
        <v>1903.0000000000002</v>
      </c>
      <c r="AH8" s="132">
        <v>2283.4876709729638</v>
      </c>
      <c r="AI8" s="132">
        <v>2475.5708588802395</v>
      </c>
      <c r="AJ8" s="132">
        <v>2398.9861561451403</v>
      </c>
      <c r="AK8" s="132">
        <v>2066.5876218349895</v>
      </c>
      <c r="AL8" s="132">
        <v>2196.5430425119703</v>
      </c>
      <c r="AM8" s="132">
        <v>1704.6021664860334</v>
      </c>
      <c r="AN8" s="132">
        <v>1689.9728481498228</v>
      </c>
      <c r="AO8" s="132">
        <v>1382.6697804110458</v>
      </c>
      <c r="AP8" s="132">
        <v>1424.0662341352124</v>
      </c>
      <c r="AQ8" s="132">
        <v>1396.618062693927</v>
      </c>
      <c r="AR8" s="132">
        <v>1543.4985109687432</v>
      </c>
      <c r="AS8" s="132">
        <v>1864.4528871715593</v>
      </c>
      <c r="AT8" s="132">
        <v>2206.3446284162542</v>
      </c>
      <c r="AU8" s="132">
        <v>2400.7628765641575</v>
      </c>
      <c r="AV8" s="132">
        <v>2386.968409575155</v>
      </c>
      <c r="AW8" s="132">
        <v>2204.1288599627628</v>
      </c>
      <c r="AX8" s="132">
        <v>2075.0849114861358</v>
      </c>
      <c r="AY8" s="132">
        <v>1739.2971245801043</v>
      </c>
      <c r="AZ8" s="132">
        <v>1430.5072628396206</v>
      </c>
      <c r="BA8" s="132">
        <v>1252.179446800757</v>
      </c>
      <c r="BB8" s="132">
        <v>1269.2248974953905</v>
      </c>
      <c r="BC8" s="132">
        <v>1266.2127169850662</v>
      </c>
      <c r="BD8" s="132">
        <v>1521.9381386027912</v>
      </c>
      <c r="BE8" s="132">
        <v>1658.105915398997</v>
      </c>
      <c r="BF8" s="132">
        <v>2063.8916659153551</v>
      </c>
      <c r="BG8" s="132">
        <v>2062.843077172703</v>
      </c>
      <c r="BH8" s="132">
        <v>2460.11827594839</v>
      </c>
      <c r="BI8" s="132">
        <v>2292.5168788178803</v>
      </c>
      <c r="BJ8" s="132">
        <v>2117.7539126179631</v>
      </c>
      <c r="BK8" s="132">
        <v>1392.9106116741107</v>
      </c>
      <c r="BL8" s="132">
        <v>1419.5090480291835</v>
      </c>
      <c r="BM8" s="132">
        <v>1235.3258662398207</v>
      </c>
      <c r="BN8" s="132">
        <v>1339.6875683241951</v>
      </c>
      <c r="BO8" s="132">
        <v>1274.1713844960859</v>
      </c>
      <c r="BP8" s="132">
        <v>1481.5212985682217</v>
      </c>
      <c r="BQ8" s="132">
        <v>1850.8146807952048</v>
      </c>
      <c r="BR8" s="132">
        <v>2042.6958834875193</v>
      </c>
      <c r="BS8" s="132">
        <v>2295.9999999999995</v>
      </c>
      <c r="BT8" s="132">
        <v>2347.1379768174943</v>
      </c>
      <c r="BU8" s="132">
        <v>2147.26376215345</v>
      </c>
      <c r="BV8" s="132">
        <v>1901.5639691853094</v>
      </c>
      <c r="BW8" s="132">
        <v>1564.1026828404376</v>
      </c>
      <c r="BX8" s="132">
        <v>1420.2833973073052</v>
      </c>
      <c r="BY8" s="132">
        <v>1247.3781464689882</v>
      </c>
      <c r="BZ8" s="132">
        <v>1362.957442440759</v>
      </c>
      <c r="CA8" s="132">
        <v>1405.5558482697024</v>
      </c>
      <c r="CB8" s="132">
        <v>1507.9825048576902</v>
      </c>
      <c r="CC8" s="132">
        <v>1704.6244594448578</v>
      </c>
      <c r="CD8" s="132">
        <v>1978.7401793777151</v>
      </c>
      <c r="CE8" s="132">
        <v>2123.947013729658</v>
      </c>
      <c r="CF8" s="132">
        <v>2122.5674498575095</v>
      </c>
      <c r="CG8" s="132">
        <v>1849.0932242703407</v>
      </c>
      <c r="CH8" s="132">
        <v>1993.5082534032326</v>
      </c>
      <c r="CI8" s="132">
        <v>1654.3614231806139</v>
      </c>
      <c r="CJ8" s="132">
        <v>1510.0039596493291</v>
      </c>
      <c r="CK8" s="132">
        <v>1272.4594431964215</v>
      </c>
      <c r="CL8" s="132">
        <v>1365.3384790145003</v>
      </c>
      <c r="CM8" s="132"/>
      <c r="CN8" s="132"/>
      <c r="CO8" s="132"/>
      <c r="CP8" s="132"/>
      <c r="CQ8" s="132"/>
      <c r="CR8" s="132"/>
      <c r="CS8" s="132"/>
      <c r="CT8" s="132"/>
      <c r="CU8" s="132"/>
      <c r="CV8" s="132"/>
      <c r="CW8" s="132"/>
      <c r="CX8" s="132"/>
      <c r="CY8" s="151">
        <f t="shared" si="5"/>
        <v>22942.991773475758</v>
      </c>
      <c r="CZ8" s="151">
        <f t="shared" si="0"/>
        <v>22333.680659979062</v>
      </c>
      <c r="DA8" s="151">
        <f t="shared" si="1"/>
        <v>22783.42723165045</v>
      </c>
      <c r="DB8" s="151">
        <f t="shared" si="6"/>
        <v>22279.170176020809</v>
      </c>
      <c r="DC8" s="151">
        <f t="shared" si="7"/>
        <v>21134.58931317502</v>
      </c>
      <c r="DD8" s="151">
        <f t="shared" si="2"/>
        <v>20728.602049770594</v>
      </c>
      <c r="DE8" s="151">
        <f t="shared" si="3"/>
        <v>20280.740602268197</v>
      </c>
      <c r="DF8" s="151">
        <f t="shared" si="4"/>
        <v>5802.1633050408645</v>
      </c>
    </row>
    <row r="9" spans="2:110">
      <c r="B9" s="15" t="s">
        <v>23</v>
      </c>
      <c r="C9" s="132">
        <v>1879.4737085989068</v>
      </c>
      <c r="D9" s="132">
        <v>1650.968554782809</v>
      </c>
      <c r="E9" s="132">
        <v>1467.4350709999999</v>
      </c>
      <c r="F9" s="132">
        <v>1558.3858754303885</v>
      </c>
      <c r="G9" s="132">
        <v>1526.3989750000001</v>
      </c>
      <c r="H9" s="132">
        <v>1607.1940209999996</v>
      </c>
      <c r="I9" s="132">
        <v>1915.8771339999996</v>
      </c>
      <c r="J9" s="132">
        <v>2103.4590480000011</v>
      </c>
      <c r="K9" s="132">
        <v>2446.6493685084192</v>
      </c>
      <c r="L9" s="132">
        <v>2316.7220559877692</v>
      </c>
      <c r="M9" s="132">
        <v>2072.2686326641406</v>
      </c>
      <c r="N9" s="132">
        <v>2398.1593285033227</v>
      </c>
      <c r="O9" s="132">
        <v>1915.7272540655711</v>
      </c>
      <c r="P9" s="132">
        <v>1736.1771779608325</v>
      </c>
      <c r="Q9" s="132">
        <v>1414.2316905373257</v>
      </c>
      <c r="R9" s="132">
        <v>1480.2993774416832</v>
      </c>
      <c r="S9" s="132">
        <v>1481.6901153685099</v>
      </c>
      <c r="T9" s="132">
        <v>1679.7230876627468</v>
      </c>
      <c r="U9" s="132">
        <v>1914.9213874756249</v>
      </c>
      <c r="V9" s="132">
        <v>2215.1410443453565</v>
      </c>
      <c r="W9" s="132">
        <v>2393.6121310258836</v>
      </c>
      <c r="X9" s="132">
        <v>2208.8486585808669</v>
      </c>
      <c r="Y9" s="132">
        <v>1993.808623962313</v>
      </c>
      <c r="Z9" s="132">
        <v>1899.5001115523494</v>
      </c>
      <c r="AA9" s="132">
        <v>1697.9926000312362</v>
      </c>
      <c r="AB9" s="132">
        <v>1617.7532141212521</v>
      </c>
      <c r="AC9" s="132">
        <v>1447.2043931968281</v>
      </c>
      <c r="AD9" s="132">
        <v>1611.2760466968505</v>
      </c>
      <c r="AE9" s="132">
        <v>1541.7596223786222</v>
      </c>
      <c r="AF9" s="132">
        <v>1543.2660048803548</v>
      </c>
      <c r="AG9" s="132">
        <v>1903.0000000000002</v>
      </c>
      <c r="AH9" s="132">
        <v>2283.4876709729638</v>
      </c>
      <c r="AI9" s="132">
        <v>2475.5708588802395</v>
      </c>
      <c r="AJ9" s="132">
        <v>2398.9861561451403</v>
      </c>
      <c r="AK9" s="132">
        <v>2066.5876218349895</v>
      </c>
      <c r="AL9" s="132">
        <v>2196.5430425119703</v>
      </c>
      <c r="AM9" s="132">
        <v>1704.6021664860334</v>
      </c>
      <c r="AN9" s="132">
        <v>1689.9728481498228</v>
      </c>
      <c r="AO9" s="132">
        <v>1382.6697804110458</v>
      </c>
      <c r="AP9" s="132">
        <v>1424.0662341352124</v>
      </c>
      <c r="AQ9" s="132">
        <v>1396.618062693927</v>
      </c>
      <c r="AR9" s="132">
        <v>1543.4985109687432</v>
      </c>
      <c r="AS9" s="132">
        <v>1864.4528871715593</v>
      </c>
      <c r="AT9" s="132">
        <v>2206.3446284162542</v>
      </c>
      <c r="AU9" s="132">
        <v>2400.7628765641575</v>
      </c>
      <c r="AV9" s="132">
        <v>2386.968409575155</v>
      </c>
      <c r="AW9" s="132">
        <v>2204.1288599627628</v>
      </c>
      <c r="AX9" s="132">
        <v>2075.0849114861358</v>
      </c>
      <c r="AY9" s="132">
        <v>1739.2971245801043</v>
      </c>
      <c r="AZ9" s="132">
        <v>1430.5072628396206</v>
      </c>
      <c r="BA9" s="132">
        <v>1252.179446800757</v>
      </c>
      <c r="BB9" s="132">
        <v>1269.2248974953905</v>
      </c>
      <c r="BC9" s="132">
        <v>1266.2127169850662</v>
      </c>
      <c r="BD9" s="132">
        <v>1521.9381386027912</v>
      </c>
      <c r="BE9" s="132">
        <v>1658.105915398997</v>
      </c>
      <c r="BF9" s="132">
        <v>2063.8916659153551</v>
      </c>
      <c r="BG9" s="132">
        <v>2062.843077172703</v>
      </c>
      <c r="BH9" s="132">
        <v>2460.11827594839</v>
      </c>
      <c r="BI9" s="132">
        <v>2292.5168788178803</v>
      </c>
      <c r="BJ9" s="132">
        <v>2117.7539126179631</v>
      </c>
      <c r="BK9" s="132">
        <v>1392.9106116741107</v>
      </c>
      <c r="BL9" s="132">
        <v>1419.5090480291835</v>
      </c>
      <c r="BM9" s="132">
        <v>1235.3258662398207</v>
      </c>
      <c r="BN9" s="132">
        <v>1339.6875683241951</v>
      </c>
      <c r="BO9" s="132">
        <v>1274.1713844960859</v>
      </c>
      <c r="BP9" s="132">
        <v>1481.5212985682217</v>
      </c>
      <c r="BQ9" s="132">
        <v>1850.8146807952048</v>
      </c>
      <c r="BR9" s="132">
        <v>2042.6958834875193</v>
      </c>
      <c r="BS9" s="132">
        <v>2295.9999999999995</v>
      </c>
      <c r="BT9" s="132">
        <v>2347.1379768174943</v>
      </c>
      <c r="BU9" s="132">
        <v>2147.26376215345</v>
      </c>
      <c r="BV9" s="132">
        <v>1901.5639691853094</v>
      </c>
      <c r="BW9" s="132">
        <v>1564.1026828404376</v>
      </c>
      <c r="BX9" s="132">
        <v>1420.2833973073052</v>
      </c>
      <c r="BY9" s="132">
        <v>1247.3781464689882</v>
      </c>
      <c r="BZ9" s="132">
        <v>1362.957442440759</v>
      </c>
      <c r="CA9" s="132">
        <v>1405.5558482697024</v>
      </c>
      <c r="CB9" s="132">
        <v>1507.9825048576902</v>
      </c>
      <c r="CC9" s="132">
        <v>1704.6244594448578</v>
      </c>
      <c r="CD9" s="132">
        <v>1978.7401793777151</v>
      </c>
      <c r="CE9" s="132">
        <v>2123.947013729658</v>
      </c>
      <c r="CF9" s="132">
        <v>2122.5674498575095</v>
      </c>
      <c r="CG9" s="132">
        <v>1849.0932242703407</v>
      </c>
      <c r="CH9" s="132">
        <v>1993.5082534032326</v>
      </c>
      <c r="CI9" s="132">
        <v>1654.3614231806139</v>
      </c>
      <c r="CJ9" s="132">
        <v>1510.0039596493291</v>
      </c>
      <c r="CK9" s="132">
        <v>1272.4594431964215</v>
      </c>
      <c r="CL9" s="132">
        <v>1365.3384790145003</v>
      </c>
      <c r="CM9" s="132"/>
      <c r="CN9" s="132"/>
      <c r="CO9" s="132"/>
      <c r="CP9" s="132"/>
      <c r="CQ9" s="132"/>
      <c r="CR9" s="132"/>
      <c r="CS9" s="132"/>
      <c r="CT9" s="132"/>
      <c r="CU9" s="132"/>
      <c r="CV9" s="132"/>
      <c r="CW9" s="132"/>
      <c r="CX9" s="132"/>
      <c r="CY9" s="151">
        <f t="shared" si="5"/>
        <v>22942.991773475758</v>
      </c>
      <c r="CZ9" s="151">
        <f t="shared" si="0"/>
        <v>22333.680659979062</v>
      </c>
      <c r="DA9" s="151">
        <f t="shared" si="1"/>
        <v>22783.42723165045</v>
      </c>
      <c r="DB9" s="151">
        <f t="shared" si="6"/>
        <v>22279.170176020809</v>
      </c>
      <c r="DC9" s="151">
        <f t="shared" si="7"/>
        <v>21134.58931317502</v>
      </c>
      <c r="DD9" s="151">
        <f t="shared" si="2"/>
        <v>20728.602049770594</v>
      </c>
      <c r="DE9" s="151">
        <f t="shared" si="3"/>
        <v>20280.740602268197</v>
      </c>
      <c r="DF9" s="151">
        <f t="shared" si="4"/>
        <v>5802.1633050408645</v>
      </c>
    </row>
    <row r="10" spans="2:110">
      <c r="B10" s="16"/>
      <c r="C10" s="17"/>
      <c r="D10" s="17"/>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c r="BT10" s="17"/>
      <c r="BU10" s="17"/>
      <c r="BV10" s="17"/>
      <c r="BW10" s="17"/>
      <c r="BX10" s="17"/>
      <c r="BY10" s="17"/>
      <c r="BZ10" s="17"/>
      <c r="CA10" s="17"/>
      <c r="CB10" s="17"/>
      <c r="CC10" s="17"/>
      <c r="CD10" s="17"/>
      <c r="CE10" s="17"/>
      <c r="CF10" s="17"/>
      <c r="CG10" s="17"/>
      <c r="CH10" s="17"/>
      <c r="CI10" s="17"/>
      <c r="CJ10" s="17"/>
      <c r="CK10" s="17"/>
      <c r="CL10" s="17"/>
      <c r="CM10" s="18"/>
      <c r="CN10" s="18"/>
      <c r="CO10" s="18"/>
      <c r="CP10" s="18"/>
      <c r="CQ10" s="18"/>
      <c r="CR10" s="18"/>
      <c r="CS10" s="18"/>
      <c r="CT10" s="18"/>
      <c r="CU10" s="18"/>
      <c r="CV10" s="18"/>
      <c r="CW10" s="18"/>
      <c r="CX10" s="18"/>
      <c r="CY10" s="151"/>
      <c r="CZ10" s="151"/>
      <c r="DA10" s="151"/>
      <c r="DB10" s="151"/>
      <c r="DC10" s="151"/>
      <c r="DD10" s="151"/>
      <c r="DE10" s="151"/>
      <c r="DF10" s="151"/>
    </row>
    <row r="11" spans="2:110">
      <c r="B11" s="16"/>
      <c r="C11" s="19">
        <v>38443</v>
      </c>
      <c r="D11" s="19">
        <v>38473</v>
      </c>
      <c r="E11" s="19">
        <v>38504</v>
      </c>
      <c r="F11" s="19">
        <v>38534</v>
      </c>
      <c r="G11" s="19">
        <v>38565</v>
      </c>
      <c r="H11" s="19">
        <v>38596</v>
      </c>
      <c r="I11" s="19">
        <v>38626</v>
      </c>
      <c r="J11" s="19">
        <v>38657</v>
      </c>
      <c r="K11" s="19">
        <v>38687</v>
      </c>
      <c r="L11" s="19">
        <v>38718</v>
      </c>
      <c r="M11" s="19">
        <v>38749</v>
      </c>
      <c r="N11" s="19">
        <v>38777</v>
      </c>
      <c r="O11" s="19">
        <v>38808</v>
      </c>
      <c r="P11" s="19">
        <v>38838</v>
      </c>
      <c r="Q11" s="19">
        <v>38869</v>
      </c>
      <c r="R11" s="19">
        <v>38899</v>
      </c>
      <c r="S11" s="19">
        <v>38930</v>
      </c>
      <c r="T11" s="19">
        <v>38961</v>
      </c>
      <c r="U11" s="19">
        <v>38991</v>
      </c>
      <c r="V11" s="19">
        <v>39022</v>
      </c>
      <c r="W11" s="19">
        <v>39052</v>
      </c>
      <c r="X11" s="19">
        <v>39083</v>
      </c>
      <c r="Y11" s="19">
        <v>39114</v>
      </c>
      <c r="Z11" s="19">
        <v>39142</v>
      </c>
      <c r="AA11" s="19">
        <v>39173</v>
      </c>
      <c r="AB11" s="19">
        <v>39203</v>
      </c>
      <c r="AC11" s="19">
        <v>39234</v>
      </c>
      <c r="AD11" s="19">
        <v>39264</v>
      </c>
      <c r="AE11" s="19">
        <v>39295</v>
      </c>
      <c r="AF11" s="19">
        <v>39326</v>
      </c>
      <c r="AG11" s="19">
        <v>39356</v>
      </c>
      <c r="AH11" s="19">
        <v>39387</v>
      </c>
      <c r="AI11" s="19">
        <v>39417</v>
      </c>
      <c r="AJ11" s="19">
        <v>39448</v>
      </c>
      <c r="AK11" s="19">
        <v>39479</v>
      </c>
      <c r="AL11" s="19">
        <v>39508</v>
      </c>
      <c r="AM11" s="19">
        <v>39539</v>
      </c>
      <c r="AN11" s="19">
        <v>39569</v>
      </c>
      <c r="AO11" s="19">
        <v>39600</v>
      </c>
      <c r="AP11" s="19">
        <v>39630</v>
      </c>
      <c r="AQ11" s="19">
        <v>39661</v>
      </c>
      <c r="AR11" s="19">
        <v>39692</v>
      </c>
      <c r="AS11" s="19">
        <v>39722</v>
      </c>
      <c r="AT11" s="19">
        <v>39753</v>
      </c>
      <c r="AU11" s="19">
        <v>39783</v>
      </c>
      <c r="AV11" s="19">
        <v>39814</v>
      </c>
      <c r="AW11" s="19">
        <v>39845</v>
      </c>
      <c r="AX11" s="19">
        <v>39873</v>
      </c>
      <c r="AY11" s="19">
        <v>39904</v>
      </c>
      <c r="AZ11" s="19">
        <v>39934</v>
      </c>
      <c r="BA11" s="19">
        <v>39965</v>
      </c>
      <c r="BB11" s="19">
        <v>39995</v>
      </c>
      <c r="BC11" s="19">
        <v>40026</v>
      </c>
      <c r="BD11" s="19">
        <v>40057</v>
      </c>
      <c r="BE11" s="19">
        <v>40087</v>
      </c>
      <c r="BF11" s="19">
        <v>40118</v>
      </c>
      <c r="BG11" s="19">
        <v>40148</v>
      </c>
      <c r="BH11" s="19">
        <v>40179</v>
      </c>
      <c r="BI11" s="19">
        <v>40210</v>
      </c>
      <c r="BJ11" s="19">
        <v>40238</v>
      </c>
      <c r="BK11" s="19">
        <v>40269</v>
      </c>
      <c r="BL11" s="19">
        <v>40299</v>
      </c>
      <c r="BM11" s="19">
        <v>40330</v>
      </c>
      <c r="BN11" s="19">
        <v>40360</v>
      </c>
      <c r="BO11" s="19">
        <v>40391</v>
      </c>
      <c r="BP11" s="19">
        <v>40422</v>
      </c>
      <c r="BQ11" s="19">
        <v>40452</v>
      </c>
      <c r="BR11" s="19">
        <v>40483</v>
      </c>
      <c r="BS11" s="19">
        <v>40513</v>
      </c>
      <c r="BT11" s="19">
        <v>40544</v>
      </c>
      <c r="BU11" s="19">
        <v>40575</v>
      </c>
      <c r="BV11" s="19">
        <v>40603</v>
      </c>
      <c r="BW11" s="19">
        <v>40634</v>
      </c>
      <c r="BX11" s="19">
        <v>40664</v>
      </c>
      <c r="BY11" s="19">
        <v>40695</v>
      </c>
      <c r="BZ11" s="19">
        <v>40725</v>
      </c>
      <c r="CA11" s="19">
        <v>40756</v>
      </c>
      <c r="CB11" s="19">
        <v>40787</v>
      </c>
      <c r="CC11" s="19">
        <v>40817</v>
      </c>
      <c r="CD11" s="19">
        <v>40848</v>
      </c>
      <c r="CE11" s="19">
        <v>40878</v>
      </c>
      <c r="CF11" s="19">
        <v>40909</v>
      </c>
      <c r="CG11" s="19">
        <v>40940</v>
      </c>
      <c r="CH11" s="19">
        <v>40969</v>
      </c>
      <c r="CI11" s="19">
        <v>41000</v>
      </c>
      <c r="CJ11" s="19">
        <v>41030</v>
      </c>
      <c r="CK11" s="19">
        <v>41061</v>
      </c>
      <c r="CL11" s="19">
        <v>41091</v>
      </c>
      <c r="CM11" s="20">
        <v>41122</v>
      </c>
      <c r="CN11" s="20">
        <v>41153</v>
      </c>
      <c r="CO11" s="20">
        <v>41183</v>
      </c>
      <c r="CP11" s="20">
        <v>41214</v>
      </c>
      <c r="CQ11" s="20">
        <v>41244</v>
      </c>
      <c r="CR11" s="20">
        <v>41275</v>
      </c>
      <c r="CS11" s="20">
        <v>41306</v>
      </c>
      <c r="CT11" s="20">
        <v>41334</v>
      </c>
      <c r="CU11" s="20">
        <v>41365</v>
      </c>
      <c r="CV11" s="20">
        <v>41395</v>
      </c>
      <c r="CW11" s="20">
        <v>41426</v>
      </c>
      <c r="CX11" s="20">
        <v>41456</v>
      </c>
      <c r="CY11" s="151"/>
      <c r="CZ11" s="151"/>
      <c r="DA11" s="151"/>
      <c r="DB11" s="151"/>
      <c r="DC11" s="151"/>
      <c r="DD11" s="151"/>
      <c r="DE11" s="151"/>
      <c r="DF11" s="151"/>
    </row>
    <row r="12" spans="2:110">
      <c r="B12" s="21" t="s">
        <v>24</v>
      </c>
      <c r="C12" s="22">
        <f>SUM(C9,C14)</f>
        <v>3028.2613306946942</v>
      </c>
      <c r="D12" s="22">
        <f t="shared" ref="D12:BO12" si="8">SUM(D9,D14)</f>
        <v>2780.3148100271455</v>
      </c>
      <c r="E12" s="22">
        <f t="shared" si="8"/>
        <v>2657.3417955152108</v>
      </c>
      <c r="F12" s="22">
        <f t="shared" si="8"/>
        <v>2809.7590465923868</v>
      </c>
      <c r="G12" s="22">
        <f t="shared" si="8"/>
        <v>2681.3360548480896</v>
      </c>
      <c r="H12" s="22">
        <f t="shared" si="8"/>
        <v>2806.7980918453318</v>
      </c>
      <c r="I12" s="22">
        <f t="shared" si="8"/>
        <v>3119.3456474009222</v>
      </c>
      <c r="J12" s="22">
        <f t="shared" si="8"/>
        <v>3491.4047957180496</v>
      </c>
      <c r="K12" s="22">
        <f t="shared" si="8"/>
        <v>3635.8862721558557</v>
      </c>
      <c r="L12" s="22">
        <f t="shared" si="8"/>
        <v>3578.1740883405428</v>
      </c>
      <c r="M12" s="22">
        <f t="shared" si="8"/>
        <v>3202.8209527183963</v>
      </c>
      <c r="N12" s="22">
        <f t="shared" si="8"/>
        <v>3722.2553432099385</v>
      </c>
      <c r="O12" s="22">
        <f t="shared" si="8"/>
        <v>3060.6116482189791</v>
      </c>
      <c r="P12" s="22">
        <f t="shared" si="8"/>
        <v>2899.2373585422138</v>
      </c>
      <c r="Q12" s="22">
        <f t="shared" si="8"/>
        <v>2531.8306345375991</v>
      </c>
      <c r="R12" s="22">
        <f t="shared" si="8"/>
        <v>2682.8609684495168</v>
      </c>
      <c r="S12" s="22">
        <f t="shared" si="8"/>
        <v>2617.9145810775681</v>
      </c>
      <c r="T12" s="22">
        <f t="shared" si="8"/>
        <v>2869.490802318493</v>
      </c>
      <c r="U12" s="22">
        <f t="shared" si="8"/>
        <v>3128.8276104505298</v>
      </c>
      <c r="V12" s="22">
        <f t="shared" si="8"/>
        <v>3414.7105273138932</v>
      </c>
      <c r="W12" s="22">
        <f t="shared" si="8"/>
        <v>3565.1326947182883</v>
      </c>
      <c r="X12" s="22">
        <f t="shared" si="8"/>
        <v>3403.8519471373193</v>
      </c>
      <c r="Y12" s="22">
        <f t="shared" si="8"/>
        <v>3150.3835197623134</v>
      </c>
      <c r="Z12" s="22">
        <f t="shared" si="8"/>
        <v>3085.2118593523492</v>
      </c>
      <c r="AA12" s="22">
        <f t="shared" si="8"/>
        <v>2768.19337621666</v>
      </c>
      <c r="AB12" s="22">
        <f t="shared" si="8"/>
        <v>2820.592202603093</v>
      </c>
      <c r="AC12" s="22">
        <f t="shared" si="8"/>
        <v>2573.5884187556212</v>
      </c>
      <c r="AD12" s="22">
        <f t="shared" si="8"/>
        <v>2824.2702805566551</v>
      </c>
      <c r="AE12" s="22">
        <f t="shared" si="8"/>
        <v>2674.0338949022189</v>
      </c>
      <c r="AF12" s="22">
        <f t="shared" si="8"/>
        <v>2718.2517329409975</v>
      </c>
      <c r="AG12" s="22">
        <f t="shared" si="8"/>
        <v>3134.5</v>
      </c>
      <c r="AH12" s="22">
        <f t="shared" si="8"/>
        <v>3556.4629500131987</v>
      </c>
      <c r="AI12" s="22">
        <f t="shared" si="8"/>
        <v>3608.9313368763314</v>
      </c>
      <c r="AJ12" s="22">
        <f t="shared" si="8"/>
        <v>3680.6840483618353</v>
      </c>
      <c r="AK12" s="22">
        <f t="shared" si="8"/>
        <v>3032.5401279349894</v>
      </c>
      <c r="AL12" s="22">
        <f t="shared" si="8"/>
        <v>3448.8633658056688</v>
      </c>
      <c r="AM12" s="22">
        <f t="shared" si="8"/>
        <v>2818.2702114360627</v>
      </c>
      <c r="AN12" s="22">
        <f t="shared" si="8"/>
        <v>2830.6267453425271</v>
      </c>
      <c r="AO12" s="22">
        <f t="shared" si="8"/>
        <v>2563.5581936664616</v>
      </c>
      <c r="AP12" s="22">
        <f t="shared" si="8"/>
        <v>2569.8896633969161</v>
      </c>
      <c r="AQ12" s="22">
        <f t="shared" si="8"/>
        <v>2578.9383028142729</v>
      </c>
      <c r="AR12" s="22">
        <f t="shared" si="8"/>
        <v>2660.1048788636281</v>
      </c>
      <c r="AS12" s="22">
        <f t="shared" si="8"/>
        <v>3069.4082768646867</v>
      </c>
      <c r="AT12" s="22">
        <f t="shared" si="8"/>
        <v>3375.4976484164927</v>
      </c>
      <c r="AU12" s="22">
        <f t="shared" si="8"/>
        <v>3499.0987904420035</v>
      </c>
      <c r="AV12" s="22">
        <f t="shared" si="8"/>
        <v>3572.7718304970699</v>
      </c>
      <c r="AW12" s="22">
        <f t="shared" si="8"/>
        <v>3280.2956920343777</v>
      </c>
      <c r="AX12" s="22">
        <f t="shared" si="8"/>
        <v>3217.3583240606504</v>
      </c>
      <c r="AY12" s="22">
        <f t="shared" si="8"/>
        <v>2835.5845209626441</v>
      </c>
      <c r="AZ12" s="22">
        <f t="shared" si="8"/>
        <v>2473.8050919797106</v>
      </c>
      <c r="BA12" s="22">
        <f t="shared" si="8"/>
        <v>2304.966660740361</v>
      </c>
      <c r="BB12" s="22">
        <f t="shared" si="8"/>
        <v>2431.4071111070016</v>
      </c>
      <c r="BC12" s="22">
        <f t="shared" si="8"/>
        <v>2423.0734285982826</v>
      </c>
      <c r="BD12" s="22">
        <f t="shared" si="8"/>
        <v>2579.0120695439236</v>
      </c>
      <c r="BE12" s="22">
        <f t="shared" si="8"/>
        <v>2763.8234054326467</v>
      </c>
      <c r="BF12" s="22">
        <f t="shared" si="8"/>
        <v>3226.3916135251538</v>
      </c>
      <c r="BG12" s="22">
        <f t="shared" si="8"/>
        <v>3204.504330675074</v>
      </c>
      <c r="BH12" s="22">
        <f t="shared" si="8"/>
        <v>3637.0592787399737</v>
      </c>
      <c r="BI12" s="22">
        <f t="shared" si="8"/>
        <v>3492.5586239566383</v>
      </c>
      <c r="BJ12" s="22">
        <f t="shared" si="8"/>
        <v>3346.5285069573924</v>
      </c>
      <c r="BK12" s="22">
        <f t="shared" si="8"/>
        <v>2556.9131617213948</v>
      </c>
      <c r="BL12" s="22">
        <f t="shared" si="8"/>
        <v>2463.0485253599245</v>
      </c>
      <c r="BM12" s="22">
        <f t="shared" si="8"/>
        <v>2428.9919709916103</v>
      </c>
      <c r="BN12" s="22">
        <f t="shared" si="8"/>
        <v>2455.7329860157761</v>
      </c>
      <c r="BO12" s="22">
        <f t="shared" si="8"/>
        <v>2367.6463716859398</v>
      </c>
      <c r="BP12" s="22">
        <f t="shared" ref="BP12:CX12" si="9">SUM(BP9,BP14)</f>
        <v>2603.2271702080552</v>
      </c>
      <c r="BQ12" s="22">
        <f t="shared" si="9"/>
        <v>2956.833503087636</v>
      </c>
      <c r="BR12" s="22">
        <f t="shared" si="9"/>
        <v>3241.8854649164768</v>
      </c>
      <c r="BS12" s="22">
        <f t="shared" si="9"/>
        <v>3529.9999999999995</v>
      </c>
      <c r="BT12" s="22">
        <f t="shared" si="9"/>
        <v>3610.7985070979553</v>
      </c>
      <c r="BU12" s="22">
        <f t="shared" si="9"/>
        <v>3235.3707522452651</v>
      </c>
      <c r="BV12" s="22">
        <f t="shared" si="9"/>
        <v>3072.8860546533424</v>
      </c>
      <c r="BW12" s="22">
        <f t="shared" si="9"/>
        <v>2718.8419023253846</v>
      </c>
      <c r="BX12" s="22">
        <f t="shared" si="9"/>
        <v>2490.4417249895432</v>
      </c>
      <c r="BY12" s="22">
        <f t="shared" si="9"/>
        <v>2385.6538955654169</v>
      </c>
      <c r="BZ12" s="22">
        <f t="shared" si="9"/>
        <v>2485.5003663522598</v>
      </c>
      <c r="CA12" s="22">
        <f t="shared" si="9"/>
        <v>2504.5656417844521</v>
      </c>
      <c r="CB12" s="22">
        <f t="shared" si="9"/>
        <v>2649.5826387082116</v>
      </c>
      <c r="CC12" s="22">
        <f t="shared" si="9"/>
        <v>2910.1722233795863</v>
      </c>
      <c r="CD12" s="22">
        <f t="shared" si="9"/>
        <v>3169.9604697901282</v>
      </c>
      <c r="CE12" s="22">
        <f t="shared" si="9"/>
        <v>3236.828946446255</v>
      </c>
      <c r="CF12" s="22">
        <f t="shared" si="9"/>
        <v>3309.8606997493489</v>
      </c>
      <c r="CG12" s="22">
        <f t="shared" si="9"/>
        <v>2984.0364231932494</v>
      </c>
      <c r="CH12" s="22">
        <f t="shared" si="9"/>
        <v>3247.4108547351798</v>
      </c>
      <c r="CI12" s="22">
        <f t="shared" si="9"/>
        <v>2679.3946555750317</v>
      </c>
      <c r="CJ12" s="22">
        <f t="shared" si="9"/>
        <v>2695.0644650993463</v>
      </c>
      <c r="CK12" s="22">
        <f t="shared" si="9"/>
        <v>2282.6865750719498</v>
      </c>
      <c r="CL12" s="22">
        <f t="shared" si="9"/>
        <v>2585.166038084144</v>
      </c>
      <c r="CM12" s="22">
        <f t="shared" si="9"/>
        <v>0</v>
      </c>
      <c r="CN12" s="22">
        <f t="shared" si="9"/>
        <v>0</v>
      </c>
      <c r="CO12" s="22">
        <f t="shared" si="9"/>
        <v>0</v>
      </c>
      <c r="CP12" s="22">
        <f t="shared" si="9"/>
        <v>0</v>
      </c>
      <c r="CQ12" s="22">
        <f t="shared" si="9"/>
        <v>0</v>
      </c>
      <c r="CR12" s="22">
        <f t="shared" si="9"/>
        <v>0</v>
      </c>
      <c r="CS12" s="22">
        <f t="shared" si="9"/>
        <v>0</v>
      </c>
      <c r="CT12" s="22">
        <f t="shared" si="9"/>
        <v>0</v>
      </c>
      <c r="CU12" s="22">
        <f t="shared" si="9"/>
        <v>0</v>
      </c>
      <c r="CV12" s="22">
        <f t="shared" si="9"/>
        <v>0</v>
      </c>
      <c r="CW12" s="22">
        <f t="shared" si="9"/>
        <v>0</v>
      </c>
      <c r="CX12" s="22">
        <f t="shared" si="9"/>
        <v>0</v>
      </c>
      <c r="CY12" s="151">
        <f t="shared" ref="CY12:CY14" si="10">SUM(C12:N12)</f>
        <v>37513.698229066562</v>
      </c>
      <c r="CZ12" s="151">
        <f t="shared" ref="CZ12:CZ14" si="11">SUM(O12:Z12)</f>
        <v>36410.064151879065</v>
      </c>
      <c r="DA12" s="151">
        <f t="shared" ref="DA12:DA14" si="12">SUM(AA12:AL12)</f>
        <v>36840.911734967274</v>
      </c>
      <c r="DB12" s="151">
        <f t="shared" ref="DB12:DB14" si="13">SUM(AM12:AX12)</f>
        <v>36035.818557835155</v>
      </c>
      <c r="DC12" s="151">
        <f t="shared" ref="DC12:DC14" si="14">SUM(AY12:BJ12)</f>
        <v>34718.714642218802</v>
      </c>
      <c r="DD12" s="151">
        <f>SUM(BK12:BV12)</f>
        <v>34523.334467983375</v>
      </c>
      <c r="DE12" s="151">
        <f>SUM(BW12:CH12)</f>
        <v>34092.85578701902</v>
      </c>
      <c r="DF12" s="151">
        <f>SUM(CI12:CT12)</f>
        <v>10242.311733830473</v>
      </c>
    </row>
    <row r="13" spans="2:110">
      <c r="B13" s="21" t="s">
        <v>121</v>
      </c>
      <c r="C13" s="132">
        <v>3144.3483815999998</v>
      </c>
      <c r="D13" s="132">
        <v>2990.5665250000002</v>
      </c>
      <c r="E13" s="132">
        <v>2810.0867599999997</v>
      </c>
      <c r="F13" s="132">
        <v>2866.050976</v>
      </c>
      <c r="G13" s="132">
        <v>2835.5828430000001</v>
      </c>
      <c r="H13" s="132">
        <v>2883.0823350000001</v>
      </c>
      <c r="I13" s="132">
        <v>3134.1582370000001</v>
      </c>
      <c r="J13" s="132">
        <v>3547.4138084000001</v>
      </c>
      <c r="K13" s="132">
        <v>3813.7230300000001</v>
      </c>
      <c r="L13" s="132">
        <v>3916.8940270000003</v>
      </c>
      <c r="M13" s="132">
        <v>3520.4580089999999</v>
      </c>
      <c r="N13" s="132">
        <v>3772.0494609999996</v>
      </c>
      <c r="O13" s="132">
        <v>3076.0505119999998</v>
      </c>
      <c r="P13" s="132">
        <v>2951.3720000000003</v>
      </c>
      <c r="Q13" s="132">
        <v>2762.15</v>
      </c>
      <c r="R13" s="132">
        <v>2890.43</v>
      </c>
      <c r="S13" s="132">
        <v>2821.317</v>
      </c>
      <c r="T13" s="132">
        <v>2845.6330000000003</v>
      </c>
      <c r="U13" s="132">
        <v>3114.2548790000001</v>
      </c>
      <c r="V13" s="132">
        <v>3427.645</v>
      </c>
      <c r="W13" s="132">
        <v>3645.7231080000001</v>
      </c>
      <c r="X13" s="132">
        <v>3711.62</v>
      </c>
      <c r="Y13" s="132">
        <v>3331.3469999999998</v>
      </c>
      <c r="Z13" s="132">
        <v>3440.3967684999993</v>
      </c>
      <c r="AA13" s="132">
        <v>2887.78</v>
      </c>
      <c r="AB13" s="132">
        <v>2947.9480000000003</v>
      </c>
      <c r="AC13" s="132">
        <v>2769.41878</v>
      </c>
      <c r="AD13" s="132">
        <v>2825.2200000000003</v>
      </c>
      <c r="AE13" s="132">
        <v>2827.8467579999997</v>
      </c>
      <c r="AF13" s="132">
        <v>2847.8013999999998</v>
      </c>
      <c r="AG13" s="132">
        <v>3245.4503279999999</v>
      </c>
      <c r="AH13" s="132">
        <v>3488.3038999999999</v>
      </c>
      <c r="AI13" s="132">
        <v>3708.8599750000003</v>
      </c>
      <c r="AJ13" s="132">
        <v>3737.6533799999997</v>
      </c>
      <c r="AK13" s="132">
        <v>3436.0976190000001</v>
      </c>
      <c r="AL13" s="132">
        <v>3519.7601600000003</v>
      </c>
      <c r="AM13" s="132">
        <v>3169.1639270000001</v>
      </c>
      <c r="AN13" s="132">
        <v>2890.8554490000001</v>
      </c>
      <c r="AO13" s="132">
        <v>2723.4576489999999</v>
      </c>
      <c r="AP13" s="132">
        <v>2844.220311</v>
      </c>
      <c r="AQ13" s="132">
        <v>2777.3594280000002</v>
      </c>
      <c r="AR13" s="132">
        <v>2851.1270640000002</v>
      </c>
      <c r="AS13" s="132">
        <v>3198.0006739999999</v>
      </c>
      <c r="AT13" s="132">
        <v>3399.1897803999991</v>
      </c>
      <c r="AU13" s="132">
        <v>3670.32</v>
      </c>
      <c r="AV13" s="132">
        <v>3786.84</v>
      </c>
      <c r="AW13" s="132">
        <v>3316.53</v>
      </c>
      <c r="AX13" s="132">
        <v>3305.91</v>
      </c>
      <c r="AY13" s="132">
        <v>2844.38</v>
      </c>
      <c r="AZ13" s="132">
        <v>2767.31</v>
      </c>
      <c r="BA13" s="132">
        <v>2678.8215889999997</v>
      </c>
      <c r="BB13" s="132">
        <v>2742.2043609354837</v>
      </c>
      <c r="BC13" s="132">
        <v>2721.9661350000001</v>
      </c>
      <c r="BD13" s="132">
        <v>2741.2109496000003</v>
      </c>
      <c r="BE13" s="132">
        <v>3048.6965295806449</v>
      </c>
      <c r="BF13" s="132">
        <v>3194.064218</v>
      </c>
      <c r="BG13" s="132">
        <v>3653.46</v>
      </c>
      <c r="BH13" s="132">
        <v>3833.8</v>
      </c>
      <c r="BI13" s="132">
        <v>3338.72694</v>
      </c>
      <c r="BJ13" s="132">
        <v>3360.7</v>
      </c>
      <c r="BK13" s="132">
        <v>2919.4837027000003</v>
      </c>
      <c r="BL13" s="132">
        <v>2887.2017234</v>
      </c>
      <c r="BM13" s="132">
        <v>2715.4527567999999</v>
      </c>
      <c r="BN13" s="132">
        <v>2791.9244607000005</v>
      </c>
      <c r="BO13" s="132">
        <v>2749.0997452000001</v>
      </c>
      <c r="BP13" s="132">
        <v>2815.3827052999995</v>
      </c>
      <c r="BQ13" s="132">
        <v>3142.8440323999998</v>
      </c>
      <c r="BR13" s="132">
        <v>3470.9924281000003</v>
      </c>
      <c r="BS13" s="132">
        <v>3956.3504669999988</v>
      </c>
      <c r="BT13" s="132">
        <v>3732.1947558000011</v>
      </c>
      <c r="BU13" s="132">
        <v>3231.3520592</v>
      </c>
      <c r="BV13" s="132">
        <v>3398.8310319000002</v>
      </c>
      <c r="BW13" s="132">
        <v>2771.3686521000004</v>
      </c>
      <c r="BX13" s="132">
        <v>2780.4522371999997</v>
      </c>
      <c r="BY13" s="132">
        <v>2694.2462828000002</v>
      </c>
      <c r="BZ13" s="132">
        <v>2728.4607056</v>
      </c>
      <c r="CA13" s="132">
        <v>2751.3488066999998</v>
      </c>
      <c r="CB13" s="132">
        <v>2770.9347637000005</v>
      </c>
      <c r="CC13" s="132">
        <v>2988.9873322999997</v>
      </c>
      <c r="CD13" s="132">
        <v>3184.8726597000004</v>
      </c>
      <c r="CE13" s="132">
        <v>3506.2634630000007</v>
      </c>
      <c r="CF13" s="132">
        <v>3562.8310354999999</v>
      </c>
      <c r="CG13" s="132">
        <v>3435.2320591000002</v>
      </c>
      <c r="CH13" s="132">
        <v>3232.2539870000001</v>
      </c>
      <c r="CI13" s="132">
        <v>3002.4088026999998</v>
      </c>
      <c r="CJ13" s="132">
        <v>2917.0502433999995</v>
      </c>
      <c r="CK13" s="132">
        <v>2651.7426117999994</v>
      </c>
      <c r="CL13" s="132">
        <v>2732.2863085000004</v>
      </c>
      <c r="CM13" s="132"/>
      <c r="CN13" s="132"/>
      <c r="CO13" s="132"/>
      <c r="CP13" s="132"/>
      <c r="CQ13" s="132"/>
      <c r="CR13" s="132"/>
      <c r="CS13" s="132"/>
      <c r="CT13" s="132"/>
      <c r="CU13" s="132"/>
      <c r="CV13" s="132"/>
      <c r="CW13" s="132"/>
      <c r="CX13" s="132"/>
      <c r="CY13" s="151">
        <f t="shared" si="10"/>
        <v>39234.414393000006</v>
      </c>
      <c r="CZ13" s="151">
        <f t="shared" si="11"/>
        <v>38017.939267500005</v>
      </c>
      <c r="DA13" s="151">
        <f t="shared" si="12"/>
        <v>38242.140299999992</v>
      </c>
      <c r="DB13" s="151">
        <f t="shared" si="13"/>
        <v>37932.974282399999</v>
      </c>
      <c r="DC13" s="151">
        <f t="shared" si="14"/>
        <v>36925.340722116125</v>
      </c>
      <c r="DD13" s="151">
        <f t="shared" ref="DD13:DD14" si="15">SUM(BK13:BV13)</f>
        <v>37811.109868499996</v>
      </c>
      <c r="DE13" s="151">
        <f t="shared" ref="DE13:DE14" si="16">SUM(BW13:CH13)</f>
        <v>36407.251984699993</v>
      </c>
      <c r="DF13" s="151">
        <f t="shared" ref="DF13:DF14" si="17">SUM(CI13:CT13)</f>
        <v>11303.487966399998</v>
      </c>
    </row>
    <row r="14" spans="2:110">
      <c r="B14" s="21" t="s">
        <v>25</v>
      </c>
      <c r="C14" s="132">
        <v>1148.7876220957874</v>
      </c>
      <c r="D14" s="132">
        <v>1129.3462552443364</v>
      </c>
      <c r="E14" s="132">
        <v>1189.9067245152107</v>
      </c>
      <c r="F14" s="132">
        <v>1251.3731711619985</v>
      </c>
      <c r="G14" s="132">
        <v>1154.9370798480898</v>
      </c>
      <c r="H14" s="132">
        <v>1199.6040708453322</v>
      </c>
      <c r="I14" s="132">
        <v>1203.4685134009226</v>
      </c>
      <c r="J14" s="132">
        <v>1387.9457477180486</v>
      </c>
      <c r="K14" s="132">
        <v>1189.2369036474365</v>
      </c>
      <c r="L14" s="132">
        <v>1261.4520323527736</v>
      </c>
      <c r="M14" s="132">
        <v>1130.5523200542557</v>
      </c>
      <c r="N14" s="132">
        <v>1324.096014706616</v>
      </c>
      <c r="O14" s="132">
        <v>1144.8843941534083</v>
      </c>
      <c r="P14" s="132">
        <v>1163.0601805813812</v>
      </c>
      <c r="Q14" s="132">
        <v>1117.5989440002734</v>
      </c>
      <c r="R14" s="132">
        <v>1202.5615910078334</v>
      </c>
      <c r="S14" s="132">
        <v>1136.2244657090584</v>
      </c>
      <c r="T14" s="132">
        <v>1189.7677146557462</v>
      </c>
      <c r="U14" s="132">
        <v>1213.9062229749049</v>
      </c>
      <c r="V14" s="132">
        <v>1199.5694829685367</v>
      </c>
      <c r="W14" s="132">
        <v>1171.5205636924047</v>
      </c>
      <c r="X14" s="132">
        <v>1195.0032885564524</v>
      </c>
      <c r="Y14" s="132">
        <v>1156.5748958000004</v>
      </c>
      <c r="Z14" s="132">
        <v>1185.7117477999998</v>
      </c>
      <c r="AA14" s="132">
        <v>1070.2007761854238</v>
      </c>
      <c r="AB14" s="132">
        <v>1202.8389884818412</v>
      </c>
      <c r="AC14" s="132">
        <v>1126.3840255587932</v>
      </c>
      <c r="AD14" s="132">
        <v>1212.9942338598044</v>
      </c>
      <c r="AE14" s="132">
        <v>1132.2742725235964</v>
      </c>
      <c r="AF14" s="132">
        <v>1174.9857280606429</v>
      </c>
      <c r="AG14" s="132">
        <v>1231.5</v>
      </c>
      <c r="AH14" s="132">
        <v>1272.9752790402351</v>
      </c>
      <c r="AI14" s="132">
        <v>1133.360477996092</v>
      </c>
      <c r="AJ14" s="132">
        <v>1281.697892216695</v>
      </c>
      <c r="AK14" s="132">
        <v>965.95250609999994</v>
      </c>
      <c r="AL14" s="132">
        <v>1252.3203232936983</v>
      </c>
      <c r="AM14" s="132">
        <v>1113.6680449500291</v>
      </c>
      <c r="AN14" s="132">
        <v>1140.6538971927043</v>
      </c>
      <c r="AO14" s="132">
        <v>1180.8884132554158</v>
      </c>
      <c r="AP14" s="132">
        <v>1145.823429261704</v>
      </c>
      <c r="AQ14" s="132">
        <v>1182.3202401203462</v>
      </c>
      <c r="AR14" s="132">
        <v>1116.6063678948847</v>
      </c>
      <c r="AS14" s="132">
        <v>1204.9553896931275</v>
      </c>
      <c r="AT14" s="132">
        <v>1169.1530200002387</v>
      </c>
      <c r="AU14" s="132">
        <v>1098.3359138778462</v>
      </c>
      <c r="AV14" s="132">
        <v>1185.8034209219149</v>
      </c>
      <c r="AW14" s="132">
        <v>1076.1668320716149</v>
      </c>
      <c r="AX14" s="132">
        <v>1142.2734125745149</v>
      </c>
      <c r="AY14" s="132">
        <v>1096.28739638254</v>
      </c>
      <c r="AZ14" s="132">
        <v>1043.2978291400902</v>
      </c>
      <c r="BA14" s="132">
        <v>1052.787213939604</v>
      </c>
      <c r="BB14" s="132">
        <v>1162.1822136116114</v>
      </c>
      <c r="BC14" s="132">
        <v>1156.8607116132166</v>
      </c>
      <c r="BD14" s="132">
        <v>1057.0739309411324</v>
      </c>
      <c r="BE14" s="132">
        <v>1105.7174900336495</v>
      </c>
      <c r="BF14" s="132">
        <v>1162.4999476097987</v>
      </c>
      <c r="BG14" s="132">
        <v>1141.661253502371</v>
      </c>
      <c r="BH14" s="132">
        <v>1176.9410027915835</v>
      </c>
      <c r="BI14" s="132">
        <v>1200.041745138758</v>
      </c>
      <c r="BJ14" s="132">
        <v>1228.7745943394293</v>
      </c>
      <c r="BK14" s="132">
        <v>1164.0025500472841</v>
      </c>
      <c r="BL14" s="132">
        <v>1043.5394773307407</v>
      </c>
      <c r="BM14" s="132">
        <v>1193.6661047517896</v>
      </c>
      <c r="BN14" s="132">
        <v>1116.0454176915812</v>
      </c>
      <c r="BO14" s="132">
        <v>1093.4749871898541</v>
      </c>
      <c r="BP14" s="132">
        <v>1121.7058716398337</v>
      </c>
      <c r="BQ14" s="132">
        <v>1106.0188222924314</v>
      </c>
      <c r="BR14" s="132">
        <v>1199.1895814289578</v>
      </c>
      <c r="BS14" s="132">
        <v>1234</v>
      </c>
      <c r="BT14" s="132">
        <v>1263.660530280461</v>
      </c>
      <c r="BU14" s="132">
        <v>1088.1069900918153</v>
      </c>
      <c r="BV14" s="132">
        <v>1171.3220854680333</v>
      </c>
      <c r="BW14" s="132">
        <v>1154.7392194849467</v>
      </c>
      <c r="BX14" s="132">
        <v>1070.1583276822382</v>
      </c>
      <c r="BY14" s="132">
        <v>1138.2757490964289</v>
      </c>
      <c r="BZ14" s="132">
        <v>1122.5429239115008</v>
      </c>
      <c r="CA14" s="132">
        <v>1099.0097935147496</v>
      </c>
      <c r="CB14" s="132">
        <v>1141.6001338505214</v>
      </c>
      <c r="CC14" s="132">
        <v>1205.5477639347282</v>
      </c>
      <c r="CD14" s="132">
        <v>1191.2202904124131</v>
      </c>
      <c r="CE14" s="132">
        <v>1112.8819327165972</v>
      </c>
      <c r="CF14" s="132">
        <v>1187.2932498918394</v>
      </c>
      <c r="CG14" s="132">
        <v>1134.9431989229088</v>
      </c>
      <c r="CH14" s="132">
        <v>1253.9026013319472</v>
      </c>
      <c r="CI14" s="132">
        <v>1025.0332323944181</v>
      </c>
      <c r="CJ14" s="132">
        <v>1185.060505450017</v>
      </c>
      <c r="CK14" s="132">
        <v>1010.2271318755281</v>
      </c>
      <c r="CL14" s="132">
        <v>1219.8275590696439</v>
      </c>
      <c r="CM14" s="132"/>
      <c r="CN14" s="135"/>
      <c r="CO14" s="135"/>
      <c r="CP14" s="135"/>
      <c r="CQ14" s="135"/>
      <c r="CR14" s="135"/>
      <c r="CS14" s="135"/>
      <c r="CT14" s="135"/>
      <c r="CU14" s="135"/>
      <c r="CV14" s="135"/>
      <c r="CW14" s="135"/>
      <c r="CX14" s="135"/>
      <c r="CY14" s="151">
        <f t="shared" si="10"/>
        <v>14570.706455590811</v>
      </c>
      <c r="CZ14" s="151">
        <f t="shared" si="11"/>
        <v>14076.383491900002</v>
      </c>
      <c r="DA14" s="151">
        <f t="shared" si="12"/>
        <v>14057.48450331682</v>
      </c>
      <c r="DB14" s="151">
        <f t="shared" si="13"/>
        <v>13756.648381814342</v>
      </c>
      <c r="DC14" s="151">
        <f t="shared" si="14"/>
        <v>13584.125329043785</v>
      </c>
      <c r="DD14" s="151">
        <f t="shared" si="15"/>
        <v>13794.732418212781</v>
      </c>
      <c r="DE14" s="151">
        <f t="shared" si="16"/>
        <v>13812.115184750819</v>
      </c>
      <c r="DF14" s="151">
        <f t="shared" si="17"/>
        <v>4440.1484287896074</v>
      </c>
    </row>
    <row r="16" spans="2:110" customFormat="1">
      <c r="B16" s="11" t="s">
        <v>108</v>
      </c>
    </row>
    <row r="17" spans="2:2">
      <c r="B17" s="11" t="s">
        <v>27</v>
      </c>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sheetPr>
    <tabColor rgb="FFFFFF00"/>
    <pageSetUpPr fitToPage="1"/>
  </sheetPr>
  <dimension ref="A2:CZ30"/>
  <sheetViews>
    <sheetView zoomScaleNormal="100" workbookViewId="0">
      <pane xSplit="4" ySplit="2" topLeftCell="E3" activePane="bottomRight" state="frozen"/>
      <selection pane="topRight"/>
      <selection pane="bottomLeft"/>
      <selection pane="bottomRight" activeCell="N35" sqref="N35"/>
    </sheetView>
  </sheetViews>
  <sheetFormatPr defaultRowHeight="12.75"/>
  <cols>
    <col min="1" max="1" width="9.875" style="25" hidden="1" customWidth="1"/>
    <col min="2" max="2" width="7.875" style="25" hidden="1" customWidth="1"/>
    <col min="3" max="3" width="4.5" style="25" customWidth="1"/>
    <col min="4" max="4" width="21.5" style="25" customWidth="1"/>
    <col min="5" max="16384" width="9" style="25"/>
  </cols>
  <sheetData>
    <row r="2" spans="4:104">
      <c r="D2" s="12" t="s">
        <v>16</v>
      </c>
      <c r="E2" s="13">
        <v>38443</v>
      </c>
      <c r="F2" s="13">
        <v>38473</v>
      </c>
      <c r="G2" s="13">
        <v>38504</v>
      </c>
      <c r="H2" s="13">
        <v>38534</v>
      </c>
      <c r="I2" s="13">
        <v>38565</v>
      </c>
      <c r="J2" s="13">
        <v>38596</v>
      </c>
      <c r="K2" s="13">
        <v>38626</v>
      </c>
      <c r="L2" s="13">
        <v>38657</v>
      </c>
      <c r="M2" s="13">
        <v>38687</v>
      </c>
      <c r="N2" s="13">
        <v>38718</v>
      </c>
      <c r="O2" s="13">
        <v>38749</v>
      </c>
      <c r="P2" s="13">
        <v>38777</v>
      </c>
      <c r="Q2" s="13">
        <v>38808</v>
      </c>
      <c r="R2" s="13">
        <v>38838</v>
      </c>
      <c r="S2" s="13">
        <v>38869</v>
      </c>
      <c r="T2" s="13">
        <v>38899</v>
      </c>
      <c r="U2" s="13">
        <v>38930</v>
      </c>
      <c r="V2" s="13">
        <v>38961</v>
      </c>
      <c r="W2" s="13">
        <v>38991</v>
      </c>
      <c r="X2" s="13">
        <v>39022</v>
      </c>
      <c r="Y2" s="13">
        <v>39052</v>
      </c>
      <c r="Z2" s="13">
        <v>39083</v>
      </c>
      <c r="AA2" s="13">
        <v>39114</v>
      </c>
      <c r="AB2" s="13">
        <v>39142</v>
      </c>
      <c r="AC2" s="13">
        <v>39173</v>
      </c>
      <c r="AD2" s="13">
        <v>39203</v>
      </c>
      <c r="AE2" s="13">
        <v>39234</v>
      </c>
      <c r="AF2" s="13">
        <v>39264</v>
      </c>
      <c r="AG2" s="13">
        <v>39295</v>
      </c>
      <c r="AH2" s="13">
        <v>39326</v>
      </c>
      <c r="AI2" s="13">
        <v>39356</v>
      </c>
      <c r="AJ2" s="13">
        <v>39387</v>
      </c>
      <c r="AK2" s="13">
        <v>39417</v>
      </c>
      <c r="AL2" s="13">
        <v>39448</v>
      </c>
      <c r="AM2" s="13">
        <v>39479</v>
      </c>
      <c r="AN2" s="13">
        <v>39508</v>
      </c>
      <c r="AO2" s="13">
        <v>39539</v>
      </c>
      <c r="AP2" s="13">
        <v>39569</v>
      </c>
      <c r="AQ2" s="13">
        <v>39600</v>
      </c>
      <c r="AR2" s="13">
        <v>39630</v>
      </c>
      <c r="AS2" s="13">
        <v>39661</v>
      </c>
      <c r="AT2" s="13">
        <v>39692</v>
      </c>
      <c r="AU2" s="13">
        <v>39722</v>
      </c>
      <c r="AV2" s="13">
        <v>39753</v>
      </c>
      <c r="AW2" s="13">
        <v>39783</v>
      </c>
      <c r="AX2" s="13">
        <v>39814</v>
      </c>
      <c r="AY2" s="13">
        <v>39845</v>
      </c>
      <c r="AZ2" s="13">
        <v>39873</v>
      </c>
      <c r="BA2" s="13">
        <v>39904</v>
      </c>
      <c r="BB2" s="13">
        <v>39934</v>
      </c>
      <c r="BC2" s="13">
        <v>39965</v>
      </c>
      <c r="BD2" s="13">
        <v>39995</v>
      </c>
      <c r="BE2" s="13">
        <v>40026</v>
      </c>
      <c r="BF2" s="13">
        <v>40057</v>
      </c>
      <c r="BG2" s="13">
        <v>40087</v>
      </c>
      <c r="BH2" s="13">
        <v>40118</v>
      </c>
      <c r="BI2" s="13">
        <v>40148</v>
      </c>
      <c r="BJ2" s="13">
        <v>40179</v>
      </c>
      <c r="BK2" s="13">
        <v>40210</v>
      </c>
      <c r="BL2" s="13">
        <v>40238</v>
      </c>
      <c r="BM2" s="13">
        <v>40269</v>
      </c>
      <c r="BN2" s="13">
        <v>40299</v>
      </c>
      <c r="BO2" s="13">
        <v>40330</v>
      </c>
      <c r="BP2" s="13">
        <v>40360</v>
      </c>
      <c r="BQ2" s="13">
        <v>40391</v>
      </c>
      <c r="BR2" s="13">
        <v>40422</v>
      </c>
      <c r="BS2" s="13">
        <v>40452</v>
      </c>
      <c r="BT2" s="13">
        <v>40483</v>
      </c>
      <c r="BU2" s="13">
        <v>40513</v>
      </c>
      <c r="BV2" s="13">
        <v>40544</v>
      </c>
      <c r="BW2" s="13">
        <v>40575</v>
      </c>
      <c r="BX2" s="13">
        <v>40603</v>
      </c>
      <c r="BY2" s="13">
        <v>40634</v>
      </c>
      <c r="BZ2" s="13">
        <v>40664</v>
      </c>
      <c r="CA2" s="13">
        <v>40695</v>
      </c>
      <c r="CB2" s="13">
        <v>40725</v>
      </c>
      <c r="CC2" s="13">
        <v>40756</v>
      </c>
      <c r="CD2" s="13">
        <v>40787</v>
      </c>
      <c r="CE2" s="13">
        <v>40817</v>
      </c>
      <c r="CF2" s="13">
        <v>40848</v>
      </c>
      <c r="CG2" s="13">
        <v>40878</v>
      </c>
      <c r="CH2" s="13">
        <v>40909</v>
      </c>
      <c r="CI2" s="13">
        <v>40940</v>
      </c>
      <c r="CJ2" s="13">
        <v>40969</v>
      </c>
      <c r="CK2" s="13">
        <v>41000</v>
      </c>
      <c r="CL2" s="13">
        <v>41030</v>
      </c>
      <c r="CM2" s="13">
        <v>41061</v>
      </c>
      <c r="CN2" s="13">
        <v>41091</v>
      </c>
      <c r="CO2" s="14">
        <v>41122</v>
      </c>
      <c r="CP2" s="14">
        <v>41153</v>
      </c>
      <c r="CQ2" s="14">
        <v>41183</v>
      </c>
      <c r="CR2" s="14">
        <v>41214</v>
      </c>
      <c r="CS2" s="14">
        <v>41244</v>
      </c>
      <c r="CT2" s="14">
        <v>41275</v>
      </c>
      <c r="CU2" s="14">
        <v>41306</v>
      </c>
      <c r="CV2" s="14">
        <v>41334</v>
      </c>
      <c r="CW2" s="14">
        <v>41365</v>
      </c>
      <c r="CX2" s="14">
        <v>41395</v>
      </c>
      <c r="CY2" s="14">
        <v>41426</v>
      </c>
      <c r="CZ2" s="14">
        <v>41456</v>
      </c>
    </row>
    <row r="3" spans="4:104">
      <c r="D3" s="15" t="s">
        <v>17</v>
      </c>
      <c r="E3" s="26">
        <f>'Orig. App C - restatement'!C3-'Revised App C - restatement'!C3</f>
        <v>91.555813598906525</v>
      </c>
      <c r="F3" s="26">
        <f>'Orig. App C - restatement'!D3-'Revised App C - restatement'!D3</f>
        <v>-42.434089217190831</v>
      </c>
      <c r="G3" s="26">
        <f>'Orig. App C - restatement'!E3-'Revised App C - restatement'!E3</f>
        <v>-8.2801190000002407</v>
      </c>
      <c r="H3" s="26">
        <f>'Orig. App C - restatement'!F3-'Revised App C - restatement'!F3</f>
        <v>50.160194430388401</v>
      </c>
      <c r="I3" s="26">
        <f>'Orig. App C - restatement'!G3-'Revised App C - restatement'!G3</f>
        <v>14.07978600000024</v>
      </c>
      <c r="J3" s="26">
        <f>'Orig. App C - restatement'!H3-'Revised App C - restatement'!H3</f>
        <v>44.85665799999947</v>
      </c>
      <c r="K3" s="26">
        <f>'Orig. App C - restatement'!I3-'Revised App C - restatement'!I3</f>
        <v>21.297524999999723</v>
      </c>
      <c r="L3" s="26">
        <f>'Orig. App C - restatement'!J3-'Revised App C - restatement'!J3</f>
        <v>-233.93214599999874</v>
      </c>
      <c r="M3" s="26">
        <f>'Orig. App C - restatement'!K3-'Revised App C - restatement'!K3</f>
        <v>-164.71457549158049</v>
      </c>
      <c r="N3" s="26">
        <f>'Orig. App C - restatement'!L3-'Revised App C - restatement'!L3</f>
        <v>-226.74061301223128</v>
      </c>
      <c r="O3" s="26">
        <f>'Orig. App C - restatement'!M3-'Revised App C - restatement'!M3</f>
        <v>-182.56424333585937</v>
      </c>
      <c r="P3" s="26">
        <f>'Orig. App C - restatement'!N3-'Revised App C - restatement'!N3</f>
        <v>76.62761250332278</v>
      </c>
      <c r="Q3" s="26">
        <f>'Orig. App C - restatement'!O3-'Revised App C - restatement'!O3</f>
        <v>157.74234006557094</v>
      </c>
      <c r="R3" s="26">
        <f>'Orig. App C - restatement'!P3-'Revised App C - restatement'!P3</f>
        <v>191.56702896083243</v>
      </c>
      <c r="S3" s="26">
        <f>'Orig. App C - restatement'!Q3-'Revised App C - restatement'!Q3</f>
        <v>-36.263465462674503</v>
      </c>
      <c r="T3" s="26">
        <f>'Orig. App C - restatement'!R3-'Revised App C - restatement'!R3</f>
        <v>16.334355441683329</v>
      </c>
      <c r="U3" s="26">
        <f>'Orig. App C - restatement'!S3-'Revised App C - restatement'!S3</f>
        <v>-26.928757631490271</v>
      </c>
      <c r="V3" s="26">
        <f>'Orig. App C - restatement'!T3-'Revised App C - restatement'!T3</f>
        <v>135.73146866274692</v>
      </c>
      <c r="W3" s="26">
        <f>'Orig. App C - restatement'!U3-'Revised App C - restatement'!U3</f>
        <v>37.686637475624821</v>
      </c>
      <c r="X3" s="26">
        <f>'Orig. App C - restatement'!V3-'Revised App C - restatement'!V3</f>
        <v>41.505016345357035</v>
      </c>
      <c r="Y3" s="26">
        <f>'Orig. App C - restatement'!W3-'Revised App C - restatement'!W3</f>
        <v>11.118047025882788</v>
      </c>
      <c r="Z3" s="26">
        <f>'Orig. App C - restatement'!X3-'Revised App C - restatement'!X3</f>
        <v>-83.971016419132866</v>
      </c>
      <c r="AA3" s="26">
        <f>'Orig. App C - restatement'!Y3-'Revised App C - restatement'!Y3</f>
        <v>-32.120821037686937</v>
      </c>
      <c r="AB3" s="26">
        <f>'Orig. App C - restatement'!Z3-'Revised App C - restatement'!Z3</f>
        <v>-127.15300744765068</v>
      </c>
      <c r="AC3" s="26">
        <f>'Orig. App C - restatement'!AA3-'Revised App C - restatement'!AA3</f>
        <v>22.679660031235926</v>
      </c>
      <c r="AD3" s="26">
        <f>'Orig. App C - restatement'!AB3-'Revised App C - restatement'!AB3</f>
        <v>60.357033121252016</v>
      </c>
      <c r="AE3" s="26">
        <f>'Orig. App C - restatement'!AC3-'Revised App C - restatement'!AC3</f>
        <v>55.697101196828271</v>
      </c>
      <c r="AF3" s="26">
        <f>'Orig. App C - restatement'!AD3-'Revised App C - restatement'!AD3</f>
        <v>172.38259769685033</v>
      </c>
      <c r="AG3" s="26">
        <f>'Orig. App C - restatement'!AE3-'Revised App C - restatement'!AE3</f>
        <v>98.907597378622086</v>
      </c>
      <c r="AH3" s="26">
        <f>'Orig. App C - restatement'!AF3-'Revised App C - restatement'!AF3</f>
        <v>1.6413428803550687</v>
      </c>
      <c r="AI3" s="26">
        <f>'Orig. App C - restatement'!AG3-'Revised App C - restatement'!AG3</f>
        <v>44.877395000000206</v>
      </c>
      <c r="AJ3" s="26">
        <f>'Orig. App C - restatement'!AH3-'Revised App C - restatement'!AH3</f>
        <v>18.884260972963602</v>
      </c>
      <c r="AK3" s="26">
        <f>'Orig. App C - restatement'!AI3-'Revised App C - restatement'!AI3</f>
        <v>35.75304588023937</v>
      </c>
      <c r="AL3" s="26">
        <f>'Orig. App C - restatement'!AJ3-'Revised App C - restatement'!AJ3</f>
        <v>29.822155145141096</v>
      </c>
      <c r="AM3" s="26">
        <f>'Orig. App C - restatement'!AK3-'Revised App C - restatement'!AK3</f>
        <v>-66.354142165010217</v>
      </c>
      <c r="AN3" s="26">
        <f>'Orig. App C - restatement'!AL3-'Revised App C - restatement'!AL3</f>
        <v>-19.57603348802968</v>
      </c>
      <c r="AO3" s="26">
        <f>'Orig. App C - restatement'!AM3-'Revised App C - restatement'!AM3</f>
        <v>-93.967012513966893</v>
      </c>
      <c r="AP3" s="26">
        <f>'Orig. App C - restatement'!AN3-'Revised App C - restatement'!AN3</f>
        <v>192.10300414982271</v>
      </c>
      <c r="AQ3" s="26">
        <f>'Orig. App C - restatement'!AO3-'Revised App C - restatement'!AO3</f>
        <v>14.992934411045781</v>
      </c>
      <c r="AR3" s="26">
        <f>'Orig. App C - restatement'!AP3-'Revised App C - restatement'!AP3</f>
        <v>3.6887031352125632</v>
      </c>
      <c r="AS3" s="26">
        <f>'Orig. App C - restatement'!AQ3-'Revised App C - restatement'!AQ3</f>
        <v>-34.900708306073057</v>
      </c>
      <c r="AT3" s="26">
        <f>'Orig. App C - restatement'!AR3-'Revised App C - restatement'!AR3</f>
        <v>-28.531541031256666</v>
      </c>
      <c r="AU3" s="26">
        <f>'Orig. App C - restatement'!AS3-'Revised App C - restatement'!AS3</f>
        <v>-53.928762828440767</v>
      </c>
      <c r="AV3" s="26">
        <f>'Orig. App C - restatement'!AT3-'Revised App C - restatement'!AT3</f>
        <v>-45.848163583745645</v>
      </c>
      <c r="AW3" s="26">
        <f>'Orig. App C - restatement'!AU3-'Revised App C - restatement'!AU3</f>
        <v>-103.57853643584258</v>
      </c>
      <c r="AX3" s="26">
        <f>'Orig. App C - restatement'!AV3-'Revised App C - restatement'!AV3</f>
        <v>-132.67146642484522</v>
      </c>
      <c r="AY3" s="26">
        <f>'Orig. App C - restatement'!AW3-'Revised App C - restatement'!AW3</f>
        <v>117.08457096276243</v>
      </c>
      <c r="AZ3" s="26">
        <f>'Orig. App C - restatement'!AX3-'Revised App C - restatement'!AX3</f>
        <v>92.940166486135695</v>
      </c>
      <c r="BA3" s="26">
        <f>'Orig. App C - restatement'!AY3-'Revised App C - restatement'!AY3</f>
        <v>194.37446658010458</v>
      </c>
      <c r="BB3" s="26">
        <f>'Orig. App C - restatement'!AZ3-'Revised App C - restatement'!AZ3</f>
        <v>46.770346839620515</v>
      </c>
      <c r="BC3" s="26">
        <f>'Orig. App C - restatement'!BA3-'Revised App C - restatement'!BA3</f>
        <v>-20.110925199242956</v>
      </c>
      <c r="BD3" s="26">
        <f>'Orig. App C - restatement'!BB3-'Revised App C - restatement'!BB3</f>
        <v>-37.133738504609482</v>
      </c>
      <c r="BE3" s="26">
        <f>'Orig. App C - restatement'!BC3-'Revised App C - restatement'!BC3</f>
        <v>-44.598423014933587</v>
      </c>
      <c r="BF3" s="26">
        <f>'Orig. App C - restatement'!BD3-'Revised App C - restatement'!BD3</f>
        <v>125.36384260279124</v>
      </c>
      <c r="BG3" s="26">
        <f>'Orig. App C - restatement'!BE3-'Revised App C - restatement'!BE3</f>
        <v>-54.466900601002862</v>
      </c>
      <c r="BH3" s="26">
        <f>'Orig. App C - restatement'!BF3-'Revised App C - restatement'!BF3</f>
        <v>102.51355491535514</v>
      </c>
      <c r="BI3" s="26">
        <f>'Orig. App C - restatement'!BG3-'Revised App C - restatement'!BG3</f>
        <v>-285.61325482729717</v>
      </c>
      <c r="BJ3" s="26">
        <f>'Orig. App C - restatement'!BH3-'Revised App C - restatement'!BH3</f>
        <v>32.499233948390156</v>
      </c>
      <c r="BK3" s="26">
        <f>'Orig. App C - restatement'!BI3-'Revised App C - restatement'!BI3</f>
        <v>193.8663958178804</v>
      </c>
      <c r="BL3" s="26">
        <f>'Orig. App C - restatement'!BJ3-'Revised App C - restatement'!BJ3</f>
        <v>173.82603161796305</v>
      </c>
      <c r="BM3" s="26">
        <f>'Orig. App C - restatement'!BK3-'Revised App C - restatement'!BK3</f>
        <v>-167.85927032588916</v>
      </c>
      <c r="BN3" s="26">
        <f>'Orig. App C - restatement'!BL3-'Revised App C - restatement'!BL3</f>
        <v>-25.615787970816427</v>
      </c>
      <c r="BO3" s="26">
        <f>'Orig. App C - restatement'!BM3-'Revised App C - restatement'!BM3</f>
        <v>-22.163440760179128</v>
      </c>
      <c r="BP3" s="26">
        <f>'Orig. App C - restatement'!BN3-'Revised App C - restatement'!BN3</f>
        <v>63.017075324195275</v>
      </c>
      <c r="BQ3" s="26">
        <f>'Orig. App C - restatement'!BO3-'Revised App C - restatement'!BO3</f>
        <v>-55.081694503913923</v>
      </c>
      <c r="BR3" s="26">
        <f>'Orig. App C - restatement'!BP3-'Revised App C - restatement'!BP3</f>
        <v>45.842182568221915</v>
      </c>
      <c r="BS3" s="26">
        <f>'Orig. App C - restatement'!BQ3-'Revised App C - restatement'!BQ3</f>
        <v>131.54527479520493</v>
      </c>
      <c r="BT3" s="26">
        <f>'Orig. App C - restatement'!BR3-'Revised App C - restatement'!BR3</f>
        <v>-114.80483451248028</v>
      </c>
      <c r="BU3" s="26">
        <f>'Orig. App C - restatement'!BS3-'Revised App C - restatement'!BS3</f>
        <v>-252.67184599999973</v>
      </c>
      <c r="BV3" s="26">
        <f>'Orig. App C - restatement'!BT3-'Revised App C - restatement'!BT3</f>
        <v>51.630787817494365</v>
      </c>
      <c r="BW3" s="26">
        <f>'Orig. App C - restatement'!BU3-'Revised App C - restatement'!BU3</f>
        <v>213.85533615345025</v>
      </c>
      <c r="BX3" s="26">
        <f>'Orig. App C - restatement'!BV3-'Revised App C - restatement'!BV3</f>
        <v>-87.831285814690773</v>
      </c>
      <c r="BY3" s="26">
        <f>'Orig. App C - restatement'!BW3-'Revised App C - restatement'!BW3</f>
        <v>109.89072184043766</v>
      </c>
      <c r="BZ3" s="26">
        <f>'Orig. App C - restatement'!BX3-'Revised App C - restatement'!BX3</f>
        <v>-4.864212692694764</v>
      </c>
      <c r="CA3" s="26">
        <f>'Orig. App C - restatement'!BY3-'Revised App C - restatement'!BY3</f>
        <v>-84.704156531011677</v>
      </c>
      <c r="CB3" s="26">
        <f>'Orig. App C - restatement'!BZ3-'Revised App C - restatement'!BZ3</f>
        <v>-8.5445785592412449</v>
      </c>
      <c r="CC3" s="26">
        <f>'Orig. App C - restatement'!CA3-'Revised App C - restatement'!CA3</f>
        <v>35.631402269702221</v>
      </c>
      <c r="CD3" s="26">
        <f>'Orig. App C - restatement'!CB3-'Revised App C - restatement'!CB3</f>
        <v>101.89619485769049</v>
      </c>
      <c r="CE3" s="26">
        <f>'Orig. App C - restatement'!CC3-'Revised App C - restatement'!CC3</f>
        <v>40.302869444857834</v>
      </c>
      <c r="CF3" s="26">
        <f>'Orig. App C - restatement'!CD3-'Revised App C - restatement'!CD3</f>
        <v>115.94639537771536</v>
      </c>
      <c r="CG3" s="26">
        <f>'Orig. App C - restatement'!CE3-'Revised App C - restatement'!CE3</f>
        <v>-61.470666270341553</v>
      </c>
      <c r="CH3" s="26">
        <f>'Orig. App C - restatement'!CF3-'Revised App C - restatement'!CF3</f>
        <v>-44.116148142490601</v>
      </c>
      <c r="CI3" s="26">
        <f>'Orig. App C - restatement'!CG3-'Revised App C - restatement'!CG3</f>
        <v>-253.91226872965922</v>
      </c>
      <c r="CJ3" s="26">
        <f>'Orig. App C - restatement'!CH3-'Revised App C - restatement'!CH3</f>
        <v>110.5806314032327</v>
      </c>
      <c r="CK3" s="26">
        <f>'Orig. App C - restatement'!CI3-'Revised App C - restatement'!CI3</f>
        <v>47.097713180613709</v>
      </c>
      <c r="CL3" s="26">
        <f>'Orig. App C - restatement'!CJ3-'Revised App C - restatement'!CJ3</f>
        <v>35.234069649329513</v>
      </c>
      <c r="CM3" s="26">
        <f>'Orig. App C - restatement'!CK3-'Revised App C - restatement'!CK3</f>
        <v>-69.798858803578469</v>
      </c>
      <c r="CN3" s="26">
        <f>'Orig. App C - restatement'!CL3-'Revised App C - restatement'!CL3</f>
        <v>-16.56097698550002</v>
      </c>
      <c r="CO3" s="26">
        <f>'Orig. App C - restatement'!CM3-'Revised App C - restatement'!CM3</f>
        <v>-1408.8649209999999</v>
      </c>
      <c r="CP3" s="26">
        <f>'Orig. App C - restatement'!CN3-'Revised App C - restatement'!CN3</f>
        <v>-1464.5223819999999</v>
      </c>
      <c r="CQ3" s="26">
        <f>'Orig. App C - restatement'!CO3-'Revised App C - restatement'!CO3</f>
        <v>-1764.1879669999998</v>
      </c>
      <c r="CR3" s="26">
        <f>'Orig. App C - restatement'!CP3-'Revised App C - restatement'!CP3</f>
        <v>-2003.5963199999999</v>
      </c>
      <c r="CS3" s="26">
        <f>'Orig. App C - restatement'!CQ3-'Revised App C - restatement'!CQ3</f>
        <v>-2225.8902309999999</v>
      </c>
      <c r="CT3" s="26">
        <f>'Orig. App C - restatement'!CR3-'Revised App C - restatement'!CR3</f>
        <v>-2300.1621099999998</v>
      </c>
      <c r="CU3" s="26">
        <f>'Orig. App C - restatement'!CS3-'Revised App C - restatement'!CS3</f>
        <v>-2028.532661</v>
      </c>
      <c r="CV3" s="26">
        <f>'Orig. App C - restatement'!CT3-'Revised App C - restatement'!CT3</f>
        <v>-2172.162613</v>
      </c>
      <c r="CW3" s="26">
        <f>'Orig. App C - restatement'!CU3-'Revised App C - restatement'!CU3</f>
        <v>0</v>
      </c>
      <c r="CX3" s="26">
        <f>'Orig. App C - restatement'!CV3-'Revised App C - restatement'!CV3</f>
        <v>0</v>
      </c>
      <c r="CY3" s="26">
        <f>'Orig. App C - restatement'!CW3-'Revised App C - restatement'!CW3</f>
        <v>0</v>
      </c>
      <c r="CZ3" s="26">
        <f>'Orig. App C - restatement'!CX3-'Revised App C - restatement'!CX3</f>
        <v>0</v>
      </c>
    </row>
    <row r="4" spans="4:104">
      <c r="D4" s="15" t="s">
        <v>18</v>
      </c>
      <c r="E4" s="26">
        <f>'Orig. App C - restatement'!C4-'Revised App C - restatement'!C4</f>
        <v>91.555813598906525</v>
      </c>
      <c r="F4" s="26">
        <f>'Orig. App C - restatement'!D4-'Revised App C - restatement'!D4</f>
        <v>-42.434089217190831</v>
      </c>
      <c r="G4" s="26">
        <f>'Orig. App C - restatement'!E4-'Revised App C - restatement'!E4</f>
        <v>-8.2801190000002407</v>
      </c>
      <c r="H4" s="26">
        <f>'Orig. App C - restatement'!F4-'Revised App C - restatement'!F4</f>
        <v>50.160194430388401</v>
      </c>
      <c r="I4" s="26">
        <f>'Orig. App C - restatement'!G4-'Revised App C - restatement'!G4</f>
        <v>14.07978600000024</v>
      </c>
      <c r="J4" s="26">
        <f>'Orig. App C - restatement'!H4-'Revised App C - restatement'!H4</f>
        <v>44.85665799999947</v>
      </c>
      <c r="K4" s="26">
        <f>'Orig. App C - restatement'!I4-'Revised App C - restatement'!I4</f>
        <v>21.297524999999723</v>
      </c>
      <c r="L4" s="26">
        <f>'Orig. App C - restatement'!J4-'Revised App C - restatement'!J4</f>
        <v>-233.93214599999874</v>
      </c>
      <c r="M4" s="26">
        <f>'Orig. App C - restatement'!K4-'Revised App C - restatement'!K4</f>
        <v>-164.71457549158049</v>
      </c>
      <c r="N4" s="26">
        <f>'Orig. App C - restatement'!L4-'Revised App C - restatement'!L4</f>
        <v>-226.74061301223128</v>
      </c>
      <c r="O4" s="26">
        <f>'Orig. App C - restatement'!M4-'Revised App C - restatement'!M4</f>
        <v>-182.56424333585937</v>
      </c>
      <c r="P4" s="26">
        <f>'Orig. App C - restatement'!N4-'Revised App C - restatement'!N4</f>
        <v>76.62761250332278</v>
      </c>
      <c r="Q4" s="26">
        <f>'Orig. App C - restatement'!O4-'Revised App C - restatement'!O4</f>
        <v>157.74234006557094</v>
      </c>
      <c r="R4" s="26">
        <f>'Orig. App C - restatement'!P4-'Revised App C - restatement'!P4</f>
        <v>191.56702896083243</v>
      </c>
      <c r="S4" s="26">
        <f>'Orig. App C - restatement'!Q4-'Revised App C - restatement'!Q4</f>
        <v>-36.263465462674503</v>
      </c>
      <c r="T4" s="26">
        <f>'Orig. App C - restatement'!R4-'Revised App C - restatement'!R4</f>
        <v>16.334355441683329</v>
      </c>
      <c r="U4" s="26">
        <f>'Orig. App C - restatement'!S4-'Revised App C - restatement'!S4</f>
        <v>-26.928757631490271</v>
      </c>
      <c r="V4" s="26">
        <f>'Orig. App C - restatement'!T4-'Revised App C - restatement'!T4</f>
        <v>135.73146866274692</v>
      </c>
      <c r="W4" s="26">
        <f>'Orig. App C - restatement'!U4-'Revised App C - restatement'!U4</f>
        <v>37.686637475624821</v>
      </c>
      <c r="X4" s="26">
        <f>'Orig. App C - restatement'!V4-'Revised App C - restatement'!V4</f>
        <v>41.505016345357035</v>
      </c>
      <c r="Y4" s="26">
        <f>'Orig. App C - restatement'!W4-'Revised App C - restatement'!W4</f>
        <v>11.118047025882788</v>
      </c>
      <c r="Z4" s="26">
        <f>'Orig. App C - restatement'!X4-'Revised App C - restatement'!X4</f>
        <v>-83.971016419132866</v>
      </c>
      <c r="AA4" s="26">
        <f>'Orig. App C - restatement'!Y4-'Revised App C - restatement'!Y4</f>
        <v>-32.120821037686937</v>
      </c>
      <c r="AB4" s="26">
        <f>'Orig. App C - restatement'!Z4-'Revised App C - restatement'!Z4</f>
        <v>-127.15300744765068</v>
      </c>
      <c r="AC4" s="26">
        <f>'Orig. App C - restatement'!AA4-'Revised App C - restatement'!AA4</f>
        <v>22.679660031235926</v>
      </c>
      <c r="AD4" s="26">
        <f>'Orig. App C - restatement'!AB4-'Revised App C - restatement'!AB4</f>
        <v>60.357033121252016</v>
      </c>
      <c r="AE4" s="26">
        <f>'Orig. App C - restatement'!AC4-'Revised App C - restatement'!AC4</f>
        <v>55.697101196828271</v>
      </c>
      <c r="AF4" s="26">
        <f>'Orig. App C - restatement'!AD4-'Revised App C - restatement'!AD4</f>
        <v>172.38259769685033</v>
      </c>
      <c r="AG4" s="26">
        <f>'Orig. App C - restatement'!AE4-'Revised App C - restatement'!AE4</f>
        <v>98.907597378622086</v>
      </c>
      <c r="AH4" s="26">
        <f>'Orig. App C - restatement'!AF4-'Revised App C - restatement'!AF4</f>
        <v>1.6413428803550687</v>
      </c>
      <c r="AI4" s="26">
        <f>'Orig. App C - restatement'!AG4-'Revised App C - restatement'!AG4</f>
        <v>44.877395000000206</v>
      </c>
      <c r="AJ4" s="26">
        <f>'Orig. App C - restatement'!AH4-'Revised App C - restatement'!AH4</f>
        <v>18.884260972963602</v>
      </c>
      <c r="AK4" s="26">
        <f>'Orig. App C - restatement'!AI4-'Revised App C - restatement'!AI4</f>
        <v>35.75304588023937</v>
      </c>
      <c r="AL4" s="26">
        <f>'Orig. App C - restatement'!AJ4-'Revised App C - restatement'!AJ4</f>
        <v>29.822155145141096</v>
      </c>
      <c r="AM4" s="26">
        <f>'Orig. App C - restatement'!AK4-'Revised App C - restatement'!AK4</f>
        <v>-66.354142165010217</v>
      </c>
      <c r="AN4" s="26">
        <f>'Orig. App C - restatement'!AL4-'Revised App C - restatement'!AL4</f>
        <v>-19.57603348802968</v>
      </c>
      <c r="AO4" s="26">
        <f>'Orig. App C - restatement'!AM4-'Revised App C - restatement'!AM4</f>
        <v>-93.967012513966893</v>
      </c>
      <c r="AP4" s="26">
        <f>'Orig. App C - restatement'!AN4-'Revised App C - restatement'!AN4</f>
        <v>192.10300414982271</v>
      </c>
      <c r="AQ4" s="26">
        <f>'Orig. App C - restatement'!AO4-'Revised App C - restatement'!AO4</f>
        <v>14.992934411045781</v>
      </c>
      <c r="AR4" s="26">
        <f>'Orig. App C - restatement'!AP4-'Revised App C - restatement'!AP4</f>
        <v>3.6887031352125632</v>
      </c>
      <c r="AS4" s="26">
        <f>'Orig. App C - restatement'!AQ4-'Revised App C - restatement'!AQ4</f>
        <v>-34.900708306073057</v>
      </c>
      <c r="AT4" s="26">
        <f>'Orig. App C - restatement'!AR4-'Revised App C - restatement'!AR4</f>
        <v>-28.531541031256666</v>
      </c>
      <c r="AU4" s="26">
        <f>'Orig. App C - restatement'!AS4-'Revised App C - restatement'!AS4</f>
        <v>-53.928762828440767</v>
      </c>
      <c r="AV4" s="26">
        <f>'Orig. App C - restatement'!AT4-'Revised App C - restatement'!AT4</f>
        <v>-45.848163583745645</v>
      </c>
      <c r="AW4" s="26">
        <f>'Orig. App C - restatement'!AU4-'Revised App C - restatement'!AU4</f>
        <v>-103.57853643584258</v>
      </c>
      <c r="AX4" s="26">
        <f>'Orig. App C - restatement'!AV4-'Revised App C - restatement'!AV4</f>
        <v>-132.67146642484522</v>
      </c>
      <c r="AY4" s="26">
        <f>'Orig. App C - restatement'!AW4-'Revised App C - restatement'!AW4</f>
        <v>117.08457096276243</v>
      </c>
      <c r="AZ4" s="26">
        <f>'Orig. App C - restatement'!AX4-'Revised App C - restatement'!AX4</f>
        <v>92.940166486135695</v>
      </c>
      <c r="BA4" s="26">
        <f>'Orig. App C - restatement'!AY4-'Revised App C - restatement'!AY4</f>
        <v>194.37446658010458</v>
      </c>
      <c r="BB4" s="26">
        <f>'Orig. App C - restatement'!AZ4-'Revised App C - restatement'!AZ4</f>
        <v>46.770346839620515</v>
      </c>
      <c r="BC4" s="26">
        <f>'Orig. App C - restatement'!BA4-'Revised App C - restatement'!BA4</f>
        <v>-20.110925199242956</v>
      </c>
      <c r="BD4" s="26">
        <f>'Orig. App C - restatement'!BB4-'Revised App C - restatement'!BB4</f>
        <v>-37.133738504609482</v>
      </c>
      <c r="BE4" s="26">
        <f>'Orig. App C - restatement'!BC4-'Revised App C - restatement'!BC4</f>
        <v>-44.598423014933587</v>
      </c>
      <c r="BF4" s="26">
        <f>'Orig. App C - restatement'!BD4-'Revised App C - restatement'!BD4</f>
        <v>125.36384260279124</v>
      </c>
      <c r="BG4" s="26">
        <f>'Orig. App C - restatement'!BE4-'Revised App C - restatement'!BE4</f>
        <v>-54.466900601002862</v>
      </c>
      <c r="BH4" s="26">
        <f>'Orig. App C - restatement'!BF4-'Revised App C - restatement'!BF4</f>
        <v>102.51355491535492</v>
      </c>
      <c r="BI4" s="26">
        <f>'Orig. App C - restatement'!BG4-'Revised App C - restatement'!BG4</f>
        <v>-285.61325482729717</v>
      </c>
      <c r="BJ4" s="26">
        <f>'Orig. App C - restatement'!BH4-'Revised App C - restatement'!BH4</f>
        <v>32.499233948390156</v>
      </c>
      <c r="BK4" s="26">
        <f>'Orig. App C - restatement'!BI4-'Revised App C - restatement'!BI4</f>
        <v>193.8663958178804</v>
      </c>
      <c r="BL4" s="26">
        <f>'Orig. App C - restatement'!BJ4-'Revised App C - restatement'!BJ4</f>
        <v>173.82603161796305</v>
      </c>
      <c r="BM4" s="26">
        <f>'Orig. App C - restatement'!BK4-'Revised App C - restatement'!BK4</f>
        <v>-167.85927032588916</v>
      </c>
      <c r="BN4" s="26">
        <f>'Orig. App C - restatement'!BL4-'Revised App C - restatement'!BL4</f>
        <v>-25.615787970816427</v>
      </c>
      <c r="BO4" s="26">
        <f>'Orig. App C - restatement'!BM4-'Revised App C - restatement'!BM4</f>
        <v>-22.163440760179128</v>
      </c>
      <c r="BP4" s="26">
        <f>'Orig. App C - restatement'!BN4-'Revised App C - restatement'!BN4</f>
        <v>63.017075324195275</v>
      </c>
      <c r="BQ4" s="26">
        <f>'Orig. App C - restatement'!BO4-'Revised App C - restatement'!BO4</f>
        <v>-55.081694503913923</v>
      </c>
      <c r="BR4" s="26">
        <f>'Orig. App C - restatement'!BP4-'Revised App C - restatement'!BP4</f>
        <v>45.842182568221915</v>
      </c>
      <c r="BS4" s="26">
        <f>'Orig. App C - restatement'!BQ4-'Revised App C - restatement'!BQ4</f>
        <v>131.54527479520493</v>
      </c>
      <c r="BT4" s="26">
        <f>'Orig. App C - restatement'!BR4-'Revised App C - restatement'!BR4</f>
        <v>-114.80483451248028</v>
      </c>
      <c r="BU4" s="26">
        <f>'Orig. App C - restatement'!BS4-'Revised App C - restatement'!BS4</f>
        <v>-252.67184599999973</v>
      </c>
      <c r="BV4" s="26">
        <f>'Orig. App C - restatement'!BT4-'Revised App C - restatement'!BT4</f>
        <v>51.630787817494365</v>
      </c>
      <c r="BW4" s="26">
        <f>'Orig. App C - restatement'!BU4-'Revised App C - restatement'!BU4</f>
        <v>213.85533615345003</v>
      </c>
      <c r="BX4" s="26">
        <f>'Orig. App C - restatement'!BV4-'Revised App C - restatement'!BV4</f>
        <v>-87.831285814690773</v>
      </c>
      <c r="BY4" s="26">
        <f>'Orig. App C - restatement'!BW4-'Revised App C - restatement'!BW4</f>
        <v>109.89072184043766</v>
      </c>
      <c r="BZ4" s="26">
        <f>'Orig. App C - restatement'!BX4-'Revised App C - restatement'!BX4</f>
        <v>-4.864212692694764</v>
      </c>
      <c r="CA4" s="26">
        <f>'Orig. App C - restatement'!BY4-'Revised App C - restatement'!BY4</f>
        <v>-84.704156531011677</v>
      </c>
      <c r="CB4" s="26">
        <f>'Orig. App C - restatement'!BZ4-'Revised App C - restatement'!BZ4</f>
        <v>-8.5445785592412449</v>
      </c>
      <c r="CC4" s="26">
        <f>'Orig. App C - restatement'!CA4-'Revised App C - restatement'!CA4</f>
        <v>35.631402269702221</v>
      </c>
      <c r="CD4" s="26">
        <f>'Orig. App C - restatement'!CB4-'Revised App C - restatement'!CB4</f>
        <v>101.89619485769049</v>
      </c>
      <c r="CE4" s="26">
        <f>'Orig. App C - restatement'!CC4-'Revised App C - restatement'!CC4</f>
        <v>40.302869444857834</v>
      </c>
      <c r="CF4" s="26">
        <f>'Orig. App C - restatement'!CD4-'Revised App C - restatement'!CD4</f>
        <v>115.94639537771536</v>
      </c>
      <c r="CG4" s="26">
        <f>'Orig. App C - restatement'!CE4-'Revised App C - restatement'!CE4</f>
        <v>-61.470666270341553</v>
      </c>
      <c r="CH4" s="26">
        <f>'Orig. App C - restatement'!CF4-'Revised App C - restatement'!CF4</f>
        <v>-44.116148142490601</v>
      </c>
      <c r="CI4" s="26">
        <f>'Orig. App C - restatement'!CG4-'Revised App C - restatement'!CG4</f>
        <v>-253.91226872965922</v>
      </c>
      <c r="CJ4" s="26">
        <f>'Orig. App C - restatement'!CH4-'Revised App C - restatement'!CH4</f>
        <v>110.5806314032327</v>
      </c>
      <c r="CK4" s="26">
        <f>'Orig. App C - restatement'!CI4-'Revised App C - restatement'!CI4</f>
        <v>47.097713180613709</v>
      </c>
      <c r="CL4" s="26">
        <f>'Orig. App C - restatement'!CJ4-'Revised App C - restatement'!CJ4</f>
        <v>35.234069649329513</v>
      </c>
      <c r="CM4" s="26">
        <f>'Orig. App C - restatement'!CK4-'Revised App C - restatement'!CK4</f>
        <v>-69.798858803578469</v>
      </c>
      <c r="CN4" s="26">
        <f>'Orig. App C - restatement'!CL4-'Revised App C - restatement'!CL4</f>
        <v>-16.56097698550002</v>
      </c>
      <c r="CO4" s="26">
        <f>'Orig. App C - restatement'!CM4-'Revised App C - restatement'!CM4</f>
        <v>-1413.8400479999998</v>
      </c>
      <c r="CP4" s="26">
        <f>'Orig. App C - restatement'!CN4-'Revised App C - restatement'!CN4</f>
        <v>-1468.920633</v>
      </c>
      <c r="CQ4" s="26">
        <f>'Orig. App C - restatement'!CO4-'Revised App C - restatement'!CO4</f>
        <v>-1768.5108669999997</v>
      </c>
      <c r="CR4" s="26">
        <f>'Orig. App C - restatement'!CP4-'Revised App C - restatement'!CP4</f>
        <v>-2006.5491659999998</v>
      </c>
      <c r="CS4" s="26">
        <f>'Orig. App C - restatement'!CQ4-'Revised App C - restatement'!CQ4</f>
        <v>-2225.6485009999997</v>
      </c>
      <c r="CT4" s="26">
        <f>'Orig. App C - restatement'!CR4-'Revised App C - restatement'!CR4</f>
        <v>-2293.2467619999998</v>
      </c>
      <c r="CU4" s="26">
        <f>'Orig. App C - restatement'!CS4-'Revised App C - restatement'!CS4</f>
        <v>-2031.017685</v>
      </c>
      <c r="CV4" s="26">
        <f>'Orig. App C - restatement'!CT4-'Revised App C - restatement'!CT4</f>
        <v>-2140.207312</v>
      </c>
      <c r="CW4" s="26">
        <f>'Orig. App C - restatement'!CU4-'Revised App C - restatement'!CU4</f>
        <v>0</v>
      </c>
      <c r="CX4" s="26">
        <f>'Orig. App C - restatement'!CV4-'Revised App C - restatement'!CV4</f>
        <v>0</v>
      </c>
      <c r="CY4" s="26">
        <f>'Orig. App C - restatement'!CW4-'Revised App C - restatement'!CW4</f>
        <v>0</v>
      </c>
      <c r="CZ4" s="26">
        <f>'Orig. App C - restatement'!CX4-'Revised App C - restatement'!CX4</f>
        <v>0</v>
      </c>
    </row>
    <row r="5" spans="4:104">
      <c r="D5" s="15" t="s">
        <v>19</v>
      </c>
      <c r="E5" s="26">
        <f>'Orig. App C - restatement'!C5-'Revised App C - restatement'!C5</f>
        <v>91.555813598906525</v>
      </c>
      <c r="F5" s="26">
        <f>'Orig. App C - restatement'!D5-'Revised App C - restatement'!D5</f>
        <v>-42.434089217190831</v>
      </c>
      <c r="G5" s="26">
        <f>'Orig. App C - restatement'!E5-'Revised App C - restatement'!E5</f>
        <v>-8.2801190000002407</v>
      </c>
      <c r="H5" s="26">
        <f>'Orig. App C - restatement'!F5-'Revised App C - restatement'!F5</f>
        <v>50.160194430388401</v>
      </c>
      <c r="I5" s="26">
        <f>'Orig. App C - restatement'!G5-'Revised App C - restatement'!G5</f>
        <v>14.07978600000024</v>
      </c>
      <c r="J5" s="26">
        <f>'Orig. App C - restatement'!H5-'Revised App C - restatement'!H5</f>
        <v>44.85665799999947</v>
      </c>
      <c r="K5" s="26">
        <f>'Orig. App C - restatement'!I5-'Revised App C - restatement'!I5</f>
        <v>21.297524999999723</v>
      </c>
      <c r="L5" s="26">
        <f>'Orig. App C - restatement'!J5-'Revised App C - restatement'!J5</f>
        <v>-233.93214599999874</v>
      </c>
      <c r="M5" s="26">
        <f>'Orig. App C - restatement'!K5-'Revised App C - restatement'!K5</f>
        <v>-164.71457549158049</v>
      </c>
      <c r="N5" s="26">
        <f>'Orig. App C - restatement'!L5-'Revised App C - restatement'!L5</f>
        <v>-226.74061301223128</v>
      </c>
      <c r="O5" s="26">
        <f>'Orig. App C - restatement'!M5-'Revised App C - restatement'!M5</f>
        <v>-182.56424333585937</v>
      </c>
      <c r="P5" s="26">
        <f>'Orig. App C - restatement'!N5-'Revised App C - restatement'!N5</f>
        <v>76.62761250332278</v>
      </c>
      <c r="Q5" s="26">
        <f>'Orig. App C - restatement'!O5-'Revised App C - restatement'!O5</f>
        <v>157.74234006557094</v>
      </c>
      <c r="R5" s="26">
        <f>'Orig. App C - restatement'!P5-'Revised App C - restatement'!P5</f>
        <v>191.56702896083243</v>
      </c>
      <c r="S5" s="26">
        <f>'Orig. App C - restatement'!Q5-'Revised App C - restatement'!Q5</f>
        <v>-36.263465462674503</v>
      </c>
      <c r="T5" s="26">
        <f>'Orig. App C - restatement'!R5-'Revised App C - restatement'!R5</f>
        <v>16.334355441683329</v>
      </c>
      <c r="U5" s="26">
        <f>'Orig. App C - restatement'!S5-'Revised App C - restatement'!S5</f>
        <v>-26.928757631490271</v>
      </c>
      <c r="V5" s="26">
        <f>'Orig. App C - restatement'!T5-'Revised App C - restatement'!T5</f>
        <v>135.73146866274692</v>
      </c>
      <c r="W5" s="26">
        <f>'Orig. App C - restatement'!U5-'Revised App C - restatement'!U5</f>
        <v>37.686637475624821</v>
      </c>
      <c r="X5" s="26">
        <f>'Orig. App C - restatement'!V5-'Revised App C - restatement'!V5</f>
        <v>41.505016345357035</v>
      </c>
      <c r="Y5" s="26">
        <f>'Orig. App C - restatement'!W5-'Revised App C - restatement'!W5</f>
        <v>11.118047025882788</v>
      </c>
      <c r="Z5" s="26">
        <f>'Orig. App C - restatement'!X5-'Revised App C - restatement'!X5</f>
        <v>-83.971016419132866</v>
      </c>
      <c r="AA5" s="26">
        <f>'Orig. App C - restatement'!Y5-'Revised App C - restatement'!Y5</f>
        <v>-32.120821037686937</v>
      </c>
      <c r="AB5" s="26">
        <f>'Orig. App C - restatement'!Z5-'Revised App C - restatement'!Z5</f>
        <v>-127.15300744765068</v>
      </c>
      <c r="AC5" s="26">
        <f>'Orig. App C - restatement'!AA5-'Revised App C - restatement'!AA5</f>
        <v>22.679660031235926</v>
      </c>
      <c r="AD5" s="26">
        <f>'Orig. App C - restatement'!AB5-'Revised App C - restatement'!AB5</f>
        <v>60.357033121252016</v>
      </c>
      <c r="AE5" s="26">
        <f>'Orig. App C - restatement'!AC5-'Revised App C - restatement'!AC5</f>
        <v>55.697101196828271</v>
      </c>
      <c r="AF5" s="26">
        <f>'Orig. App C - restatement'!AD5-'Revised App C - restatement'!AD5</f>
        <v>172.38259769685033</v>
      </c>
      <c r="AG5" s="26">
        <f>'Orig. App C - restatement'!AE5-'Revised App C - restatement'!AE5</f>
        <v>98.907597378622086</v>
      </c>
      <c r="AH5" s="26">
        <f>'Orig. App C - restatement'!AF5-'Revised App C - restatement'!AF5</f>
        <v>1.6413428803550687</v>
      </c>
      <c r="AI5" s="26">
        <f>'Orig. App C - restatement'!AG5-'Revised App C - restatement'!AG5</f>
        <v>44.877395000000206</v>
      </c>
      <c r="AJ5" s="26">
        <f>'Orig. App C - restatement'!AH5-'Revised App C - restatement'!AH5</f>
        <v>18.884260972963602</v>
      </c>
      <c r="AK5" s="26">
        <f>'Orig. App C - restatement'!AI5-'Revised App C - restatement'!AI5</f>
        <v>35.75304588023937</v>
      </c>
      <c r="AL5" s="26">
        <f>'Orig. App C - restatement'!AJ5-'Revised App C - restatement'!AJ5</f>
        <v>29.822155145141096</v>
      </c>
      <c r="AM5" s="26">
        <f>'Orig. App C - restatement'!AK5-'Revised App C - restatement'!AK5</f>
        <v>-66.354142165010217</v>
      </c>
      <c r="AN5" s="26">
        <f>'Orig. App C - restatement'!AL5-'Revised App C - restatement'!AL5</f>
        <v>-19.57603348802968</v>
      </c>
      <c r="AO5" s="26">
        <f>'Orig. App C - restatement'!AM5-'Revised App C - restatement'!AM5</f>
        <v>-93.967012513966893</v>
      </c>
      <c r="AP5" s="26">
        <f>'Orig. App C - restatement'!AN5-'Revised App C - restatement'!AN5</f>
        <v>192.10300414982271</v>
      </c>
      <c r="AQ5" s="26">
        <f>'Orig. App C - restatement'!AO5-'Revised App C - restatement'!AO5</f>
        <v>14.992934411045781</v>
      </c>
      <c r="AR5" s="26">
        <f>'Orig. App C - restatement'!AP5-'Revised App C - restatement'!AP5</f>
        <v>3.6887031352125632</v>
      </c>
      <c r="AS5" s="26">
        <f>'Orig. App C - restatement'!AQ5-'Revised App C - restatement'!AQ5</f>
        <v>-34.900708306073057</v>
      </c>
      <c r="AT5" s="26">
        <f>'Orig. App C - restatement'!AR5-'Revised App C - restatement'!AR5</f>
        <v>-28.531541031256666</v>
      </c>
      <c r="AU5" s="26">
        <f>'Orig. App C - restatement'!AS5-'Revised App C - restatement'!AS5</f>
        <v>-53.928762828440767</v>
      </c>
      <c r="AV5" s="26">
        <f>'Orig. App C - restatement'!AT5-'Revised App C - restatement'!AT5</f>
        <v>-45.848163583745645</v>
      </c>
      <c r="AW5" s="26">
        <f>'Orig. App C - restatement'!AU5-'Revised App C - restatement'!AU5</f>
        <v>-103.57853643584258</v>
      </c>
      <c r="AX5" s="26">
        <f>'Orig. App C - restatement'!AV5-'Revised App C - restatement'!AV5</f>
        <v>-132.67146642484522</v>
      </c>
      <c r="AY5" s="26">
        <f>'Orig. App C - restatement'!AW5-'Revised App C - restatement'!AW5</f>
        <v>117.08457096276243</v>
      </c>
      <c r="AZ5" s="26">
        <f>'Orig. App C - restatement'!AX5-'Revised App C - restatement'!AX5</f>
        <v>92.940166486135467</v>
      </c>
      <c r="BA5" s="26">
        <f>'Orig. App C - restatement'!AY5-'Revised App C - restatement'!AY5</f>
        <v>194.37446658010458</v>
      </c>
      <c r="BB5" s="26">
        <f>'Orig. App C - restatement'!AZ5-'Revised App C - restatement'!AZ5</f>
        <v>46.770346839620515</v>
      </c>
      <c r="BC5" s="26">
        <f>'Orig. App C - restatement'!BA5-'Revised App C - restatement'!BA5</f>
        <v>-20.110925199242956</v>
      </c>
      <c r="BD5" s="26">
        <f>'Orig. App C - restatement'!BB5-'Revised App C - restatement'!BB5</f>
        <v>-37.133738504609482</v>
      </c>
      <c r="BE5" s="26">
        <f>'Orig. App C - restatement'!BC5-'Revised App C - restatement'!BC5</f>
        <v>-44.598423014933587</v>
      </c>
      <c r="BF5" s="26">
        <f>'Orig. App C - restatement'!BD5-'Revised App C - restatement'!BD5</f>
        <v>125.36384260279124</v>
      </c>
      <c r="BG5" s="26">
        <f>'Orig. App C - restatement'!BE5-'Revised App C - restatement'!BE5</f>
        <v>-54.466900601002862</v>
      </c>
      <c r="BH5" s="26">
        <f>'Orig. App C - restatement'!BF5-'Revised App C - restatement'!BF5</f>
        <v>102.51355491535514</v>
      </c>
      <c r="BI5" s="26">
        <f>'Orig. App C - restatement'!BG5-'Revised App C - restatement'!BG5</f>
        <v>-285.61325482729717</v>
      </c>
      <c r="BJ5" s="26">
        <f>'Orig. App C - restatement'!BH5-'Revised App C - restatement'!BH5</f>
        <v>32.499233948390156</v>
      </c>
      <c r="BK5" s="26">
        <f>'Orig. App C - restatement'!BI5-'Revised App C - restatement'!BI5</f>
        <v>193.8663958178804</v>
      </c>
      <c r="BL5" s="26">
        <f>'Orig. App C - restatement'!BJ5-'Revised App C - restatement'!BJ5</f>
        <v>173.82603161796328</v>
      </c>
      <c r="BM5" s="26">
        <f>'Orig. App C - restatement'!BK5-'Revised App C - restatement'!BK5</f>
        <v>-167.85927032588916</v>
      </c>
      <c r="BN5" s="26">
        <f>'Orig. App C - restatement'!BL5-'Revised App C - restatement'!BL5</f>
        <v>-25.615787970816427</v>
      </c>
      <c r="BO5" s="26">
        <f>'Orig. App C - restatement'!BM5-'Revised App C - restatement'!BM5</f>
        <v>-22.163440760179128</v>
      </c>
      <c r="BP5" s="26">
        <f>'Orig. App C - restatement'!BN5-'Revised App C - restatement'!BN5</f>
        <v>63.017075324195275</v>
      </c>
      <c r="BQ5" s="26">
        <f>'Orig. App C - restatement'!BO5-'Revised App C - restatement'!BO5</f>
        <v>-55.081694503913923</v>
      </c>
      <c r="BR5" s="26">
        <f>'Orig. App C - restatement'!BP5-'Revised App C - restatement'!BP5</f>
        <v>45.842182568221915</v>
      </c>
      <c r="BS5" s="26">
        <f>'Orig. App C - restatement'!BQ5-'Revised App C - restatement'!BQ5</f>
        <v>131.54527479520493</v>
      </c>
      <c r="BT5" s="26">
        <f>'Orig. App C - restatement'!BR5-'Revised App C - restatement'!BR5</f>
        <v>-114.80483451248028</v>
      </c>
      <c r="BU5" s="26">
        <f>'Orig. App C - restatement'!BS5-'Revised App C - restatement'!BS5</f>
        <v>-252.67184599999973</v>
      </c>
      <c r="BV5" s="26">
        <f>'Orig. App C - restatement'!BT5-'Revised App C - restatement'!BT5</f>
        <v>51.630787817494365</v>
      </c>
      <c r="BW5" s="26">
        <f>'Orig. App C - restatement'!BU5-'Revised App C - restatement'!BU5</f>
        <v>213.85533615345003</v>
      </c>
      <c r="BX5" s="26">
        <f>'Orig. App C - restatement'!BV5-'Revised App C - restatement'!BV5</f>
        <v>-87.831285814690773</v>
      </c>
      <c r="BY5" s="26">
        <f>'Orig. App C - restatement'!BW5-'Revised App C - restatement'!BW5</f>
        <v>109.89072184043766</v>
      </c>
      <c r="BZ5" s="26">
        <f>'Orig. App C - restatement'!BX5-'Revised App C - restatement'!BX5</f>
        <v>-4.864212692694764</v>
      </c>
      <c r="CA5" s="26">
        <f>'Orig. App C - restatement'!BY5-'Revised App C - restatement'!BY5</f>
        <v>-84.704156531011677</v>
      </c>
      <c r="CB5" s="26">
        <f>'Orig. App C - restatement'!BZ5-'Revised App C - restatement'!BZ5</f>
        <v>-8.5445785592412449</v>
      </c>
      <c r="CC5" s="26">
        <f>'Orig. App C - restatement'!CA5-'Revised App C - restatement'!CA5</f>
        <v>35.631402269702221</v>
      </c>
      <c r="CD5" s="26">
        <f>'Orig. App C - restatement'!CB5-'Revised App C - restatement'!CB5</f>
        <v>101.89619485769049</v>
      </c>
      <c r="CE5" s="26">
        <f>'Orig. App C - restatement'!CC5-'Revised App C - restatement'!CC5</f>
        <v>40.302869444857834</v>
      </c>
      <c r="CF5" s="26">
        <f>'Orig. App C - restatement'!CD5-'Revised App C - restatement'!CD5</f>
        <v>115.94639537771536</v>
      </c>
      <c r="CG5" s="26">
        <f>'Orig. App C - restatement'!CE5-'Revised App C - restatement'!CE5</f>
        <v>-61.470666270341553</v>
      </c>
      <c r="CH5" s="26">
        <f>'Orig. App C - restatement'!CF5-'Revised App C - restatement'!CF5</f>
        <v>-44.116148142490601</v>
      </c>
      <c r="CI5" s="26">
        <f>'Orig. App C - restatement'!CG5-'Revised App C - restatement'!CG5</f>
        <v>-253.91226872965944</v>
      </c>
      <c r="CJ5" s="26">
        <f>'Orig. App C - restatement'!CH5-'Revised App C - restatement'!CH5</f>
        <v>110.5806314032327</v>
      </c>
      <c r="CK5" s="26">
        <f>'Orig. App C - restatement'!CI5-'Revised App C - restatement'!CI5</f>
        <v>47.097713180613709</v>
      </c>
      <c r="CL5" s="26">
        <f>'Orig. App C - restatement'!CJ5-'Revised App C - restatement'!CJ5</f>
        <v>35.234069649329513</v>
      </c>
      <c r="CM5" s="26">
        <f>'Orig. App C - restatement'!CK5-'Revised App C - restatement'!CK5</f>
        <v>-69.798858803578469</v>
      </c>
      <c r="CN5" s="26">
        <f>'Orig. App C - restatement'!CL5-'Revised App C - restatement'!CL5</f>
        <v>-16.56097698550002</v>
      </c>
      <c r="CO5" s="26">
        <f>'Orig. App C - restatement'!CM5-'Revised App C - restatement'!CM5</f>
        <v>-1408.0854949999998</v>
      </c>
      <c r="CP5" s="26">
        <f>'Orig. App C - restatement'!CN5-'Revised App C - restatement'!CN5</f>
        <v>-1473.128471</v>
      </c>
      <c r="CQ5" s="26">
        <f>'Orig. App C - restatement'!CO5-'Revised App C - restatement'!CO5</f>
        <v>-1774.2084389999998</v>
      </c>
      <c r="CR5" s="26">
        <f>'Orig. App C - restatement'!CP5-'Revised App C - restatement'!CP5</f>
        <v>-2010.2683679999998</v>
      </c>
      <c r="CS5" s="26">
        <f>'Orig. App C - restatement'!CQ5-'Revised App C - restatement'!CQ5</f>
        <v>-2229.1745139999998</v>
      </c>
      <c r="CT5" s="26">
        <f>'Orig. App C - restatement'!CR5-'Revised App C - restatement'!CR5</f>
        <v>-2293.5401589999997</v>
      </c>
      <c r="CU5" s="26">
        <f>'Orig. App C - restatement'!CS5-'Revised App C - restatement'!CS5</f>
        <v>-2027.5136830000001</v>
      </c>
      <c r="CV5" s="26">
        <f>'Orig. App C - restatement'!CT5-'Revised App C - restatement'!CT5</f>
        <v>-2128.7253879999998</v>
      </c>
      <c r="CW5" s="26">
        <f>'Orig. App C - restatement'!CU5-'Revised App C - restatement'!CU5</f>
        <v>0</v>
      </c>
      <c r="CX5" s="26">
        <f>'Orig. App C - restatement'!CV5-'Revised App C - restatement'!CV5</f>
        <v>0</v>
      </c>
      <c r="CY5" s="26">
        <f>'Orig. App C - restatement'!CW5-'Revised App C - restatement'!CW5</f>
        <v>0</v>
      </c>
      <c r="CZ5" s="26">
        <f>'Orig. App C - restatement'!CX5-'Revised App C - restatement'!CX5</f>
        <v>0</v>
      </c>
    </row>
    <row r="6" spans="4:104">
      <c r="D6" s="15" t="s">
        <v>20</v>
      </c>
      <c r="E6" s="26">
        <f>'Orig. App C - restatement'!C6-'Revised App C - restatement'!C6</f>
        <v>91.555813598906525</v>
      </c>
      <c r="F6" s="26">
        <f>'Orig. App C - restatement'!D6-'Revised App C - restatement'!D6</f>
        <v>-42.434089217190831</v>
      </c>
      <c r="G6" s="26">
        <f>'Orig. App C - restatement'!E6-'Revised App C - restatement'!E6</f>
        <v>-8.2801190000002407</v>
      </c>
      <c r="H6" s="26">
        <f>'Orig. App C - restatement'!F6-'Revised App C - restatement'!F6</f>
        <v>50.160194430388401</v>
      </c>
      <c r="I6" s="26">
        <f>'Orig. App C - restatement'!G6-'Revised App C - restatement'!G6</f>
        <v>14.07978600000024</v>
      </c>
      <c r="J6" s="26">
        <f>'Orig. App C - restatement'!H6-'Revised App C - restatement'!H6</f>
        <v>44.85665799999947</v>
      </c>
      <c r="K6" s="26">
        <f>'Orig. App C - restatement'!I6-'Revised App C - restatement'!I6</f>
        <v>21.297524999999723</v>
      </c>
      <c r="L6" s="26">
        <f>'Orig. App C - restatement'!J6-'Revised App C - restatement'!J6</f>
        <v>-233.93214599999874</v>
      </c>
      <c r="M6" s="26">
        <f>'Orig. App C - restatement'!K6-'Revised App C - restatement'!K6</f>
        <v>-164.71457549158049</v>
      </c>
      <c r="N6" s="26">
        <f>'Orig. App C - restatement'!L6-'Revised App C - restatement'!L6</f>
        <v>-226.74061301223128</v>
      </c>
      <c r="O6" s="26">
        <f>'Orig. App C - restatement'!M6-'Revised App C - restatement'!M6</f>
        <v>-182.56424333585937</v>
      </c>
      <c r="P6" s="26">
        <f>'Orig. App C - restatement'!N6-'Revised App C - restatement'!N6</f>
        <v>76.62761250332278</v>
      </c>
      <c r="Q6" s="26">
        <f>'Orig. App C - restatement'!O6-'Revised App C - restatement'!O6</f>
        <v>157.74234006557094</v>
      </c>
      <c r="R6" s="26">
        <f>'Orig. App C - restatement'!P6-'Revised App C - restatement'!P6</f>
        <v>191.56702896083243</v>
      </c>
      <c r="S6" s="26">
        <f>'Orig. App C - restatement'!Q6-'Revised App C - restatement'!Q6</f>
        <v>-36.263465462674503</v>
      </c>
      <c r="T6" s="26">
        <f>'Orig. App C - restatement'!R6-'Revised App C - restatement'!R6</f>
        <v>16.334355441683329</v>
      </c>
      <c r="U6" s="26">
        <f>'Orig. App C - restatement'!S6-'Revised App C - restatement'!S6</f>
        <v>-26.928757631490271</v>
      </c>
      <c r="V6" s="26">
        <f>'Orig. App C - restatement'!T6-'Revised App C - restatement'!T6</f>
        <v>135.73146866274692</v>
      </c>
      <c r="W6" s="26">
        <f>'Orig. App C - restatement'!U6-'Revised App C - restatement'!U6</f>
        <v>37.686637475624821</v>
      </c>
      <c r="X6" s="26">
        <f>'Orig. App C - restatement'!V6-'Revised App C - restatement'!V6</f>
        <v>41.505016345357035</v>
      </c>
      <c r="Y6" s="26">
        <f>'Orig. App C - restatement'!W6-'Revised App C - restatement'!W6</f>
        <v>11.118047025882788</v>
      </c>
      <c r="Z6" s="26">
        <f>'Orig. App C - restatement'!X6-'Revised App C - restatement'!X6</f>
        <v>-83.971016419132866</v>
      </c>
      <c r="AA6" s="26">
        <f>'Orig. App C - restatement'!Y6-'Revised App C - restatement'!Y6</f>
        <v>-32.120821037686937</v>
      </c>
      <c r="AB6" s="26">
        <f>'Orig. App C - restatement'!Z6-'Revised App C - restatement'!Z6</f>
        <v>-127.15300744765068</v>
      </c>
      <c r="AC6" s="26">
        <f>'Orig. App C - restatement'!AA6-'Revised App C - restatement'!AA6</f>
        <v>22.679660031235926</v>
      </c>
      <c r="AD6" s="26">
        <f>'Orig. App C - restatement'!AB6-'Revised App C - restatement'!AB6</f>
        <v>60.357033121252016</v>
      </c>
      <c r="AE6" s="26">
        <f>'Orig. App C - restatement'!AC6-'Revised App C - restatement'!AC6</f>
        <v>55.697101196828271</v>
      </c>
      <c r="AF6" s="26">
        <f>'Orig. App C - restatement'!AD6-'Revised App C - restatement'!AD6</f>
        <v>172.38259769685033</v>
      </c>
      <c r="AG6" s="26">
        <f>'Orig. App C - restatement'!AE6-'Revised App C - restatement'!AE6</f>
        <v>98.907597378622086</v>
      </c>
      <c r="AH6" s="26">
        <f>'Orig. App C - restatement'!AF6-'Revised App C - restatement'!AF6</f>
        <v>1.6413428803550687</v>
      </c>
      <c r="AI6" s="26">
        <f>'Orig. App C - restatement'!AG6-'Revised App C - restatement'!AG6</f>
        <v>44.877395000000206</v>
      </c>
      <c r="AJ6" s="26">
        <f>'Orig. App C - restatement'!AH6-'Revised App C - restatement'!AH6</f>
        <v>18.884260972963602</v>
      </c>
      <c r="AK6" s="26">
        <f>'Orig. App C - restatement'!AI6-'Revised App C - restatement'!AI6</f>
        <v>35.75304588023937</v>
      </c>
      <c r="AL6" s="26">
        <f>'Orig. App C - restatement'!AJ6-'Revised App C - restatement'!AJ6</f>
        <v>29.822155145141096</v>
      </c>
      <c r="AM6" s="26">
        <f>'Orig. App C - restatement'!AK6-'Revised App C - restatement'!AK6</f>
        <v>-66.354142165010217</v>
      </c>
      <c r="AN6" s="26">
        <f>'Orig. App C - restatement'!AL6-'Revised App C - restatement'!AL6</f>
        <v>-19.57603348802968</v>
      </c>
      <c r="AO6" s="26">
        <f>'Orig. App C - restatement'!AM6-'Revised App C - restatement'!AM6</f>
        <v>-93.967012513966893</v>
      </c>
      <c r="AP6" s="26">
        <f>'Orig. App C - restatement'!AN6-'Revised App C - restatement'!AN6</f>
        <v>192.10300414982271</v>
      </c>
      <c r="AQ6" s="26">
        <f>'Orig. App C - restatement'!AO6-'Revised App C - restatement'!AO6</f>
        <v>14.992934411045781</v>
      </c>
      <c r="AR6" s="26">
        <f>'Orig. App C - restatement'!AP6-'Revised App C - restatement'!AP6</f>
        <v>3.6887031352125632</v>
      </c>
      <c r="AS6" s="26">
        <f>'Orig. App C - restatement'!AQ6-'Revised App C - restatement'!AQ6</f>
        <v>-34.900708306073057</v>
      </c>
      <c r="AT6" s="26">
        <f>'Orig. App C - restatement'!AR6-'Revised App C - restatement'!AR6</f>
        <v>-28.531541031256666</v>
      </c>
      <c r="AU6" s="26">
        <f>'Orig. App C - restatement'!AS6-'Revised App C - restatement'!AS6</f>
        <v>-53.928762828440767</v>
      </c>
      <c r="AV6" s="26">
        <f>'Orig. App C - restatement'!AT6-'Revised App C - restatement'!AT6</f>
        <v>-45.848163583745645</v>
      </c>
      <c r="AW6" s="26">
        <f>'Orig. App C - restatement'!AU6-'Revised App C - restatement'!AU6</f>
        <v>-103.57853643584258</v>
      </c>
      <c r="AX6" s="26">
        <f>'Orig. App C - restatement'!AV6-'Revised App C - restatement'!AV6</f>
        <v>-132.67146642484522</v>
      </c>
      <c r="AY6" s="26">
        <f>'Orig. App C - restatement'!AW6-'Revised App C - restatement'!AW6</f>
        <v>117.08457096276243</v>
      </c>
      <c r="AZ6" s="26">
        <f>'Orig. App C - restatement'!AX6-'Revised App C - restatement'!AX6</f>
        <v>92.940166486135467</v>
      </c>
      <c r="BA6" s="26">
        <f>'Orig. App C - restatement'!AY6-'Revised App C - restatement'!AY6</f>
        <v>194.37446658010458</v>
      </c>
      <c r="BB6" s="26">
        <f>'Orig. App C - restatement'!AZ6-'Revised App C - restatement'!AZ6</f>
        <v>46.770346839620515</v>
      </c>
      <c r="BC6" s="26">
        <f>'Orig. App C - restatement'!BA6-'Revised App C - restatement'!BA6</f>
        <v>-20.110925199242956</v>
      </c>
      <c r="BD6" s="26">
        <f>'Orig. App C - restatement'!BB6-'Revised App C - restatement'!BB6</f>
        <v>-37.133738504609482</v>
      </c>
      <c r="BE6" s="26">
        <f>'Orig. App C - restatement'!BC6-'Revised App C - restatement'!BC6</f>
        <v>-44.598423014933587</v>
      </c>
      <c r="BF6" s="26">
        <f>'Orig. App C - restatement'!BD6-'Revised App C - restatement'!BD6</f>
        <v>125.36384260279124</v>
      </c>
      <c r="BG6" s="26">
        <f>'Orig. App C - restatement'!BE6-'Revised App C - restatement'!BE6</f>
        <v>-54.466900601002862</v>
      </c>
      <c r="BH6" s="26">
        <f>'Orig. App C - restatement'!BF6-'Revised App C - restatement'!BF6</f>
        <v>102.51355491535537</v>
      </c>
      <c r="BI6" s="26">
        <f>'Orig. App C - restatement'!BG6-'Revised App C - restatement'!BG6</f>
        <v>-285.61325482729717</v>
      </c>
      <c r="BJ6" s="26">
        <f>'Orig. App C - restatement'!BH6-'Revised App C - restatement'!BH6</f>
        <v>32.499233948390156</v>
      </c>
      <c r="BK6" s="26">
        <f>'Orig. App C - restatement'!BI6-'Revised App C - restatement'!BI6</f>
        <v>193.8663958178804</v>
      </c>
      <c r="BL6" s="26">
        <f>'Orig. App C - restatement'!BJ6-'Revised App C - restatement'!BJ6</f>
        <v>173.82603161796351</v>
      </c>
      <c r="BM6" s="26">
        <f>'Orig. App C - restatement'!BK6-'Revised App C - restatement'!BK6</f>
        <v>-167.85927032588916</v>
      </c>
      <c r="BN6" s="26">
        <f>'Orig. App C - restatement'!BL6-'Revised App C - restatement'!BL6</f>
        <v>-25.615787970816427</v>
      </c>
      <c r="BO6" s="26">
        <f>'Orig. App C - restatement'!BM6-'Revised App C - restatement'!BM6</f>
        <v>-22.163440760179128</v>
      </c>
      <c r="BP6" s="26">
        <f>'Orig. App C - restatement'!BN6-'Revised App C - restatement'!BN6</f>
        <v>63.017075324195275</v>
      </c>
      <c r="BQ6" s="26">
        <f>'Orig. App C - restatement'!BO6-'Revised App C - restatement'!BO6</f>
        <v>-55.081694503913923</v>
      </c>
      <c r="BR6" s="26">
        <f>'Orig. App C - restatement'!BP6-'Revised App C - restatement'!BP6</f>
        <v>45.842182568221915</v>
      </c>
      <c r="BS6" s="26">
        <f>'Orig. App C - restatement'!BQ6-'Revised App C - restatement'!BQ6</f>
        <v>131.54527479520493</v>
      </c>
      <c r="BT6" s="26">
        <f>'Orig. App C - restatement'!BR6-'Revised App C - restatement'!BR6</f>
        <v>-114.80483451248028</v>
      </c>
      <c r="BU6" s="26">
        <f>'Orig. App C - restatement'!BS6-'Revised App C - restatement'!BS6</f>
        <v>-252.67184599999973</v>
      </c>
      <c r="BV6" s="26">
        <f>'Orig. App C - restatement'!BT6-'Revised App C - restatement'!BT6</f>
        <v>51.630787817494365</v>
      </c>
      <c r="BW6" s="26">
        <f>'Orig. App C - restatement'!BU6-'Revised App C - restatement'!BU6</f>
        <v>213.85533615345003</v>
      </c>
      <c r="BX6" s="26">
        <f>'Orig. App C - restatement'!BV6-'Revised App C - restatement'!BV6</f>
        <v>-87.831285814690773</v>
      </c>
      <c r="BY6" s="26">
        <f>'Orig. App C - restatement'!BW6-'Revised App C - restatement'!BW6</f>
        <v>109.89072184043766</v>
      </c>
      <c r="BZ6" s="26">
        <f>'Orig. App C - restatement'!BX6-'Revised App C - restatement'!BX6</f>
        <v>-4.864212692694764</v>
      </c>
      <c r="CA6" s="26">
        <f>'Orig. App C - restatement'!BY6-'Revised App C - restatement'!BY6</f>
        <v>-84.704156531011677</v>
      </c>
      <c r="CB6" s="26">
        <f>'Orig. App C - restatement'!BZ6-'Revised App C - restatement'!BZ6</f>
        <v>-8.5445785592412449</v>
      </c>
      <c r="CC6" s="26">
        <f>'Orig. App C - restatement'!CA6-'Revised App C - restatement'!CA6</f>
        <v>35.631402269702221</v>
      </c>
      <c r="CD6" s="26">
        <f>'Orig. App C - restatement'!CB6-'Revised App C - restatement'!CB6</f>
        <v>101.89619485769049</v>
      </c>
      <c r="CE6" s="26">
        <f>'Orig. App C - restatement'!CC6-'Revised App C - restatement'!CC6</f>
        <v>40.302869444857834</v>
      </c>
      <c r="CF6" s="26">
        <f>'Orig. App C - restatement'!CD6-'Revised App C - restatement'!CD6</f>
        <v>115.94639537771536</v>
      </c>
      <c r="CG6" s="26">
        <f>'Orig. App C - restatement'!CE6-'Revised App C - restatement'!CE6</f>
        <v>-61.470666270341553</v>
      </c>
      <c r="CH6" s="26">
        <f>'Orig. App C - restatement'!CF6-'Revised App C - restatement'!CF6</f>
        <v>-44.116148142490601</v>
      </c>
      <c r="CI6" s="26">
        <f>'Orig. App C - restatement'!CG6-'Revised App C - restatement'!CG6</f>
        <v>-253.91226872965944</v>
      </c>
      <c r="CJ6" s="26">
        <f>'Orig. App C - restatement'!CH6-'Revised App C - restatement'!CH6</f>
        <v>110.5806314032327</v>
      </c>
      <c r="CK6" s="26">
        <f>'Orig. App C - restatement'!CI6-'Revised App C - restatement'!CI6</f>
        <v>47.097713180613709</v>
      </c>
      <c r="CL6" s="26">
        <f>'Orig. App C - restatement'!CJ6-'Revised App C - restatement'!CJ6</f>
        <v>35.234069649329513</v>
      </c>
      <c r="CM6" s="26">
        <f>'Orig. App C - restatement'!CK6-'Revised App C - restatement'!CK6</f>
        <v>-69.798858803578469</v>
      </c>
      <c r="CN6" s="26">
        <f>'Orig. App C - restatement'!CL6-'Revised App C - restatement'!CL6</f>
        <v>-16.56097698550002</v>
      </c>
      <c r="CO6" s="26">
        <f>'Orig. App C - restatement'!CM6-'Revised App C - restatement'!CM6</f>
        <v>-1388.0113339999998</v>
      </c>
      <c r="CP6" s="26">
        <f>'Orig. App C - restatement'!CN6-'Revised App C - restatement'!CN6</f>
        <v>-1458.4433240000001</v>
      </c>
      <c r="CQ6" s="26">
        <f>'Orig. App C - restatement'!CO6-'Revised App C - restatement'!CO6</f>
        <v>-1761.2718939999997</v>
      </c>
      <c r="CR6" s="26">
        <f>'Orig. App C - restatement'!CP6-'Revised App C - restatement'!CP6</f>
        <v>-2003.6016619999998</v>
      </c>
      <c r="CS6" s="26">
        <f>'Orig. App C - restatement'!CQ6-'Revised App C - restatement'!CQ6</f>
        <v>-2229.2816659999999</v>
      </c>
      <c r="CT6" s="26">
        <f>'Orig. App C - restatement'!CR6-'Revised App C - restatement'!CR6</f>
        <v>-2296.2518879999998</v>
      </c>
      <c r="CU6" s="26">
        <f>'Orig. App C - restatement'!CS6-'Revised App C - restatement'!CS6</f>
        <v>-2027.8355700000002</v>
      </c>
      <c r="CV6" s="26">
        <f>'Orig. App C - restatement'!CT6-'Revised App C - restatement'!CT6</f>
        <v>-2127.1752219999998</v>
      </c>
      <c r="CW6" s="26">
        <f>'Orig. App C - restatement'!CU6-'Revised App C - restatement'!CU6</f>
        <v>0</v>
      </c>
      <c r="CX6" s="26">
        <f>'Orig. App C - restatement'!CV6-'Revised App C - restatement'!CV6</f>
        <v>0</v>
      </c>
      <c r="CY6" s="26">
        <f>'Orig. App C - restatement'!CW6-'Revised App C - restatement'!CW6</f>
        <v>0</v>
      </c>
      <c r="CZ6" s="26">
        <f>'Orig. App C - restatement'!CX6-'Revised App C - restatement'!CX6</f>
        <v>0</v>
      </c>
    </row>
    <row r="7" spans="4:104">
      <c r="D7" s="15" t="s">
        <v>21</v>
      </c>
      <c r="E7" s="26">
        <f>'Orig. App C - restatement'!C7-'Revised App C - restatement'!C7</f>
        <v>91.555813598906525</v>
      </c>
      <c r="F7" s="26">
        <f>'Orig. App C - restatement'!D7-'Revised App C - restatement'!D7</f>
        <v>-42.434089217190831</v>
      </c>
      <c r="G7" s="26">
        <f>'Orig. App C - restatement'!E7-'Revised App C - restatement'!E7</f>
        <v>-8.2801190000004681</v>
      </c>
      <c r="H7" s="26">
        <f>'Orig. App C - restatement'!F7-'Revised App C - restatement'!F7</f>
        <v>50.160194430388401</v>
      </c>
      <c r="I7" s="26">
        <f>'Orig. App C - restatement'!G7-'Revised App C - restatement'!G7</f>
        <v>14.07978600000024</v>
      </c>
      <c r="J7" s="26">
        <f>'Orig. App C - restatement'!H7-'Revised App C - restatement'!H7</f>
        <v>44.85665799999947</v>
      </c>
      <c r="K7" s="26">
        <f>'Orig. App C - restatement'!I7-'Revised App C - restatement'!I7</f>
        <v>21.297524999999723</v>
      </c>
      <c r="L7" s="26">
        <f>'Orig. App C - restatement'!J7-'Revised App C - restatement'!J7</f>
        <v>-233.93214599999874</v>
      </c>
      <c r="M7" s="26">
        <f>'Orig. App C - restatement'!K7-'Revised App C - restatement'!K7</f>
        <v>-164.71457549158049</v>
      </c>
      <c r="N7" s="26">
        <f>'Orig. App C - restatement'!L7-'Revised App C - restatement'!L7</f>
        <v>-226.74061301223128</v>
      </c>
      <c r="O7" s="26">
        <f>'Orig. App C - restatement'!M7-'Revised App C - restatement'!M7</f>
        <v>-182.56424333585937</v>
      </c>
      <c r="P7" s="26">
        <f>'Orig. App C - restatement'!N7-'Revised App C - restatement'!N7</f>
        <v>76.62761250332278</v>
      </c>
      <c r="Q7" s="26">
        <f>'Orig. App C - restatement'!O7-'Revised App C - restatement'!O7</f>
        <v>157.74234006557094</v>
      </c>
      <c r="R7" s="26">
        <f>'Orig. App C - restatement'!P7-'Revised App C - restatement'!P7</f>
        <v>191.56702896083243</v>
      </c>
      <c r="S7" s="26">
        <f>'Orig. App C - restatement'!Q7-'Revised App C - restatement'!Q7</f>
        <v>-36.263465462674503</v>
      </c>
      <c r="T7" s="26">
        <f>'Orig. App C - restatement'!R7-'Revised App C - restatement'!R7</f>
        <v>16.334355441683329</v>
      </c>
      <c r="U7" s="26">
        <f>'Orig. App C - restatement'!S7-'Revised App C - restatement'!S7</f>
        <v>-26.928757631490271</v>
      </c>
      <c r="V7" s="26">
        <f>'Orig. App C - restatement'!T7-'Revised App C - restatement'!T7</f>
        <v>135.73146866274692</v>
      </c>
      <c r="W7" s="26">
        <f>'Orig. App C - restatement'!U7-'Revised App C - restatement'!U7</f>
        <v>37.686637475624821</v>
      </c>
      <c r="X7" s="26">
        <f>'Orig. App C - restatement'!V7-'Revised App C - restatement'!V7</f>
        <v>41.505016345357035</v>
      </c>
      <c r="Y7" s="26">
        <f>'Orig. App C - restatement'!W7-'Revised App C - restatement'!W7</f>
        <v>11.118047025882788</v>
      </c>
      <c r="Z7" s="26">
        <f>'Orig. App C - restatement'!X7-'Revised App C - restatement'!X7</f>
        <v>-83.971016419132866</v>
      </c>
      <c r="AA7" s="26">
        <f>'Orig. App C - restatement'!Y7-'Revised App C - restatement'!Y7</f>
        <v>-32.120821037686937</v>
      </c>
      <c r="AB7" s="26">
        <f>'Orig. App C - restatement'!Z7-'Revised App C - restatement'!Z7</f>
        <v>-127.15300744765068</v>
      </c>
      <c r="AC7" s="26">
        <f>'Orig. App C - restatement'!AA7-'Revised App C - restatement'!AA7</f>
        <v>22.679660031235926</v>
      </c>
      <c r="AD7" s="26">
        <f>'Orig. App C - restatement'!AB7-'Revised App C - restatement'!AB7</f>
        <v>60.357033121252016</v>
      </c>
      <c r="AE7" s="26">
        <f>'Orig. App C - restatement'!AC7-'Revised App C - restatement'!AC7</f>
        <v>55.697101196828271</v>
      </c>
      <c r="AF7" s="26">
        <f>'Orig. App C - restatement'!AD7-'Revised App C - restatement'!AD7</f>
        <v>172.38259769685033</v>
      </c>
      <c r="AG7" s="26">
        <f>'Orig. App C - restatement'!AE7-'Revised App C - restatement'!AE7</f>
        <v>98.907597378622086</v>
      </c>
      <c r="AH7" s="26">
        <f>'Orig. App C - restatement'!AF7-'Revised App C - restatement'!AF7</f>
        <v>1.6413428803550687</v>
      </c>
      <c r="AI7" s="26">
        <f>'Orig. App C - restatement'!AG7-'Revised App C - restatement'!AG7</f>
        <v>44.877394999999979</v>
      </c>
      <c r="AJ7" s="26">
        <f>'Orig. App C - restatement'!AH7-'Revised App C - restatement'!AH7</f>
        <v>18.884260972963602</v>
      </c>
      <c r="AK7" s="26">
        <f>'Orig. App C - restatement'!AI7-'Revised App C - restatement'!AI7</f>
        <v>35.75304588023937</v>
      </c>
      <c r="AL7" s="26">
        <f>'Orig. App C - restatement'!AJ7-'Revised App C - restatement'!AJ7</f>
        <v>29.822155145141096</v>
      </c>
      <c r="AM7" s="26">
        <f>'Orig. App C - restatement'!AK7-'Revised App C - restatement'!AK7</f>
        <v>-66.354142165010217</v>
      </c>
      <c r="AN7" s="26">
        <f>'Orig. App C - restatement'!AL7-'Revised App C - restatement'!AL7</f>
        <v>-19.57603348802968</v>
      </c>
      <c r="AO7" s="26">
        <f>'Orig. App C - restatement'!AM7-'Revised App C - restatement'!AM7</f>
        <v>-93.967012513966893</v>
      </c>
      <c r="AP7" s="26">
        <f>'Orig. App C - restatement'!AN7-'Revised App C - restatement'!AN7</f>
        <v>192.10300414982271</v>
      </c>
      <c r="AQ7" s="26">
        <f>'Orig. App C - restatement'!AO7-'Revised App C - restatement'!AO7</f>
        <v>14.992934411045781</v>
      </c>
      <c r="AR7" s="26">
        <f>'Orig. App C - restatement'!AP7-'Revised App C - restatement'!AP7</f>
        <v>3.6887031352125632</v>
      </c>
      <c r="AS7" s="26">
        <f>'Orig. App C - restatement'!AQ7-'Revised App C - restatement'!AQ7</f>
        <v>-34.900708306073057</v>
      </c>
      <c r="AT7" s="26">
        <f>'Orig. App C - restatement'!AR7-'Revised App C - restatement'!AR7</f>
        <v>-28.531541031256666</v>
      </c>
      <c r="AU7" s="26">
        <f>'Orig. App C - restatement'!AS7-'Revised App C - restatement'!AS7</f>
        <v>-53.928762828440767</v>
      </c>
      <c r="AV7" s="26">
        <f>'Orig. App C - restatement'!AT7-'Revised App C - restatement'!AT7</f>
        <v>-45.848163583745645</v>
      </c>
      <c r="AW7" s="26">
        <f>'Orig. App C - restatement'!AU7-'Revised App C - restatement'!AU7</f>
        <v>-103.57853643584258</v>
      </c>
      <c r="AX7" s="26">
        <f>'Orig. App C - restatement'!AV7-'Revised App C - restatement'!AV7</f>
        <v>-132.67146642484522</v>
      </c>
      <c r="AY7" s="26">
        <f>'Orig. App C - restatement'!AW7-'Revised App C - restatement'!AW7</f>
        <v>117.08457096276243</v>
      </c>
      <c r="AZ7" s="26">
        <f>'Orig. App C - restatement'!AX7-'Revised App C - restatement'!AX7</f>
        <v>92.940166486135467</v>
      </c>
      <c r="BA7" s="26">
        <f>'Orig. App C - restatement'!AY7-'Revised App C - restatement'!AY7</f>
        <v>194.37446658010458</v>
      </c>
      <c r="BB7" s="26">
        <f>'Orig. App C - restatement'!AZ7-'Revised App C - restatement'!AZ7</f>
        <v>46.770346839620515</v>
      </c>
      <c r="BC7" s="26">
        <f>'Orig. App C - restatement'!BA7-'Revised App C - restatement'!BA7</f>
        <v>-20.110925199242956</v>
      </c>
      <c r="BD7" s="26">
        <f>'Orig. App C - restatement'!BB7-'Revised App C - restatement'!BB7</f>
        <v>-37.133738504609482</v>
      </c>
      <c r="BE7" s="26">
        <f>'Orig. App C - restatement'!BC7-'Revised App C - restatement'!BC7</f>
        <v>-44.598423014933587</v>
      </c>
      <c r="BF7" s="26">
        <f>'Orig. App C - restatement'!BD7-'Revised App C - restatement'!BD7</f>
        <v>125.36384260279124</v>
      </c>
      <c r="BG7" s="26">
        <f>'Orig. App C - restatement'!BE7-'Revised App C - restatement'!BE7</f>
        <v>-54.466900601002862</v>
      </c>
      <c r="BH7" s="26">
        <f>'Orig. App C - restatement'!BF7-'Revised App C - restatement'!BF7</f>
        <v>102.51355491535537</v>
      </c>
      <c r="BI7" s="26">
        <f>'Orig. App C - restatement'!BG7-'Revised App C - restatement'!BG7</f>
        <v>-285.61325482729717</v>
      </c>
      <c r="BJ7" s="26">
        <f>'Orig. App C - restatement'!BH7-'Revised App C - restatement'!BH7</f>
        <v>32.499233948390156</v>
      </c>
      <c r="BK7" s="26">
        <f>'Orig. App C - restatement'!BI7-'Revised App C - restatement'!BI7</f>
        <v>193.8663958178804</v>
      </c>
      <c r="BL7" s="26">
        <f>'Orig. App C - restatement'!BJ7-'Revised App C - restatement'!BJ7</f>
        <v>173.82603161796328</v>
      </c>
      <c r="BM7" s="26">
        <f>'Orig. App C - restatement'!BK7-'Revised App C - restatement'!BK7</f>
        <v>-167.85927032588916</v>
      </c>
      <c r="BN7" s="26">
        <f>'Orig. App C - restatement'!BL7-'Revised App C - restatement'!BL7</f>
        <v>-25.615787970816427</v>
      </c>
      <c r="BO7" s="26">
        <f>'Orig. App C - restatement'!BM7-'Revised App C - restatement'!BM7</f>
        <v>-22.163440760179128</v>
      </c>
      <c r="BP7" s="26">
        <f>'Orig. App C - restatement'!BN7-'Revised App C - restatement'!BN7</f>
        <v>63.017075324195275</v>
      </c>
      <c r="BQ7" s="26">
        <f>'Orig. App C - restatement'!BO7-'Revised App C - restatement'!BO7</f>
        <v>-55.081694503913923</v>
      </c>
      <c r="BR7" s="26">
        <f>'Orig. App C - restatement'!BP7-'Revised App C - restatement'!BP7</f>
        <v>45.842182568221915</v>
      </c>
      <c r="BS7" s="26">
        <f>'Orig. App C - restatement'!BQ7-'Revised App C - restatement'!BQ7</f>
        <v>131.54527479520493</v>
      </c>
      <c r="BT7" s="26">
        <f>'Orig. App C - restatement'!BR7-'Revised App C - restatement'!BR7</f>
        <v>-114.80483451248028</v>
      </c>
      <c r="BU7" s="26">
        <f>'Orig. App C - restatement'!BS7-'Revised App C - restatement'!BS7</f>
        <v>-252.67184599999973</v>
      </c>
      <c r="BV7" s="26">
        <f>'Orig. App C - restatement'!BT7-'Revised App C - restatement'!BT7</f>
        <v>51.630787817494365</v>
      </c>
      <c r="BW7" s="26">
        <f>'Orig. App C - restatement'!BU7-'Revised App C - restatement'!BU7</f>
        <v>213.85533615345025</v>
      </c>
      <c r="BX7" s="26">
        <f>'Orig. App C - restatement'!BV7-'Revised App C - restatement'!BV7</f>
        <v>-87.831285814690773</v>
      </c>
      <c r="BY7" s="26">
        <f>'Orig. App C - restatement'!BW7-'Revised App C - restatement'!BW7</f>
        <v>109.89072184043766</v>
      </c>
      <c r="BZ7" s="26">
        <f>'Orig. App C - restatement'!BX7-'Revised App C - restatement'!BX7</f>
        <v>-4.864212692694764</v>
      </c>
      <c r="CA7" s="26">
        <f>'Orig. App C - restatement'!BY7-'Revised App C - restatement'!BY7</f>
        <v>-84.704156531011677</v>
      </c>
      <c r="CB7" s="26">
        <f>'Orig. App C - restatement'!BZ7-'Revised App C - restatement'!BZ7</f>
        <v>-8.5445785592412449</v>
      </c>
      <c r="CC7" s="26">
        <f>'Orig. App C - restatement'!CA7-'Revised App C - restatement'!CA7</f>
        <v>35.631402269702221</v>
      </c>
      <c r="CD7" s="26">
        <f>'Orig. App C - restatement'!CB7-'Revised App C - restatement'!CB7</f>
        <v>101.89619485769049</v>
      </c>
      <c r="CE7" s="26">
        <f>'Orig. App C - restatement'!CC7-'Revised App C - restatement'!CC7</f>
        <v>40.302869444857834</v>
      </c>
      <c r="CF7" s="26">
        <f>'Orig. App C - restatement'!CD7-'Revised App C - restatement'!CD7</f>
        <v>115.94639537771536</v>
      </c>
      <c r="CG7" s="26">
        <f>'Orig. App C - restatement'!CE7-'Revised App C - restatement'!CE7</f>
        <v>-61.470666270341553</v>
      </c>
      <c r="CH7" s="26">
        <f>'Orig. App C - restatement'!CF7-'Revised App C - restatement'!CF7</f>
        <v>-44.116148142490601</v>
      </c>
      <c r="CI7" s="26">
        <f>'Orig. App C - restatement'!CG7-'Revised App C - restatement'!CG7</f>
        <v>-253.91226872965944</v>
      </c>
      <c r="CJ7" s="26">
        <f>'Orig. App C - restatement'!CH7-'Revised App C - restatement'!CH7</f>
        <v>110.5806314032327</v>
      </c>
      <c r="CK7" s="26">
        <f>'Orig. App C - restatement'!CI7-'Revised App C - restatement'!CI7</f>
        <v>47.097713180613709</v>
      </c>
      <c r="CL7" s="26">
        <f>'Orig. App C - restatement'!CJ7-'Revised App C - restatement'!CJ7</f>
        <v>35.234069649329513</v>
      </c>
      <c r="CM7" s="26">
        <f>'Orig. App C - restatement'!CK7-'Revised App C - restatement'!CK7</f>
        <v>-69.798858803578469</v>
      </c>
      <c r="CN7" s="26">
        <f>'Orig. App C - restatement'!CL7-'Revised App C - restatement'!CL7</f>
        <v>-16.56097698550002</v>
      </c>
      <c r="CO7" s="26">
        <f>'Orig. App C - restatement'!CM7-'Revised App C - restatement'!CM7</f>
        <v>-1380.4789729999998</v>
      </c>
      <c r="CP7" s="26">
        <f>'Orig. App C - restatement'!CN7-'Revised App C - restatement'!CN7</f>
        <v>-1450.9481760000001</v>
      </c>
      <c r="CQ7" s="26">
        <f>'Orig. App C - restatement'!CO7-'Revised App C - restatement'!CO7</f>
        <v>-1749.8530629999998</v>
      </c>
      <c r="CR7" s="26">
        <f>'Orig. App C - restatement'!CP7-'Revised App C - restatement'!CP7</f>
        <v>-1996.2006479999998</v>
      </c>
      <c r="CS7" s="26">
        <f>'Orig. App C - restatement'!CQ7-'Revised App C - restatement'!CQ7</f>
        <v>-2221.9840369999997</v>
      </c>
      <c r="CT7" s="26">
        <f>'Orig. App C - restatement'!CR7-'Revised App C - restatement'!CR7</f>
        <v>-2287.7015829999996</v>
      </c>
      <c r="CU7" s="26">
        <f>'Orig. App C - restatement'!CS7-'Revised App C - restatement'!CS7</f>
        <v>-2019.3654040000001</v>
      </c>
      <c r="CV7" s="26">
        <f>'Orig. App C - restatement'!CT7-'Revised App C - restatement'!CT7</f>
        <v>-2119.5909469999997</v>
      </c>
      <c r="CW7" s="26">
        <f>'Orig. App C - restatement'!CU7-'Revised App C - restatement'!CU7</f>
        <v>0</v>
      </c>
      <c r="CX7" s="26">
        <f>'Orig. App C - restatement'!CV7-'Revised App C - restatement'!CV7</f>
        <v>0</v>
      </c>
      <c r="CY7" s="26">
        <f>'Orig. App C - restatement'!CW7-'Revised App C - restatement'!CW7</f>
        <v>0</v>
      </c>
      <c r="CZ7" s="26">
        <f>'Orig. App C - restatement'!CX7-'Revised App C - restatement'!CX7</f>
        <v>0</v>
      </c>
    </row>
    <row r="8" spans="4:104">
      <c r="D8" s="15" t="s">
        <v>22</v>
      </c>
      <c r="E8" s="26">
        <f>'Orig. App C - restatement'!C8-'Revised App C - restatement'!C8</f>
        <v>91.555813598906525</v>
      </c>
      <c r="F8" s="26">
        <f>'Orig. App C - restatement'!D8-'Revised App C - restatement'!D8</f>
        <v>-42.434089217190831</v>
      </c>
      <c r="G8" s="26">
        <f>'Orig. App C - restatement'!E8-'Revised App C - restatement'!E8</f>
        <v>-8.2801190000004681</v>
      </c>
      <c r="H8" s="26">
        <f>'Orig. App C - restatement'!F8-'Revised App C - restatement'!F8</f>
        <v>50.160194430388401</v>
      </c>
      <c r="I8" s="26">
        <f>'Orig. App C - restatement'!G8-'Revised App C - restatement'!G8</f>
        <v>14.07978600000024</v>
      </c>
      <c r="J8" s="26">
        <f>'Orig. App C - restatement'!H8-'Revised App C - restatement'!H8</f>
        <v>44.85665799999947</v>
      </c>
      <c r="K8" s="26">
        <f>'Orig. App C - restatement'!I8-'Revised App C - restatement'!I8</f>
        <v>21.297524999999723</v>
      </c>
      <c r="L8" s="26">
        <f>'Orig. App C - restatement'!J8-'Revised App C - restatement'!J8</f>
        <v>-233.93214599999874</v>
      </c>
      <c r="M8" s="26">
        <f>'Orig. App C - restatement'!K8-'Revised App C - restatement'!K8</f>
        <v>-164.71457549158049</v>
      </c>
      <c r="N8" s="26">
        <f>'Orig. App C - restatement'!L8-'Revised App C - restatement'!L8</f>
        <v>-226.74061301223128</v>
      </c>
      <c r="O8" s="26">
        <f>'Orig. App C - restatement'!M8-'Revised App C - restatement'!M8</f>
        <v>-182.56424333585937</v>
      </c>
      <c r="P8" s="26">
        <f>'Orig. App C - restatement'!N8-'Revised App C - restatement'!N8</f>
        <v>76.62761250332278</v>
      </c>
      <c r="Q8" s="26">
        <f>'Orig. App C - restatement'!O8-'Revised App C - restatement'!O8</f>
        <v>157.74234006557094</v>
      </c>
      <c r="R8" s="26">
        <f>'Orig. App C - restatement'!P8-'Revised App C - restatement'!P8</f>
        <v>191.56702896083243</v>
      </c>
      <c r="S8" s="26">
        <f>'Orig. App C - restatement'!Q8-'Revised App C - restatement'!Q8</f>
        <v>-36.263465462674503</v>
      </c>
      <c r="T8" s="26">
        <f>'Orig. App C - restatement'!R8-'Revised App C - restatement'!R8</f>
        <v>16.334355441683329</v>
      </c>
      <c r="U8" s="26">
        <f>'Orig. App C - restatement'!S8-'Revised App C - restatement'!S8</f>
        <v>-26.928757631490271</v>
      </c>
      <c r="V8" s="26">
        <f>'Orig. App C - restatement'!T8-'Revised App C - restatement'!T8</f>
        <v>135.73146866274692</v>
      </c>
      <c r="W8" s="26">
        <f>'Orig. App C - restatement'!U8-'Revised App C - restatement'!U8</f>
        <v>37.686637475624821</v>
      </c>
      <c r="X8" s="26">
        <f>'Orig. App C - restatement'!V8-'Revised App C - restatement'!V8</f>
        <v>41.505016345357035</v>
      </c>
      <c r="Y8" s="26">
        <f>'Orig. App C - restatement'!W8-'Revised App C - restatement'!W8</f>
        <v>11.118047025882788</v>
      </c>
      <c r="Z8" s="26">
        <f>'Orig. App C - restatement'!X8-'Revised App C - restatement'!X8</f>
        <v>-83.971016419132866</v>
      </c>
      <c r="AA8" s="26">
        <f>'Orig. App C - restatement'!Y8-'Revised App C - restatement'!Y8</f>
        <v>-32.120821037686937</v>
      </c>
      <c r="AB8" s="26">
        <f>'Orig. App C - restatement'!Z8-'Revised App C - restatement'!Z8</f>
        <v>-127.15300744765068</v>
      </c>
      <c r="AC8" s="26">
        <f>'Orig. App C - restatement'!AA8-'Revised App C - restatement'!AA8</f>
        <v>22.679660031235926</v>
      </c>
      <c r="AD8" s="26">
        <f>'Orig. App C - restatement'!AB8-'Revised App C - restatement'!AB8</f>
        <v>60.357033121252016</v>
      </c>
      <c r="AE8" s="26">
        <f>'Orig. App C - restatement'!AC8-'Revised App C - restatement'!AC8</f>
        <v>55.697101196828271</v>
      </c>
      <c r="AF8" s="26">
        <f>'Orig. App C - restatement'!AD8-'Revised App C - restatement'!AD8</f>
        <v>172.38259769685033</v>
      </c>
      <c r="AG8" s="26">
        <f>'Orig. App C - restatement'!AE8-'Revised App C - restatement'!AE8</f>
        <v>98.907597378622086</v>
      </c>
      <c r="AH8" s="26">
        <f>'Orig. App C - restatement'!AF8-'Revised App C - restatement'!AF8</f>
        <v>1.6413428803550687</v>
      </c>
      <c r="AI8" s="26">
        <f>'Orig. App C - restatement'!AG8-'Revised App C - restatement'!AG8</f>
        <v>44.877394999999979</v>
      </c>
      <c r="AJ8" s="26">
        <f>'Orig. App C - restatement'!AH8-'Revised App C - restatement'!AH8</f>
        <v>18.884260972963602</v>
      </c>
      <c r="AK8" s="26">
        <f>'Orig. App C - restatement'!AI8-'Revised App C - restatement'!AI8</f>
        <v>35.75304588023937</v>
      </c>
      <c r="AL8" s="26">
        <f>'Orig. App C - restatement'!AJ8-'Revised App C - restatement'!AJ8</f>
        <v>29.822155145141096</v>
      </c>
      <c r="AM8" s="26">
        <f>'Orig. App C - restatement'!AK8-'Revised App C - restatement'!AK8</f>
        <v>-66.354142165010217</v>
      </c>
      <c r="AN8" s="26">
        <f>'Orig. App C - restatement'!AL8-'Revised App C - restatement'!AL8</f>
        <v>-19.57603348802968</v>
      </c>
      <c r="AO8" s="26">
        <f>'Orig. App C - restatement'!AM8-'Revised App C - restatement'!AM8</f>
        <v>-93.967012513966893</v>
      </c>
      <c r="AP8" s="26">
        <f>'Orig. App C - restatement'!AN8-'Revised App C - restatement'!AN8</f>
        <v>192.10300414982271</v>
      </c>
      <c r="AQ8" s="26">
        <f>'Orig. App C - restatement'!AO8-'Revised App C - restatement'!AO8</f>
        <v>14.992934411045781</v>
      </c>
      <c r="AR8" s="26">
        <f>'Orig. App C - restatement'!AP8-'Revised App C - restatement'!AP8</f>
        <v>3.6887031352125632</v>
      </c>
      <c r="AS8" s="26">
        <f>'Orig. App C - restatement'!AQ8-'Revised App C - restatement'!AQ8</f>
        <v>-34.900708306073057</v>
      </c>
      <c r="AT8" s="26">
        <f>'Orig. App C - restatement'!AR8-'Revised App C - restatement'!AR8</f>
        <v>-28.531541031256666</v>
      </c>
      <c r="AU8" s="26">
        <f>'Orig. App C - restatement'!AS8-'Revised App C - restatement'!AS8</f>
        <v>-53.928762828440767</v>
      </c>
      <c r="AV8" s="26">
        <f>'Orig. App C - restatement'!AT8-'Revised App C - restatement'!AT8</f>
        <v>-45.848163583745645</v>
      </c>
      <c r="AW8" s="26">
        <f>'Orig. App C - restatement'!AU8-'Revised App C - restatement'!AU8</f>
        <v>-103.57853643584258</v>
      </c>
      <c r="AX8" s="26">
        <f>'Orig. App C - restatement'!AV8-'Revised App C - restatement'!AV8</f>
        <v>-132.67146642484522</v>
      </c>
      <c r="AY8" s="26">
        <f>'Orig. App C - restatement'!AW8-'Revised App C - restatement'!AW8</f>
        <v>117.08457096276243</v>
      </c>
      <c r="AZ8" s="26">
        <f>'Orig. App C - restatement'!AX8-'Revised App C - restatement'!AX8</f>
        <v>92.940166486135467</v>
      </c>
      <c r="BA8" s="26">
        <f>'Orig. App C - restatement'!AY8-'Revised App C - restatement'!AY8</f>
        <v>194.37446658010458</v>
      </c>
      <c r="BB8" s="26">
        <f>'Orig. App C - restatement'!AZ8-'Revised App C - restatement'!AZ8</f>
        <v>46.770346839620515</v>
      </c>
      <c r="BC8" s="26">
        <f>'Orig. App C - restatement'!BA8-'Revised App C - restatement'!BA8</f>
        <v>-20.110925199242956</v>
      </c>
      <c r="BD8" s="26">
        <f>'Orig. App C - restatement'!BB8-'Revised App C - restatement'!BB8</f>
        <v>-37.133738504609482</v>
      </c>
      <c r="BE8" s="26">
        <f>'Orig. App C - restatement'!BC8-'Revised App C - restatement'!BC8</f>
        <v>-44.598423014933587</v>
      </c>
      <c r="BF8" s="26">
        <f>'Orig. App C - restatement'!BD8-'Revised App C - restatement'!BD8</f>
        <v>125.36384260279124</v>
      </c>
      <c r="BG8" s="26">
        <f>'Orig. App C - restatement'!BE8-'Revised App C - restatement'!BE8</f>
        <v>-54.466900601002862</v>
      </c>
      <c r="BH8" s="26">
        <f>'Orig. App C - restatement'!BF8-'Revised App C - restatement'!BF8</f>
        <v>102.51355491535514</v>
      </c>
      <c r="BI8" s="26">
        <f>'Orig. App C - restatement'!BG8-'Revised App C - restatement'!BG8</f>
        <v>-285.61325482729717</v>
      </c>
      <c r="BJ8" s="26">
        <f>'Orig. App C - restatement'!BH8-'Revised App C - restatement'!BH8</f>
        <v>32.499233948390156</v>
      </c>
      <c r="BK8" s="26">
        <f>'Orig. App C - restatement'!BI8-'Revised App C - restatement'!BI8</f>
        <v>193.8663958178804</v>
      </c>
      <c r="BL8" s="26">
        <f>'Orig. App C - restatement'!BJ8-'Revised App C - restatement'!BJ8</f>
        <v>173.82603161796328</v>
      </c>
      <c r="BM8" s="26">
        <f>'Orig. App C - restatement'!BK8-'Revised App C - restatement'!BK8</f>
        <v>-167.85927032588916</v>
      </c>
      <c r="BN8" s="26">
        <f>'Orig. App C - restatement'!BL8-'Revised App C - restatement'!BL8</f>
        <v>-25.615787970816427</v>
      </c>
      <c r="BO8" s="26">
        <f>'Orig. App C - restatement'!BM8-'Revised App C - restatement'!BM8</f>
        <v>-22.163440760179128</v>
      </c>
      <c r="BP8" s="26">
        <f>'Orig. App C - restatement'!BN8-'Revised App C - restatement'!BN8</f>
        <v>63.017075324195275</v>
      </c>
      <c r="BQ8" s="26">
        <f>'Orig. App C - restatement'!BO8-'Revised App C - restatement'!BO8</f>
        <v>-55.081694503913695</v>
      </c>
      <c r="BR8" s="26">
        <f>'Orig. App C - restatement'!BP8-'Revised App C - restatement'!BP8</f>
        <v>45.842182568221915</v>
      </c>
      <c r="BS8" s="26">
        <f>'Orig. App C - restatement'!BQ8-'Revised App C - restatement'!BQ8</f>
        <v>131.54527479520493</v>
      </c>
      <c r="BT8" s="26">
        <f>'Orig. App C - restatement'!BR8-'Revised App C - restatement'!BR8</f>
        <v>-114.80483451248006</v>
      </c>
      <c r="BU8" s="26">
        <f>'Orig. App C - restatement'!BS8-'Revised App C - restatement'!BS8</f>
        <v>-252.67184599999973</v>
      </c>
      <c r="BV8" s="26">
        <f>'Orig. App C - restatement'!BT8-'Revised App C - restatement'!BT8</f>
        <v>51.630787817494365</v>
      </c>
      <c r="BW8" s="26">
        <f>'Orig. App C - restatement'!BU8-'Revised App C - restatement'!BU8</f>
        <v>213.85533615345025</v>
      </c>
      <c r="BX8" s="26">
        <f>'Orig. App C - restatement'!BV8-'Revised App C - restatement'!BV8</f>
        <v>-87.831285814690773</v>
      </c>
      <c r="BY8" s="26">
        <f>'Orig. App C - restatement'!BW8-'Revised App C - restatement'!BW8</f>
        <v>109.89072184043766</v>
      </c>
      <c r="BZ8" s="26">
        <f>'Orig. App C - restatement'!BX8-'Revised App C - restatement'!BX8</f>
        <v>-4.864212692694764</v>
      </c>
      <c r="CA8" s="26">
        <f>'Orig. App C - restatement'!BY8-'Revised App C - restatement'!BY8</f>
        <v>-84.704156531011677</v>
      </c>
      <c r="CB8" s="26">
        <f>'Orig. App C - restatement'!BZ8-'Revised App C - restatement'!BZ8</f>
        <v>-8.5445785592412449</v>
      </c>
      <c r="CC8" s="26">
        <f>'Orig. App C - restatement'!CA8-'Revised App C - restatement'!CA8</f>
        <v>35.631402269702221</v>
      </c>
      <c r="CD8" s="26">
        <f>'Orig. App C - restatement'!CB8-'Revised App C - restatement'!CB8</f>
        <v>101.89619485769049</v>
      </c>
      <c r="CE8" s="26">
        <f>'Orig. App C - restatement'!CC8-'Revised App C - restatement'!CC8</f>
        <v>40.302869444857834</v>
      </c>
      <c r="CF8" s="26">
        <f>'Orig. App C - restatement'!CD8-'Revised App C - restatement'!CD8</f>
        <v>115.94639537771536</v>
      </c>
      <c r="CG8" s="26">
        <f>'Orig. App C - restatement'!CE8-'Revised App C - restatement'!CE8</f>
        <v>-61.470666270341553</v>
      </c>
      <c r="CH8" s="26">
        <f>'Orig. App C - restatement'!CF8-'Revised App C - restatement'!CF8</f>
        <v>-44.116148142490601</v>
      </c>
      <c r="CI8" s="26">
        <f>'Orig. App C - restatement'!CG8-'Revised App C - restatement'!CG8</f>
        <v>-253.91226872965944</v>
      </c>
      <c r="CJ8" s="26">
        <f>'Orig. App C - restatement'!CH8-'Revised App C - restatement'!CH8</f>
        <v>110.5806314032327</v>
      </c>
      <c r="CK8" s="26">
        <f>'Orig. App C - restatement'!CI8-'Revised App C - restatement'!CI8</f>
        <v>47.097713180613709</v>
      </c>
      <c r="CL8" s="26">
        <f>'Orig. App C - restatement'!CJ8-'Revised App C - restatement'!CJ8</f>
        <v>35.234069649329513</v>
      </c>
      <c r="CM8" s="26">
        <f>'Orig. App C - restatement'!CK8-'Revised App C - restatement'!CK8</f>
        <v>-69.798858803578469</v>
      </c>
      <c r="CN8" s="26">
        <f>'Orig. App C - restatement'!CL8-'Revised App C - restatement'!CL8</f>
        <v>-16.56097698550002</v>
      </c>
      <c r="CO8" s="26">
        <f>'Orig. App C - restatement'!CM8-'Revised App C - restatement'!CM8</f>
        <v>-1377.2683399999999</v>
      </c>
      <c r="CP8" s="26">
        <f>'Orig. App C - restatement'!CN8-'Revised App C - restatement'!CN8</f>
        <v>-1448.5811430000001</v>
      </c>
      <c r="CQ8" s="26">
        <f>'Orig. App C - restatement'!CO8-'Revised App C - restatement'!CO8</f>
        <v>-1748.0620149999997</v>
      </c>
      <c r="CR8" s="26">
        <f>'Orig. App C - restatement'!CP8-'Revised App C - restatement'!CP8</f>
        <v>-1994.9071699999997</v>
      </c>
      <c r="CS8" s="26">
        <f>'Orig. App C - restatement'!CQ8-'Revised App C - restatement'!CQ8</f>
        <v>-2220.5536839999995</v>
      </c>
      <c r="CT8" s="26">
        <f>'Orig. App C - restatement'!CR8-'Revised App C - restatement'!CR8</f>
        <v>-2286.1840259999994</v>
      </c>
      <c r="CU8" s="26">
        <f>'Orig. App C - restatement'!CS8-'Revised App C - restatement'!CS8</f>
        <v>-2018.2035450000001</v>
      </c>
      <c r="CV8" s="26">
        <f>'Orig. App C - restatement'!CT8-'Revised App C - restatement'!CT8</f>
        <v>-2118.0617809999999</v>
      </c>
      <c r="CW8" s="26">
        <f>'Orig. App C - restatement'!CU8-'Revised App C - restatement'!CU8</f>
        <v>0</v>
      </c>
      <c r="CX8" s="26">
        <f>'Orig. App C - restatement'!CV8-'Revised App C - restatement'!CV8</f>
        <v>0</v>
      </c>
      <c r="CY8" s="26">
        <f>'Orig. App C - restatement'!CW8-'Revised App C - restatement'!CW8</f>
        <v>0</v>
      </c>
      <c r="CZ8" s="26">
        <f>'Orig. App C - restatement'!CX8-'Revised App C - restatement'!CX8</f>
        <v>0</v>
      </c>
    </row>
    <row r="9" spans="4:104">
      <c r="D9" s="15" t="s">
        <v>23</v>
      </c>
      <c r="E9" s="26">
        <f>'Orig. App C - restatement'!C9-'Revised App C - restatement'!C9</f>
        <v>91.555813598906525</v>
      </c>
      <c r="F9" s="26">
        <f>'Orig. App C - restatement'!D9-'Revised App C - restatement'!D9</f>
        <v>-42.434089217190831</v>
      </c>
      <c r="G9" s="26">
        <f>'Orig. App C - restatement'!E9-'Revised App C - restatement'!E9</f>
        <v>-8.2801190000004681</v>
      </c>
      <c r="H9" s="26">
        <f>'Orig. App C - restatement'!F9-'Revised App C - restatement'!F9</f>
        <v>50.160194430388401</v>
      </c>
      <c r="I9" s="26">
        <f>'Orig. App C - restatement'!G9-'Revised App C - restatement'!G9</f>
        <v>14.07978600000024</v>
      </c>
      <c r="J9" s="26">
        <f>'Orig. App C - restatement'!H9-'Revised App C - restatement'!H9</f>
        <v>44.85665799999947</v>
      </c>
      <c r="K9" s="26">
        <f>'Orig. App C - restatement'!I9-'Revised App C - restatement'!I9</f>
        <v>21.297524999999723</v>
      </c>
      <c r="L9" s="26">
        <f>'Orig. App C - restatement'!J9-'Revised App C - restatement'!J9</f>
        <v>-233.93214599999874</v>
      </c>
      <c r="M9" s="26">
        <f>'Orig. App C - restatement'!K9-'Revised App C - restatement'!K9</f>
        <v>-164.71457549158049</v>
      </c>
      <c r="N9" s="26">
        <f>'Orig. App C - restatement'!L9-'Revised App C - restatement'!L9</f>
        <v>-226.74061301223128</v>
      </c>
      <c r="O9" s="26">
        <f>'Orig. App C - restatement'!M9-'Revised App C - restatement'!M9</f>
        <v>-182.56424333585937</v>
      </c>
      <c r="P9" s="26">
        <f>'Orig. App C - restatement'!N9-'Revised App C - restatement'!N9</f>
        <v>76.62761250332278</v>
      </c>
      <c r="Q9" s="26">
        <f>'Orig. App C - restatement'!O9-'Revised App C - restatement'!O9</f>
        <v>157.74234006557094</v>
      </c>
      <c r="R9" s="26">
        <f>'Orig. App C - restatement'!P9-'Revised App C - restatement'!P9</f>
        <v>191.56702896083243</v>
      </c>
      <c r="S9" s="26">
        <f>'Orig. App C - restatement'!Q9-'Revised App C - restatement'!Q9</f>
        <v>-36.263465462674503</v>
      </c>
      <c r="T9" s="26">
        <f>'Orig. App C - restatement'!R9-'Revised App C - restatement'!R9</f>
        <v>16.334355441683329</v>
      </c>
      <c r="U9" s="26">
        <f>'Orig. App C - restatement'!S9-'Revised App C - restatement'!S9</f>
        <v>-26.928757631490271</v>
      </c>
      <c r="V9" s="26">
        <f>'Orig. App C - restatement'!T9-'Revised App C - restatement'!T9</f>
        <v>135.73146866274692</v>
      </c>
      <c r="W9" s="26">
        <f>'Orig. App C - restatement'!U9-'Revised App C - restatement'!U9</f>
        <v>37.686637475624821</v>
      </c>
      <c r="X9" s="26">
        <f>'Orig. App C - restatement'!V9-'Revised App C - restatement'!V9</f>
        <v>41.505016345357035</v>
      </c>
      <c r="Y9" s="26">
        <f>'Orig. App C - restatement'!W9-'Revised App C - restatement'!W9</f>
        <v>11.118047025882788</v>
      </c>
      <c r="Z9" s="26">
        <f>'Orig. App C - restatement'!X9-'Revised App C - restatement'!X9</f>
        <v>-83.971016419132866</v>
      </c>
      <c r="AA9" s="26">
        <f>'Orig. App C - restatement'!Y9-'Revised App C - restatement'!Y9</f>
        <v>-32.120821037686937</v>
      </c>
      <c r="AB9" s="26">
        <f>'Orig. App C - restatement'!Z9-'Revised App C - restatement'!Z9</f>
        <v>-127.15300744765068</v>
      </c>
      <c r="AC9" s="26">
        <f>'Orig. App C - restatement'!AA9-'Revised App C - restatement'!AA9</f>
        <v>22.679660031235926</v>
      </c>
      <c r="AD9" s="26">
        <f>'Orig. App C - restatement'!AB9-'Revised App C - restatement'!AB9</f>
        <v>60.357033121252016</v>
      </c>
      <c r="AE9" s="26">
        <f>'Orig. App C - restatement'!AC9-'Revised App C - restatement'!AC9</f>
        <v>55.697101196828271</v>
      </c>
      <c r="AF9" s="26">
        <f>'Orig. App C - restatement'!AD9-'Revised App C - restatement'!AD9</f>
        <v>172.38259769685033</v>
      </c>
      <c r="AG9" s="26">
        <f>'Orig. App C - restatement'!AE9-'Revised App C - restatement'!AE9</f>
        <v>98.907597378622086</v>
      </c>
      <c r="AH9" s="26">
        <f>'Orig. App C - restatement'!AF9-'Revised App C - restatement'!AF9</f>
        <v>1.6413428803550687</v>
      </c>
      <c r="AI9" s="26">
        <f>'Orig. App C - restatement'!AG9-'Revised App C - restatement'!AG9</f>
        <v>44.877394999999979</v>
      </c>
      <c r="AJ9" s="26">
        <f>'Orig. App C - restatement'!AH9-'Revised App C - restatement'!AH9</f>
        <v>18.884260972963602</v>
      </c>
      <c r="AK9" s="26">
        <f>'Orig. App C - restatement'!AI9-'Revised App C - restatement'!AI9</f>
        <v>35.75304588023937</v>
      </c>
      <c r="AL9" s="26">
        <f>'Orig. App C - restatement'!AJ9-'Revised App C - restatement'!AJ9</f>
        <v>29.822155145141096</v>
      </c>
      <c r="AM9" s="26">
        <f>'Orig. App C - restatement'!AK9-'Revised App C - restatement'!AK9</f>
        <v>-66.354142165010217</v>
      </c>
      <c r="AN9" s="26">
        <f>'Orig. App C - restatement'!AL9-'Revised App C - restatement'!AL9</f>
        <v>-19.57603348802968</v>
      </c>
      <c r="AO9" s="26">
        <f>'Orig. App C - restatement'!AM9-'Revised App C - restatement'!AM9</f>
        <v>-93.967012513966893</v>
      </c>
      <c r="AP9" s="26">
        <f>'Orig. App C - restatement'!AN9-'Revised App C - restatement'!AN9</f>
        <v>192.10300414982271</v>
      </c>
      <c r="AQ9" s="26">
        <f>'Orig. App C - restatement'!AO9-'Revised App C - restatement'!AO9</f>
        <v>14.992934411045781</v>
      </c>
      <c r="AR9" s="26">
        <f>'Orig. App C - restatement'!AP9-'Revised App C - restatement'!AP9</f>
        <v>3.6887031352125632</v>
      </c>
      <c r="AS9" s="26">
        <f>'Orig. App C - restatement'!AQ9-'Revised App C - restatement'!AQ9</f>
        <v>-34.900708306073057</v>
      </c>
      <c r="AT9" s="26">
        <f>'Orig. App C - restatement'!AR9-'Revised App C - restatement'!AR9</f>
        <v>-28.531541031256666</v>
      </c>
      <c r="AU9" s="26">
        <f>'Orig. App C - restatement'!AS9-'Revised App C - restatement'!AS9</f>
        <v>-53.928762828440767</v>
      </c>
      <c r="AV9" s="26">
        <f>'Orig. App C - restatement'!AT9-'Revised App C - restatement'!AT9</f>
        <v>-45.848163583745645</v>
      </c>
      <c r="AW9" s="26">
        <f>'Orig. App C - restatement'!AU9-'Revised App C - restatement'!AU9</f>
        <v>-103.57853643584258</v>
      </c>
      <c r="AX9" s="26">
        <f>'Orig. App C - restatement'!AV9-'Revised App C - restatement'!AV9</f>
        <v>-132.67146642484522</v>
      </c>
      <c r="AY9" s="26">
        <f>'Orig. App C - restatement'!AW9-'Revised App C - restatement'!AW9</f>
        <v>117.08457096276243</v>
      </c>
      <c r="AZ9" s="26">
        <f>'Orig. App C - restatement'!AX9-'Revised App C - restatement'!AX9</f>
        <v>92.940166486135467</v>
      </c>
      <c r="BA9" s="26">
        <f>'Orig. App C - restatement'!AY9-'Revised App C - restatement'!AY9</f>
        <v>194.37446658010458</v>
      </c>
      <c r="BB9" s="26">
        <f>'Orig. App C - restatement'!AZ9-'Revised App C - restatement'!AZ9</f>
        <v>46.770346839620515</v>
      </c>
      <c r="BC9" s="26">
        <f>'Orig. App C - restatement'!BA9-'Revised App C - restatement'!BA9</f>
        <v>-20.110925199242956</v>
      </c>
      <c r="BD9" s="26">
        <f>'Orig. App C - restatement'!BB9-'Revised App C - restatement'!BB9</f>
        <v>-37.133738504609482</v>
      </c>
      <c r="BE9" s="26">
        <f>'Orig. App C - restatement'!BC9-'Revised App C - restatement'!BC9</f>
        <v>-44.598423014933587</v>
      </c>
      <c r="BF9" s="26">
        <f>'Orig. App C - restatement'!BD9-'Revised App C - restatement'!BD9</f>
        <v>125.36384260279124</v>
      </c>
      <c r="BG9" s="26">
        <f>'Orig. App C - restatement'!BE9-'Revised App C - restatement'!BE9</f>
        <v>-54.466900601002862</v>
      </c>
      <c r="BH9" s="26">
        <f>'Orig. App C - restatement'!BF9-'Revised App C - restatement'!BF9</f>
        <v>102.51355491535514</v>
      </c>
      <c r="BI9" s="26">
        <f>'Orig. App C - restatement'!BG9-'Revised App C - restatement'!BG9</f>
        <v>-285.61325482729717</v>
      </c>
      <c r="BJ9" s="26">
        <f>'Orig. App C - restatement'!BH9-'Revised App C - restatement'!BH9</f>
        <v>32.499233948390156</v>
      </c>
      <c r="BK9" s="26">
        <f>'Orig. App C - restatement'!BI9-'Revised App C - restatement'!BI9</f>
        <v>193.8663958178804</v>
      </c>
      <c r="BL9" s="26">
        <f>'Orig. App C - restatement'!BJ9-'Revised App C - restatement'!BJ9</f>
        <v>173.82603161796328</v>
      </c>
      <c r="BM9" s="26">
        <f>'Orig. App C - restatement'!BK9-'Revised App C - restatement'!BK9</f>
        <v>-167.85927032588916</v>
      </c>
      <c r="BN9" s="26">
        <f>'Orig. App C - restatement'!BL9-'Revised App C - restatement'!BL9</f>
        <v>-25.615787970816427</v>
      </c>
      <c r="BO9" s="26">
        <f>'Orig. App C - restatement'!BM9-'Revised App C - restatement'!BM9</f>
        <v>-22.163440760179128</v>
      </c>
      <c r="BP9" s="26">
        <f>'Orig. App C - restatement'!BN9-'Revised App C - restatement'!BN9</f>
        <v>63.017075324195275</v>
      </c>
      <c r="BQ9" s="26">
        <f>'Orig. App C - restatement'!BO9-'Revised App C - restatement'!BO9</f>
        <v>-55.081694503913695</v>
      </c>
      <c r="BR9" s="26">
        <f>'Orig. App C - restatement'!BP9-'Revised App C - restatement'!BP9</f>
        <v>45.842182568221915</v>
      </c>
      <c r="BS9" s="26">
        <f>'Orig. App C - restatement'!BQ9-'Revised App C - restatement'!BQ9</f>
        <v>131.54527479520493</v>
      </c>
      <c r="BT9" s="26">
        <f>'Orig. App C - restatement'!BR9-'Revised App C - restatement'!BR9</f>
        <v>-114.80483451248006</v>
      </c>
      <c r="BU9" s="26">
        <f>'Orig. App C - restatement'!BS9-'Revised App C - restatement'!BS9</f>
        <v>-252.67184599999973</v>
      </c>
      <c r="BV9" s="26">
        <f>'Orig. App C - restatement'!BT9-'Revised App C - restatement'!BT9</f>
        <v>51.630787817494365</v>
      </c>
      <c r="BW9" s="26">
        <f>'Orig. App C - restatement'!BU9-'Revised App C - restatement'!BU9</f>
        <v>213.85533615345025</v>
      </c>
      <c r="BX9" s="26">
        <f>'Orig. App C - restatement'!BV9-'Revised App C - restatement'!BV9</f>
        <v>-87.831285814690773</v>
      </c>
      <c r="BY9" s="26">
        <f>'Orig. App C - restatement'!BW9-'Revised App C - restatement'!BW9</f>
        <v>109.89072184043766</v>
      </c>
      <c r="BZ9" s="26">
        <f>'Orig. App C - restatement'!BX9-'Revised App C - restatement'!BX9</f>
        <v>-4.864212692694764</v>
      </c>
      <c r="CA9" s="26">
        <f>'Orig. App C - restatement'!BY9-'Revised App C - restatement'!BY9</f>
        <v>-84.704156531011677</v>
      </c>
      <c r="CB9" s="26">
        <f>'Orig. App C - restatement'!BZ9-'Revised App C - restatement'!BZ9</f>
        <v>-8.5445785592412449</v>
      </c>
      <c r="CC9" s="26">
        <f>'Orig. App C - restatement'!CA9-'Revised App C - restatement'!CA9</f>
        <v>35.631402269702221</v>
      </c>
      <c r="CD9" s="26">
        <f>'Orig. App C - restatement'!CB9-'Revised App C - restatement'!CB9</f>
        <v>101.89619485769049</v>
      </c>
      <c r="CE9" s="26">
        <f>'Orig. App C - restatement'!CC9-'Revised App C - restatement'!CC9</f>
        <v>40.302869444857834</v>
      </c>
      <c r="CF9" s="26">
        <f>'Orig. App C - restatement'!CD9-'Revised App C - restatement'!CD9</f>
        <v>115.94639537771536</v>
      </c>
      <c r="CG9" s="26">
        <f>'Orig. App C - restatement'!CE9-'Revised App C - restatement'!CE9</f>
        <v>-61.470666270341553</v>
      </c>
      <c r="CH9" s="26">
        <f>'Orig. App C - restatement'!CF9-'Revised App C - restatement'!CF9</f>
        <v>-44.116148142490601</v>
      </c>
      <c r="CI9" s="26">
        <f>'Orig. App C - restatement'!CG9-'Revised App C - restatement'!CG9</f>
        <v>-253.91226872965944</v>
      </c>
      <c r="CJ9" s="26">
        <f>'Orig. App C - restatement'!CH9-'Revised App C - restatement'!CH9</f>
        <v>110.5806314032327</v>
      </c>
      <c r="CK9" s="26">
        <f>'Orig. App C - restatement'!CI9-'Revised App C - restatement'!CI9</f>
        <v>47.097713180613709</v>
      </c>
      <c r="CL9" s="26">
        <f>'Orig. App C - restatement'!CJ9-'Revised App C - restatement'!CJ9</f>
        <v>35.234069649329513</v>
      </c>
      <c r="CM9" s="26">
        <f>'Orig. App C - restatement'!CK9-'Revised App C - restatement'!CK9</f>
        <v>-69.798858803578469</v>
      </c>
      <c r="CN9" s="26">
        <f>'Orig. App C - restatement'!CL9-'Revised App C - restatement'!CL9</f>
        <v>-16.56097698550002</v>
      </c>
      <c r="CO9" s="26">
        <f>'Orig. App C - restatement'!CM9-'Revised App C - restatement'!CM9</f>
        <v>-1377.2683399999999</v>
      </c>
      <c r="CP9" s="26">
        <f>'Orig. App C - restatement'!CN9-'Revised App C - restatement'!CN9</f>
        <v>-1448.5811430000001</v>
      </c>
      <c r="CQ9" s="26">
        <f>'Orig. App C - restatement'!CO9-'Revised App C - restatement'!CO9</f>
        <v>-1748.0620149999997</v>
      </c>
      <c r="CR9" s="26">
        <f>'Orig. App C - restatement'!CP9-'Revised App C - restatement'!CP9</f>
        <v>-1994.9071699999997</v>
      </c>
      <c r="CS9" s="26">
        <f>'Orig. App C - restatement'!CQ9-'Revised App C - restatement'!CQ9</f>
        <v>-2220.5536839999995</v>
      </c>
      <c r="CT9" s="26">
        <f>'Orig. App C - restatement'!CR9-'Revised App C - restatement'!CR9</f>
        <v>-2286.1840259999994</v>
      </c>
      <c r="CU9" s="26">
        <f>'Orig. App C - restatement'!CS9-'Revised App C - restatement'!CS9</f>
        <v>-2018.2035450000001</v>
      </c>
      <c r="CV9" s="26">
        <f>'Orig. App C - restatement'!CT9-'Revised App C - restatement'!CT9</f>
        <v>-2118.0617809999999</v>
      </c>
      <c r="CW9" s="26">
        <f>'Orig. App C - restatement'!CU9-'Revised App C - restatement'!CU9</f>
        <v>0</v>
      </c>
      <c r="CX9" s="26">
        <f>'Orig. App C - restatement'!CV9-'Revised App C - restatement'!CV9</f>
        <v>0</v>
      </c>
      <c r="CY9" s="26">
        <f>'Orig. App C - restatement'!CW9-'Revised App C - restatement'!CW9</f>
        <v>0</v>
      </c>
      <c r="CZ9" s="26">
        <f>'Orig. App C - restatement'!CX9-'Revised App C - restatement'!CX9</f>
        <v>0</v>
      </c>
    </row>
    <row r="10" spans="4:104">
      <c r="D10" s="16"/>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c r="BT10" s="17"/>
      <c r="BU10" s="17"/>
      <c r="BV10" s="17"/>
      <c r="BW10" s="17"/>
      <c r="BX10" s="17"/>
      <c r="BY10" s="17"/>
      <c r="BZ10" s="17"/>
      <c r="CA10" s="17"/>
      <c r="CB10" s="17"/>
      <c r="CC10" s="17"/>
      <c r="CD10" s="17"/>
      <c r="CE10" s="17"/>
      <c r="CF10" s="17"/>
      <c r="CG10" s="17"/>
      <c r="CH10" s="17"/>
      <c r="CI10" s="17"/>
      <c r="CJ10" s="17"/>
      <c r="CK10" s="17"/>
      <c r="CL10" s="17"/>
      <c r="CM10" s="17"/>
      <c r="CN10" s="17"/>
      <c r="CO10" s="18"/>
      <c r="CP10" s="18"/>
      <c r="CQ10" s="18"/>
      <c r="CR10" s="18"/>
      <c r="CS10" s="18"/>
      <c r="CT10" s="18"/>
      <c r="CU10" s="18"/>
      <c r="CV10" s="18"/>
      <c r="CW10" s="18"/>
      <c r="CX10" s="18"/>
      <c r="CY10" s="18"/>
      <c r="CZ10" s="18"/>
    </row>
    <row r="11" spans="4:104">
      <c r="D11" s="16"/>
      <c r="E11" s="19">
        <v>38443</v>
      </c>
      <c r="F11" s="19">
        <v>38473</v>
      </c>
      <c r="G11" s="19">
        <v>38504</v>
      </c>
      <c r="H11" s="19">
        <v>38534</v>
      </c>
      <c r="I11" s="19">
        <v>38565</v>
      </c>
      <c r="J11" s="19">
        <v>38596</v>
      </c>
      <c r="K11" s="19">
        <v>38626</v>
      </c>
      <c r="L11" s="19">
        <v>38657</v>
      </c>
      <c r="M11" s="19">
        <v>38687</v>
      </c>
      <c r="N11" s="19">
        <v>38718</v>
      </c>
      <c r="O11" s="19">
        <v>38749</v>
      </c>
      <c r="P11" s="19">
        <v>38777</v>
      </c>
      <c r="Q11" s="19">
        <v>38808</v>
      </c>
      <c r="R11" s="19">
        <v>38838</v>
      </c>
      <c r="S11" s="19">
        <v>38869</v>
      </c>
      <c r="T11" s="19">
        <v>38899</v>
      </c>
      <c r="U11" s="19">
        <v>38930</v>
      </c>
      <c r="V11" s="19">
        <v>38961</v>
      </c>
      <c r="W11" s="19">
        <v>38991</v>
      </c>
      <c r="X11" s="19">
        <v>39022</v>
      </c>
      <c r="Y11" s="19">
        <v>39052</v>
      </c>
      <c r="Z11" s="19">
        <v>39083</v>
      </c>
      <c r="AA11" s="19">
        <v>39114</v>
      </c>
      <c r="AB11" s="19">
        <v>39142</v>
      </c>
      <c r="AC11" s="19">
        <v>39173</v>
      </c>
      <c r="AD11" s="19">
        <v>39203</v>
      </c>
      <c r="AE11" s="19">
        <v>39234</v>
      </c>
      <c r="AF11" s="19">
        <v>39264</v>
      </c>
      <c r="AG11" s="19">
        <v>39295</v>
      </c>
      <c r="AH11" s="19">
        <v>39326</v>
      </c>
      <c r="AI11" s="19">
        <v>39356</v>
      </c>
      <c r="AJ11" s="19">
        <v>39387</v>
      </c>
      <c r="AK11" s="19">
        <v>39417</v>
      </c>
      <c r="AL11" s="19">
        <v>39448</v>
      </c>
      <c r="AM11" s="19">
        <v>39479</v>
      </c>
      <c r="AN11" s="19">
        <v>39508</v>
      </c>
      <c r="AO11" s="19">
        <v>39539</v>
      </c>
      <c r="AP11" s="19">
        <v>39569</v>
      </c>
      <c r="AQ11" s="19">
        <v>39600</v>
      </c>
      <c r="AR11" s="19">
        <v>39630</v>
      </c>
      <c r="AS11" s="19">
        <v>39661</v>
      </c>
      <c r="AT11" s="19">
        <v>39692</v>
      </c>
      <c r="AU11" s="19">
        <v>39722</v>
      </c>
      <c r="AV11" s="19">
        <v>39753</v>
      </c>
      <c r="AW11" s="19">
        <v>39783</v>
      </c>
      <c r="AX11" s="19">
        <v>39814</v>
      </c>
      <c r="AY11" s="19">
        <v>39845</v>
      </c>
      <c r="AZ11" s="19">
        <v>39873</v>
      </c>
      <c r="BA11" s="19">
        <v>39904</v>
      </c>
      <c r="BB11" s="19">
        <v>39934</v>
      </c>
      <c r="BC11" s="19">
        <v>39965</v>
      </c>
      <c r="BD11" s="19">
        <v>39995</v>
      </c>
      <c r="BE11" s="19">
        <v>40026</v>
      </c>
      <c r="BF11" s="19">
        <v>40057</v>
      </c>
      <c r="BG11" s="19">
        <v>40087</v>
      </c>
      <c r="BH11" s="19">
        <v>40118</v>
      </c>
      <c r="BI11" s="19">
        <v>40148</v>
      </c>
      <c r="BJ11" s="19">
        <v>40179</v>
      </c>
      <c r="BK11" s="19">
        <v>40210</v>
      </c>
      <c r="BL11" s="19">
        <v>40238</v>
      </c>
      <c r="BM11" s="19">
        <v>40269</v>
      </c>
      <c r="BN11" s="19">
        <v>40299</v>
      </c>
      <c r="BO11" s="19">
        <v>40330</v>
      </c>
      <c r="BP11" s="19">
        <v>40360</v>
      </c>
      <c r="BQ11" s="19">
        <v>40391</v>
      </c>
      <c r="BR11" s="19">
        <v>40422</v>
      </c>
      <c r="BS11" s="19">
        <v>40452</v>
      </c>
      <c r="BT11" s="19">
        <v>40483</v>
      </c>
      <c r="BU11" s="19">
        <v>40513</v>
      </c>
      <c r="BV11" s="19">
        <v>40544</v>
      </c>
      <c r="BW11" s="19">
        <v>40575</v>
      </c>
      <c r="BX11" s="19">
        <v>40603</v>
      </c>
      <c r="BY11" s="19">
        <v>40634</v>
      </c>
      <c r="BZ11" s="19">
        <v>40664</v>
      </c>
      <c r="CA11" s="19">
        <v>40695</v>
      </c>
      <c r="CB11" s="19">
        <v>40725</v>
      </c>
      <c r="CC11" s="19">
        <v>40756</v>
      </c>
      <c r="CD11" s="19">
        <v>40787</v>
      </c>
      <c r="CE11" s="19">
        <v>40817</v>
      </c>
      <c r="CF11" s="19">
        <v>40848</v>
      </c>
      <c r="CG11" s="19">
        <v>40878</v>
      </c>
      <c r="CH11" s="19">
        <v>40909</v>
      </c>
      <c r="CI11" s="19">
        <v>40940</v>
      </c>
      <c r="CJ11" s="19">
        <v>40969</v>
      </c>
      <c r="CK11" s="19">
        <v>41000</v>
      </c>
      <c r="CL11" s="19">
        <v>41030</v>
      </c>
      <c r="CM11" s="19">
        <v>41061</v>
      </c>
      <c r="CN11" s="19">
        <v>41091</v>
      </c>
      <c r="CO11" s="20">
        <v>41122</v>
      </c>
      <c r="CP11" s="20">
        <v>41153</v>
      </c>
      <c r="CQ11" s="20">
        <v>41183</v>
      </c>
      <c r="CR11" s="20">
        <v>41214</v>
      </c>
      <c r="CS11" s="20">
        <v>41244</v>
      </c>
      <c r="CT11" s="20">
        <v>41275</v>
      </c>
      <c r="CU11" s="20">
        <v>41306</v>
      </c>
      <c r="CV11" s="20">
        <v>41334</v>
      </c>
      <c r="CW11" s="20">
        <v>41365</v>
      </c>
      <c r="CX11" s="20">
        <v>41395</v>
      </c>
      <c r="CY11" s="20">
        <v>41426</v>
      </c>
      <c r="CZ11" s="20">
        <v>41456</v>
      </c>
    </row>
    <row r="12" spans="4:104">
      <c r="D12" s="21" t="s">
        <v>24</v>
      </c>
      <c r="E12" s="22">
        <f>SUM(E9,E14)</f>
        <v>84.681910794693295</v>
      </c>
      <c r="F12" s="22">
        <f t="shared" ref="F12:BQ12" si="0">SUM(F9,F14)</f>
        <v>-83.52906667285356</v>
      </c>
      <c r="G12" s="22">
        <f t="shared" si="0"/>
        <v>18.102784515211397</v>
      </c>
      <c r="H12" s="22">
        <f t="shared" si="0"/>
        <v>132.28119899238891</v>
      </c>
      <c r="I12" s="22">
        <f t="shared" si="0"/>
        <v>5.2430280480903093</v>
      </c>
      <c r="J12" s="22">
        <f t="shared" si="0"/>
        <v>73.265632045331586</v>
      </c>
      <c r="K12" s="22">
        <f t="shared" si="0"/>
        <v>27.563036400922783</v>
      </c>
      <c r="L12" s="22">
        <f t="shared" si="0"/>
        <v>-66.036583981950116</v>
      </c>
      <c r="M12" s="22">
        <f t="shared" si="0"/>
        <v>-150.39241154414412</v>
      </c>
      <c r="N12" s="22">
        <f t="shared" si="0"/>
        <v>-207.95159675945683</v>
      </c>
      <c r="O12" s="22">
        <f t="shared" si="0"/>
        <v>-188.71313578160425</v>
      </c>
      <c r="P12" s="22">
        <f t="shared" si="0"/>
        <v>139.04939700993805</v>
      </c>
      <c r="Q12" s="22">
        <f t="shared" si="0"/>
        <v>194.02194841897926</v>
      </c>
      <c r="R12" s="22">
        <f t="shared" si="0"/>
        <v>193.47506114221392</v>
      </c>
      <c r="S12" s="22">
        <f t="shared" si="0"/>
        <v>-67.037301062401184</v>
      </c>
      <c r="T12" s="22">
        <f t="shared" si="0"/>
        <v>5.0032386495163337</v>
      </c>
      <c r="U12" s="22">
        <f t="shared" si="0"/>
        <v>-50.970522622431645</v>
      </c>
      <c r="V12" s="22">
        <f t="shared" si="0"/>
        <v>157.9906522184931</v>
      </c>
      <c r="W12" s="22">
        <f t="shared" si="0"/>
        <v>52.068425250530026</v>
      </c>
      <c r="X12" s="22">
        <f t="shared" si="0"/>
        <v>33.067424013893515</v>
      </c>
      <c r="Y12" s="22">
        <f t="shared" si="0"/>
        <v>26.249300218287544</v>
      </c>
      <c r="Z12" s="22">
        <f t="shared" si="0"/>
        <v>-110.24830746268117</v>
      </c>
      <c r="AA12" s="22">
        <f t="shared" si="0"/>
        <v>6.1182779623136412</v>
      </c>
      <c r="AB12" s="22">
        <f t="shared" si="0"/>
        <v>-158.19316924765053</v>
      </c>
      <c r="AC12" s="22">
        <f t="shared" si="0"/>
        <v>-11.355221783340312</v>
      </c>
      <c r="AD12" s="22">
        <f t="shared" si="0"/>
        <v>112.34267490309389</v>
      </c>
      <c r="AE12" s="22">
        <f t="shared" si="0"/>
        <v>53.067838755621779</v>
      </c>
      <c r="AF12" s="22">
        <f t="shared" si="0"/>
        <v>228.01014705665443</v>
      </c>
      <c r="AG12" s="22">
        <f t="shared" si="0"/>
        <v>68.360130602217851</v>
      </c>
      <c r="AH12" s="22">
        <f t="shared" si="0"/>
        <v>27.29222404099778</v>
      </c>
      <c r="AI12" s="22">
        <f t="shared" si="0"/>
        <v>55.777172899998959</v>
      </c>
      <c r="AJ12" s="22">
        <f t="shared" si="0"/>
        <v>90.661131813197699</v>
      </c>
      <c r="AK12" s="22">
        <f t="shared" si="0"/>
        <v>13.430900176330624</v>
      </c>
      <c r="AL12" s="22">
        <f t="shared" si="0"/>
        <v>76.186100861837986</v>
      </c>
      <c r="AM12" s="22">
        <f t="shared" si="0"/>
        <v>-257.77743566501022</v>
      </c>
      <c r="AN12" s="22">
        <f t="shared" si="0"/>
        <v>46.505664305668233</v>
      </c>
      <c r="AO12" s="22">
        <f t="shared" si="0"/>
        <v>-138.3803226639377</v>
      </c>
      <c r="AP12" s="22">
        <f t="shared" si="0"/>
        <v>187.90080504252637</v>
      </c>
      <c r="AQ12" s="22">
        <f t="shared" si="0"/>
        <v>81.151885866461271</v>
      </c>
      <c r="AR12" s="22">
        <f t="shared" si="0"/>
        <v>-35.157025603083866</v>
      </c>
      <c r="AS12" s="22">
        <f t="shared" si="0"/>
        <v>22.720449414273617</v>
      </c>
      <c r="AT12" s="22">
        <f t="shared" si="0"/>
        <v>-46.073154036371534</v>
      </c>
      <c r="AU12" s="22">
        <f t="shared" si="0"/>
        <v>-30.34287113531218</v>
      </c>
      <c r="AV12" s="22">
        <f t="shared" si="0"/>
        <v>-39.356197183506765</v>
      </c>
      <c r="AW12" s="22">
        <f t="shared" si="0"/>
        <v>-151.11974345799626</v>
      </c>
      <c r="AX12" s="22">
        <f t="shared" si="0"/>
        <v>-133.35040970293153</v>
      </c>
      <c r="AY12" s="22">
        <f t="shared" si="0"/>
        <v>120.0590023343766</v>
      </c>
      <c r="AZ12" s="22">
        <f t="shared" si="0"/>
        <v>89.312608760650164</v>
      </c>
      <c r="BA12" s="22">
        <f t="shared" si="0"/>
        <v>237.11866416264434</v>
      </c>
      <c r="BB12" s="22">
        <f t="shared" si="0"/>
        <v>20.76339507971079</v>
      </c>
      <c r="BC12" s="22">
        <f t="shared" si="0"/>
        <v>-54.436513659638649</v>
      </c>
      <c r="BD12" s="22">
        <f t="shared" si="0"/>
        <v>3.1385708715181408</v>
      </c>
      <c r="BE12" s="22">
        <f t="shared" si="0"/>
        <v>4.305542698283034</v>
      </c>
      <c r="BF12" s="22">
        <f t="shared" si="0"/>
        <v>75.425066143923686</v>
      </c>
      <c r="BG12" s="22">
        <f t="shared" si="0"/>
        <v>-99.145935847998544</v>
      </c>
      <c r="BH12" s="22">
        <f t="shared" si="0"/>
        <v>124.34403932515374</v>
      </c>
      <c r="BI12" s="22">
        <f t="shared" si="0"/>
        <v>-293.44554950557153</v>
      </c>
      <c r="BJ12" s="22">
        <f t="shared" si="0"/>
        <v>-4.938148960026183</v>
      </c>
      <c r="BK12" s="22">
        <f t="shared" si="0"/>
        <v>279.73136625663892</v>
      </c>
      <c r="BL12" s="22">
        <f t="shared" si="0"/>
        <v>197.6885515154579</v>
      </c>
      <c r="BM12" s="22">
        <f t="shared" si="0"/>
        <v>-89.312245778607803</v>
      </c>
      <c r="BN12" s="22">
        <f t="shared" si="0"/>
        <v>-96.051632340077731</v>
      </c>
      <c r="BO12" s="22">
        <f t="shared" si="0"/>
        <v>52.053991291610828</v>
      </c>
      <c r="BP12" s="22">
        <f t="shared" si="0"/>
        <v>11.125679015775177</v>
      </c>
      <c r="BQ12" s="22">
        <f t="shared" si="0"/>
        <v>-77.527779614057636</v>
      </c>
      <c r="BR12" s="22">
        <f t="shared" ref="BR12:CZ12" si="1">SUM(BR9,BR14)</f>
        <v>38.845380908056313</v>
      </c>
      <c r="BS12" s="22">
        <f t="shared" si="1"/>
        <v>70.049119087638019</v>
      </c>
      <c r="BT12" s="22">
        <f t="shared" si="1"/>
        <v>-111.53472808352171</v>
      </c>
      <c r="BU12" s="22">
        <f t="shared" si="1"/>
        <v>-218.00163199999929</v>
      </c>
      <c r="BV12" s="22">
        <f t="shared" si="1"/>
        <v>111.76685499795735</v>
      </c>
      <c r="BW12" s="22">
        <f t="shared" si="1"/>
        <v>206.39805374526441</v>
      </c>
      <c r="BX12" s="22">
        <f t="shared" si="1"/>
        <v>-114.48182304665784</v>
      </c>
      <c r="BY12" s="22">
        <f t="shared" si="1"/>
        <v>185.84486312538502</v>
      </c>
      <c r="BZ12" s="22">
        <f t="shared" si="1"/>
        <v>-52.228142310457088</v>
      </c>
      <c r="CA12" s="22">
        <f t="shared" si="1"/>
        <v>-51.028122834582064</v>
      </c>
      <c r="CB12" s="22">
        <f t="shared" si="1"/>
        <v>-8.8961569477392004</v>
      </c>
      <c r="CC12" s="22">
        <f t="shared" si="1"/>
        <v>0.45442898445435276</v>
      </c>
      <c r="CD12" s="22">
        <f t="shared" si="1"/>
        <v>108.50580150821088</v>
      </c>
      <c r="CE12" s="22">
        <f t="shared" si="1"/>
        <v>84.813111779585597</v>
      </c>
      <c r="CF12" s="22">
        <f t="shared" si="1"/>
        <v>145.70882009012689</v>
      </c>
      <c r="CG12" s="22">
        <f t="shared" si="1"/>
        <v>-87.792040853745675</v>
      </c>
      <c r="CH12" s="22">
        <f t="shared" si="1"/>
        <v>-48.822673950651279</v>
      </c>
      <c r="CI12" s="22">
        <f t="shared" si="1"/>
        <v>-271.92678600675413</v>
      </c>
      <c r="CJ12" s="22">
        <f t="shared" si="1"/>
        <v>174.88479103517898</v>
      </c>
      <c r="CK12" s="22">
        <f t="shared" si="1"/>
        <v>-77.022927524969646</v>
      </c>
      <c r="CL12" s="22">
        <f t="shared" si="1"/>
        <v>30.781604399347088</v>
      </c>
      <c r="CM12" s="22">
        <f t="shared" si="1"/>
        <v>-187.22759972804943</v>
      </c>
      <c r="CN12" s="22">
        <f t="shared" si="1"/>
        <v>34.352506784141951</v>
      </c>
      <c r="CO12" s="22">
        <f t="shared" si="1"/>
        <v>-2565.2535346000018</v>
      </c>
      <c r="CP12" s="22">
        <f t="shared" si="1"/>
        <v>-2592.9188387999993</v>
      </c>
      <c r="CQ12" s="22">
        <f t="shared" si="1"/>
        <v>-2972.040862900003</v>
      </c>
      <c r="CR12" s="22">
        <f t="shared" si="1"/>
        <v>-3215.2304759000017</v>
      </c>
      <c r="CS12" s="22">
        <f t="shared" si="1"/>
        <v>-3427.903551899999</v>
      </c>
      <c r="CT12" s="22">
        <f t="shared" si="1"/>
        <v>-3549.0818038000007</v>
      </c>
      <c r="CU12" s="22">
        <f t="shared" si="1"/>
        <v>-3180.4342731000015</v>
      </c>
      <c r="CV12" s="22">
        <f t="shared" si="1"/>
        <v>-3366.0179774999979</v>
      </c>
      <c r="CW12" s="22">
        <f t="shared" si="1"/>
        <v>0</v>
      </c>
      <c r="CX12" s="22">
        <f t="shared" si="1"/>
        <v>0</v>
      </c>
      <c r="CY12" s="22">
        <f t="shared" si="1"/>
        <v>0</v>
      </c>
      <c r="CZ12" s="22">
        <f t="shared" si="1"/>
        <v>0</v>
      </c>
    </row>
    <row r="13" spans="4:104">
      <c r="D13" s="21" t="s">
        <v>121</v>
      </c>
      <c r="E13" s="26">
        <f>'Revised App C - restatement'!C13-'Orig. App C - restatement'!C13</f>
        <v>-22.039132600000357</v>
      </c>
      <c r="F13" s="26">
        <f>'Revised App C - restatement'!D13-'Orig. App C - restatement'!D13</f>
        <v>-3.4055999999509368E-3</v>
      </c>
      <c r="G13" s="26">
        <f>'Revised App C - restatement'!E13-'Orig. App C - restatement'!E13</f>
        <v>2.3921000001791981E-3</v>
      </c>
      <c r="H13" s="26">
        <f>'Revised App C - restatement'!F13-'Orig. App C - restatement'!F13</f>
        <v>-19.458836599999813</v>
      </c>
      <c r="I13" s="26">
        <f>'Revised App C - restatement'!G13-'Orig. App C - restatement'!G13</f>
        <v>-1.4517999998133746E-3</v>
      </c>
      <c r="J13" s="26">
        <f>'Revised App C - restatement'!H13-'Orig. App C - restatement'!H13</f>
        <v>3.6466000001382781E-3</v>
      </c>
      <c r="K13" s="26">
        <f>'Revised App C - restatement'!I13-'Orig. App C - restatement'!I13</f>
        <v>4.0271000002576329E-3</v>
      </c>
      <c r="L13" s="26">
        <f>'Revised App C - restatement'!J13-'Orig. App C - restatement'!J13</f>
        <v>-6.9645087000003514</v>
      </c>
      <c r="M13" s="26">
        <f>'Revised App C - restatement'!K13-'Orig. App C - restatement'!K13</f>
        <v>2.7615000008154311E-3</v>
      </c>
      <c r="N13" s="26">
        <f>'Revised App C - restatement'!L13-'Orig. App C - restatement'!L13</f>
        <v>0</v>
      </c>
      <c r="O13" s="26">
        <f>'Revised App C - restatement'!M13-'Orig. App C - restatement'!M13</f>
        <v>0</v>
      </c>
      <c r="P13" s="26">
        <f>'Revised App C - restatement'!N13-'Orig. App C - restatement'!N13</f>
        <v>0</v>
      </c>
      <c r="Q13" s="26">
        <f>'Revised App C - restatement'!O13-'Orig. App C - restatement'!O13</f>
        <v>0</v>
      </c>
      <c r="R13" s="26">
        <f>'Revised App C - restatement'!P13-'Orig. App C - restatement'!P13</f>
        <v>0</v>
      </c>
      <c r="S13" s="26">
        <f>'Revised App C - restatement'!Q13-'Orig. App C - restatement'!Q13</f>
        <v>0</v>
      </c>
      <c r="T13" s="26">
        <f>'Revised App C - restatement'!R13-'Orig. App C - restatement'!R13</f>
        <v>0</v>
      </c>
      <c r="U13" s="26">
        <f>'Revised App C - restatement'!S13-'Orig. App C - restatement'!S13</f>
        <v>0</v>
      </c>
      <c r="V13" s="26">
        <f>'Revised App C - restatement'!T13-'Orig. App C - restatement'!T13</f>
        <v>0</v>
      </c>
      <c r="W13" s="26">
        <f>'Revised App C - restatement'!U13-'Orig. App C - restatement'!U13</f>
        <v>0</v>
      </c>
      <c r="X13" s="26">
        <f>'Revised App C - restatement'!V13-'Orig. App C - restatement'!V13</f>
        <v>7.3299999999999272</v>
      </c>
      <c r="Y13" s="26">
        <f>'Revised App C - restatement'!W13-'Orig. App C - restatement'!W13</f>
        <v>0</v>
      </c>
      <c r="Z13" s="26">
        <f>'Revised App C - restatement'!X13-'Orig. App C - restatement'!X13</f>
        <v>2.9137362999995275</v>
      </c>
      <c r="AA13" s="26">
        <f>'Revised App C - restatement'!Y13-'Orig. App C - restatement'!Y13</f>
        <v>3.7607368000003589</v>
      </c>
      <c r="AB13" s="26">
        <f>'Revised App C - restatement'!Z13-'Orig. App C - restatement'!Z13</f>
        <v>3.1866062999997666</v>
      </c>
      <c r="AC13" s="26">
        <f>'Revised App C - restatement'!AA13-'Orig. App C - restatement'!AA13</f>
        <v>-7.3405547000002116</v>
      </c>
      <c r="AD13" s="26">
        <f>'Revised App C - restatement'!AB13-'Orig. App C - restatement'!AB13</f>
        <v>-4.2971937000006619</v>
      </c>
      <c r="AE13" s="26">
        <f>'Revised App C - restatement'!AC13-'Orig. App C - restatement'!AC13</f>
        <v>-5.3772650000000795</v>
      </c>
      <c r="AF13" s="26">
        <f>'Revised App C - restatement'!AD13-'Orig. App C - restatement'!AD13</f>
        <v>1.7480587000004562</v>
      </c>
      <c r="AG13" s="26">
        <f>'Revised App C - restatement'!AE13-'Orig. App C - restatement'!AE13</f>
        <v>1.4987979000002269</v>
      </c>
      <c r="AH13" s="26">
        <f>'Revised App C - restatement'!AF13-'Orig. App C - restatement'!AF13</f>
        <v>1.5073384999996051</v>
      </c>
      <c r="AI13" s="26">
        <f>'Revised App C - restatement'!AG13-'Orig. App C - restatement'!AG13</f>
        <v>0.99334640000006402</v>
      </c>
      <c r="AJ13" s="26">
        <f>'Revised App C - restatement'!AH13-'Orig. App C - restatement'!AH13</f>
        <v>1.7515756000002511</v>
      </c>
      <c r="AK13" s="26">
        <f>'Revised App C - restatement'!AI13-'Orig. App C - restatement'!AI13</f>
        <v>1.9426319000003787</v>
      </c>
      <c r="AL13" s="26">
        <f>'Revised App C - restatement'!AJ13-'Orig. App C - restatement'!AJ13</f>
        <v>2.4742983999999524</v>
      </c>
      <c r="AM13" s="26">
        <f>'Revised App C - restatement'!AK13-'Orig. App C - restatement'!AK13</f>
        <v>1.5886242999999922</v>
      </c>
      <c r="AN13" s="26">
        <f>'Revised App C - restatement'!AL13-'Orig. App C - restatement'!AL13</f>
        <v>2.5966419999995196</v>
      </c>
      <c r="AO13" s="26">
        <f>'Revised App C - restatement'!AM13-'Orig. App C - restatement'!AM13</f>
        <v>1.9113600000309816E-2</v>
      </c>
      <c r="AP13" s="26">
        <f>'Revised App C - restatement'!AN13-'Orig. App C - restatement'!AN13</f>
        <v>-6.4686000005167443E-3</v>
      </c>
      <c r="AQ13" s="26">
        <f>'Revised App C - restatement'!AO13-'Orig. App C - restatement'!AO13</f>
        <v>12.497824100000344</v>
      </c>
      <c r="AR13" s="26">
        <f>'Revised App C - restatement'!AP13-'Orig. App C - restatement'!AP13</f>
        <v>12.370773899999676</v>
      </c>
      <c r="AS13" s="26">
        <f>'Revised App C - restatement'!AQ13-'Orig. App C - restatement'!AQ13</f>
        <v>2.0602699999926699E-2</v>
      </c>
      <c r="AT13" s="26">
        <f>'Revised App C - restatement'!AR13-'Orig. App C - restatement'!AR13</f>
        <v>0.42808310000009442</v>
      </c>
      <c r="AU13" s="26">
        <f>'Revised App C - restatement'!AS13-'Orig. App C - restatement'!AS13</f>
        <v>8.1690129000003253</v>
      </c>
      <c r="AV13" s="26">
        <f>'Revised App C - restatement'!AT13-'Orig. App C - restatement'!AT13</f>
        <v>2.9936599999996361</v>
      </c>
      <c r="AW13" s="26">
        <f>'Revised App C - restatement'!AU13-'Orig. App C - restatement'!AU13</f>
        <v>3.7619100000028993E-2</v>
      </c>
      <c r="AX13" s="26">
        <f>'Revised App C - restatement'!AV13-'Orig. App C - restatement'!AV13</f>
        <v>3.2057316999998875</v>
      </c>
      <c r="AY13" s="26">
        <f>'Revised App C - restatement'!AW13-'Orig. App C - restatement'!AW13</f>
        <v>0.18389200000046912</v>
      </c>
      <c r="AZ13" s="26">
        <f>'Revised App C - restatement'!AX13-'Orig. App C - restatement'!AX13</f>
        <v>3.6503665000009278</v>
      </c>
      <c r="BA13" s="26">
        <f>'Revised App C - restatement'!AY13-'Orig. App C - restatement'!AY13</f>
        <v>1.009948699999768</v>
      </c>
      <c r="BB13" s="26">
        <f>'Revised App C - restatement'!AZ13-'Orig. App C - restatement'!AZ13</f>
        <v>0.67328539999971326</v>
      </c>
      <c r="BC13" s="26">
        <f>'Revised App C - restatement'!BA13-'Orig. App C - restatement'!BA13</f>
        <v>2.6677100000142673E-2</v>
      </c>
      <c r="BD13" s="26">
        <f>'Revised App C - restatement'!BB13-'Orig. App C - restatement'!BB13</f>
        <v>1.3378000003285706E-3</v>
      </c>
      <c r="BE13" s="26">
        <f>'Revised App C - restatement'!BC13-'Orig. App C - restatement'!BC13</f>
        <v>-1.0602000006656453E-3</v>
      </c>
      <c r="BF13" s="26">
        <f>'Revised App C - restatement'!BD13-'Orig. App C - restatement'!BD13</f>
        <v>7.617353600000115</v>
      </c>
      <c r="BG13" s="26">
        <f>'Revised App C - restatement'!BE13-'Orig. App C - restatement'!BE13</f>
        <v>9.2778410999999323</v>
      </c>
      <c r="BH13" s="26">
        <f>'Revised App C - restatement'!BF13-'Orig. App C - restatement'!BF13</f>
        <v>48.126930400000674</v>
      </c>
      <c r="BI13" s="26">
        <f>'Revised App C - restatement'!BG13-'Orig. App C - restatement'!BG13</f>
        <v>0.40463418064564394</v>
      </c>
      <c r="BJ13" s="26">
        <f>'Revised App C - restatement'!BH13-'Orig. App C - restatement'!BH13</f>
        <v>45.555327199999738</v>
      </c>
      <c r="BK13" s="26">
        <f>'Revised App C - restatement'!BI13-'Orig. App C - restatement'!BI13</f>
        <v>93.042846899999859</v>
      </c>
      <c r="BL13" s="26">
        <f>'Revised App C - restatement'!BJ13-'Orig. App C - restatement'!BJ13</f>
        <v>93.402896941935524</v>
      </c>
      <c r="BM13" s="26">
        <f>'Revised App C - restatement'!BK13-'Orig. App C - restatement'!BK13</f>
        <v>0</v>
      </c>
      <c r="BN13" s="26">
        <f>'Revised App C - restatement'!BL13-'Orig. App C - restatement'!BL13</f>
        <v>0</v>
      </c>
      <c r="BO13" s="26">
        <f>'Revised App C - restatement'!BM13-'Orig. App C - restatement'!BM13</f>
        <v>0</v>
      </c>
      <c r="BP13" s="26">
        <f>'Revised App C - restatement'!BN13-'Orig. App C - restatement'!BN13</f>
        <v>0</v>
      </c>
      <c r="BQ13" s="26">
        <f>'Revised App C - restatement'!BO13-'Orig. App C - restatement'!BO13</f>
        <v>0</v>
      </c>
      <c r="BR13" s="26">
        <f>'Revised App C - restatement'!BP13-'Orig. App C - restatement'!BP13</f>
        <v>0</v>
      </c>
      <c r="BS13" s="26">
        <f>'Revised App C - restatement'!BQ13-'Orig. App C - restatement'!BQ13</f>
        <v>0</v>
      </c>
      <c r="BT13" s="26">
        <f>'Revised App C - restatement'!BR13-'Orig. App C - restatement'!BR13</f>
        <v>0</v>
      </c>
      <c r="BU13" s="26">
        <f>'Revised App C - restatement'!BS13-'Orig. App C - restatement'!BS13</f>
        <v>0</v>
      </c>
      <c r="BV13" s="26">
        <f>'Revised App C - restatement'!BT13-'Orig. App C - restatement'!BT13</f>
        <v>0</v>
      </c>
      <c r="BW13" s="26">
        <f>'Revised App C - restatement'!BU13-'Orig. App C - restatement'!BU13</f>
        <v>0</v>
      </c>
      <c r="BX13" s="26">
        <f>'Revised App C - restatement'!BV13-'Orig. App C - restatement'!BV13</f>
        <v>0</v>
      </c>
      <c r="BY13" s="26">
        <f>'Revised App C - restatement'!BW13-'Orig. App C - restatement'!BW13</f>
        <v>0</v>
      </c>
      <c r="BZ13" s="26">
        <f>'Revised App C - restatement'!BX13-'Orig. App C - restatement'!BX13</f>
        <v>0</v>
      </c>
      <c r="CA13" s="26">
        <f>'Revised App C - restatement'!BY13-'Orig. App C - restatement'!BY13</f>
        <v>0</v>
      </c>
      <c r="CB13" s="26">
        <f>'Revised App C - restatement'!BZ13-'Orig. App C - restatement'!BZ13</f>
        <v>0</v>
      </c>
      <c r="CC13" s="26">
        <f>'Revised App C - restatement'!CA13-'Orig. App C - restatement'!CA13</f>
        <v>0</v>
      </c>
      <c r="CD13" s="26">
        <f>'Revised App C - restatement'!CB13-'Orig. App C - restatement'!CB13</f>
        <v>0</v>
      </c>
      <c r="CE13" s="26">
        <f>'Revised App C - restatement'!CC13-'Orig. App C - restatement'!CC13</f>
        <v>0</v>
      </c>
      <c r="CF13" s="26">
        <f>'Revised App C - restatement'!CD13-'Orig. App C - restatement'!CD13</f>
        <v>0</v>
      </c>
      <c r="CG13" s="26">
        <f>'Revised App C - restatement'!CE13-'Orig. App C - restatement'!CE13</f>
        <v>0</v>
      </c>
      <c r="CH13" s="26">
        <f>'Revised App C - restatement'!CF13-'Orig. App C - restatement'!CF13</f>
        <v>0</v>
      </c>
      <c r="CI13" s="26">
        <f>'Revised App C - restatement'!CG13-'Orig. App C - restatement'!CG13</f>
        <v>0</v>
      </c>
      <c r="CJ13" s="26">
        <f>'Revised App C - restatement'!CH13-'Orig. App C - restatement'!CH13</f>
        <v>0</v>
      </c>
      <c r="CK13" s="26">
        <f>'Revised App C - restatement'!CI13-'Orig. App C - restatement'!CI13</f>
        <v>0</v>
      </c>
      <c r="CL13" s="26">
        <f>'Revised App C - restatement'!CJ13-'Orig. App C - restatement'!CJ13</f>
        <v>0.74907359999997425</v>
      </c>
      <c r="CM13" s="26">
        <f>'Revised App C - restatement'!CK13-'Orig. App C - restatement'!CK13</f>
        <v>-4.5933999999760999E-3</v>
      </c>
      <c r="CN13" s="26">
        <f>'Revised App C - restatement'!CL13-'Orig. App C - restatement'!CL13</f>
        <v>1.5552616999993916</v>
      </c>
      <c r="CO13" s="26">
        <f>'Revised App C - restatement'!CM13-'Orig. App C - restatement'!CM13</f>
        <v>2721.5091782999998</v>
      </c>
      <c r="CP13" s="26">
        <f>'Revised App C - restatement'!CN13-'Orig. App C - restatement'!CN13</f>
        <v>2715.5144274999989</v>
      </c>
      <c r="CQ13" s="26">
        <f>'Revised App C - restatement'!CO13-'Orig. App C - restatement'!CO13</f>
        <v>3123.9988901999991</v>
      </c>
      <c r="CR13" s="26">
        <f>'Revised App C - restatement'!CP13-'Orig. App C - restatement'!CP13</f>
        <v>3326.5184105999997</v>
      </c>
      <c r="CS13" s="26">
        <f>'Revised App C - restatement'!CQ13-'Orig. App C - restatement'!CQ13</f>
        <v>3574.085327799999</v>
      </c>
      <c r="CT13" s="26">
        <f>'Revised App C - restatement'!CR13-'Orig. App C - restatement'!CR13</f>
        <v>3708.1662917999997</v>
      </c>
      <c r="CU13" s="26">
        <f>'Revised App C - restatement'!CS13-'Orig. App C - restatement'!CS13</f>
        <v>3343.2409168999998</v>
      </c>
      <c r="CV13" s="26">
        <f>'Revised App C - restatement'!CT13-'Orig. App C - restatement'!CT13</f>
        <v>3600.5628087999999</v>
      </c>
      <c r="CW13" s="26">
        <f>'Revised App C - restatement'!CU13-'Orig. App C - restatement'!CU13</f>
        <v>0</v>
      </c>
      <c r="CX13" s="26">
        <f>'Revised App C - restatement'!CV13-'Orig. App C - restatement'!CV13</f>
        <v>0</v>
      </c>
      <c r="CY13" s="26">
        <f>'Revised App C - restatement'!CW13-'Orig. App C - restatement'!CW13</f>
        <v>0</v>
      </c>
      <c r="CZ13" s="26">
        <f>'Revised App C - restatement'!CX13-'Orig. App C - restatement'!CX13</f>
        <v>0</v>
      </c>
    </row>
    <row r="14" spans="4:104">
      <c r="D14" s="21" t="s">
        <v>25</v>
      </c>
      <c r="E14" s="26">
        <f>'Orig. App C - restatement'!C14-'Revised App C - restatement'!C14</f>
        <v>-6.8739028042132304</v>
      </c>
      <c r="F14" s="26">
        <f>'Orig. App C - restatement'!D14-'Revised App C - restatement'!D14</f>
        <v>-41.094977455662729</v>
      </c>
      <c r="G14" s="26">
        <f>'Orig. App C - restatement'!E14-'Revised App C - restatement'!E14</f>
        <v>26.382903515211865</v>
      </c>
      <c r="H14" s="26">
        <f>'Orig. App C - restatement'!F14-'Revised App C - restatement'!F14</f>
        <v>82.121004562000508</v>
      </c>
      <c r="I14" s="26">
        <f>'Orig. App C - restatement'!G14-'Revised App C - restatement'!G14</f>
        <v>-8.8367579519099309</v>
      </c>
      <c r="J14" s="26">
        <f>'Orig. App C - restatement'!H14-'Revised App C - restatement'!H14</f>
        <v>28.408974045332116</v>
      </c>
      <c r="K14" s="26">
        <f>'Orig. App C - restatement'!I14-'Revised App C - restatement'!I14</f>
        <v>6.2655114009230601</v>
      </c>
      <c r="L14" s="26">
        <f>'Orig. App C - restatement'!J14-'Revised App C - restatement'!J14</f>
        <v>167.89556201804862</v>
      </c>
      <c r="M14" s="26">
        <f>'Orig. App C - restatement'!K14-'Revised App C - restatement'!K14</f>
        <v>14.322163947436366</v>
      </c>
      <c r="N14" s="26">
        <f>'Orig. App C - restatement'!L14-'Revised App C - restatement'!L14</f>
        <v>18.789016252774445</v>
      </c>
      <c r="O14" s="26">
        <f>'Orig. App C - restatement'!M14-'Revised App C - restatement'!M14</f>
        <v>-6.1488924457448775</v>
      </c>
      <c r="P14" s="26">
        <f>'Orig. App C - restatement'!N14-'Revised App C - restatement'!N14</f>
        <v>62.421784506615268</v>
      </c>
      <c r="Q14" s="26">
        <f>'Orig. App C - restatement'!O14-'Revised App C - restatement'!O14</f>
        <v>36.279608353408321</v>
      </c>
      <c r="R14" s="26">
        <f>'Orig. App C - restatement'!P14-'Revised App C - restatement'!P14</f>
        <v>1.9080321813814862</v>
      </c>
      <c r="S14" s="26">
        <f>'Orig. App C - restatement'!Q14-'Revised App C - restatement'!Q14</f>
        <v>-30.773835599726681</v>
      </c>
      <c r="T14" s="26">
        <f>'Orig. App C - restatement'!R14-'Revised App C - restatement'!R14</f>
        <v>-11.331116792166995</v>
      </c>
      <c r="U14" s="26">
        <f>'Orig. App C - restatement'!S14-'Revised App C - restatement'!S14</f>
        <v>-24.041764990941374</v>
      </c>
      <c r="V14" s="26">
        <f>'Orig. App C - restatement'!T14-'Revised App C - restatement'!T14</f>
        <v>22.259183555746176</v>
      </c>
      <c r="W14" s="26">
        <f>'Orig. App C - restatement'!U14-'Revised App C - restatement'!U14</f>
        <v>14.381787774905206</v>
      </c>
      <c r="X14" s="26">
        <f>'Orig. App C - restatement'!V14-'Revised App C - restatement'!V14</f>
        <v>-8.4375923314635202</v>
      </c>
      <c r="Y14" s="26">
        <f>'Orig. App C - restatement'!W14-'Revised App C - restatement'!W14</f>
        <v>15.131253192404756</v>
      </c>
      <c r="Z14" s="26">
        <f>'Orig. App C - restatement'!X14-'Revised App C - restatement'!X14</f>
        <v>-26.277291043548303</v>
      </c>
      <c r="AA14" s="26">
        <f>'Orig. App C - restatement'!Y14-'Revised App C - restatement'!Y14</f>
        <v>38.239099000000579</v>
      </c>
      <c r="AB14" s="26">
        <f>'Orig. App C - restatement'!Z14-'Revised App C - restatement'!Z14</f>
        <v>-31.040161799999851</v>
      </c>
      <c r="AC14" s="26">
        <f>'Orig. App C - restatement'!AA14-'Revised App C - restatement'!AA14</f>
        <v>-34.034881814576238</v>
      </c>
      <c r="AD14" s="26">
        <f>'Orig. App C - restatement'!AB14-'Revised App C - restatement'!AB14</f>
        <v>51.985641781841878</v>
      </c>
      <c r="AE14" s="26">
        <f>'Orig. App C - restatement'!AC14-'Revised App C - restatement'!AC14</f>
        <v>-2.6292624412064924</v>
      </c>
      <c r="AF14" s="26">
        <f>'Orig. App C - restatement'!AD14-'Revised App C - restatement'!AD14</f>
        <v>55.627549359804107</v>
      </c>
      <c r="AG14" s="26">
        <f>'Orig. App C - restatement'!AE14-'Revised App C - restatement'!AE14</f>
        <v>-30.547466776404235</v>
      </c>
      <c r="AH14" s="26">
        <f>'Orig. App C - restatement'!AF14-'Revised App C - restatement'!AF14</f>
        <v>25.650881160642712</v>
      </c>
      <c r="AI14" s="26">
        <f>'Orig. App C - restatement'!AG14-'Revised App C - restatement'!AG14</f>
        <v>10.899777899998981</v>
      </c>
      <c r="AJ14" s="26">
        <f>'Orig. App C - restatement'!AH14-'Revised App C - restatement'!AH14</f>
        <v>71.776870840234096</v>
      </c>
      <c r="AK14" s="26">
        <f>'Orig. App C - restatement'!AI14-'Revised App C - restatement'!AI14</f>
        <v>-22.322145703908745</v>
      </c>
      <c r="AL14" s="26">
        <f>'Orig. App C - restatement'!AJ14-'Revised App C - restatement'!AJ14</f>
        <v>46.36394571669689</v>
      </c>
      <c r="AM14" s="26">
        <f>'Orig. App C - restatement'!AK14-'Revised App C - restatement'!AK14</f>
        <v>-191.4232935</v>
      </c>
      <c r="AN14" s="26">
        <f>'Orig. App C - restatement'!AL14-'Revised App C - restatement'!AL14</f>
        <v>66.081697793697913</v>
      </c>
      <c r="AO14" s="26">
        <f>'Orig. App C - restatement'!AM14-'Revised App C - restatement'!AM14</f>
        <v>-44.413310149970812</v>
      </c>
      <c r="AP14" s="26">
        <f>'Orig. App C - restatement'!AN14-'Revised App C - restatement'!AN14</f>
        <v>-4.2021991072963374</v>
      </c>
      <c r="AQ14" s="26">
        <f>'Orig. App C - restatement'!AO14-'Revised App C - restatement'!AO14</f>
        <v>66.15895145541549</v>
      </c>
      <c r="AR14" s="26">
        <f>'Orig. App C - restatement'!AP14-'Revised App C - restatement'!AP14</f>
        <v>-38.84572873829643</v>
      </c>
      <c r="AS14" s="26">
        <f>'Orig. App C - restatement'!AQ14-'Revised App C - restatement'!AQ14</f>
        <v>57.621157720346673</v>
      </c>
      <c r="AT14" s="26">
        <f>'Orig. App C - restatement'!AR14-'Revised App C - restatement'!AR14</f>
        <v>-17.541613005114868</v>
      </c>
      <c r="AU14" s="26">
        <f>'Orig. App C - restatement'!AS14-'Revised App C - restatement'!AS14</f>
        <v>23.585891693128588</v>
      </c>
      <c r="AV14" s="26">
        <f>'Orig. App C - restatement'!AT14-'Revised App C - restatement'!AT14</f>
        <v>6.4919664002388799</v>
      </c>
      <c r="AW14" s="26">
        <f>'Orig. App C - restatement'!AU14-'Revised App C - restatement'!AU14</f>
        <v>-47.541207022153685</v>
      </c>
      <c r="AX14" s="26">
        <f>'Orig. App C - restatement'!AV14-'Revised App C - restatement'!AV14</f>
        <v>-0.67894327808630806</v>
      </c>
      <c r="AY14" s="26">
        <f>'Orig. App C - restatement'!AW14-'Revised App C - restatement'!AW14</f>
        <v>2.9744313716141733</v>
      </c>
      <c r="AZ14" s="26">
        <f>'Orig. App C - restatement'!AX14-'Revised App C - restatement'!AX14</f>
        <v>-3.6275577254853033</v>
      </c>
      <c r="BA14" s="26">
        <f>'Orig. App C - restatement'!AY14-'Revised App C - restatement'!AY14</f>
        <v>42.744197582539755</v>
      </c>
      <c r="BB14" s="26">
        <f>'Orig. App C - restatement'!AZ14-'Revised App C - restatement'!AZ14</f>
        <v>-26.006951759909725</v>
      </c>
      <c r="BC14" s="26">
        <f>'Orig. App C - restatement'!BA14-'Revised App C - restatement'!BA14</f>
        <v>-34.325588460395693</v>
      </c>
      <c r="BD14" s="26">
        <f>'Orig. App C - restatement'!BB14-'Revised App C - restatement'!BB14</f>
        <v>40.272309376127623</v>
      </c>
      <c r="BE14" s="26">
        <f>'Orig. App C - restatement'!BC14-'Revised App C - restatement'!BC14</f>
        <v>48.903965713216621</v>
      </c>
      <c r="BF14" s="26">
        <f>'Orig. App C - restatement'!BD14-'Revised App C - restatement'!BD14</f>
        <v>-49.938776458867551</v>
      </c>
      <c r="BG14" s="26">
        <f>'Orig. App C - restatement'!BE14-'Revised App C - restatement'!BE14</f>
        <v>-44.679035246995682</v>
      </c>
      <c r="BH14" s="26">
        <f>'Orig. App C - restatement'!BF14-'Revised App C - restatement'!BF14</f>
        <v>21.830484409798601</v>
      </c>
      <c r="BI14" s="26">
        <f>'Orig. App C - restatement'!BG14-'Revised App C - restatement'!BG14</f>
        <v>-7.8322946782743657</v>
      </c>
      <c r="BJ14" s="26">
        <f>'Orig. App C - restatement'!BH14-'Revised App C - restatement'!BH14</f>
        <v>-37.437382908416339</v>
      </c>
      <c r="BK14" s="26">
        <f>'Orig. App C - restatement'!BI14-'Revised App C - restatement'!BI14</f>
        <v>85.864970438758519</v>
      </c>
      <c r="BL14" s="26">
        <f>'Orig. App C - restatement'!BJ14-'Revised App C - restatement'!BJ14</f>
        <v>23.862519897494622</v>
      </c>
      <c r="BM14" s="26">
        <f>'Orig. App C - restatement'!BK14-'Revised App C - restatement'!BK14</f>
        <v>78.547024547281353</v>
      </c>
      <c r="BN14" s="26">
        <f>'Orig. App C - restatement'!BL14-'Revised App C - restatement'!BL14</f>
        <v>-70.435844369261304</v>
      </c>
      <c r="BO14" s="26">
        <f>'Orig. App C - restatement'!BM14-'Revised App C - restatement'!BM14</f>
        <v>74.217432051789956</v>
      </c>
      <c r="BP14" s="26">
        <f>'Orig. App C - restatement'!BN14-'Revised App C - restatement'!BN14</f>
        <v>-51.891396308420099</v>
      </c>
      <c r="BQ14" s="26">
        <f>'Orig. App C - restatement'!BO14-'Revised App C - restatement'!BO14</f>
        <v>-22.44608511014394</v>
      </c>
      <c r="BR14" s="26">
        <f>'Orig. App C - restatement'!BP14-'Revised App C - restatement'!BP14</f>
        <v>-6.9968016601656018</v>
      </c>
      <c r="BS14" s="26">
        <f>'Orig. App C - restatement'!BQ14-'Revised App C - restatement'!BQ14</f>
        <v>-61.496155707566913</v>
      </c>
      <c r="BT14" s="26">
        <f>'Orig. App C - restatement'!BR14-'Revised App C - restatement'!BR14</f>
        <v>3.2701064289583428</v>
      </c>
      <c r="BU14" s="26">
        <f>'Orig. App C - restatement'!BS14-'Revised App C - restatement'!BS14</f>
        <v>34.670214000000442</v>
      </c>
      <c r="BV14" s="26">
        <f>'Orig. App C - restatement'!BT14-'Revised App C - restatement'!BT14</f>
        <v>60.136067180462987</v>
      </c>
      <c r="BW14" s="26">
        <f>'Orig. App C - restatement'!BU14-'Revised App C - restatement'!BU14</f>
        <v>-7.4572824081858471</v>
      </c>
      <c r="BX14" s="26">
        <f>'Orig. App C - restatement'!BV14-'Revised App C - restatement'!BV14</f>
        <v>-26.650537231967064</v>
      </c>
      <c r="BY14" s="26">
        <f>'Orig. App C - restatement'!BW14-'Revised App C - restatement'!BW14</f>
        <v>75.954141284947355</v>
      </c>
      <c r="BZ14" s="26">
        <f>'Orig. App C - restatement'!BX14-'Revised App C - restatement'!BX14</f>
        <v>-47.363929617762324</v>
      </c>
      <c r="CA14" s="26">
        <f>'Orig. App C - restatement'!BY14-'Revised App C - restatement'!BY14</f>
        <v>33.676033696429613</v>
      </c>
      <c r="CB14" s="26">
        <f>'Orig. App C - restatement'!BZ14-'Revised App C - restatement'!BZ14</f>
        <v>-0.35157838849795553</v>
      </c>
      <c r="CC14" s="26">
        <f>'Orig. App C - restatement'!CA14-'Revised App C - restatement'!CA14</f>
        <v>-35.176973285247868</v>
      </c>
      <c r="CD14" s="26">
        <f>'Orig. App C - restatement'!CB14-'Revised App C - restatement'!CB14</f>
        <v>6.6096066505203908</v>
      </c>
      <c r="CE14" s="26">
        <f>'Orig. App C - restatement'!CC14-'Revised App C - restatement'!CC14</f>
        <v>44.510242334727764</v>
      </c>
      <c r="CF14" s="26">
        <f>'Orig. App C - restatement'!CD14-'Revised App C - restatement'!CD14</f>
        <v>29.76242471241153</v>
      </c>
      <c r="CG14" s="26">
        <f>'Orig. App C - restatement'!CE14-'Revised App C - restatement'!CE14</f>
        <v>-26.321374583404122</v>
      </c>
      <c r="CH14" s="26">
        <f>'Orig. App C - restatement'!CF14-'Revised App C - restatement'!CF14</f>
        <v>-4.7065258081606771</v>
      </c>
      <c r="CI14" s="26">
        <f>'Orig. App C - restatement'!CG14-'Revised App C - restatement'!CG14</f>
        <v>-18.014517277094683</v>
      </c>
      <c r="CJ14" s="26">
        <f>'Orig. App C - restatement'!CH14-'Revised App C - restatement'!CH14</f>
        <v>64.304159631946277</v>
      </c>
      <c r="CK14" s="26">
        <f>'Orig. App C - restatement'!CI14-'Revised App C - restatement'!CI14</f>
        <v>-124.12064070558336</v>
      </c>
      <c r="CL14" s="26">
        <f>'Orig. App C - restatement'!CJ14-'Revised App C - restatement'!CJ14</f>
        <v>-4.4524652499824242</v>
      </c>
      <c r="CM14" s="26">
        <f>'Orig. App C - restatement'!CK14-'Revised App C - restatement'!CK14</f>
        <v>-117.42874092447096</v>
      </c>
      <c r="CN14" s="26">
        <f>'Orig. App C - restatement'!CL14-'Revised App C - restatement'!CL14</f>
        <v>50.913483769641971</v>
      </c>
      <c r="CO14" s="26">
        <f>'Orig. App C - restatement'!CM14-'Revised App C - restatement'!CM14</f>
        <v>-1187.9851946000019</v>
      </c>
      <c r="CP14" s="26">
        <f>'Orig. App C - restatement'!CN14-'Revised App C - restatement'!CN14</f>
        <v>-1144.337695799999</v>
      </c>
      <c r="CQ14" s="26">
        <f>'Orig. App C - restatement'!CO14-'Revised App C - restatement'!CO14</f>
        <v>-1223.9788479000033</v>
      </c>
      <c r="CR14" s="26">
        <f>'Orig. App C - restatement'!CP14-'Revised App C - restatement'!CP14</f>
        <v>-1220.323305900002</v>
      </c>
      <c r="CS14" s="26">
        <f>'Orig. App C - restatement'!CQ14-'Revised App C - restatement'!CQ14</f>
        <v>-1207.3498678999997</v>
      </c>
      <c r="CT14" s="26">
        <f>'Orig. App C - restatement'!CR14-'Revised App C - restatement'!CR14</f>
        <v>-1262.897777800001</v>
      </c>
      <c r="CU14" s="26">
        <f>'Orig. App C - restatement'!CS14-'Revised App C - restatement'!CS14</f>
        <v>-1162.2307281000012</v>
      </c>
      <c r="CV14" s="26">
        <f>'Orig. App C - restatement'!CT14-'Revised App C - restatement'!CT14</f>
        <v>-1247.9561964999982</v>
      </c>
      <c r="CW14" s="26">
        <f>'Orig. App C - restatement'!CU14-'Revised App C - restatement'!CU14</f>
        <v>0</v>
      </c>
      <c r="CX14" s="26">
        <f>'Orig. App C - restatement'!CV14-'Revised App C - restatement'!CV14</f>
        <v>0</v>
      </c>
      <c r="CY14" s="26">
        <f>'Orig. App C - restatement'!CW14-'Revised App C - restatement'!CW14</f>
        <v>0</v>
      </c>
      <c r="CZ14" s="26">
        <f>'Orig. App C - restatement'!CX14-'Revised App C - restatement'!CX14</f>
        <v>0</v>
      </c>
    </row>
    <row r="16" spans="4:104">
      <c r="D16" s="11"/>
    </row>
    <row r="17" spans="1:90" ht="41.25" customHeight="1">
      <c r="D17" s="157" t="s">
        <v>122</v>
      </c>
      <c r="E17" s="164" t="s">
        <v>110</v>
      </c>
      <c r="F17" s="164"/>
      <c r="G17" s="158" t="s">
        <v>29</v>
      </c>
      <c r="H17" s="159"/>
      <c r="I17" s="159"/>
      <c r="J17" s="159"/>
      <c r="K17" s="159"/>
      <c r="L17" s="159"/>
      <c r="M17" s="159"/>
      <c r="N17" s="159"/>
      <c r="O17" s="159"/>
      <c r="P17" s="159"/>
      <c r="Q17" s="160"/>
    </row>
    <row r="18" spans="1:90" ht="25.5" customHeight="1">
      <c r="A18" s="25" t="s">
        <v>30</v>
      </c>
      <c r="B18" s="25" t="s">
        <v>31</v>
      </c>
      <c r="D18" s="157"/>
      <c r="E18" s="29" t="s">
        <v>32</v>
      </c>
      <c r="F18" s="29" t="s">
        <v>33</v>
      </c>
      <c r="G18" s="161"/>
      <c r="H18" s="162"/>
      <c r="I18" s="162"/>
      <c r="J18" s="162"/>
      <c r="K18" s="162"/>
      <c r="L18" s="162"/>
      <c r="M18" s="162"/>
      <c r="N18" s="162"/>
      <c r="O18" s="162"/>
      <c r="P18" s="162"/>
      <c r="Q18" s="163"/>
      <c r="CL18" s="27"/>
    </row>
    <row r="19" spans="1:90">
      <c r="A19" s="25">
        <v>1</v>
      </c>
      <c r="B19" s="25">
        <v>12</v>
      </c>
      <c r="D19" s="28" t="s">
        <v>9</v>
      </c>
      <c r="E19" s="28">
        <f t="shared" ref="E19:E27" ca="1" si="2">SUM(OFFSET(Entry_Anchor,0,A19,1,B19))</f>
        <v>-48.454507999998896</v>
      </c>
      <c r="F19" s="28">
        <f t="shared" ref="F19:F27" ca="1" si="3">SUM(OFFSET(NHH_Exit_Anchor,0,A19,1,B19),OFFSET(HH_Exit_Anchor,0,A19,1,B19))</f>
        <v>-216.43580693343256</v>
      </c>
      <c r="G19" s="156"/>
      <c r="H19" s="156"/>
      <c r="I19" s="156"/>
      <c r="J19" s="156"/>
      <c r="K19" s="156"/>
      <c r="L19" s="156"/>
      <c r="M19" s="156"/>
      <c r="N19" s="156"/>
      <c r="O19" s="156"/>
      <c r="P19" s="156"/>
      <c r="Q19" s="156"/>
    </row>
    <row r="20" spans="1:90">
      <c r="A20" s="25">
        <f>A19+12</f>
        <v>13</v>
      </c>
      <c r="B20" s="25">
        <v>12</v>
      </c>
      <c r="D20" s="28" t="s">
        <v>10</v>
      </c>
      <c r="E20" s="28">
        <f t="shared" ca="1" si="2"/>
        <v>17.19107939999958</v>
      </c>
      <c r="F20" s="28">
        <f t="shared" ca="1" si="3"/>
        <v>281.54502747906281</v>
      </c>
      <c r="G20" s="156" t="s">
        <v>145</v>
      </c>
      <c r="H20" s="156"/>
      <c r="I20" s="156"/>
      <c r="J20" s="156"/>
      <c r="K20" s="156"/>
      <c r="L20" s="156"/>
      <c r="M20" s="156"/>
      <c r="N20" s="156"/>
      <c r="O20" s="156"/>
      <c r="P20" s="156"/>
      <c r="Q20" s="156"/>
    </row>
    <row r="21" spans="1:90">
      <c r="A21" s="25">
        <f t="shared" ref="A21:A27" si="4">A20+12</f>
        <v>25</v>
      </c>
      <c r="B21" s="25">
        <v>12</v>
      </c>
      <c r="D21" s="28" t="s">
        <v>11</v>
      </c>
      <c r="E21" s="28">
        <f t="shared" ca="1" si="2"/>
        <v>-0.91369970000050671</v>
      </c>
      <c r="F21" s="28">
        <f t="shared" ca="1" si="3"/>
        <v>502.50132796726871</v>
      </c>
      <c r="G21" s="156"/>
      <c r="H21" s="156"/>
      <c r="I21" s="156"/>
      <c r="J21" s="156"/>
      <c r="K21" s="156"/>
      <c r="L21" s="156"/>
      <c r="M21" s="156"/>
      <c r="N21" s="156"/>
      <c r="O21" s="156"/>
      <c r="P21" s="156"/>
      <c r="Q21" s="156"/>
    </row>
    <row r="22" spans="1:90">
      <c r="A22" s="25">
        <f t="shared" si="4"/>
        <v>37</v>
      </c>
      <c r="B22" s="25">
        <v>12</v>
      </c>
      <c r="D22" s="28" t="s">
        <v>12</v>
      </c>
      <c r="E22" s="28">
        <f t="shared" ca="1" si="2"/>
        <v>43.570211000001109</v>
      </c>
      <c r="F22" s="28">
        <f t="shared" ca="1" si="3"/>
        <v>-72.634972364851819</v>
      </c>
      <c r="G22" s="156"/>
      <c r="H22" s="156"/>
      <c r="I22" s="156"/>
      <c r="J22" s="156"/>
      <c r="K22" s="156"/>
      <c r="L22" s="156"/>
      <c r="M22" s="156"/>
      <c r="N22" s="156"/>
      <c r="O22" s="156"/>
      <c r="P22" s="156"/>
      <c r="Q22" s="156"/>
    </row>
    <row r="23" spans="1:90">
      <c r="A23" s="25">
        <f t="shared" si="4"/>
        <v>49</v>
      </c>
      <c r="B23" s="25">
        <v>12</v>
      </c>
      <c r="D23" s="28" t="s">
        <v>13</v>
      </c>
      <c r="E23" s="28">
        <f t="shared" ca="1" si="2"/>
        <v>299.13801912258077</v>
      </c>
      <c r="F23" s="28">
        <f t="shared" ca="1" si="3"/>
        <v>490.54904808009564</v>
      </c>
      <c r="G23" s="156"/>
      <c r="H23" s="156"/>
      <c r="I23" s="156"/>
      <c r="J23" s="156"/>
      <c r="K23" s="156"/>
      <c r="L23" s="156"/>
      <c r="M23" s="156"/>
      <c r="N23" s="156"/>
      <c r="O23" s="156"/>
      <c r="P23" s="156"/>
      <c r="Q23" s="156"/>
    </row>
    <row r="24" spans="1:90">
      <c r="A24" s="25">
        <f t="shared" si="4"/>
        <v>61</v>
      </c>
      <c r="B24" s="25">
        <v>12</v>
      </c>
      <c r="D24" s="28" t="s">
        <v>51</v>
      </c>
      <c r="E24" s="28">
        <f t="shared" ca="1" si="2"/>
        <v>0</v>
      </c>
      <c r="F24" s="28">
        <f t="shared" ca="1" si="3"/>
        <v>-216.67076181661992</v>
      </c>
      <c r="G24" s="156"/>
      <c r="H24" s="156"/>
      <c r="I24" s="156"/>
      <c r="J24" s="156"/>
      <c r="K24" s="156"/>
      <c r="L24" s="156"/>
      <c r="M24" s="156"/>
      <c r="N24" s="156"/>
      <c r="O24" s="156"/>
      <c r="P24" s="156"/>
      <c r="Q24" s="156"/>
    </row>
    <row r="25" spans="1:90">
      <c r="A25" s="25">
        <f t="shared" si="4"/>
        <v>73</v>
      </c>
      <c r="B25" s="25">
        <v>12</v>
      </c>
      <c r="D25" s="28" t="s">
        <v>52</v>
      </c>
      <c r="E25" s="28">
        <f t="shared" ca="1" si="2"/>
        <v>0</v>
      </c>
      <c r="F25" s="28">
        <f t="shared" ca="1" si="3"/>
        <v>179.51789361901228</v>
      </c>
      <c r="G25" s="156"/>
      <c r="H25" s="156"/>
      <c r="I25" s="156"/>
      <c r="J25" s="156"/>
      <c r="K25" s="156"/>
      <c r="L25" s="156"/>
      <c r="M25" s="156"/>
      <c r="N25" s="156"/>
      <c r="O25" s="156"/>
      <c r="P25" s="156"/>
      <c r="Q25" s="156"/>
    </row>
    <row r="26" spans="1:90">
      <c r="A26" s="25">
        <f t="shared" si="4"/>
        <v>85</v>
      </c>
      <c r="B26" s="25">
        <v>12</v>
      </c>
      <c r="D26" s="28" t="s">
        <v>53</v>
      </c>
      <c r="E26" s="28">
        <f t="shared" ca="1" si="2"/>
        <v>26115.895993799993</v>
      </c>
      <c r="F26" s="28">
        <f t="shared" ca="1" si="3"/>
        <v>-25067.997734569541</v>
      </c>
      <c r="G26" s="156" t="s">
        <v>133</v>
      </c>
      <c r="H26" s="156"/>
      <c r="I26" s="156"/>
      <c r="J26" s="156"/>
      <c r="K26" s="156"/>
      <c r="L26" s="156"/>
      <c r="M26" s="156"/>
      <c r="N26" s="156"/>
      <c r="O26" s="156"/>
      <c r="P26" s="156"/>
      <c r="Q26" s="156"/>
    </row>
    <row r="27" spans="1:90">
      <c r="A27" s="25">
        <f t="shared" si="4"/>
        <v>97</v>
      </c>
      <c r="B27" s="25">
        <v>4</v>
      </c>
      <c r="D27" s="28" t="s">
        <v>28</v>
      </c>
      <c r="E27" s="28">
        <f t="shared" ca="1" si="2"/>
        <v>0</v>
      </c>
      <c r="F27" s="28">
        <f t="shared" ca="1" si="3"/>
        <v>0</v>
      </c>
      <c r="G27" s="156"/>
      <c r="H27" s="156"/>
      <c r="I27" s="156"/>
      <c r="J27" s="156"/>
      <c r="K27" s="156"/>
      <c r="L27" s="156"/>
      <c r="M27" s="156"/>
      <c r="N27" s="156"/>
      <c r="O27" s="156"/>
      <c r="P27" s="156"/>
      <c r="Q27" s="156"/>
    </row>
    <row r="29" spans="1:90">
      <c r="D29" s="123" t="s">
        <v>109</v>
      </c>
    </row>
    <row r="30" spans="1:90">
      <c r="D30" s="123" t="s">
        <v>99</v>
      </c>
    </row>
  </sheetData>
  <sheetProtection sheet="1" objects="1" scenarios="1"/>
  <mergeCells count="12">
    <mergeCell ref="G27:Q27"/>
    <mergeCell ref="D17:D18"/>
    <mergeCell ref="E17:F17"/>
    <mergeCell ref="G17:Q18"/>
    <mergeCell ref="G19:Q19"/>
    <mergeCell ref="G20:Q20"/>
    <mergeCell ref="G21:Q21"/>
    <mergeCell ref="G22:Q22"/>
    <mergeCell ref="G23:Q23"/>
    <mergeCell ref="G24:Q24"/>
    <mergeCell ref="G25:Q25"/>
    <mergeCell ref="G26:Q26"/>
  </mergeCells>
  <conditionalFormatting sqref="E3:CZ9 E13:CZ14">
    <cfRule type="cellIs" dxfId="23" priority="1" operator="lessThan">
      <formula>0</formula>
    </cfRule>
    <cfRule type="cellIs" dxfId="22" priority="2" operator="greaterThan">
      <formula>0</formula>
    </cfRule>
  </conditionalFormatting>
  <pageMargins left="0" right="0" top="0.74803149606299213" bottom="0.74803149606299213" header="0.31496062992125984" footer="0.31496062992125984"/>
  <pageSetup paperSize="8" scale="39" fitToWidth="2"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Classification xmlns="eecedeb9-13b3-4e62-b003-046c92e1668a">Unclassified</Classification>
    <_Status xmlns="http://schemas.microsoft.com/sharepoint/v3/fields">Draft</_Status>
    <Applicable_x0020_Start_x0020_Date xmlns="eecedeb9-13b3-4e62-b003-046c92e1668a">2013-09-26T11:38:14+00:00</Applicable_x0020_Start_x0020_Date>
    <Recipient xmlns="eecedeb9-13b3-4e62-b003-046c92e1668a" xsi:nil="true"/>
    <Applicable_x0020_Duration xmlns="eecedeb9-13b3-4e62-b003-046c92e1668a">-</Applicable_x0020_Duration>
    <Descriptor xmlns="eecedeb9-13b3-4e62-b003-046c92e1668a" xsi:nil="true"/>
  </documentManagement>
</p:properties>
</file>

<file path=customXml/item3.xml><?xml version="1.0" encoding="utf-8"?>
<ct:contentTypeSchema xmlns:ct="http://schemas.microsoft.com/office/2006/metadata/contentType" xmlns:ma="http://schemas.microsoft.com/office/2006/metadata/properties/metaAttributes" ct:_="" ma:_="" ma:contentTypeName="Procedure" ma:contentTypeID="0x0101001B40C0AE9C60714BA1D1E78CBB77D3CB00BF03B830529648419F9FB134B54D8EAE" ma:contentTypeVersion="27" ma:contentTypeDescription="This is used to produce internal procedure" ma:contentTypeScope="" ma:versionID="a60dbef0a1a25aa40d2dc5eb7ffda1c3">
  <xsd:schema xmlns:xsd="http://www.w3.org/2001/XMLSchema" xmlns:p="http://schemas.microsoft.com/office/2006/metadata/properties" xmlns:ns2="http://schemas.microsoft.com/sharepoint/v3/fields" xmlns:ns3="eecedeb9-13b3-4e62-b003-046c92e1668a" targetNamespace="http://schemas.microsoft.com/office/2006/metadata/properties" ma:root="true" ma:fieldsID="b6783aaedfd38225b1002f29f10049f2" ns2:_="" ns3:_="">
    <xsd:import namespace="http://schemas.microsoft.com/sharepoint/v3/fields"/>
    <xsd:import namespace="eecedeb9-13b3-4e62-b003-046c92e1668a"/>
    <xsd:element name="properties">
      <xsd:complexType>
        <xsd:sequence>
          <xsd:element name="documentManagement">
            <xsd:complexType>
              <xsd:all>
                <xsd:element ref="ns3:Recipient" minOccurs="0"/>
                <xsd:element ref="ns2:_Status" minOccurs="0"/>
                <xsd:element ref="ns3:Applicable_x0020_Start_x0020_Date" minOccurs="0"/>
                <xsd:element ref="ns3:Applicable_x0020_Duration" minOccurs="0"/>
                <xsd:element ref="ns3:Classification"/>
                <xsd:element ref="ns3:Descriptor" minOccurs="0"/>
              </xsd:all>
            </xsd:complexType>
          </xsd:element>
        </xsd:sequence>
      </xsd:complex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Recipient" ma:index="3" nillable="true" ma:displayName="Recipient" ma:default="" ma:description="Internal or external person(s) or group (eg Exec, SMT or Authority).  For Legal Advice put recipient of advice." ma:internalName="Recipient" ma:readOnly="false">
      <xsd:simpleType>
        <xsd:restriction base="dms:Text">
          <xsd:maxLength value="255"/>
        </xsd:restriction>
      </xsd:simpleType>
    </xsd:element>
    <xsd:element name="Applicable_x0020_Start_x0020_Date" ma:index="5" nillable="true" ma:displayName="Applicable Start Date" ma:default="[today]" ma:description="The Starting Date for the work - format is DD/MM/YYYY" ma:format="DateOnly" ma:internalName="Applicable_x0020_Start_x0020_Date">
      <xsd:simpleType>
        <xsd:restriction base="dms:DateTime"/>
      </xsd:simpleType>
    </xsd:element>
    <xsd:element name="Applicable_x0020_Duration" ma:index="12" nillable="true" ma:displayName="Applicable Duration" ma:default="-" ma:description="For how long is this document applicable, from the Applicable Start Date?" ma:format="Dropdown" ma:internalName="Applicable_x0020_Duration">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Classification" ma:index="13"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4"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7" ma:displayName="Content Type"/>
        <xsd:element ref="dc:title" maxOccurs="1" ma:index="1" ma:displayName="Title"/>
        <xsd:element ref="dc:subject" minOccurs="0" maxOccurs="1" ma:index="2" ma:displayName="Subject"/>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D1C19654-1347-4FAA-9B2E-D9C99515813C}"/>
</file>

<file path=customXml/itemProps2.xml><?xml version="1.0" encoding="utf-8"?>
<ds:datastoreItem xmlns:ds="http://schemas.openxmlformats.org/officeDocument/2006/customXml" ds:itemID="{41A8BBD6-9823-477B-9D5B-7937936FD5CD}"/>
</file>

<file path=customXml/itemProps3.xml><?xml version="1.0" encoding="utf-8"?>
<ds:datastoreItem xmlns:ds="http://schemas.openxmlformats.org/officeDocument/2006/customXml" ds:itemID="{973E5665-ABBE-4BAC-BD27-58966A3D22B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8</vt:i4>
      </vt:variant>
    </vt:vector>
  </HeadingPairs>
  <TitlesOfParts>
    <vt:vector size="19" baseType="lpstr">
      <vt:lpstr>Notes</vt:lpstr>
      <vt:lpstr>Close out - all DNOs</vt:lpstr>
      <vt:lpstr>Revised fully-reconciled - all</vt:lpstr>
      <vt:lpstr>Orig. fully-reconciled - all</vt:lpstr>
      <vt:lpstr>Fully-reconciled delta</vt:lpstr>
      <vt:lpstr>Annual incentive - all</vt:lpstr>
      <vt:lpstr>Revised App C - restatement</vt:lpstr>
      <vt:lpstr>Orig. App C - restatement</vt:lpstr>
      <vt:lpstr>App C delta</vt:lpstr>
      <vt:lpstr>Statistical analysis</vt:lpstr>
      <vt:lpstr>SF mapping</vt:lpstr>
      <vt:lpstr>'App C delta'!Entry_Anchor</vt:lpstr>
      <vt:lpstr>Entry_Anchor</vt:lpstr>
      <vt:lpstr>'App C delta'!HH_Exit_Anchor</vt:lpstr>
      <vt:lpstr>HH_Exit_Anchor</vt:lpstr>
      <vt:lpstr>'App C delta'!NHH_Exit_Anchor</vt:lpstr>
      <vt:lpstr>NHH_Exit_Anchor</vt:lpstr>
      <vt:lpstr>'Annual incentive - all'!Print_Area</vt:lpstr>
      <vt:lpstr>'Statistical analysis'!Print_Area</vt:lpstr>
    </vt:vector>
  </TitlesOfParts>
  <Company>IT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Data collection and analysis for DPCR4 losses - Jul 2013</dc:title>
  <dc:creator>Tim Aldridge</dc:creator>
  <cp:keywords/>
  <cp:lastModifiedBy>Tim Aldridge</cp:lastModifiedBy>
  <cp:lastPrinted>2013-07-29T12:52:14Z</cp:lastPrinted>
  <dcterms:created xsi:type="dcterms:W3CDTF">2013-06-13T19:10:54Z</dcterms:created>
  <dcterms:modified xsi:type="dcterms:W3CDTF">2013-09-26T11:38:14Z</dcterms:modified>
  <cp:contentType>Procedure</cp:contentTyp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0x0101001B40C0AE9C60714BA1D1E78CBB77D3CB00BF03B830529648419F9FB134B54D8EAE</vt:lpwstr>
  </property>
  <property fmtid="{D5CDD505-2E9C-101B-9397-08002B2CF9AE}" pid="3" name="Classification">
    <vt:lpwstr>Unclassified</vt:lpwstr>
  </property>
  <property fmtid="{D5CDD505-2E9C-101B-9397-08002B2CF9AE}" pid="4" name="::">
    <vt:lpwstr>-Main Document</vt:lpwstr>
  </property>
  <property fmtid="{D5CDD505-2E9C-101B-9397-08002B2CF9AE}" pid="5" name="Organisation">
    <vt:lpwstr>Choose an Organisation</vt:lpwstr>
  </property>
</Properties>
</file>