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240" yWindow="120" windowWidth="15480" windowHeight="11640" tabRatio="838" activeTab="1"/>
  </bookViews>
  <sheets>
    <sheet name="Notes" sheetId="6" r:id="rId1"/>
    <sheet name="Close out - all DNOs" sheetId="1" r:id="rId2"/>
    <sheet name="Revised fully-reconciled - all" sheetId="2" r:id="rId3"/>
    <sheet name="Orig. fully-reconciled - all" sheetId="4" r:id="rId4"/>
    <sheet name="Fully-reconciled delta" sheetId="5" r:id="rId5"/>
    <sheet name="Annual incentive - all" sheetId="11" r:id="rId6"/>
    <sheet name="Revised App C - restatement" sheetId="3" r:id="rId7"/>
    <sheet name="Orig. App C - restatement" sheetId="9" r:id="rId8"/>
    <sheet name="App C delta" sheetId="10" r:id="rId9"/>
    <sheet name="Statistical analysis" sheetId="7" r:id="rId10"/>
    <sheet name="SF mapping" sheetId="8" r:id="rId11"/>
  </sheets>
  <definedNames>
    <definedName name="Entry_Anchor" localSheetId="8">'App C delta'!$D$13</definedName>
    <definedName name="Entry_Anchor">'Fully-reconciled delta'!$D$13</definedName>
    <definedName name="HH_Exit_Anchor" localSheetId="8">'App C delta'!$D$14</definedName>
    <definedName name="HH_Exit_Anchor">'Fully-reconciled delta'!$D$14</definedName>
    <definedName name="NHH_Exit_Anchor" localSheetId="8">'App C delta'!$D$9</definedName>
    <definedName name="NHH_Exit_Anchor">'Fully-reconciled delta'!$D$9</definedName>
    <definedName name="_xlnm.Print_Area" localSheetId="5">'Annual incentive - all'!$A$3:$G$39</definedName>
    <definedName name="_xlnm.Print_Area" localSheetId="9">'Statistical analysis'!$A$1:$O$80</definedName>
  </definedNames>
  <calcPr calcId="125725"/>
</workbook>
</file>

<file path=xl/calcChain.xml><?xml version="1.0" encoding="utf-8"?>
<calcChain xmlns="http://schemas.openxmlformats.org/spreadsheetml/2006/main">
  <c r="DA14" i="3"/>
  <c r="CZ14"/>
  <c r="DA13"/>
  <c r="CZ13"/>
  <c r="CZ3"/>
  <c r="DA3"/>
  <c r="CZ4"/>
  <c r="DA4"/>
  <c r="CZ5"/>
  <c r="DA5"/>
  <c r="CZ6"/>
  <c r="DA6"/>
  <c r="CZ7"/>
  <c r="DA7"/>
  <c r="CZ8"/>
  <c r="DA8"/>
  <c r="CZ9"/>
  <c r="DA9"/>
  <c r="F7" i="11" l="1"/>
  <c r="G7" s="1"/>
  <c r="F6"/>
  <c r="G6" s="1"/>
  <c r="G11" s="1"/>
  <c r="F11" l="1"/>
  <c r="DF14" i="9"/>
  <c r="DE14"/>
  <c r="DD14"/>
  <c r="DC14"/>
  <c r="DB14"/>
  <c r="DA14"/>
  <c r="CZ14"/>
  <c r="CY14"/>
  <c r="DF13"/>
  <c r="DE13"/>
  <c r="DD13"/>
  <c r="DC13"/>
  <c r="DB13"/>
  <c r="DA13"/>
  <c r="CZ13"/>
  <c r="CY13"/>
  <c r="DF12"/>
  <c r="DE12"/>
  <c r="DD12"/>
  <c r="DC12"/>
  <c r="DB12"/>
  <c r="DA12"/>
  <c r="CZ12"/>
  <c r="CY12"/>
  <c r="DF9"/>
  <c r="DE9"/>
  <c r="DD9"/>
  <c r="DC9"/>
  <c r="DB9"/>
  <c r="DA9"/>
  <c r="CZ9"/>
  <c r="CY9"/>
  <c r="DF8"/>
  <c r="DE8"/>
  <c r="DD8"/>
  <c r="DC8"/>
  <c r="DB8"/>
  <c r="DA8"/>
  <c r="CZ8"/>
  <c r="CY8"/>
  <c r="DF7"/>
  <c r="DE7"/>
  <c r="DD7"/>
  <c r="DC7"/>
  <c r="DB7"/>
  <c r="DA7"/>
  <c r="CZ7"/>
  <c r="CY7"/>
  <c r="DF6"/>
  <c r="DE6"/>
  <c r="DD6"/>
  <c r="DC6"/>
  <c r="DB6"/>
  <c r="DA6"/>
  <c r="CZ6"/>
  <c r="CY6"/>
  <c r="DF5"/>
  <c r="DE5"/>
  <c r="DD5"/>
  <c r="DC5"/>
  <c r="DB5"/>
  <c r="DA5"/>
  <c r="CZ5"/>
  <c r="CY5"/>
  <c r="DF4"/>
  <c r="DE4"/>
  <c r="DD4"/>
  <c r="DC4"/>
  <c r="DB4"/>
  <c r="DA4"/>
  <c r="CZ4"/>
  <c r="CY4"/>
  <c r="DF3"/>
  <c r="DE3"/>
  <c r="DD3"/>
  <c r="DC3"/>
  <c r="DB3"/>
  <c r="DA3"/>
  <c r="CZ3"/>
  <c r="CY3"/>
  <c r="DF14" i="3"/>
  <c r="DE14"/>
  <c r="DD14"/>
  <c r="DC14"/>
  <c r="DB14"/>
  <c r="CY14"/>
  <c r="DF13"/>
  <c r="DE13"/>
  <c r="DD13"/>
  <c r="DC13"/>
  <c r="DB13"/>
  <c r="CY13"/>
  <c r="DF9"/>
  <c r="DE9"/>
  <c r="DD9"/>
  <c r="DC9"/>
  <c r="DB9"/>
  <c r="CY9"/>
  <c r="DF8"/>
  <c r="DE8"/>
  <c r="DD8"/>
  <c r="DC8"/>
  <c r="DB8"/>
  <c r="CY8"/>
  <c r="DF7"/>
  <c r="DE7"/>
  <c r="DD7"/>
  <c r="DC7"/>
  <c r="DB7"/>
  <c r="CY7"/>
  <c r="DF6"/>
  <c r="DE6"/>
  <c r="DD6"/>
  <c r="DC6"/>
  <c r="DB6"/>
  <c r="CY6"/>
  <c r="DF5"/>
  <c r="DE5"/>
  <c r="DD5"/>
  <c r="DC5"/>
  <c r="DB5"/>
  <c r="CY5"/>
  <c r="DF4"/>
  <c r="DE4"/>
  <c r="DD4"/>
  <c r="DC4"/>
  <c r="DB4"/>
  <c r="CY4"/>
  <c r="DF3"/>
  <c r="DE3"/>
  <c r="DD3"/>
  <c r="DC3"/>
  <c r="DB3"/>
  <c r="CY3"/>
  <c r="BO14" i="4"/>
  <c r="BN14"/>
  <c r="BM14"/>
  <c r="BL14"/>
  <c r="BK14"/>
  <c r="BO13"/>
  <c r="BN13"/>
  <c r="BM13"/>
  <c r="BL13"/>
  <c r="BK13"/>
  <c r="BO12"/>
  <c r="BN12"/>
  <c r="BM12"/>
  <c r="BL12"/>
  <c r="BK12"/>
  <c r="BO9"/>
  <c r="BN9"/>
  <c r="BM9"/>
  <c r="BL9"/>
  <c r="BK9"/>
  <c r="BO8"/>
  <c r="BN8"/>
  <c r="BM8"/>
  <c r="BL8"/>
  <c r="BK8"/>
  <c r="BO7"/>
  <c r="BN7"/>
  <c r="BM7"/>
  <c r="BL7"/>
  <c r="BK7"/>
  <c r="BO6"/>
  <c r="BN6"/>
  <c r="BM6"/>
  <c r="BL6"/>
  <c r="BK6"/>
  <c r="BO5"/>
  <c r="BN5"/>
  <c r="BM5"/>
  <c r="BL5"/>
  <c r="BK5"/>
  <c r="BO4"/>
  <c r="BN4"/>
  <c r="BM4"/>
  <c r="BL4"/>
  <c r="BK4"/>
  <c r="BO3"/>
  <c r="BN3"/>
  <c r="BM3"/>
  <c r="BL3"/>
  <c r="BK3"/>
  <c r="BO14" i="2"/>
  <c r="BN14"/>
  <c r="BM14"/>
  <c r="BL14"/>
  <c r="BK14"/>
  <c r="BO13"/>
  <c r="BN13"/>
  <c r="BM13"/>
  <c r="BL13"/>
  <c r="BK13"/>
  <c r="BO9"/>
  <c r="BN9"/>
  <c r="BM9"/>
  <c r="BL9"/>
  <c r="BK9"/>
  <c r="BO8"/>
  <c r="BN8"/>
  <c r="BM8"/>
  <c r="BL8"/>
  <c r="BK8"/>
  <c r="BO7"/>
  <c r="BN7"/>
  <c r="BM7"/>
  <c r="BL7"/>
  <c r="BK7"/>
  <c r="BO6"/>
  <c r="BN6"/>
  <c r="BM6"/>
  <c r="BL6"/>
  <c r="BK6"/>
  <c r="BO5"/>
  <c r="BN5"/>
  <c r="BM5"/>
  <c r="BL5"/>
  <c r="BK5"/>
  <c r="BO4"/>
  <c r="BN4"/>
  <c r="BM4"/>
  <c r="BL4"/>
  <c r="BK4"/>
  <c r="BO3"/>
  <c r="BN3"/>
  <c r="BM3"/>
  <c r="BL3"/>
  <c r="BK3"/>
  <c r="CO29" i="8" l="1"/>
  <c r="CP29"/>
  <c r="CQ29"/>
  <c r="CR29"/>
  <c r="CS29"/>
  <c r="CT29"/>
  <c r="CU29"/>
  <c r="CO30"/>
  <c r="CO33" s="1"/>
  <c r="CP30"/>
  <c r="CQ30"/>
  <c r="CR30"/>
  <c r="CS30"/>
  <c r="CS33" s="1"/>
  <c r="CT30"/>
  <c r="CU30"/>
  <c r="CO31"/>
  <c r="CP31"/>
  <c r="CP33" s="1"/>
  <c r="CQ31"/>
  <c r="CR31"/>
  <c r="CS31"/>
  <c r="CT31"/>
  <c r="CT33" s="1"/>
  <c r="CU31"/>
  <c r="CO32"/>
  <c r="CP32"/>
  <c r="CQ32"/>
  <c r="CQ33" s="1"/>
  <c r="CR32"/>
  <c r="CS32"/>
  <c r="CT32"/>
  <c r="CU32"/>
  <c r="CU33" s="1"/>
  <c r="CR33"/>
  <c r="CO25"/>
  <c r="CP25"/>
  <c r="CQ25"/>
  <c r="CR25"/>
  <c r="CS25"/>
  <c r="CT25"/>
  <c r="CU25"/>
  <c r="CR34" l="1"/>
  <c r="CU34"/>
  <c r="CQ34"/>
  <c r="CT34"/>
  <c r="CP34"/>
  <c r="CS34"/>
  <c r="CO34"/>
  <c r="F39" i="11" l="1"/>
  <c r="F32"/>
  <c r="F25"/>
  <c r="F18"/>
  <c r="C53" l="1"/>
  <c r="C52"/>
  <c r="C51"/>
  <c r="C50"/>
  <c r="D39"/>
  <c r="D53" s="1"/>
  <c r="D32"/>
  <c r="D52" s="1"/>
  <c r="D25"/>
  <c r="D51" s="1"/>
  <c r="D18"/>
  <c r="D50" s="1"/>
  <c r="E3" i="10"/>
  <c r="G13" i="5"/>
  <c r="C49" i="11"/>
  <c r="D11"/>
  <c r="F13" i="10"/>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E13"/>
  <c r="D49" i="11" l="1"/>
  <c r="CZ14" i="10" l="1"/>
  <c r="CY14"/>
  <c r="CX14"/>
  <c r="CW14"/>
  <c r="CV14"/>
  <c r="CU14"/>
  <c r="CT14"/>
  <c r="CS14"/>
  <c r="CR14"/>
  <c r="CQ14"/>
  <c r="CP14"/>
  <c r="CO14"/>
  <c r="CN14"/>
  <c r="CM14"/>
  <c r="CL14"/>
  <c r="CK14"/>
  <c r="CJ14"/>
  <c r="CI14"/>
  <c r="CH14"/>
  <c r="CG14"/>
  <c r="CF14"/>
  <c r="CE14"/>
  <c r="CD14"/>
  <c r="CC14"/>
  <c r="CB14"/>
  <c r="CA14"/>
  <c r="BZ14"/>
  <c r="BY14"/>
  <c r="BX14"/>
  <c r="BW14"/>
  <c r="BV14"/>
  <c r="BU14"/>
  <c r="BT14"/>
  <c r="BS14"/>
  <c r="BR14"/>
  <c r="BQ14"/>
  <c r="BP14"/>
  <c r="BO14"/>
  <c r="BN14"/>
  <c r="BM14"/>
  <c r="BL14"/>
  <c r="BK14"/>
  <c r="BJ14"/>
  <c r="BI14"/>
  <c r="BH14"/>
  <c r="BG14"/>
  <c r="BF14"/>
  <c r="BE14"/>
  <c r="BD14"/>
  <c r="BC14"/>
  <c r="BB14"/>
  <c r="BA14"/>
  <c r="AZ14"/>
  <c r="AY14"/>
  <c r="AX14"/>
  <c r="AW14"/>
  <c r="AV14"/>
  <c r="AU14"/>
  <c r="AT14"/>
  <c r="AS14"/>
  <c r="AR14"/>
  <c r="AQ14"/>
  <c r="AP14"/>
  <c r="AO14"/>
  <c r="AN14"/>
  <c r="AM14"/>
  <c r="AL14"/>
  <c r="AK14"/>
  <c r="AJ14"/>
  <c r="AI14"/>
  <c r="AH14"/>
  <c r="AG14"/>
  <c r="AF14"/>
  <c r="AE14"/>
  <c r="AD14"/>
  <c r="AC14"/>
  <c r="AB14"/>
  <c r="AA14"/>
  <c r="Z14"/>
  <c r="Y14"/>
  <c r="X14"/>
  <c r="W14"/>
  <c r="V14"/>
  <c r="U14"/>
  <c r="T14"/>
  <c r="S14"/>
  <c r="R14"/>
  <c r="Q14"/>
  <c r="P14"/>
  <c r="O14"/>
  <c r="N14"/>
  <c r="M14"/>
  <c r="L14"/>
  <c r="K14"/>
  <c r="J14"/>
  <c r="I14"/>
  <c r="H14"/>
  <c r="G14"/>
  <c r="F14"/>
  <c r="E14"/>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F5"/>
  <c r="G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E4"/>
  <c r="E5"/>
  <c r="E6"/>
  <c r="E7"/>
  <c r="E8"/>
  <c r="E9"/>
  <c r="A20" l="1"/>
  <c r="A21" s="1"/>
  <c r="A22" s="1"/>
  <c r="CZ12"/>
  <c r="CY12"/>
  <c r="CX12"/>
  <c r="CW12"/>
  <c r="CV12"/>
  <c r="CU12"/>
  <c r="CT12"/>
  <c r="CS12"/>
  <c r="CR12"/>
  <c r="CQ12"/>
  <c r="CP12"/>
  <c r="CO12"/>
  <c r="CN12"/>
  <c r="CM12"/>
  <c r="CL12"/>
  <c r="CK12"/>
  <c r="CJ12"/>
  <c r="CI12"/>
  <c r="CH12"/>
  <c r="CG12"/>
  <c r="CF12"/>
  <c r="CE12"/>
  <c r="CD12"/>
  <c r="CC12"/>
  <c r="CB12"/>
  <c r="CA12"/>
  <c r="BZ12"/>
  <c r="BY12"/>
  <c r="BX12"/>
  <c r="BW12"/>
  <c r="BV12"/>
  <c r="BU12"/>
  <c r="BT12"/>
  <c r="BS12"/>
  <c r="BR12"/>
  <c r="BQ12"/>
  <c r="BP12"/>
  <c r="BO12"/>
  <c r="BN12"/>
  <c r="BM12"/>
  <c r="BL12"/>
  <c r="BK12"/>
  <c r="BJ1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9"/>
  <c r="E12"/>
  <c r="CX12" i="9"/>
  <c r="CW12"/>
  <c r="CV12"/>
  <c r="CU12"/>
  <c r="CT12"/>
  <c r="CS12"/>
  <c r="CR12"/>
  <c r="CQ12"/>
  <c r="CP12"/>
  <c r="CO12"/>
  <c r="CN12"/>
  <c r="CM12"/>
  <c r="CL12"/>
  <c r="CK12"/>
  <c r="CJ12"/>
  <c r="CI12"/>
  <c r="CH12"/>
  <c r="CG12"/>
  <c r="CF12"/>
  <c r="CE12"/>
  <c r="CD12"/>
  <c r="CC12"/>
  <c r="CB12"/>
  <c r="CA12"/>
  <c r="BZ12"/>
  <c r="BY12"/>
  <c r="BX12"/>
  <c r="BW12"/>
  <c r="BV12"/>
  <c r="BU12"/>
  <c r="BT12"/>
  <c r="BS12"/>
  <c r="BR12"/>
  <c r="BQ12"/>
  <c r="BP12"/>
  <c r="BO12"/>
  <c r="BN12"/>
  <c r="BM12"/>
  <c r="BL12"/>
  <c r="BK12"/>
  <c r="BJ1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AM34" i="8"/>
  <c r="AL34"/>
  <c r="AK34"/>
  <c r="AJ34"/>
  <c r="AI34"/>
  <c r="AH34"/>
  <c r="AG34"/>
  <c r="AF34"/>
  <c r="AE34"/>
  <c r="AD34"/>
  <c r="AC34"/>
  <c r="AB34"/>
  <c r="AA34"/>
  <c r="Z34"/>
  <c r="Y34"/>
  <c r="X34"/>
  <c r="W34"/>
  <c r="V34"/>
  <c r="U34"/>
  <c r="T34"/>
  <c r="S34"/>
  <c r="R34"/>
  <c r="Q34"/>
  <c r="P34"/>
  <c r="O34"/>
  <c r="N34"/>
  <c r="M34"/>
  <c r="L34"/>
  <c r="K34"/>
  <c r="J34"/>
  <c r="I34"/>
  <c r="H34"/>
  <c r="G34"/>
  <c r="F34"/>
  <c r="E34"/>
  <c r="D34"/>
  <c r="E33"/>
  <c r="D33"/>
  <c r="CN32"/>
  <c r="CM32"/>
  <c r="CL32"/>
  <c r="CK32"/>
  <c r="CJ32"/>
  <c r="CI32"/>
  <c r="CH32"/>
  <c r="CG32"/>
  <c r="CF32"/>
  <c r="CE32"/>
  <c r="CD32"/>
  <c r="CC32"/>
  <c r="CB32"/>
  <c r="CA32"/>
  <c r="BZ32"/>
  <c r="CN31"/>
  <c r="CM31"/>
  <c r="CL31"/>
  <c r="CK31"/>
  <c r="CJ31"/>
  <c r="CI31"/>
  <c r="CH31"/>
  <c r="CG31"/>
  <c r="CF31"/>
  <c r="CE31"/>
  <c r="CD31"/>
  <c r="CC31"/>
  <c r="CB31"/>
  <c r="CA31"/>
  <c r="BZ31"/>
  <c r="BY31"/>
  <c r="BX31"/>
  <c r="BW31"/>
  <c r="BV31"/>
  <c r="BU31"/>
  <c r="BT31"/>
  <c r="BS31"/>
  <c r="CN30"/>
  <c r="CM30"/>
  <c r="CL30"/>
  <c r="CK30"/>
  <c r="CJ30"/>
  <c r="CI30"/>
  <c r="CH30"/>
  <c r="CG30"/>
  <c r="CF30"/>
  <c r="CE30"/>
  <c r="CD30"/>
  <c r="CC30"/>
  <c r="CB30"/>
  <c r="CA30"/>
  <c r="BZ30"/>
  <c r="BY30"/>
  <c r="BX30"/>
  <c r="BW30"/>
  <c r="BV30"/>
  <c r="BU30"/>
  <c r="BT30"/>
  <c r="BS30"/>
  <c r="BR30"/>
  <c r="BQ30"/>
  <c r="BP30"/>
  <c r="CN29"/>
  <c r="CN33" s="1"/>
  <c r="CN34" s="1"/>
  <c r="CM29"/>
  <c r="CL29"/>
  <c r="CL33" s="1"/>
  <c r="CL34" s="1"/>
  <c r="CK29"/>
  <c r="CJ29"/>
  <c r="CJ33" s="1"/>
  <c r="CJ34" s="1"/>
  <c r="CI29"/>
  <c r="CH29"/>
  <c r="CH33" s="1"/>
  <c r="CH34" s="1"/>
  <c r="CG29"/>
  <c r="CF29"/>
  <c r="CF33" s="1"/>
  <c r="CF34" s="1"/>
  <c r="CE29"/>
  <c r="CD29"/>
  <c r="CD33" s="1"/>
  <c r="CD34" s="1"/>
  <c r="CC29"/>
  <c r="CB29"/>
  <c r="CB33" s="1"/>
  <c r="CB34" s="1"/>
  <c r="CA29"/>
  <c r="BZ29"/>
  <c r="BZ33" s="1"/>
  <c r="BZ34" s="1"/>
  <c r="BY29"/>
  <c r="BX29"/>
  <c r="BW29"/>
  <c r="BV29"/>
  <c r="BU29"/>
  <c r="BT29"/>
  <c r="BS29"/>
  <c r="BR29"/>
  <c r="BQ29"/>
  <c r="BP29"/>
  <c r="BO29"/>
  <c r="BN29"/>
  <c r="BK26"/>
  <c r="BJ26"/>
  <c r="BI26"/>
  <c r="BH26"/>
  <c r="BG26"/>
  <c r="BF26"/>
  <c r="BE26"/>
  <c r="BD26"/>
  <c r="BC26"/>
  <c r="BB26"/>
  <c r="BA26"/>
  <c r="AZ26"/>
  <c r="AY26"/>
  <c r="AX26"/>
  <c r="AW26"/>
  <c r="AV26"/>
  <c r="AU26"/>
  <c r="AT26"/>
  <c r="AS26"/>
  <c r="AR26"/>
  <c r="AQ26"/>
  <c r="AP26"/>
  <c r="AO26"/>
  <c r="AN26"/>
  <c r="AM26"/>
  <c r="AL26"/>
  <c r="AK26"/>
  <c r="AJ26"/>
  <c r="AI26"/>
  <c r="AH26"/>
  <c r="AG26"/>
  <c r="AF26"/>
  <c r="AE26"/>
  <c r="AD26"/>
  <c r="AC26"/>
  <c r="AB26"/>
  <c r="AA26"/>
  <c r="Z26"/>
  <c r="Y26"/>
  <c r="X26"/>
  <c r="W26"/>
  <c r="V26"/>
  <c r="U26"/>
  <c r="T26"/>
  <c r="S26"/>
  <c r="R26"/>
  <c r="Q26"/>
  <c r="P26"/>
  <c r="O26"/>
  <c r="N26"/>
  <c r="M26"/>
  <c r="L26"/>
  <c r="K26"/>
  <c r="J26"/>
  <c r="I26"/>
  <c r="H26"/>
  <c r="G26"/>
  <c r="F26"/>
  <c r="E26"/>
  <c r="D26"/>
  <c r="CN25"/>
  <c r="CM25"/>
  <c r="CL25"/>
  <c r="CK25"/>
  <c r="CJ25"/>
  <c r="CI25"/>
  <c r="CH25"/>
  <c r="CG25"/>
  <c r="CF25"/>
  <c r="CE25"/>
  <c r="CD25"/>
  <c r="CC25"/>
  <c r="CB25"/>
  <c r="CA25"/>
  <c r="BZ25"/>
  <c r="BY25"/>
  <c r="BX25"/>
  <c r="BW25"/>
  <c r="BV25"/>
  <c r="BU25"/>
  <c r="BT25"/>
  <c r="BS25"/>
  <c r="BR25"/>
  <c r="BQ25"/>
  <c r="BP25"/>
  <c r="BO25"/>
  <c r="BN25"/>
  <c r="BM25"/>
  <c r="BL25"/>
  <c r="BK25"/>
  <c r="BJ25"/>
  <c r="BI25"/>
  <c r="BH25"/>
  <c r="BG25"/>
  <c r="BF25"/>
  <c r="BE25"/>
  <c r="BD25"/>
  <c r="BC25"/>
  <c r="BB25"/>
  <c r="BA25"/>
  <c r="AZ25"/>
  <c r="AY25"/>
  <c r="AX25"/>
  <c r="AW25"/>
  <c r="AV25"/>
  <c r="AU25"/>
  <c r="AT25"/>
  <c r="AS25"/>
  <c r="AR25"/>
  <c r="AQ25"/>
  <c r="AP25"/>
  <c r="AO25"/>
  <c r="AN25"/>
  <c r="AM25"/>
  <c r="AL25"/>
  <c r="AK25"/>
  <c r="AJ25"/>
  <c r="AI25"/>
  <c r="AH25"/>
  <c r="AG25"/>
  <c r="AF25"/>
  <c r="AE25"/>
  <c r="AD25"/>
  <c r="AC25"/>
  <c r="AB25"/>
  <c r="AA25"/>
  <c r="Z25"/>
  <c r="Y25"/>
  <c r="X25"/>
  <c r="W25"/>
  <c r="V25"/>
  <c r="U25"/>
  <c r="T25"/>
  <c r="S25"/>
  <c r="R25"/>
  <c r="Q25"/>
  <c r="P25"/>
  <c r="O25"/>
  <c r="N25"/>
  <c r="M25"/>
  <c r="L25"/>
  <c r="K25"/>
  <c r="J25"/>
  <c r="I25"/>
  <c r="H25"/>
  <c r="G25"/>
  <c r="F25"/>
  <c r="E25"/>
  <c r="D25"/>
  <c r="CU20"/>
  <c r="CT20"/>
  <c r="CS20"/>
  <c r="CR20"/>
  <c r="CQ20"/>
  <c r="CP20"/>
  <c r="CO20"/>
  <c r="CN20"/>
  <c r="CM20"/>
  <c r="CL20"/>
  <c r="CK20"/>
  <c r="CJ20"/>
  <c r="CI20"/>
  <c r="CH20"/>
  <c r="CG20"/>
  <c r="CF20"/>
  <c r="CE20"/>
  <c r="CD20"/>
  <c r="CC20"/>
  <c r="CB20"/>
  <c r="CA20"/>
  <c r="BZ20"/>
  <c r="BY20"/>
  <c r="BX20"/>
  <c r="BW20"/>
  <c r="BV20"/>
  <c r="BU20"/>
  <c r="BT20"/>
  <c r="BS20"/>
  <c r="BR20"/>
  <c r="BQ20"/>
  <c r="BP20"/>
  <c r="BO20"/>
  <c r="BN20"/>
  <c r="BM20"/>
  <c r="BL20"/>
  <c r="BK20"/>
  <c r="BJ20"/>
  <c r="BI20"/>
  <c r="BH20"/>
  <c r="BG20"/>
  <c r="BF20"/>
  <c r="BE20"/>
  <c r="BD20"/>
  <c r="BC20"/>
  <c r="BB20"/>
  <c r="BA20"/>
  <c r="AZ20"/>
  <c r="AY20"/>
  <c r="AX20"/>
  <c r="AW20"/>
  <c r="AV20"/>
  <c r="AU20"/>
  <c r="AT20"/>
  <c r="AS20"/>
  <c r="AR20"/>
  <c r="AQ20"/>
  <c r="AP20"/>
  <c r="AO20"/>
  <c r="AN20"/>
  <c r="AM20"/>
  <c r="AL20"/>
  <c r="AK20"/>
  <c r="AJ20"/>
  <c r="AI20"/>
  <c r="AH20"/>
  <c r="AG20"/>
  <c r="AF20"/>
  <c r="AE20"/>
  <c r="AD20"/>
  <c r="AC20"/>
  <c r="AB20"/>
  <c r="AA20"/>
  <c r="Z20"/>
  <c r="Y20"/>
  <c r="X20"/>
  <c r="W20"/>
  <c r="V20"/>
  <c r="U20"/>
  <c r="T20"/>
  <c r="S20"/>
  <c r="R20"/>
  <c r="Q20"/>
  <c r="P20"/>
  <c r="O20"/>
  <c r="N20"/>
  <c r="M20"/>
  <c r="L20"/>
  <c r="K20"/>
  <c r="J20"/>
  <c r="I20"/>
  <c r="H20"/>
  <c r="G20"/>
  <c r="F20"/>
  <c r="E20"/>
  <c r="D20"/>
  <c r="CU19"/>
  <c r="CT19"/>
  <c r="CS19"/>
  <c r="CR19"/>
  <c r="CQ19"/>
  <c r="CP19"/>
  <c r="CO19"/>
  <c r="CN19"/>
  <c r="CM19"/>
  <c r="CL19"/>
  <c r="CK19"/>
  <c r="CJ19"/>
  <c r="CI19"/>
  <c r="CH19"/>
  <c r="CG19"/>
  <c r="CF19"/>
  <c r="CE19"/>
  <c r="CD19"/>
  <c r="CC19"/>
  <c r="CB19"/>
  <c r="CA19"/>
  <c r="BZ19"/>
  <c r="BY19"/>
  <c r="BX19"/>
  <c r="BW19"/>
  <c r="BV19"/>
  <c r="BU19"/>
  <c r="BT19"/>
  <c r="BS19"/>
  <c r="BR19"/>
  <c r="BQ19"/>
  <c r="BP19"/>
  <c r="BO19"/>
  <c r="BN19"/>
  <c r="BM19"/>
  <c r="BL19"/>
  <c r="BK19"/>
  <c r="BJ19"/>
  <c r="BI19"/>
  <c r="BH19"/>
  <c r="BG19"/>
  <c r="BF19"/>
  <c r="BE19"/>
  <c r="BD19"/>
  <c r="BC19"/>
  <c r="BB19"/>
  <c r="BA19"/>
  <c r="AZ19"/>
  <c r="AY19"/>
  <c r="AX19"/>
  <c r="AW19"/>
  <c r="AV19"/>
  <c r="AU19"/>
  <c r="AT19"/>
  <c r="AS19"/>
  <c r="AR19"/>
  <c r="AQ19"/>
  <c r="AP19"/>
  <c r="AO19"/>
  <c r="AN19"/>
  <c r="AM19"/>
  <c r="AL19"/>
  <c r="AK19"/>
  <c r="AJ19"/>
  <c r="AI19"/>
  <c r="AH19"/>
  <c r="AG19"/>
  <c r="AF19"/>
  <c r="AE19"/>
  <c r="AD19"/>
  <c r="AC19"/>
  <c r="AB19"/>
  <c r="AA19"/>
  <c r="Z19"/>
  <c r="Y19"/>
  <c r="X19"/>
  <c r="W19"/>
  <c r="V19"/>
  <c r="U19"/>
  <c r="T19"/>
  <c r="S19"/>
  <c r="R19"/>
  <c r="Q19"/>
  <c r="P19"/>
  <c r="O19"/>
  <c r="N19"/>
  <c r="M19"/>
  <c r="L19"/>
  <c r="K19"/>
  <c r="J19"/>
  <c r="I19"/>
  <c r="H19"/>
  <c r="G19"/>
  <c r="F19"/>
  <c r="E19"/>
  <c r="D19"/>
  <c r="CU18"/>
  <c r="CT18"/>
  <c r="CS18"/>
  <c r="CR18"/>
  <c r="CQ18"/>
  <c r="CP18"/>
  <c r="CO18"/>
  <c r="CN18"/>
  <c r="CM18"/>
  <c r="CL18"/>
  <c r="CK18"/>
  <c r="CJ18"/>
  <c r="CI18"/>
  <c r="CH18"/>
  <c r="CG18"/>
  <c r="CF18"/>
  <c r="CE18"/>
  <c r="CD18"/>
  <c r="CC18"/>
  <c r="CB18"/>
  <c r="CA18"/>
  <c r="BZ18"/>
  <c r="BY18"/>
  <c r="BX18"/>
  <c r="BW18"/>
  <c r="BV18"/>
  <c r="BU18"/>
  <c r="BT18"/>
  <c r="BS18"/>
  <c r="BR18"/>
  <c r="BQ18"/>
  <c r="BP18"/>
  <c r="BO18"/>
  <c r="BN18"/>
  <c r="BM18"/>
  <c r="BL18"/>
  <c r="BK18"/>
  <c r="BJ18"/>
  <c r="BI18"/>
  <c r="BH18"/>
  <c r="BG18"/>
  <c r="BF18"/>
  <c r="BE18"/>
  <c r="BD18"/>
  <c r="BC18"/>
  <c r="BB18"/>
  <c r="BA18"/>
  <c r="AZ18"/>
  <c r="AY18"/>
  <c r="AX18"/>
  <c r="AW18"/>
  <c r="AV18"/>
  <c r="AU18"/>
  <c r="AT18"/>
  <c r="AS18"/>
  <c r="AR18"/>
  <c r="AQ18"/>
  <c r="AP18"/>
  <c r="AO18"/>
  <c r="AN18"/>
  <c r="AM18"/>
  <c r="AL18"/>
  <c r="AK18"/>
  <c r="AJ18"/>
  <c r="AI18"/>
  <c r="AH18"/>
  <c r="AG18"/>
  <c r="AF18"/>
  <c r="AE18"/>
  <c r="AD18"/>
  <c r="AC18"/>
  <c r="AB18"/>
  <c r="AA18"/>
  <c r="Z18"/>
  <c r="Y18"/>
  <c r="X18"/>
  <c r="W18"/>
  <c r="V18"/>
  <c r="U18"/>
  <c r="T18"/>
  <c r="S18"/>
  <c r="R18"/>
  <c r="Q18"/>
  <c r="P18"/>
  <c r="O18"/>
  <c r="N18"/>
  <c r="M18"/>
  <c r="L18"/>
  <c r="K18"/>
  <c r="J18"/>
  <c r="I18"/>
  <c r="H18"/>
  <c r="G18"/>
  <c r="F18"/>
  <c r="E18"/>
  <c r="D18"/>
  <c r="CU17"/>
  <c r="CT17"/>
  <c r="CS17"/>
  <c r="CR17"/>
  <c r="CQ17"/>
  <c r="CP17"/>
  <c r="CO17"/>
  <c r="CN17"/>
  <c r="CM17"/>
  <c r="CL17"/>
  <c r="CK17"/>
  <c r="CJ17"/>
  <c r="CI17"/>
  <c r="CH17"/>
  <c r="CG17"/>
  <c r="CF17"/>
  <c r="CE17"/>
  <c r="CD17"/>
  <c r="CC17"/>
  <c r="CB17"/>
  <c r="CA17"/>
  <c r="BZ17"/>
  <c r="BY17"/>
  <c r="BX17"/>
  <c r="BW17"/>
  <c r="BV17"/>
  <c r="BU17"/>
  <c r="BT17"/>
  <c r="BS17"/>
  <c r="BR17"/>
  <c r="BQ17"/>
  <c r="BP17"/>
  <c r="BO17"/>
  <c r="BN17"/>
  <c r="BM17"/>
  <c r="BL17"/>
  <c r="BK17"/>
  <c r="BJ17"/>
  <c r="BI17"/>
  <c r="BH17"/>
  <c r="BG17"/>
  <c r="BF17"/>
  <c r="BE17"/>
  <c r="BD17"/>
  <c r="BC17"/>
  <c r="BB17"/>
  <c r="BA17"/>
  <c r="AZ17"/>
  <c r="AY17"/>
  <c r="AX17"/>
  <c r="AW17"/>
  <c r="AV17"/>
  <c r="AU17"/>
  <c r="AT17"/>
  <c r="AS17"/>
  <c r="AR17"/>
  <c r="AQ17"/>
  <c r="AP17"/>
  <c r="AO17"/>
  <c r="AN17"/>
  <c r="AM17"/>
  <c r="AL17"/>
  <c r="AK17"/>
  <c r="AJ17"/>
  <c r="AI17"/>
  <c r="AH17"/>
  <c r="AG17"/>
  <c r="AF17"/>
  <c r="AE17"/>
  <c r="AD17"/>
  <c r="AC17"/>
  <c r="AB17"/>
  <c r="AA17"/>
  <c r="Z17"/>
  <c r="Y17"/>
  <c r="X17"/>
  <c r="W17"/>
  <c r="V17"/>
  <c r="U17"/>
  <c r="T17"/>
  <c r="S17"/>
  <c r="R17"/>
  <c r="Q17"/>
  <c r="P17"/>
  <c r="O17"/>
  <c r="N17"/>
  <c r="M17"/>
  <c r="L17"/>
  <c r="K17"/>
  <c r="J17"/>
  <c r="I17"/>
  <c r="H17"/>
  <c r="G17"/>
  <c r="F17"/>
  <c r="E17"/>
  <c r="D17"/>
  <c r="CU16"/>
  <c r="CT16"/>
  <c r="CS16"/>
  <c r="CR16"/>
  <c r="CQ16"/>
  <c r="CP16"/>
  <c r="CO16"/>
  <c r="CN16"/>
  <c r="CN21" s="1"/>
  <c r="CM16"/>
  <c r="CM21" s="1"/>
  <c r="CL16"/>
  <c r="CL21" s="1"/>
  <c r="CK16"/>
  <c r="CK21" s="1"/>
  <c r="CJ16"/>
  <c r="CJ21" s="1"/>
  <c r="CI16"/>
  <c r="CI21" s="1"/>
  <c r="CH16"/>
  <c r="CH21" s="1"/>
  <c r="CG16"/>
  <c r="CG21" s="1"/>
  <c r="CF16"/>
  <c r="CF21" s="1"/>
  <c r="CE16"/>
  <c r="CE21" s="1"/>
  <c r="CD16"/>
  <c r="CD21" s="1"/>
  <c r="CC16"/>
  <c r="CC21" s="1"/>
  <c r="CB16"/>
  <c r="CB21" s="1"/>
  <c r="CA16"/>
  <c r="CA21" s="1"/>
  <c r="BZ16"/>
  <c r="BZ21" s="1"/>
  <c r="BY16"/>
  <c r="BY21" s="1"/>
  <c r="BX16"/>
  <c r="BX21" s="1"/>
  <c r="BW16"/>
  <c r="BW21" s="1"/>
  <c r="BV16"/>
  <c r="BV21" s="1"/>
  <c r="BU16"/>
  <c r="BU21" s="1"/>
  <c r="BT16"/>
  <c r="BT21" s="1"/>
  <c r="BS16"/>
  <c r="BS21" s="1"/>
  <c r="BR16"/>
  <c r="BR21" s="1"/>
  <c r="BQ16"/>
  <c r="BQ21" s="1"/>
  <c r="BP16"/>
  <c r="BP21" s="1"/>
  <c r="BO16"/>
  <c r="BO21" s="1"/>
  <c r="BN16"/>
  <c r="BN21" s="1"/>
  <c r="BM16"/>
  <c r="BM21" s="1"/>
  <c r="BL16"/>
  <c r="BL21" s="1"/>
  <c r="BK16"/>
  <c r="BK21" s="1"/>
  <c r="BJ16"/>
  <c r="BJ21" s="1"/>
  <c r="BI16"/>
  <c r="BI21" s="1"/>
  <c r="BH16"/>
  <c r="BH21" s="1"/>
  <c r="BG16"/>
  <c r="BG21" s="1"/>
  <c r="BF16"/>
  <c r="BF21" s="1"/>
  <c r="BE16"/>
  <c r="BE21" s="1"/>
  <c r="BD16"/>
  <c r="BD21" s="1"/>
  <c r="BC16"/>
  <c r="BC21" s="1"/>
  <c r="BB16"/>
  <c r="BB21" s="1"/>
  <c r="BA16"/>
  <c r="BA21" s="1"/>
  <c r="AZ16"/>
  <c r="AZ21" s="1"/>
  <c r="AY16"/>
  <c r="AY21" s="1"/>
  <c r="AX16"/>
  <c r="AX21" s="1"/>
  <c r="AW16"/>
  <c r="AW21" s="1"/>
  <c r="AV16"/>
  <c r="AV21" s="1"/>
  <c r="AU16"/>
  <c r="AU21" s="1"/>
  <c r="AT16"/>
  <c r="AT21" s="1"/>
  <c r="AS16"/>
  <c r="AS21" s="1"/>
  <c r="AR16"/>
  <c r="AR21" s="1"/>
  <c r="AQ16"/>
  <c r="AQ21" s="1"/>
  <c r="AP16"/>
  <c r="AP21" s="1"/>
  <c r="AO16"/>
  <c r="AO21" s="1"/>
  <c r="AN16"/>
  <c r="AN21" s="1"/>
  <c r="AM16"/>
  <c r="AM21" s="1"/>
  <c r="AL16"/>
  <c r="AL21" s="1"/>
  <c r="AK16"/>
  <c r="AK21" s="1"/>
  <c r="AJ16"/>
  <c r="AJ21" s="1"/>
  <c r="AI16"/>
  <c r="AI21" s="1"/>
  <c r="AH16"/>
  <c r="AH21" s="1"/>
  <c r="AG16"/>
  <c r="AG21" s="1"/>
  <c r="AF16"/>
  <c r="AF21" s="1"/>
  <c r="AE16"/>
  <c r="AE21" s="1"/>
  <c r="AD16"/>
  <c r="AD21" s="1"/>
  <c r="AC16"/>
  <c r="AC21" s="1"/>
  <c r="AB16"/>
  <c r="AB21" s="1"/>
  <c r="AA16"/>
  <c r="AA21" s="1"/>
  <c r="Z16"/>
  <c r="Z21" s="1"/>
  <c r="Y16"/>
  <c r="Y21" s="1"/>
  <c r="X16"/>
  <c r="X21" s="1"/>
  <c r="W16"/>
  <c r="W21" s="1"/>
  <c r="V16"/>
  <c r="V21" s="1"/>
  <c r="U16"/>
  <c r="U21" s="1"/>
  <c r="T16"/>
  <c r="T21" s="1"/>
  <c r="S16"/>
  <c r="S21" s="1"/>
  <c r="R16"/>
  <c r="R21" s="1"/>
  <c r="Q16"/>
  <c r="Q21" s="1"/>
  <c r="P16"/>
  <c r="P21" s="1"/>
  <c r="O16"/>
  <c r="O21" s="1"/>
  <c r="N16"/>
  <c r="N21" s="1"/>
  <c r="M16"/>
  <c r="M21" s="1"/>
  <c r="L16"/>
  <c r="L21" s="1"/>
  <c r="K16"/>
  <c r="K21" s="1"/>
  <c r="J16"/>
  <c r="J21" s="1"/>
  <c r="I16"/>
  <c r="I21" s="1"/>
  <c r="H16"/>
  <c r="H21" s="1"/>
  <c r="G16"/>
  <c r="G21" s="1"/>
  <c r="F16"/>
  <c r="F21" s="1"/>
  <c r="E16"/>
  <c r="E21" s="1"/>
  <c r="D16"/>
  <c r="CT15"/>
  <c r="CU15" s="1"/>
  <c r="CH15"/>
  <c r="CI15" s="1"/>
  <c r="CJ15" s="1"/>
  <c r="CK15" s="1"/>
  <c r="CL15" s="1"/>
  <c r="CM15" s="1"/>
  <c r="CN15" s="1"/>
  <c r="CO15" s="1"/>
  <c r="CP15" s="1"/>
  <c r="CQ15" s="1"/>
  <c r="CR15" s="1"/>
  <c r="BV15"/>
  <c r="BW15" s="1"/>
  <c r="BX15" s="1"/>
  <c r="BY15" s="1"/>
  <c r="BZ15" s="1"/>
  <c r="CA15" s="1"/>
  <c r="CB15" s="1"/>
  <c r="CC15" s="1"/>
  <c r="CD15" s="1"/>
  <c r="CE15" s="1"/>
  <c r="CF15" s="1"/>
  <c r="BL15"/>
  <c r="BM15" s="1"/>
  <c r="BN15" s="1"/>
  <c r="BO15" s="1"/>
  <c r="BP15" s="1"/>
  <c r="BQ15" s="1"/>
  <c r="BR15" s="1"/>
  <c r="BS15" s="1"/>
  <c r="BT15" s="1"/>
  <c r="O28" l="1"/>
  <c r="CO21"/>
  <c r="CO35"/>
  <c r="H9" i="7" s="1"/>
  <c r="CQ21" i="8"/>
  <c r="CQ35"/>
  <c r="J9" i="7" s="1"/>
  <c r="CS21" i="8"/>
  <c r="CS35"/>
  <c r="L9" i="7" s="1"/>
  <c r="CU21" i="8"/>
  <c r="CU35"/>
  <c r="N9" i="7" s="1"/>
  <c r="CP21" i="8"/>
  <c r="CP35"/>
  <c r="I9" i="7" s="1"/>
  <c r="CR21" i="8"/>
  <c r="CR35"/>
  <c r="K9" i="7" s="1"/>
  <c r="CT21" i="8"/>
  <c r="CT35"/>
  <c r="M9" i="7" s="1"/>
  <c r="D21" i="8"/>
  <c r="CA33"/>
  <c r="CA34" s="1"/>
  <c r="CA35" s="1"/>
  <c r="F8" i="7" s="1"/>
  <c r="CC33" i="8"/>
  <c r="CC34" s="1"/>
  <c r="CE33"/>
  <c r="CE34" s="1"/>
  <c r="CE35" s="1"/>
  <c r="J8" i="7" s="1"/>
  <c r="CG33" i="8"/>
  <c r="CG34" s="1"/>
  <c r="CI33"/>
  <c r="CI34" s="1"/>
  <c r="CI35" s="1"/>
  <c r="N8" i="7" s="1"/>
  <c r="CK33" i="8"/>
  <c r="CK34" s="1"/>
  <c r="CM33"/>
  <c r="CM34" s="1"/>
  <c r="CM35" s="1"/>
  <c r="F9" i="7" s="1"/>
  <c r="E19" i="10"/>
  <c r="E20"/>
  <c r="F20"/>
  <c r="F22"/>
  <c r="A23"/>
  <c r="E22"/>
  <c r="F12"/>
  <c r="F21"/>
  <c r="E21"/>
  <c r="S30" i="8"/>
  <c r="AC32"/>
  <c r="V31"/>
  <c r="Q29"/>
  <c r="Z28"/>
  <c r="X28"/>
  <c r="V28"/>
  <c r="T28"/>
  <c r="AA28"/>
  <c r="Y28"/>
  <c r="AL28"/>
  <c r="AJ28"/>
  <c r="AH28"/>
  <c r="AF28"/>
  <c r="AD28"/>
  <c r="AB28"/>
  <c r="AM28"/>
  <c r="AK28"/>
  <c r="AI28"/>
  <c r="AG28"/>
  <c r="AE28"/>
  <c r="AC28"/>
  <c r="AX28"/>
  <c r="AV28"/>
  <c r="AT28"/>
  <c r="AR28"/>
  <c r="AP28"/>
  <c r="AN28"/>
  <c r="AY28"/>
  <c r="AW28"/>
  <c r="AU28"/>
  <c r="AS28"/>
  <c r="AQ28"/>
  <c r="AO28"/>
  <c r="BJ28"/>
  <c r="BH28"/>
  <c r="BF28"/>
  <c r="BD28"/>
  <c r="BB28"/>
  <c r="AZ28"/>
  <c r="BK28"/>
  <c r="BI28"/>
  <c r="BG28"/>
  <c r="BE28"/>
  <c r="BC28"/>
  <c r="BA28"/>
  <c r="D28"/>
  <c r="F28"/>
  <c r="H28"/>
  <c r="J28"/>
  <c r="L28"/>
  <c r="N28"/>
  <c r="P28"/>
  <c r="R28"/>
  <c r="U28"/>
  <c r="BZ35"/>
  <c r="E8" i="7" s="1"/>
  <c r="CB35" i="8"/>
  <c r="G8" i="7" s="1"/>
  <c r="CD35" i="8"/>
  <c r="I8" i="7" s="1"/>
  <c r="CF35" i="8"/>
  <c r="K8" i="7" s="1"/>
  <c r="CH35" i="8"/>
  <c r="M8" i="7" s="1"/>
  <c r="CJ35" i="8"/>
  <c r="C9" i="7" s="1"/>
  <c r="CL35" i="8"/>
  <c r="E9" i="7" s="1"/>
  <c r="CN35" i="8"/>
  <c r="G9" i="7" s="1"/>
  <c r="E35" i="8"/>
  <c r="D2" i="7" s="1"/>
  <c r="G35" i="8"/>
  <c r="F2" i="7" s="1"/>
  <c r="I35" i="8"/>
  <c r="H2" i="7" s="1"/>
  <c r="K35" i="8"/>
  <c r="J2" i="7" s="1"/>
  <c r="M35" i="8"/>
  <c r="L2" i="7" s="1"/>
  <c r="O35" i="8"/>
  <c r="N2" i="7" s="1"/>
  <c r="Q35" i="8"/>
  <c r="D3" i="7" s="1"/>
  <c r="S35" i="8"/>
  <c r="F3" i="7" s="1"/>
  <c r="U35" i="8"/>
  <c r="H3" i="7" s="1"/>
  <c r="W35" i="8"/>
  <c r="J3" i="7" s="1"/>
  <c r="Y35" i="8"/>
  <c r="L3" i="7" s="1"/>
  <c r="AA35" i="8"/>
  <c r="N3" i="7" s="1"/>
  <c r="AC35" i="8"/>
  <c r="D4" i="7" s="1"/>
  <c r="AE35" i="8"/>
  <c r="F4" i="7" s="1"/>
  <c r="AG35" i="8"/>
  <c r="H4" i="7" s="1"/>
  <c r="AI35" i="8"/>
  <c r="J4" i="7" s="1"/>
  <c r="AK35" i="8"/>
  <c r="L4" i="7" s="1"/>
  <c r="AM35" i="8"/>
  <c r="N4" i="7" s="1"/>
  <c r="E28" i="8"/>
  <c r="G28"/>
  <c r="I28"/>
  <c r="K28"/>
  <c r="M28"/>
  <c r="Q28"/>
  <c r="S28"/>
  <c r="W28"/>
  <c r="CC35"/>
  <c r="H8" i="7" s="1"/>
  <c r="CG35" i="8"/>
  <c r="L8" i="7" s="1"/>
  <c r="CK35" i="8"/>
  <c r="D9" i="7" s="1"/>
  <c r="D35" i="8"/>
  <c r="C2" i="7" s="1"/>
  <c r="F35" i="8"/>
  <c r="E2" i="7" s="1"/>
  <c r="H35" i="8"/>
  <c r="G2" i="7" s="1"/>
  <c r="J35" i="8"/>
  <c r="I2" i="7" s="1"/>
  <c r="L35" i="8"/>
  <c r="K2" i="7" s="1"/>
  <c r="N35" i="8"/>
  <c r="M2" i="7" s="1"/>
  <c r="P35" i="8"/>
  <c r="C3" i="7" s="1"/>
  <c r="R35" i="8"/>
  <c r="E3" i="7" s="1"/>
  <c r="T35" i="8"/>
  <c r="G3" i="7" s="1"/>
  <c r="V35" i="8"/>
  <c r="I3" i="7" s="1"/>
  <c r="X35" i="8"/>
  <c r="K3" i="7" s="1"/>
  <c r="Z35" i="8"/>
  <c r="M3" i="7" s="1"/>
  <c r="AB35" i="8"/>
  <c r="C4" i="7" s="1"/>
  <c r="AD35" i="8"/>
  <c r="E4" i="7" s="1"/>
  <c r="AF35" i="8"/>
  <c r="G4" i="7" s="1"/>
  <c r="AH35" i="8"/>
  <c r="I4" i="7" s="1"/>
  <c r="AJ35" i="8"/>
  <c r="K4" i="7" s="1"/>
  <c r="AL35" i="8"/>
  <c r="M4" i="7" s="1"/>
  <c r="O4" l="1"/>
  <c r="C16"/>
  <c r="O2"/>
  <c r="C58"/>
  <c r="N58"/>
  <c r="J58"/>
  <c r="F58"/>
  <c r="G58"/>
  <c r="M58"/>
  <c r="I58"/>
  <c r="E58"/>
  <c r="L58"/>
  <c r="D58"/>
  <c r="H58"/>
  <c r="K58"/>
  <c r="C14"/>
  <c r="O9"/>
  <c r="O3"/>
  <c r="C21"/>
  <c r="C15"/>
  <c r="A24" i="10"/>
  <c r="E23"/>
  <c r="F23"/>
  <c r="AA30" i="8"/>
  <c r="AK32"/>
  <c r="AD31"/>
  <c r="Y29"/>
  <c r="U30"/>
  <c r="AE32"/>
  <c r="X31"/>
  <c r="S29"/>
  <c r="O30"/>
  <c r="Y32"/>
  <c r="R31"/>
  <c r="M29"/>
  <c r="K30"/>
  <c r="U32"/>
  <c r="N31"/>
  <c r="I29"/>
  <c r="AF32"/>
  <c r="Y31"/>
  <c r="T29"/>
  <c r="V30"/>
  <c r="AB32"/>
  <c r="U31"/>
  <c r="P29"/>
  <c r="R30"/>
  <c r="X32"/>
  <c r="Q31"/>
  <c r="L29"/>
  <c r="N30"/>
  <c r="T32"/>
  <c r="M31"/>
  <c r="H29"/>
  <c r="J30"/>
  <c r="BE30"/>
  <c r="BO32"/>
  <c r="BH31"/>
  <c r="BC29"/>
  <c r="BI30"/>
  <c r="BS32"/>
  <c r="BS33" s="1"/>
  <c r="BS34" s="1"/>
  <c r="BS35" s="1"/>
  <c r="J7" i="7" s="1"/>
  <c r="BL31" i="8"/>
  <c r="BG29"/>
  <c r="BM30"/>
  <c r="BW32"/>
  <c r="BW33" s="1"/>
  <c r="BW34" s="1"/>
  <c r="BW35" s="1"/>
  <c r="N7" i="7" s="1"/>
  <c r="BP31" i="8"/>
  <c r="BK29"/>
  <c r="BN32"/>
  <c r="BG31"/>
  <c r="BB29"/>
  <c r="BD30"/>
  <c r="BR32"/>
  <c r="BK31"/>
  <c r="BF29"/>
  <c r="BH30"/>
  <c r="BV32"/>
  <c r="BV33" s="1"/>
  <c r="BV34" s="1"/>
  <c r="BV35" s="1"/>
  <c r="M7" i="7" s="1"/>
  <c r="BO31" i="8"/>
  <c r="BJ29"/>
  <c r="BL30"/>
  <c r="AS30"/>
  <c r="BC32"/>
  <c r="AV31"/>
  <c r="AQ29"/>
  <c r="AW30"/>
  <c r="BG32"/>
  <c r="AZ31"/>
  <c r="AU29"/>
  <c r="BA30"/>
  <c r="BK32"/>
  <c r="BD31"/>
  <c r="AY29"/>
  <c r="BB32"/>
  <c r="AU31"/>
  <c r="AP29"/>
  <c r="AR30"/>
  <c r="BF32"/>
  <c r="AY31"/>
  <c r="AT29"/>
  <c r="AV30"/>
  <c r="BJ32"/>
  <c r="BC31"/>
  <c r="AX29"/>
  <c r="AZ30"/>
  <c r="AG30"/>
  <c r="AQ32"/>
  <c r="AJ31"/>
  <c r="AE29"/>
  <c r="AK30"/>
  <c r="AU32"/>
  <c r="AN31"/>
  <c r="AI29"/>
  <c r="AO30"/>
  <c r="AY32"/>
  <c r="AR31"/>
  <c r="AM29"/>
  <c r="AP32"/>
  <c r="AI31"/>
  <c r="AD29"/>
  <c r="AF30"/>
  <c r="AT32"/>
  <c r="AM31"/>
  <c r="AH29"/>
  <c r="AJ30"/>
  <c r="AX32"/>
  <c r="AQ31"/>
  <c r="AL29"/>
  <c r="AN30"/>
  <c r="AC30"/>
  <c r="AM32"/>
  <c r="AF31"/>
  <c r="AA29"/>
  <c r="AH32"/>
  <c r="AA31"/>
  <c r="V29"/>
  <c r="X30"/>
  <c r="AL32"/>
  <c r="AE31"/>
  <c r="Z29"/>
  <c r="AB30"/>
  <c r="W30"/>
  <c r="AG32"/>
  <c r="Z31"/>
  <c r="U29"/>
  <c r="U33" s="1"/>
  <c r="Q30"/>
  <c r="AA32"/>
  <c r="T31"/>
  <c r="O29"/>
  <c r="M30"/>
  <c r="W32"/>
  <c r="P31"/>
  <c r="K29"/>
  <c r="I30"/>
  <c r="S32"/>
  <c r="L31"/>
  <c r="G29"/>
  <c r="G33" s="1"/>
  <c r="Y30"/>
  <c r="AI32"/>
  <c r="AB31"/>
  <c r="W29"/>
  <c r="AD32"/>
  <c r="W31"/>
  <c r="R29"/>
  <c r="T30"/>
  <c r="Z32"/>
  <c r="S31"/>
  <c r="N29"/>
  <c r="N33" s="1"/>
  <c r="P30"/>
  <c r="V32"/>
  <c r="O31"/>
  <c r="J29"/>
  <c r="J33" s="1"/>
  <c r="L30"/>
  <c r="R32"/>
  <c r="K31"/>
  <c r="F29"/>
  <c r="F33" s="1"/>
  <c r="H30"/>
  <c r="BG30"/>
  <c r="BQ32"/>
  <c r="BJ31"/>
  <c r="BE29"/>
  <c r="BK30"/>
  <c r="BU32"/>
  <c r="BU33" s="1"/>
  <c r="BU34" s="1"/>
  <c r="BU35" s="1"/>
  <c r="L7" i="7" s="1"/>
  <c r="BN31" i="8"/>
  <c r="BI29"/>
  <c r="BO30"/>
  <c r="BO33" s="1"/>
  <c r="BO34" s="1"/>
  <c r="BO35" s="1"/>
  <c r="F7" i="7" s="1"/>
  <c r="BY32" i="8"/>
  <c r="BY33" s="1"/>
  <c r="BY34" s="1"/>
  <c r="BY35" s="1"/>
  <c r="D8" i="7" s="1"/>
  <c r="BR31" i="8"/>
  <c r="BR33" s="1"/>
  <c r="BR34" s="1"/>
  <c r="BR35" s="1"/>
  <c r="I7" i="7" s="1"/>
  <c r="BM29" i="8"/>
  <c r="BP32"/>
  <c r="BI31"/>
  <c r="BD29"/>
  <c r="BF30"/>
  <c r="BT32"/>
  <c r="BT33" s="1"/>
  <c r="BT34" s="1"/>
  <c r="BT35" s="1"/>
  <c r="K7" i="7" s="1"/>
  <c r="BM31" i="8"/>
  <c r="BH29"/>
  <c r="BJ30"/>
  <c r="BX32"/>
  <c r="BX33" s="1"/>
  <c r="BX34" s="1"/>
  <c r="BX35" s="1"/>
  <c r="C8" i="7" s="1"/>
  <c r="BQ31" i="8"/>
  <c r="BQ33" s="1"/>
  <c r="BQ34" s="1"/>
  <c r="BQ35" s="1"/>
  <c r="H7" i="7" s="1"/>
  <c r="BL29" i="8"/>
  <c r="BN30"/>
  <c r="BN33" s="1"/>
  <c r="BN34" s="1"/>
  <c r="BN35" s="1"/>
  <c r="E7" i="7" s="1"/>
  <c r="AU30" i="8"/>
  <c r="BE32"/>
  <c r="AX31"/>
  <c r="AS29"/>
  <c r="AY30"/>
  <c r="BI32"/>
  <c r="BB31"/>
  <c r="AW29"/>
  <c r="BC30"/>
  <c r="BM32"/>
  <c r="BF31"/>
  <c r="BA29"/>
  <c r="BD32"/>
  <c r="AW31"/>
  <c r="AR29"/>
  <c r="AT30"/>
  <c r="BH32"/>
  <c r="BA31"/>
  <c r="AV29"/>
  <c r="AX30"/>
  <c r="BL32"/>
  <c r="BE31"/>
  <c r="AZ29"/>
  <c r="BB30"/>
  <c r="AI30"/>
  <c r="AS32"/>
  <c r="AL31"/>
  <c r="AG29"/>
  <c r="AM30"/>
  <c r="AW32"/>
  <c r="AP31"/>
  <c r="AK29"/>
  <c r="AQ30"/>
  <c r="BA32"/>
  <c r="AT31"/>
  <c r="AO29"/>
  <c r="AR32"/>
  <c r="AK31"/>
  <c r="AF29"/>
  <c r="AF33" s="1"/>
  <c r="AH30"/>
  <c r="AV32"/>
  <c r="AO31"/>
  <c r="AJ29"/>
  <c r="AL30"/>
  <c r="AZ32"/>
  <c r="AS31"/>
  <c r="AN29"/>
  <c r="AP30"/>
  <c r="AE30"/>
  <c r="AO32"/>
  <c r="AH31"/>
  <c r="AC29"/>
  <c r="AJ32"/>
  <c r="AC31"/>
  <c r="X29"/>
  <c r="X33" s="1"/>
  <c r="Z30"/>
  <c r="AN32"/>
  <c r="AG31"/>
  <c r="AB29"/>
  <c r="AB33" s="1"/>
  <c r="AD30"/>
  <c r="Q33"/>
  <c r="O8" i="7" l="1"/>
  <c r="C20"/>
  <c r="Z58"/>
  <c r="S58"/>
  <c r="R58"/>
  <c r="U58"/>
  <c r="T58"/>
  <c r="O58"/>
  <c r="W58"/>
  <c r="V58"/>
  <c r="Q58"/>
  <c r="Y58"/>
  <c r="P58"/>
  <c r="X58"/>
  <c r="F24" i="10"/>
  <c r="A25"/>
  <c r="E24"/>
  <c r="AN33" i="8"/>
  <c r="AN34" s="1"/>
  <c r="AN35" s="1"/>
  <c r="C5" i="7" s="1"/>
  <c r="AJ33" i="8"/>
  <c r="AZ33"/>
  <c r="AZ34" s="1"/>
  <c r="AZ35" s="1"/>
  <c r="C6" i="7" s="1"/>
  <c r="AV33" i="8"/>
  <c r="AV34" s="1"/>
  <c r="AV35" s="1"/>
  <c r="K5" i="7" s="1"/>
  <c r="AR33" i="8"/>
  <c r="AR34" s="1"/>
  <c r="AR35" s="1"/>
  <c r="G5" i="7" s="1"/>
  <c r="BL33" i="8"/>
  <c r="BL34" s="1"/>
  <c r="BL35" s="1"/>
  <c r="C7" i="7" s="1"/>
  <c r="BH33" i="8"/>
  <c r="BH34" s="1"/>
  <c r="BH35" s="1"/>
  <c r="K6" i="7" s="1"/>
  <c r="BD33" i="8"/>
  <c r="BD34" s="1"/>
  <c r="BD35" s="1"/>
  <c r="G6" i="7" s="1"/>
  <c r="R33" i="8"/>
  <c r="Z33"/>
  <c r="V33"/>
  <c r="AL33"/>
  <c r="AH33"/>
  <c r="AD33"/>
  <c r="AX33"/>
  <c r="AX34" s="1"/>
  <c r="AX35" s="1"/>
  <c r="M5" i="7" s="1"/>
  <c r="AT33" i="8"/>
  <c r="AT34" s="1"/>
  <c r="AT35" s="1"/>
  <c r="I5" i="7" s="1"/>
  <c r="AP33" i="8"/>
  <c r="AP34" s="1"/>
  <c r="AP35" s="1"/>
  <c r="E5" i="7" s="1"/>
  <c r="BJ33" i="8"/>
  <c r="BJ34" s="1"/>
  <c r="BJ35" s="1"/>
  <c r="M6" i="7" s="1"/>
  <c r="BF33" i="8"/>
  <c r="BF34" s="1"/>
  <c r="BF35" s="1"/>
  <c r="I6" i="7" s="1"/>
  <c r="BB33" i="8"/>
  <c r="BB34" s="1"/>
  <c r="BB35" s="1"/>
  <c r="E6" i="7" s="1"/>
  <c r="BP33" i="8"/>
  <c r="BP34" s="1"/>
  <c r="BP35" s="1"/>
  <c r="G7" i="7" s="1"/>
  <c r="H33" i="8"/>
  <c r="L33"/>
  <c r="P33"/>
  <c r="T33"/>
  <c r="AC33"/>
  <c r="AO33"/>
  <c r="AO34" s="1"/>
  <c r="AO35" s="1"/>
  <c r="D5" i="7" s="1"/>
  <c r="AK33" i="8"/>
  <c r="AG33"/>
  <c r="BA33"/>
  <c r="BA34" s="1"/>
  <c r="BA35" s="1"/>
  <c r="D6" i="7" s="1"/>
  <c r="AW33" i="8"/>
  <c r="AW34" s="1"/>
  <c r="AW35" s="1"/>
  <c r="L5" i="7" s="1"/>
  <c r="AS33" i="8"/>
  <c r="AS34" s="1"/>
  <c r="AS35" s="1"/>
  <c r="H5" i="7" s="1"/>
  <c r="BM33" i="8"/>
  <c r="BM34" s="1"/>
  <c r="BM35" s="1"/>
  <c r="D7" i="7" s="1"/>
  <c r="BI33" i="8"/>
  <c r="BI34" s="1"/>
  <c r="BI35" s="1"/>
  <c r="L6" i="7" s="1"/>
  <c r="BE33" i="8"/>
  <c r="BE34" s="1"/>
  <c r="BE35" s="1"/>
  <c r="H6" i="7" s="1"/>
  <c r="W33" i="8"/>
  <c r="K33"/>
  <c r="O33"/>
  <c r="AA33"/>
  <c r="AM33"/>
  <c r="AI33"/>
  <c r="AE33"/>
  <c r="AY33"/>
  <c r="AY34" s="1"/>
  <c r="AY35" s="1"/>
  <c r="N5" i="7" s="1"/>
  <c r="AU33" i="8"/>
  <c r="AU34" s="1"/>
  <c r="AU35" s="1"/>
  <c r="J5" i="7" s="1"/>
  <c r="AQ33" i="8"/>
  <c r="AQ34" s="1"/>
  <c r="AQ35" s="1"/>
  <c r="F5" i="7" s="1"/>
  <c r="BK33" i="8"/>
  <c r="BK34" s="1"/>
  <c r="BK35" s="1"/>
  <c r="N6" i="7" s="1"/>
  <c r="BG33" i="8"/>
  <c r="BG34" s="1"/>
  <c r="BG35" s="1"/>
  <c r="J6" i="7" s="1"/>
  <c r="BC33" i="8"/>
  <c r="BC34" s="1"/>
  <c r="BC35" s="1"/>
  <c r="F6" i="7" s="1"/>
  <c r="I33" i="8"/>
  <c r="M33"/>
  <c r="S33"/>
  <c r="Y33"/>
  <c r="O6" i="7" l="1"/>
  <c r="C18"/>
  <c r="C19"/>
  <c r="AH58"/>
  <c r="AK58"/>
  <c r="AC58"/>
  <c r="AF58"/>
  <c r="AI58"/>
  <c r="AA58"/>
  <c r="AL58"/>
  <c r="AD58"/>
  <c r="AG58"/>
  <c r="AJ58"/>
  <c r="AB58"/>
  <c r="AE58"/>
  <c r="O5"/>
  <c r="C17"/>
  <c r="O7"/>
  <c r="A26" i="10"/>
  <c r="E25"/>
  <c r="F25"/>
  <c r="AV58" i="7" l="1"/>
  <c r="AN58"/>
  <c r="AQ58"/>
  <c r="AT58"/>
  <c r="AW58"/>
  <c r="AO58"/>
  <c r="AR58"/>
  <c r="AU58"/>
  <c r="AM58"/>
  <c r="AX58"/>
  <c r="AP58"/>
  <c r="AS58"/>
  <c r="D22"/>
  <c r="C22"/>
  <c r="E22"/>
  <c r="F26" i="10"/>
  <c r="A27"/>
  <c r="E26"/>
  <c r="BD58" i="7" l="1"/>
  <c r="BG58"/>
  <c r="AY58"/>
  <c r="BJ58"/>
  <c r="BB58"/>
  <c r="BE58"/>
  <c r="BH58"/>
  <c r="AZ58"/>
  <c r="BC58"/>
  <c r="BF58"/>
  <c r="BI58"/>
  <c r="BA58"/>
  <c r="F22"/>
  <c r="G22" s="1"/>
  <c r="E27" i="10"/>
  <c r="F27"/>
  <c r="M17" i="7" l="1"/>
  <c r="G21"/>
  <c r="G17"/>
  <c r="G15"/>
  <c r="G19"/>
  <c r="G20"/>
  <c r="M16"/>
  <c r="G18"/>
  <c r="G16"/>
  <c r="G14"/>
  <c r="M15"/>
  <c r="M14"/>
  <c r="BP58"/>
  <c r="BS58"/>
  <c r="BK58"/>
  <c r="BV58"/>
  <c r="BL58"/>
  <c r="BQ58"/>
  <c r="BT58"/>
  <c r="BR58"/>
  <c r="BU58"/>
  <c r="BM58"/>
  <c r="BN58"/>
  <c r="BO58"/>
  <c r="H22"/>
  <c r="A20" i="5"/>
  <c r="A21" s="1"/>
  <c r="A22" s="1"/>
  <c r="A23" s="1"/>
  <c r="CZ14"/>
  <c r="CY14"/>
  <c r="CX14"/>
  <c r="CW14"/>
  <c r="CV14"/>
  <c r="CU14"/>
  <c r="CT14"/>
  <c r="CS14"/>
  <c r="CR14"/>
  <c r="CQ14"/>
  <c r="CP14"/>
  <c r="CO14"/>
  <c r="CN14"/>
  <c r="CM14"/>
  <c r="CL14"/>
  <c r="CK14"/>
  <c r="CJ14"/>
  <c r="CI14"/>
  <c r="CH14"/>
  <c r="CG14"/>
  <c r="CF14"/>
  <c r="CE14"/>
  <c r="CD14"/>
  <c r="CC14"/>
  <c r="CB14"/>
  <c r="CA14"/>
  <c r="BZ14"/>
  <c r="BY14"/>
  <c r="BX14"/>
  <c r="BW14"/>
  <c r="BV14"/>
  <c r="BU14"/>
  <c r="BT14"/>
  <c r="BS14"/>
  <c r="BR14"/>
  <c r="BQ14"/>
  <c r="BP14"/>
  <c r="BO14"/>
  <c r="BN14"/>
  <c r="BM14"/>
  <c r="BL14"/>
  <c r="BK14"/>
  <c r="BJ14"/>
  <c r="BI14"/>
  <c r="BH14"/>
  <c r="BG14"/>
  <c r="BF14"/>
  <c r="BE14"/>
  <c r="BD14"/>
  <c r="BC14"/>
  <c r="BB14"/>
  <c r="BA14"/>
  <c r="AZ14"/>
  <c r="AY14"/>
  <c r="AX14"/>
  <c r="AW14"/>
  <c r="AV14"/>
  <c r="AU14"/>
  <c r="AT14"/>
  <c r="AS14"/>
  <c r="AR14"/>
  <c r="AQ14"/>
  <c r="AP14"/>
  <c r="AO14"/>
  <c r="AN14"/>
  <c r="AM14"/>
  <c r="AL14"/>
  <c r="AK14"/>
  <c r="AJ14"/>
  <c r="AI14"/>
  <c r="AH14"/>
  <c r="AG14"/>
  <c r="AF14"/>
  <c r="AE14"/>
  <c r="AD14"/>
  <c r="AC14"/>
  <c r="AB14"/>
  <c r="AA14"/>
  <c r="Z14"/>
  <c r="Y14"/>
  <c r="X14"/>
  <c r="W14"/>
  <c r="V14"/>
  <c r="U14"/>
  <c r="T14"/>
  <c r="S14"/>
  <c r="R14"/>
  <c r="Q14"/>
  <c r="P14"/>
  <c r="O14"/>
  <c r="N14"/>
  <c r="M14"/>
  <c r="L14"/>
  <c r="K14"/>
  <c r="J14"/>
  <c r="I14"/>
  <c r="H14"/>
  <c r="G14"/>
  <c r="F14"/>
  <c r="E14"/>
  <c r="CZ9"/>
  <c r="CZ12" s="1"/>
  <c r="CY9"/>
  <c r="CY12" s="1"/>
  <c r="CX9"/>
  <c r="CW9"/>
  <c r="CW12" s="1"/>
  <c r="CV9"/>
  <c r="CV12" s="1"/>
  <c r="CU9"/>
  <c r="CU12" s="1"/>
  <c r="CT9"/>
  <c r="CT12" s="1"/>
  <c r="CS9"/>
  <c r="CS12" s="1"/>
  <c r="CR9"/>
  <c r="CR12" s="1"/>
  <c r="CQ9"/>
  <c r="CQ12" s="1"/>
  <c r="CP9"/>
  <c r="CP12" s="1"/>
  <c r="CO9"/>
  <c r="CO12" s="1"/>
  <c r="CN9"/>
  <c r="CN12" s="1"/>
  <c r="CM9"/>
  <c r="CM12" s="1"/>
  <c r="CL9"/>
  <c r="CK9"/>
  <c r="CK12" s="1"/>
  <c r="CJ9"/>
  <c r="CI9"/>
  <c r="CH9"/>
  <c r="CG9"/>
  <c r="CF9"/>
  <c r="CF12" s="1"/>
  <c r="CE9"/>
  <c r="CE12" s="1"/>
  <c r="CD9"/>
  <c r="CD12" s="1"/>
  <c r="CC9"/>
  <c r="CC12" s="1"/>
  <c r="CB9"/>
  <c r="CB12" s="1"/>
  <c r="CA9"/>
  <c r="BZ9"/>
  <c r="BZ12" s="1"/>
  <c r="BY9"/>
  <c r="BY12" s="1"/>
  <c r="BX9"/>
  <c r="BX12" s="1"/>
  <c r="BW9"/>
  <c r="BW12" s="1"/>
  <c r="BV9"/>
  <c r="BV12" s="1"/>
  <c r="BU9"/>
  <c r="BU12" s="1"/>
  <c r="BT9"/>
  <c r="BS9"/>
  <c r="BS12" s="1"/>
  <c r="BR9"/>
  <c r="BQ9"/>
  <c r="BQ12" s="1"/>
  <c r="BP9"/>
  <c r="BP12" s="1"/>
  <c r="BO9"/>
  <c r="BO12" s="1"/>
  <c r="BN9"/>
  <c r="BM9"/>
  <c r="BM12" s="1"/>
  <c r="BL9"/>
  <c r="BL12" s="1"/>
  <c r="BK9"/>
  <c r="BJ9"/>
  <c r="BI9"/>
  <c r="BH9"/>
  <c r="BH12" s="1"/>
  <c r="BG9"/>
  <c r="BF9"/>
  <c r="BF12" s="1"/>
  <c r="BE9"/>
  <c r="BE12" s="1"/>
  <c r="BD9"/>
  <c r="BC9"/>
  <c r="BC12" s="1"/>
  <c r="BB9"/>
  <c r="BB12" s="1"/>
  <c r="BA9"/>
  <c r="BA12" s="1"/>
  <c r="AZ9"/>
  <c r="AZ12" s="1"/>
  <c r="AY9"/>
  <c r="AX9"/>
  <c r="AX12" s="1"/>
  <c r="AW9"/>
  <c r="AW12" s="1"/>
  <c r="AV9"/>
  <c r="AV12" s="1"/>
  <c r="AU9"/>
  <c r="AU12" s="1"/>
  <c r="AT9"/>
  <c r="AS9"/>
  <c r="AS12" s="1"/>
  <c r="AR9"/>
  <c r="AR12" s="1"/>
  <c r="AQ9"/>
  <c r="AQ12" s="1"/>
  <c r="AP9"/>
  <c r="AO9"/>
  <c r="AO12" s="1"/>
  <c r="AN9"/>
  <c r="AN12" s="1"/>
  <c r="AM9"/>
  <c r="AL9"/>
  <c r="AK9"/>
  <c r="AK12" s="1"/>
  <c r="AJ9"/>
  <c r="AJ12" s="1"/>
  <c r="AI9"/>
  <c r="AH9"/>
  <c r="AG9"/>
  <c r="AG12" s="1"/>
  <c r="AF9"/>
  <c r="AF12" s="1"/>
  <c r="AE9"/>
  <c r="AE12" s="1"/>
  <c r="AD9"/>
  <c r="AD12" s="1"/>
  <c r="AC9"/>
  <c r="AC12" s="1"/>
  <c r="AB9"/>
  <c r="AB12" s="1"/>
  <c r="AA9"/>
  <c r="AA12" s="1"/>
  <c r="Z9"/>
  <c r="Z12" s="1"/>
  <c r="Y9"/>
  <c r="X9"/>
  <c r="W9"/>
  <c r="V9"/>
  <c r="V12" s="1"/>
  <c r="U9"/>
  <c r="U12" s="1"/>
  <c r="T9"/>
  <c r="T12" s="1"/>
  <c r="S9"/>
  <c r="S12" s="1"/>
  <c r="R9"/>
  <c r="Q9"/>
  <c r="Q12" s="1"/>
  <c r="P9"/>
  <c r="P12" s="1"/>
  <c r="O9"/>
  <c r="N9"/>
  <c r="M9"/>
  <c r="L9"/>
  <c r="L12" s="1"/>
  <c r="K9"/>
  <c r="J9"/>
  <c r="I9"/>
  <c r="I12" s="1"/>
  <c r="H9"/>
  <c r="G9"/>
  <c r="G12" s="1"/>
  <c r="F9"/>
  <c r="F12" s="1"/>
  <c r="CZ8"/>
  <c r="CY8"/>
  <c r="CX8"/>
  <c r="CW8"/>
  <c r="CV8"/>
  <c r="CU8"/>
  <c r="CT8"/>
  <c r="CS8"/>
  <c r="CR8"/>
  <c r="CQ8"/>
  <c r="CP8"/>
  <c r="CO8"/>
  <c r="CN8"/>
  <c r="CM8"/>
  <c r="CL8"/>
  <c r="CK8"/>
  <c r="CJ8"/>
  <c r="CI8"/>
  <c r="CH8"/>
  <c r="CG8"/>
  <c r="CF8"/>
  <c r="CE8"/>
  <c r="CD8"/>
  <c r="CC8"/>
  <c r="CB8"/>
  <c r="CA8"/>
  <c r="BZ8"/>
  <c r="BY8"/>
  <c r="BX8"/>
  <c r="BW8"/>
  <c r="BV8"/>
  <c r="BU8"/>
  <c r="BT8"/>
  <c r="BS8"/>
  <c r="BR8"/>
  <c r="BQ8"/>
  <c r="BP8"/>
  <c r="BO8"/>
  <c r="BN8"/>
  <c r="BM8"/>
  <c r="BL8"/>
  <c r="BK8"/>
  <c r="BJ8"/>
  <c r="BI8"/>
  <c r="BH8"/>
  <c r="BG8"/>
  <c r="BF8"/>
  <c r="BE8"/>
  <c r="BD8"/>
  <c r="BC8"/>
  <c r="BB8"/>
  <c r="BA8"/>
  <c r="AZ8"/>
  <c r="AY8"/>
  <c r="AX8"/>
  <c r="AW8"/>
  <c r="AV8"/>
  <c r="AU8"/>
  <c r="AT8"/>
  <c r="AS8"/>
  <c r="AR8"/>
  <c r="AQ8"/>
  <c r="AP8"/>
  <c r="AO8"/>
  <c r="AN8"/>
  <c r="AM8"/>
  <c r="AL8"/>
  <c r="AK8"/>
  <c r="AJ8"/>
  <c r="AI8"/>
  <c r="AH8"/>
  <c r="AG8"/>
  <c r="AF8"/>
  <c r="AE8"/>
  <c r="AD8"/>
  <c r="AC8"/>
  <c r="AB8"/>
  <c r="AA8"/>
  <c r="Z8"/>
  <c r="Y8"/>
  <c r="X8"/>
  <c r="W8"/>
  <c r="V8"/>
  <c r="U8"/>
  <c r="T8"/>
  <c r="S8"/>
  <c r="R8"/>
  <c r="Q8"/>
  <c r="P8"/>
  <c r="O8"/>
  <c r="N8"/>
  <c r="M8"/>
  <c r="L8"/>
  <c r="K8"/>
  <c r="J8"/>
  <c r="I8"/>
  <c r="H8"/>
  <c r="G8"/>
  <c r="F8"/>
  <c r="E8"/>
  <c r="CZ7"/>
  <c r="CY7"/>
  <c r="CX7"/>
  <c r="CW7"/>
  <c r="CV7"/>
  <c r="CU7"/>
  <c r="CT7"/>
  <c r="CS7"/>
  <c r="CR7"/>
  <c r="CQ7"/>
  <c r="CP7"/>
  <c r="CO7"/>
  <c r="CN7"/>
  <c r="CM7"/>
  <c r="CL7"/>
  <c r="CK7"/>
  <c r="CJ7"/>
  <c r="CI7"/>
  <c r="CH7"/>
  <c r="CG7"/>
  <c r="CF7"/>
  <c r="CE7"/>
  <c r="CD7"/>
  <c r="CC7"/>
  <c r="CB7"/>
  <c r="CA7"/>
  <c r="BZ7"/>
  <c r="BY7"/>
  <c r="BX7"/>
  <c r="BW7"/>
  <c r="BV7"/>
  <c r="BU7"/>
  <c r="BT7"/>
  <c r="BS7"/>
  <c r="BR7"/>
  <c r="BQ7"/>
  <c r="BP7"/>
  <c r="BO7"/>
  <c r="BN7"/>
  <c r="BM7"/>
  <c r="BL7"/>
  <c r="BK7"/>
  <c r="BJ7"/>
  <c r="BI7"/>
  <c r="BH7"/>
  <c r="BG7"/>
  <c r="BF7"/>
  <c r="BE7"/>
  <c r="BD7"/>
  <c r="BC7"/>
  <c r="BB7"/>
  <c r="BA7"/>
  <c r="AZ7"/>
  <c r="AY7"/>
  <c r="AX7"/>
  <c r="AW7"/>
  <c r="AV7"/>
  <c r="AU7"/>
  <c r="AT7"/>
  <c r="AS7"/>
  <c r="AR7"/>
  <c r="AQ7"/>
  <c r="AP7"/>
  <c r="AO7"/>
  <c r="AN7"/>
  <c r="AM7"/>
  <c r="AL7"/>
  <c r="AK7"/>
  <c r="AJ7"/>
  <c r="AI7"/>
  <c r="AH7"/>
  <c r="AG7"/>
  <c r="AF7"/>
  <c r="AE7"/>
  <c r="AD7"/>
  <c r="AC7"/>
  <c r="AB7"/>
  <c r="AA7"/>
  <c r="Z7"/>
  <c r="Y7"/>
  <c r="X7"/>
  <c r="W7"/>
  <c r="V7"/>
  <c r="U7"/>
  <c r="T7"/>
  <c r="S7"/>
  <c r="R7"/>
  <c r="Q7"/>
  <c r="P7"/>
  <c r="O7"/>
  <c r="N7"/>
  <c r="M7"/>
  <c r="L7"/>
  <c r="K7"/>
  <c r="J7"/>
  <c r="I7"/>
  <c r="H7"/>
  <c r="G7"/>
  <c r="F7"/>
  <c r="E7"/>
  <c r="CZ6"/>
  <c r="CY6"/>
  <c r="CX6"/>
  <c r="CW6"/>
  <c r="CV6"/>
  <c r="CU6"/>
  <c r="CT6"/>
  <c r="CS6"/>
  <c r="CR6"/>
  <c r="CQ6"/>
  <c r="CP6"/>
  <c r="CO6"/>
  <c r="CN6"/>
  <c r="CM6"/>
  <c r="CL6"/>
  <c r="CK6"/>
  <c r="CJ6"/>
  <c r="CI6"/>
  <c r="CH6"/>
  <c r="CG6"/>
  <c r="CF6"/>
  <c r="CE6"/>
  <c r="CD6"/>
  <c r="CC6"/>
  <c r="CB6"/>
  <c r="CA6"/>
  <c r="BZ6"/>
  <c r="BY6"/>
  <c r="BX6"/>
  <c r="BW6"/>
  <c r="BV6"/>
  <c r="BU6"/>
  <c r="BT6"/>
  <c r="BS6"/>
  <c r="BR6"/>
  <c r="BQ6"/>
  <c r="BP6"/>
  <c r="BO6"/>
  <c r="BN6"/>
  <c r="BM6"/>
  <c r="BL6"/>
  <c r="BK6"/>
  <c r="BJ6"/>
  <c r="BI6"/>
  <c r="BH6"/>
  <c r="BG6"/>
  <c r="BF6"/>
  <c r="BE6"/>
  <c r="BD6"/>
  <c r="BC6"/>
  <c r="BB6"/>
  <c r="BA6"/>
  <c r="AZ6"/>
  <c r="AY6"/>
  <c r="AX6"/>
  <c r="AW6"/>
  <c r="AV6"/>
  <c r="AU6"/>
  <c r="AT6"/>
  <c r="AS6"/>
  <c r="AR6"/>
  <c r="AQ6"/>
  <c r="AP6"/>
  <c r="AO6"/>
  <c r="AN6"/>
  <c r="AM6"/>
  <c r="AL6"/>
  <c r="AK6"/>
  <c r="AJ6"/>
  <c r="AI6"/>
  <c r="AH6"/>
  <c r="AG6"/>
  <c r="AF6"/>
  <c r="AE6"/>
  <c r="AD6"/>
  <c r="AC6"/>
  <c r="AB6"/>
  <c r="AA6"/>
  <c r="Z6"/>
  <c r="Y6"/>
  <c r="X6"/>
  <c r="W6"/>
  <c r="V6"/>
  <c r="U6"/>
  <c r="T6"/>
  <c r="S6"/>
  <c r="R6"/>
  <c r="Q6"/>
  <c r="P6"/>
  <c r="O6"/>
  <c r="N6"/>
  <c r="M6"/>
  <c r="L6"/>
  <c r="K6"/>
  <c r="J6"/>
  <c r="I6"/>
  <c r="H6"/>
  <c r="G6"/>
  <c r="F6"/>
  <c r="E6"/>
  <c r="CZ5"/>
  <c r="CY5"/>
  <c r="CX5"/>
  <c r="CW5"/>
  <c r="CV5"/>
  <c r="CU5"/>
  <c r="CT5"/>
  <c r="CS5"/>
  <c r="CR5"/>
  <c r="CQ5"/>
  <c r="CP5"/>
  <c r="CO5"/>
  <c r="CN5"/>
  <c r="CM5"/>
  <c r="CL5"/>
  <c r="CK5"/>
  <c r="CJ5"/>
  <c r="CI5"/>
  <c r="CH5"/>
  <c r="CG5"/>
  <c r="CF5"/>
  <c r="CE5"/>
  <c r="CD5"/>
  <c r="CC5"/>
  <c r="CB5"/>
  <c r="CA5"/>
  <c r="BZ5"/>
  <c r="BY5"/>
  <c r="BX5"/>
  <c r="BW5"/>
  <c r="BV5"/>
  <c r="BU5"/>
  <c r="BT5"/>
  <c r="BS5"/>
  <c r="BR5"/>
  <c r="BQ5"/>
  <c r="BP5"/>
  <c r="BO5"/>
  <c r="BN5"/>
  <c r="BM5"/>
  <c r="BL5"/>
  <c r="BK5"/>
  <c r="BJ5"/>
  <c r="BI5"/>
  <c r="BH5"/>
  <c r="BG5"/>
  <c r="BF5"/>
  <c r="BE5"/>
  <c r="BD5"/>
  <c r="BC5"/>
  <c r="BB5"/>
  <c r="BA5"/>
  <c r="AZ5"/>
  <c r="AY5"/>
  <c r="AX5"/>
  <c r="AW5"/>
  <c r="AV5"/>
  <c r="AU5"/>
  <c r="AT5"/>
  <c r="AS5"/>
  <c r="AR5"/>
  <c r="AQ5"/>
  <c r="AP5"/>
  <c r="AO5"/>
  <c r="AN5"/>
  <c r="AM5"/>
  <c r="AL5"/>
  <c r="AK5"/>
  <c r="AJ5"/>
  <c r="AI5"/>
  <c r="AH5"/>
  <c r="AG5"/>
  <c r="AF5"/>
  <c r="AE5"/>
  <c r="AD5"/>
  <c r="AC5"/>
  <c r="AB5"/>
  <c r="AA5"/>
  <c r="Z5"/>
  <c r="Y5"/>
  <c r="X5"/>
  <c r="W5"/>
  <c r="V5"/>
  <c r="U5"/>
  <c r="T5"/>
  <c r="S5"/>
  <c r="R5"/>
  <c r="Q5"/>
  <c r="P5"/>
  <c r="O5"/>
  <c r="N5"/>
  <c r="M5"/>
  <c r="L5"/>
  <c r="K5"/>
  <c r="J5"/>
  <c r="I5"/>
  <c r="H5"/>
  <c r="G5"/>
  <c r="F5"/>
  <c r="E5"/>
  <c r="CZ4"/>
  <c r="CY4"/>
  <c r="CX4"/>
  <c r="CW4"/>
  <c r="CV4"/>
  <c r="CU4"/>
  <c r="CT4"/>
  <c r="CS4"/>
  <c r="CR4"/>
  <c r="CQ4"/>
  <c r="CP4"/>
  <c r="CO4"/>
  <c r="CN4"/>
  <c r="CM4"/>
  <c r="CL4"/>
  <c r="CK4"/>
  <c r="CJ4"/>
  <c r="CI4"/>
  <c r="CH4"/>
  <c r="CG4"/>
  <c r="CF4"/>
  <c r="CE4"/>
  <c r="CD4"/>
  <c r="CC4"/>
  <c r="CB4"/>
  <c r="CA4"/>
  <c r="BZ4"/>
  <c r="BY4"/>
  <c r="BX4"/>
  <c r="BW4"/>
  <c r="BV4"/>
  <c r="BU4"/>
  <c r="BT4"/>
  <c r="BS4"/>
  <c r="BR4"/>
  <c r="BQ4"/>
  <c r="BP4"/>
  <c r="BO4"/>
  <c r="BN4"/>
  <c r="BM4"/>
  <c r="BL4"/>
  <c r="BK4"/>
  <c r="BJ4"/>
  <c r="BI4"/>
  <c r="BH4"/>
  <c r="BG4"/>
  <c r="BF4"/>
  <c r="BE4"/>
  <c r="BD4"/>
  <c r="BC4"/>
  <c r="BB4"/>
  <c r="BA4"/>
  <c r="AZ4"/>
  <c r="AY4"/>
  <c r="AX4"/>
  <c r="AW4"/>
  <c r="AV4"/>
  <c r="AU4"/>
  <c r="AT4"/>
  <c r="AS4"/>
  <c r="AR4"/>
  <c r="AQ4"/>
  <c r="AP4"/>
  <c r="AO4"/>
  <c r="AN4"/>
  <c r="AM4"/>
  <c r="AL4"/>
  <c r="AK4"/>
  <c r="AJ4"/>
  <c r="AI4"/>
  <c r="AH4"/>
  <c r="AG4"/>
  <c r="AF4"/>
  <c r="AE4"/>
  <c r="AD4"/>
  <c r="AC4"/>
  <c r="AB4"/>
  <c r="AA4"/>
  <c r="Z4"/>
  <c r="Y4"/>
  <c r="X4"/>
  <c r="W4"/>
  <c r="V4"/>
  <c r="U4"/>
  <c r="T4"/>
  <c r="S4"/>
  <c r="R4"/>
  <c r="Q4"/>
  <c r="P4"/>
  <c r="O4"/>
  <c r="N4"/>
  <c r="M4"/>
  <c r="L4"/>
  <c r="K4"/>
  <c r="J4"/>
  <c r="I4"/>
  <c r="H4"/>
  <c r="G4"/>
  <c r="F4"/>
  <c r="E4"/>
  <c r="CZ3"/>
  <c r="CY3"/>
  <c r="CX3"/>
  <c r="CW3"/>
  <c r="CV3"/>
  <c r="CU3"/>
  <c r="CT3"/>
  <c r="CS3"/>
  <c r="CR3"/>
  <c r="CQ3"/>
  <c r="CP3"/>
  <c r="CO3"/>
  <c r="CN3"/>
  <c r="CM3"/>
  <c r="CL3"/>
  <c r="CK3"/>
  <c r="CJ3"/>
  <c r="CI3"/>
  <c r="CH3"/>
  <c r="CG3"/>
  <c r="CF3"/>
  <c r="CE3"/>
  <c r="CD3"/>
  <c r="CC3"/>
  <c r="CB3"/>
  <c r="CA3"/>
  <c r="BZ3"/>
  <c r="BY3"/>
  <c r="BX3"/>
  <c r="BW3"/>
  <c r="BV3"/>
  <c r="BU3"/>
  <c r="BT3"/>
  <c r="BS3"/>
  <c r="BR3"/>
  <c r="BQ3"/>
  <c r="BP3"/>
  <c r="BO3"/>
  <c r="BN3"/>
  <c r="BM3"/>
  <c r="BL3"/>
  <c r="BK3"/>
  <c r="BJ3"/>
  <c r="BI3"/>
  <c r="BH3"/>
  <c r="BG3"/>
  <c r="BF3"/>
  <c r="BE3"/>
  <c r="BD3"/>
  <c r="BC3"/>
  <c r="BB3"/>
  <c r="BA3"/>
  <c r="AZ3"/>
  <c r="AY3"/>
  <c r="AX3"/>
  <c r="AW3"/>
  <c r="AV3"/>
  <c r="AU3"/>
  <c r="AT3"/>
  <c r="AS3"/>
  <c r="AR3"/>
  <c r="AQ3"/>
  <c r="AP3"/>
  <c r="AO3"/>
  <c r="AN3"/>
  <c r="AM3"/>
  <c r="AL3"/>
  <c r="AK3"/>
  <c r="AJ3"/>
  <c r="AI3"/>
  <c r="AH3"/>
  <c r="AG3"/>
  <c r="AF3"/>
  <c r="AE3"/>
  <c r="AD3"/>
  <c r="AC3"/>
  <c r="AB3"/>
  <c r="AA3"/>
  <c r="Z3"/>
  <c r="Y3"/>
  <c r="X3"/>
  <c r="W3"/>
  <c r="V3"/>
  <c r="U3"/>
  <c r="T3"/>
  <c r="S3"/>
  <c r="R3"/>
  <c r="Q3"/>
  <c r="P3"/>
  <c r="O3"/>
  <c r="N3"/>
  <c r="M3"/>
  <c r="L3"/>
  <c r="K3"/>
  <c r="J3"/>
  <c r="I3"/>
  <c r="H3"/>
  <c r="G3"/>
  <c r="F3"/>
  <c r="E3"/>
  <c r="BN12"/>
  <c r="BJ12"/>
  <c r="AT12"/>
  <c r="AH12"/>
  <c r="R12"/>
  <c r="N12"/>
  <c r="E9"/>
  <c r="CL12"/>
  <c r="CZ13"/>
  <c r="CY13"/>
  <c r="CX13"/>
  <c r="CW13"/>
  <c r="CV13"/>
  <c r="CU13"/>
  <c r="CT13"/>
  <c r="CS13"/>
  <c r="CR13"/>
  <c r="CQ13"/>
  <c r="CP13"/>
  <c r="CO13"/>
  <c r="CN13"/>
  <c r="CM13"/>
  <c r="CL13"/>
  <c r="CK13"/>
  <c r="CJ13"/>
  <c r="CI13"/>
  <c r="CH13"/>
  <c r="CG13"/>
  <c r="CF13"/>
  <c r="CE13"/>
  <c r="CD13"/>
  <c r="CC13"/>
  <c r="CB13"/>
  <c r="CA13"/>
  <c r="BZ13"/>
  <c r="BY13"/>
  <c r="BX13"/>
  <c r="BW13"/>
  <c r="BV13"/>
  <c r="BU13"/>
  <c r="BT13"/>
  <c r="BS13"/>
  <c r="BR13"/>
  <c r="BQ13"/>
  <c r="BP13"/>
  <c r="BO13"/>
  <c r="BN13"/>
  <c r="BM13"/>
  <c r="BL13"/>
  <c r="BK13"/>
  <c r="BJ13"/>
  <c r="BI13"/>
  <c r="BH13"/>
  <c r="BG13"/>
  <c r="BF13"/>
  <c r="BE13"/>
  <c r="BD13"/>
  <c r="BC13"/>
  <c r="BB13"/>
  <c r="BA13"/>
  <c r="AZ13"/>
  <c r="AY13"/>
  <c r="AX13"/>
  <c r="AW13"/>
  <c r="AV13"/>
  <c r="AU13"/>
  <c r="AT13"/>
  <c r="AS13"/>
  <c r="AR13"/>
  <c r="AQ13"/>
  <c r="AP13"/>
  <c r="AO13"/>
  <c r="AN13"/>
  <c r="AM13"/>
  <c r="AL13"/>
  <c r="AK13"/>
  <c r="AJ13"/>
  <c r="AI13"/>
  <c r="AH13"/>
  <c r="AG13"/>
  <c r="AF13"/>
  <c r="AE13"/>
  <c r="AD13"/>
  <c r="AC13"/>
  <c r="AB13"/>
  <c r="AA13"/>
  <c r="Z13"/>
  <c r="Y13"/>
  <c r="X13"/>
  <c r="W13"/>
  <c r="V13"/>
  <c r="U13"/>
  <c r="T13"/>
  <c r="S13"/>
  <c r="R13"/>
  <c r="Q13"/>
  <c r="P13"/>
  <c r="O13"/>
  <c r="N13"/>
  <c r="M13"/>
  <c r="L13"/>
  <c r="K13"/>
  <c r="J13"/>
  <c r="I13"/>
  <c r="H13"/>
  <c r="F13"/>
  <c r="E13"/>
  <c r="CX12"/>
  <c r="CH12"/>
  <c r="CG12"/>
  <c r="BR12"/>
  <c r="BI12"/>
  <c r="AP12"/>
  <c r="AL12"/>
  <c r="Y12"/>
  <c r="M12"/>
  <c r="J12"/>
  <c r="BJ12" i="4"/>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CF58" i="7" l="1"/>
  <c r="CG58"/>
  <c r="CB58"/>
  <c r="CE58"/>
  <c r="BW58"/>
  <c r="CH58"/>
  <c r="BZ58"/>
  <c r="CC58"/>
  <c r="BX58"/>
  <c r="CA58"/>
  <c r="CD58"/>
  <c r="BY58"/>
  <c r="H18"/>
  <c r="H14"/>
  <c r="H21"/>
  <c r="H17"/>
  <c r="H19"/>
  <c r="H16"/>
  <c r="H20"/>
  <c r="H15"/>
  <c r="F20" i="5"/>
  <c r="E19"/>
  <c r="E21"/>
  <c r="E23"/>
  <c r="F22"/>
  <c r="E20"/>
  <c r="E22"/>
  <c r="F19"/>
  <c r="F21"/>
  <c r="F23"/>
  <c r="E12"/>
  <c r="X12"/>
  <c r="BT12"/>
  <c r="CJ12"/>
  <c r="O12"/>
  <c r="W12"/>
  <c r="AM12"/>
  <c r="BG12"/>
  <c r="BK12"/>
  <c r="CA12"/>
  <c r="CI12"/>
  <c r="H12"/>
  <c r="BD12"/>
  <c r="K12"/>
  <c r="AI12"/>
  <c r="AY12"/>
  <c r="CN58" i="7" l="1"/>
  <c r="CI58"/>
  <c r="CT58"/>
  <c r="CO58"/>
  <c r="CL58"/>
  <c r="CM58"/>
  <c r="CJ58"/>
  <c r="CP58"/>
  <c r="CS58"/>
  <c r="CK58"/>
  <c r="CQ58"/>
  <c r="CR58"/>
  <c r="CX12" i="3"/>
  <c r="CW12"/>
  <c r="CV12"/>
  <c r="CU12"/>
  <c r="CT12"/>
  <c r="CS12"/>
  <c r="CR12"/>
  <c r="CQ12"/>
  <c r="CP12"/>
  <c r="CO12"/>
  <c r="CN12"/>
  <c r="CM12"/>
  <c r="CL12"/>
  <c r="CK12"/>
  <c r="CJ12"/>
  <c r="CI12"/>
  <c r="CH12"/>
  <c r="CG12"/>
  <c r="CF12"/>
  <c r="CE12"/>
  <c r="CD12"/>
  <c r="CC12"/>
  <c r="CB12"/>
  <c r="CA12"/>
  <c r="BZ12"/>
  <c r="BY12"/>
  <c r="BX12"/>
  <c r="BW12"/>
  <c r="BV12"/>
  <c r="BU12"/>
  <c r="BT12"/>
  <c r="BS12"/>
  <c r="BR12"/>
  <c r="BQ12"/>
  <c r="BP12"/>
  <c r="BO12"/>
  <c r="BN12"/>
  <c r="BM12"/>
  <c r="BL12"/>
  <c r="BK12"/>
  <c r="BJ1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BJ12" i="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BK12" l="1"/>
  <c r="BL12"/>
  <c r="CZ12" i="3"/>
  <c r="DA12"/>
  <c r="CY12"/>
  <c r="DB12"/>
  <c r="DC12"/>
  <c r="DD12"/>
  <c r="DE12"/>
  <c r="DF12"/>
  <c r="BM12" i="2"/>
  <c r="BN12"/>
  <c r="BO12"/>
</calcChain>
</file>

<file path=xl/comments1.xml><?xml version="1.0" encoding="utf-8"?>
<comments xmlns="http://schemas.openxmlformats.org/spreadsheetml/2006/main">
  <authors>
    <author>install</author>
  </authors>
  <commentList>
    <comment ref="B21" authorId="0">
      <text>
        <r>
          <rPr>
            <sz val="10"/>
            <color indexed="81"/>
            <rFont val="Tahoma"/>
            <family val="2"/>
          </rPr>
          <t>Some months from 2011-12 may be used to ensure a full 12 months' worth of data is included.</t>
        </r>
      </text>
    </comment>
  </commentList>
</comments>
</file>

<file path=xl/sharedStrings.xml><?xml version="1.0" encoding="utf-8"?>
<sst xmlns="http://schemas.openxmlformats.org/spreadsheetml/2006/main" count="303" uniqueCount="141">
  <si>
    <t>Fully-reconciled 2009-10 data for close out</t>
  </si>
  <si>
    <t>All DNOs</t>
  </si>
  <si>
    <t>Restatement application</t>
  </si>
  <si>
    <t>Un-restated</t>
  </si>
  <si>
    <t>Approach C</t>
  </si>
  <si>
    <t>Reconciliation run</t>
  </si>
  <si>
    <t>Units entering (GWh)</t>
  </si>
  <si>
    <t>Units exiting (GWh)</t>
  </si>
  <si>
    <t>Annual losses on fully-reconciled basis (%)</t>
  </si>
  <si>
    <t>2005-06</t>
  </si>
  <si>
    <t>2006-07</t>
  </si>
  <si>
    <t>2007-08</t>
  </si>
  <si>
    <t>2008-09</t>
  </si>
  <si>
    <t>2009-10</t>
  </si>
  <si>
    <t>All DNOs should fill in the clear cells</t>
  </si>
  <si>
    <t>DNOs applying for restatement should also complete the yellow cells</t>
  </si>
  <si>
    <t>Monthly Units (NHH)</t>
  </si>
  <si>
    <t>SF</t>
  </si>
  <si>
    <t>R1</t>
  </si>
  <si>
    <t>R2</t>
  </si>
  <si>
    <t>R3</t>
  </si>
  <si>
    <t>RF</t>
  </si>
  <si>
    <t>DF</t>
  </si>
  <si>
    <t>Latest</t>
  </si>
  <si>
    <t>Monthly Total Sales</t>
  </si>
  <si>
    <t>Monthly Sales (HH)</t>
  </si>
  <si>
    <t>All DNOs should fill in the clear cells (for 2009-10)</t>
  </si>
  <si>
    <t>DNOs applying for restatement should fill in the yellow cells</t>
  </si>
  <si>
    <t>2013 Part</t>
  </si>
  <si>
    <t>DNO Explanation</t>
  </si>
  <si>
    <t>Start Col</t>
  </si>
  <si>
    <t>#Cols</t>
  </si>
  <si>
    <t>Units Enter</t>
  </si>
  <si>
    <t>Units Exit</t>
  </si>
  <si>
    <t>DNOs applying for restatement should also fill in the yellow cells</t>
  </si>
  <si>
    <t>The Statistical analysis sheet may be edited for analysis</t>
  </si>
  <si>
    <t>INPUT DATA after adjustments for abnormal SF</t>
  </si>
  <si>
    <t>SF to RF or DF</t>
  </si>
  <si>
    <t>Apr</t>
  </si>
  <si>
    <t>May</t>
  </si>
  <si>
    <t>Jun</t>
  </si>
  <si>
    <t>Jul</t>
  </si>
  <si>
    <t>Aug</t>
  </si>
  <si>
    <t>Sep</t>
  </si>
  <si>
    <t>Oct</t>
  </si>
  <si>
    <t>Nov</t>
  </si>
  <si>
    <t>Dec</t>
  </si>
  <si>
    <t>Jan</t>
  </si>
  <si>
    <t>Feb</t>
  </si>
  <si>
    <t>Mar</t>
  </si>
  <si>
    <t>Total</t>
  </si>
  <si>
    <t>2010-11</t>
  </si>
  <si>
    <t>2011-12</t>
  </si>
  <si>
    <t>2012-13</t>
  </si>
  <si>
    <t>Annual average</t>
  </si>
  <si>
    <t xml:space="preserve"> standard deviation</t>
  </si>
  <si>
    <t>Sample size</t>
  </si>
  <si>
    <t>Scaling factor to calculate 95% confidence interval</t>
  </si>
  <si>
    <t xml:space="preserve"> Fixed Lower bound</t>
  </si>
  <si>
    <t>Fixed Upper bound</t>
  </si>
  <si>
    <t>Hypothesis test results</t>
  </si>
  <si>
    <t xml:space="preserve">Is 2009-10 abnormal? </t>
  </si>
  <si>
    <t xml:space="preserve">Is 2010-11 abnormal? </t>
  </si>
  <si>
    <t xml:space="preserve">Is 2011-12 abnormal? </t>
  </si>
  <si>
    <t xml:space="preserve">Is 2012-13 abnormal? </t>
  </si>
  <si>
    <t>Control group (first 4 years)</t>
  </si>
  <si>
    <t>CUSUM</t>
  </si>
  <si>
    <t>Normalised SF (calculated using SP methodology)</t>
  </si>
  <si>
    <t>SF Normalisation Mapping (SF adjustments to be made on data to be used for the statistical test)</t>
  </si>
  <si>
    <t>DUMMY DATA (DNO to input its own data)</t>
  </si>
  <si>
    <t>Reported data</t>
  </si>
  <si>
    <t>Reconciliation Movements</t>
  </si>
  <si>
    <t>R1-SF*</t>
  </si>
  <si>
    <t>R2-R1</t>
  </si>
  <si>
    <t>R3-R2</t>
  </si>
  <si>
    <t>RF-R3</t>
  </si>
  <si>
    <t>DR-RF</t>
  </si>
  <si>
    <t>OV (observed variations)</t>
  </si>
  <si>
    <t>Total Movement SF*-RF/DF (GWh)</t>
  </si>
  <si>
    <t xml:space="preserve">Normalised SF </t>
  </si>
  <si>
    <t>Subtract the normalised SF from the initial SF</t>
  </si>
  <si>
    <t xml:space="preserve">SF* - Normalised SF </t>
  </si>
  <si>
    <t>This corresponds to the number of days in the month</t>
  </si>
  <si>
    <t>DAYS</t>
  </si>
  <si>
    <t>This apportions the difference in initial SF and normalised SF between different months in a year depending upon the number of days in that month</t>
  </si>
  <si>
    <t>Month</t>
  </si>
  <si>
    <t>These rows  map the difference across different reconciliation rounds according to the percentage breakdown given in column B</t>
  </si>
  <si>
    <t>R1 SF</t>
  </si>
  <si>
    <t>R2 SF</t>
  </si>
  <si>
    <t>R3 SF</t>
  </si>
  <si>
    <t>RF SF</t>
  </si>
  <si>
    <t>This maps the difference between adjusted SF and initial SF to reported data</t>
  </si>
  <si>
    <t>Total difference (mapping to reported data)</t>
  </si>
  <si>
    <t>Normalised SF2 (mapping to reported data)</t>
  </si>
  <si>
    <t>This estimates the new total reconciliations for each month corresponding to reporting date data to be used for abnormality testing</t>
  </si>
  <si>
    <t>DF-Normalised SF2 (mapping to reported data)</t>
  </si>
  <si>
    <t>Fully-reconciled data in response to July 2013 data request</t>
  </si>
  <si>
    <t>Fully-reconciled data used in November 2013 consultation</t>
  </si>
  <si>
    <t>This sheet identifies the deltas between the original and revised submission of fully-reconciled data</t>
  </si>
  <si>
    <t>DNOs should provide an explanation for the deltas</t>
  </si>
  <si>
    <t>Approach C data for restatement in response to July 2013 data request</t>
  </si>
  <si>
    <t>Units entering</t>
  </si>
  <si>
    <t>Units distributed</t>
  </si>
  <si>
    <t>EHV</t>
  </si>
  <si>
    <t>HV</t>
  </si>
  <si>
    <t>LV1</t>
  </si>
  <si>
    <t>LV2</t>
  </si>
  <si>
    <t>LV3</t>
  </si>
  <si>
    <t>Approach C data for restatement used in November 2013 consultation</t>
  </si>
  <si>
    <t>This sheet identifies the deltas between the original and revised submission of data for Approach C restatement</t>
  </si>
  <si>
    <t>Deltas (Positive change increases losses)</t>
  </si>
  <si>
    <t>Units Entering</t>
  </si>
  <si>
    <t>Units Exiting</t>
  </si>
  <si>
    <t>Original revenue return</t>
  </si>
  <si>
    <t>Units distributed (un-restated)</t>
  </si>
  <si>
    <t>All DNOs should fill in the clear cells.</t>
  </si>
  <si>
    <t>The explanation for such changes should be provided in the table below.</t>
  </si>
  <si>
    <t>DNOs applying for restatement of 2009-10 annual incentive data should fill in the yellow cells.</t>
  </si>
  <si>
    <t>All DNOs should fill in the relevant cells in the close out, fully-reconciled and annual incentive sheets</t>
  </si>
  <si>
    <r>
      <t xml:space="preserve">This spreadsheet has been published alongside the Ofgem document: </t>
    </r>
    <r>
      <rPr>
        <i/>
        <sz val="10"/>
        <color theme="1"/>
        <rFont val="Verdana"/>
        <family val="2"/>
      </rPr>
      <t>Decision on the process to follow for closing out the losses incentive mechanism for the fourth distribution price control (DPCR4)</t>
    </r>
    <r>
      <rPr>
        <sz val="10"/>
        <color theme="1"/>
        <rFont val="Verdana"/>
        <family val="2"/>
      </rPr>
      <t xml:space="preserve"> (July 2013)</t>
    </r>
  </si>
  <si>
    <t>SF* (Initial SF unadjusted)</t>
  </si>
  <si>
    <t>Monthly Purchases</t>
  </si>
  <si>
    <t>Commentary By Year</t>
  </si>
  <si>
    <t>Date stamp</t>
  </si>
  <si>
    <t>DNOs applying for restatement should fill in the yellow cells on the Approach C and statistical analysis sheets</t>
  </si>
  <si>
    <t xml:space="preserve">Test of whether the observed 2009-10 mean lies within the interval estimate of the control group mean </t>
  </si>
  <si>
    <t>CUSUM: can be used by DNOs as additional evidence to support abnormality if they do not identify abnormality in the statistical test above</t>
  </si>
  <si>
    <t>This corresponds to the adjusted SF after application of the SP methodology</t>
  </si>
  <si>
    <t>This is now the normalised SF for reporting date data for all years after April 2008 and simply the initial SF for years before April 2008. This is referred to as Normalised SF2</t>
  </si>
  <si>
    <t/>
  </si>
  <si>
    <t>Data for annual incentive</t>
  </si>
  <si>
    <t>Revised revenue return
(addressing data issues)</t>
  </si>
  <si>
    <t>DNOs should fill in the revised data columns where their annual incentive data has changed following the data audit.</t>
  </si>
  <si>
    <t>05/06</t>
  </si>
  <si>
    <t>06/07</t>
  </si>
  <si>
    <t>07/08</t>
  </si>
  <si>
    <t>08/09</t>
  </si>
  <si>
    <t>09/10</t>
  </si>
  <si>
    <t>10/11</t>
  </si>
  <si>
    <t>11/12</t>
  </si>
  <si>
    <t>12/13</t>
  </si>
</sst>
</file>

<file path=xl/styles.xml><?xml version="1.0" encoding="utf-8"?>
<styleSheet xmlns="http://schemas.openxmlformats.org/spreadsheetml/2006/main">
  <numFmts count="4">
    <numFmt numFmtId="41" formatCode="_-* #,##0_-;\-* #,##0_-;_-* &quot;-&quot;_-;_-@_-"/>
    <numFmt numFmtId="43" formatCode="_-* #,##0.00_-;\-* #,##0.00_-;_-* &quot;-&quot;??_-;_-@_-"/>
    <numFmt numFmtId="164" formatCode="0.000"/>
    <numFmt numFmtId="165" formatCode="0.0"/>
  </numFmts>
  <fonts count="16">
    <font>
      <sz val="10"/>
      <color theme="1"/>
      <name val="Verdana"/>
      <family val="2"/>
    </font>
    <font>
      <b/>
      <sz val="10"/>
      <color theme="1"/>
      <name val="Verdana"/>
      <family val="2"/>
    </font>
    <font>
      <i/>
      <sz val="10"/>
      <color theme="1"/>
      <name val="Verdana"/>
      <family val="2"/>
    </font>
    <font>
      <b/>
      <sz val="10"/>
      <name val="Arial"/>
      <family val="2"/>
    </font>
    <font>
      <sz val="10"/>
      <name val="Verdana"/>
      <family val="2"/>
    </font>
    <font>
      <sz val="10"/>
      <name val="Arial"/>
      <family val="2"/>
    </font>
    <font>
      <sz val="10"/>
      <color indexed="8"/>
      <name val="Arial"/>
      <family val="2"/>
    </font>
    <font>
      <sz val="11"/>
      <color theme="1"/>
      <name val="Calibri"/>
      <family val="2"/>
      <scheme val="minor"/>
    </font>
    <font>
      <b/>
      <sz val="10"/>
      <name val="Verdana"/>
      <family val="2"/>
    </font>
    <font>
      <sz val="10"/>
      <color theme="1"/>
      <name val="Verdana"/>
      <family val="2"/>
    </font>
    <font>
      <sz val="10"/>
      <color indexed="81"/>
      <name val="Tahoma"/>
      <family val="2"/>
    </font>
    <font>
      <b/>
      <sz val="10"/>
      <color theme="1"/>
      <name val="Arial"/>
      <family val="2"/>
    </font>
    <font>
      <sz val="10"/>
      <color theme="1"/>
      <name val="Arial"/>
      <family val="2"/>
    </font>
    <font>
      <sz val="11"/>
      <color theme="1"/>
      <name val="Arial"/>
      <family val="2"/>
    </font>
    <font>
      <i/>
      <sz val="8"/>
      <color rgb="FFFF0000"/>
      <name val="Verdana"/>
      <family val="2"/>
    </font>
    <font>
      <i/>
      <sz val="10"/>
      <name val="Verdana"/>
      <family val="2"/>
    </font>
  </fonts>
  <fills count="20">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indexed="13"/>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theme="9" tint="0.79998168889431442"/>
        <bgColor indexed="64"/>
      </patternFill>
    </fill>
    <fill>
      <patternFill patternType="solid">
        <fgColor indexed="44"/>
        <bgColor indexed="64"/>
      </patternFill>
    </fill>
    <fill>
      <patternFill patternType="solid">
        <fgColor rgb="FFFFFF99"/>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43" fontId="6" fillId="0" borderId="0" applyFont="0" applyFill="0" applyBorder="0" applyAlignment="0" applyProtection="0"/>
    <xf numFmtId="0" fontId="5" fillId="0" borderId="0"/>
    <xf numFmtId="0" fontId="7" fillId="0" borderId="0"/>
    <xf numFmtId="9" fontId="5" fillId="0" borderId="0" applyFont="0" applyFill="0" applyBorder="0" applyAlignment="0" applyProtection="0"/>
    <xf numFmtId="9" fontId="7" fillId="0" borderId="0" applyFont="0" applyFill="0" applyBorder="0" applyAlignment="0" applyProtection="0"/>
  </cellStyleXfs>
  <cellXfs count="172">
    <xf numFmtId="0" fontId="0" fillId="0" borderId="0" xfId="0"/>
    <xf numFmtId="0" fontId="1" fillId="0" borderId="0" xfId="0" applyFont="1"/>
    <xf numFmtId="0" fontId="0" fillId="2" borderId="1" xfId="0" applyFill="1" applyBorder="1"/>
    <xf numFmtId="0" fontId="1" fillId="2" borderId="2" xfId="0" applyFont="1" applyFill="1" applyBorder="1" applyAlignment="1">
      <alignment horizontal="center"/>
    </xf>
    <xf numFmtId="0" fontId="1" fillId="2" borderId="3" xfId="0" applyFont="1" applyFill="1" applyBorder="1" applyAlignment="1">
      <alignment horizontal="center" wrapText="1"/>
    </xf>
    <xf numFmtId="0" fontId="0" fillId="2" borderId="4" xfId="0" applyFill="1" applyBorder="1"/>
    <xf numFmtId="0" fontId="0" fillId="2" borderId="2" xfId="0" applyFill="1" applyBorder="1" applyAlignment="1">
      <alignment horizontal="center" wrapText="1"/>
    </xf>
    <xf numFmtId="0" fontId="0" fillId="2" borderId="3" xfId="0" applyFill="1" applyBorder="1" applyAlignment="1">
      <alignment horizontal="center"/>
    </xf>
    <xf numFmtId="0" fontId="0" fillId="2" borderId="3" xfId="0" applyFill="1" applyBorder="1" applyAlignment="1">
      <alignment horizontal="right"/>
    </xf>
    <xf numFmtId="0" fontId="0" fillId="2" borderId="3" xfId="0" applyFill="1" applyBorder="1"/>
    <xf numFmtId="0" fontId="0" fillId="2" borderId="3" xfId="0" applyFill="1" applyBorder="1" applyAlignment="1">
      <alignment wrapText="1"/>
    </xf>
    <xf numFmtId="0" fontId="2" fillId="0" borderId="0" xfId="0" applyFont="1"/>
    <xf numFmtId="0" fontId="3" fillId="2" borderId="5" xfId="0" applyFont="1" applyFill="1" applyBorder="1"/>
    <xf numFmtId="17" fontId="3" fillId="2" borderId="6" xfId="0" applyNumberFormat="1" applyFont="1" applyFill="1" applyBorder="1"/>
    <xf numFmtId="17" fontId="3" fillId="2" borderId="7" xfId="0" applyNumberFormat="1" applyFont="1" applyFill="1" applyBorder="1"/>
    <xf numFmtId="0" fontId="4" fillId="2" borderId="3" xfId="0" applyFont="1" applyFill="1" applyBorder="1"/>
    <xf numFmtId="0" fontId="4" fillId="2" borderId="8" xfId="0" applyFont="1" applyFill="1" applyBorder="1"/>
    <xf numFmtId="164" fontId="4" fillId="2" borderId="0" xfId="0" applyNumberFormat="1" applyFont="1" applyFill="1" applyBorder="1"/>
    <xf numFmtId="164" fontId="4" fillId="2" borderId="9" xfId="0" applyNumberFormat="1" applyFont="1" applyFill="1" applyBorder="1"/>
    <xf numFmtId="17" fontId="3" fillId="2" borderId="0" xfId="0" applyNumberFormat="1" applyFont="1" applyFill="1" applyBorder="1"/>
    <xf numFmtId="17" fontId="3" fillId="2" borderId="9" xfId="0" applyNumberFormat="1" applyFont="1" applyFill="1" applyBorder="1"/>
    <xf numFmtId="0" fontId="3" fillId="2" borderId="3" xfId="0" applyFont="1" applyFill="1" applyBorder="1"/>
    <xf numFmtId="1" fontId="5" fillId="5" borderId="3" xfId="0" applyNumberFormat="1" applyFont="1" applyFill="1" applyBorder="1"/>
    <xf numFmtId="0" fontId="0" fillId="0" borderId="0" xfId="0" applyFill="1"/>
    <xf numFmtId="0" fontId="0" fillId="0" borderId="0" xfId="0" applyFill="1" applyBorder="1"/>
    <xf numFmtId="0" fontId="4" fillId="0" borderId="0" xfId="0" applyFont="1"/>
    <xf numFmtId="1" fontId="5" fillId="6" borderId="3" xfId="0" quotePrefix="1" applyNumberFormat="1" applyFont="1" applyFill="1" applyBorder="1"/>
    <xf numFmtId="1" fontId="5" fillId="0" borderId="0" xfId="0" quotePrefix="1" applyNumberFormat="1" applyFont="1" applyFill="1" applyBorder="1"/>
    <xf numFmtId="0" fontId="4" fillId="0" borderId="3" xfId="0" applyFont="1" applyBorder="1"/>
    <xf numFmtId="0" fontId="8" fillId="0" borderId="3" xfId="0" applyFont="1" applyBorder="1" applyAlignment="1">
      <alignment horizontal="center" vertical="center" wrapText="1"/>
    </xf>
    <xf numFmtId="0" fontId="1" fillId="2" borderId="0" xfId="0" applyFont="1" applyFill="1" applyAlignment="1">
      <alignment wrapText="1"/>
    </xf>
    <xf numFmtId="0" fontId="0" fillId="0" borderId="3" xfId="0" applyFont="1" applyBorder="1"/>
    <xf numFmtId="17" fontId="0" fillId="0" borderId="3" xfId="0" applyNumberFormat="1" applyFont="1" applyBorder="1"/>
    <xf numFmtId="17" fontId="0" fillId="0" borderId="10" xfId="0" applyNumberFormat="1" applyFont="1" applyFill="1" applyBorder="1" applyAlignment="1">
      <alignment wrapText="1"/>
    </xf>
    <xf numFmtId="17" fontId="0" fillId="0" borderId="0" xfId="0" applyNumberFormat="1" applyFont="1" applyFill="1" applyBorder="1"/>
    <xf numFmtId="0" fontId="0" fillId="0" borderId="0" xfId="0" applyFont="1"/>
    <xf numFmtId="16" fontId="1" fillId="0" borderId="0" xfId="0" applyNumberFormat="1" applyFont="1"/>
    <xf numFmtId="3" fontId="0" fillId="3" borderId="3" xfId="0" applyNumberFormat="1" applyFont="1" applyFill="1" applyBorder="1"/>
    <xf numFmtId="1" fontId="4" fillId="5" borderId="3" xfId="0" applyNumberFormat="1" applyFont="1" applyFill="1" applyBorder="1"/>
    <xf numFmtId="3" fontId="0" fillId="0" borderId="0" xfId="0" applyNumberFormat="1" applyFont="1" applyFill="1" applyBorder="1"/>
    <xf numFmtId="3" fontId="0" fillId="0" borderId="0" xfId="0" applyNumberFormat="1" applyFont="1"/>
    <xf numFmtId="0" fontId="0" fillId="0" borderId="0" xfId="0" applyNumberFormat="1" applyFont="1" applyFill="1" applyBorder="1" applyAlignment="1"/>
    <xf numFmtId="0" fontId="0" fillId="0" borderId="0" xfId="0" applyFont="1" applyFill="1" applyBorder="1" applyAlignment="1"/>
    <xf numFmtId="0" fontId="0" fillId="0" borderId="0" xfId="0" applyFont="1" applyBorder="1"/>
    <xf numFmtId="0" fontId="0" fillId="0" borderId="5" xfId="0" applyFont="1" applyBorder="1"/>
    <xf numFmtId="0" fontId="1" fillId="0" borderId="6" xfId="0" applyFont="1" applyBorder="1" applyAlignment="1">
      <alignment wrapText="1"/>
    </xf>
    <xf numFmtId="0" fontId="1" fillId="0" borderId="6" xfId="0" applyFont="1" applyFill="1" applyBorder="1" applyAlignment="1">
      <alignment horizontal="center" wrapText="1"/>
    </xf>
    <xf numFmtId="0" fontId="1" fillId="0" borderId="7" xfId="0" applyFont="1" applyBorder="1" applyAlignment="1">
      <alignment wrapText="1"/>
    </xf>
    <xf numFmtId="0" fontId="0" fillId="0" borderId="0" xfId="0" applyFont="1" applyAlignment="1">
      <alignment wrapText="1"/>
    </xf>
    <xf numFmtId="0" fontId="0" fillId="0" borderId="8" xfId="0" applyFont="1" applyBorder="1"/>
    <xf numFmtId="3" fontId="0" fillId="0" borderId="0" xfId="0" applyNumberFormat="1" applyFont="1" applyBorder="1"/>
    <xf numFmtId="3" fontId="0" fillId="7" borderId="0" xfId="0" applyNumberFormat="1" applyFont="1" applyFill="1" applyBorder="1"/>
    <xf numFmtId="3" fontId="0" fillId="0" borderId="9" xfId="0" applyNumberFormat="1" applyFont="1" applyBorder="1"/>
    <xf numFmtId="0" fontId="8" fillId="0" borderId="8" xfId="0" applyFont="1" applyFill="1" applyBorder="1" applyAlignment="1"/>
    <xf numFmtId="0" fontId="8" fillId="0" borderId="0" xfId="0" applyFont="1" applyFill="1" applyBorder="1"/>
    <xf numFmtId="0" fontId="4" fillId="0" borderId="0" xfId="0" applyFont="1" applyFill="1" applyBorder="1"/>
    <xf numFmtId="0" fontId="0" fillId="0" borderId="9" xfId="0" applyFont="1" applyBorder="1"/>
    <xf numFmtId="0" fontId="0" fillId="0" borderId="0" xfId="0" applyFont="1" applyFill="1" applyBorder="1"/>
    <xf numFmtId="0" fontId="8" fillId="0" borderId="11" xfId="0" applyFont="1" applyFill="1" applyBorder="1" applyAlignment="1"/>
    <xf numFmtId="0" fontId="8" fillId="0" borderId="12" xfId="0" applyFont="1" applyFill="1" applyBorder="1"/>
    <xf numFmtId="0" fontId="0" fillId="0" borderId="12" xfId="0" applyFont="1" applyBorder="1"/>
    <xf numFmtId="0" fontId="4" fillId="0" borderId="12" xfId="0" applyFont="1" applyFill="1" applyBorder="1"/>
    <xf numFmtId="0" fontId="0" fillId="0" borderId="13" xfId="0" applyFont="1" applyBorder="1"/>
    <xf numFmtId="3" fontId="4" fillId="0" borderId="0" xfId="0" applyNumberFormat="1" applyFont="1" applyFill="1" applyBorder="1"/>
    <xf numFmtId="3" fontId="0" fillId="0" borderId="0" xfId="0" applyNumberFormat="1" applyFont="1" applyFill="1" applyBorder="1" applyAlignment="1"/>
    <xf numFmtId="0" fontId="0" fillId="0" borderId="0" xfId="0" applyFont="1" applyFill="1"/>
    <xf numFmtId="0" fontId="0" fillId="0" borderId="11" xfId="0" applyFont="1" applyBorder="1"/>
    <xf numFmtId="0" fontId="2" fillId="0" borderId="0" xfId="0" applyFont="1" applyFill="1" applyBorder="1" applyAlignment="1">
      <alignment horizontal="center"/>
    </xf>
    <xf numFmtId="0" fontId="1" fillId="0" borderId="0" xfId="0" applyFont="1" applyFill="1" applyAlignment="1">
      <alignment wrapText="1"/>
    </xf>
    <xf numFmtId="17" fontId="1" fillId="0" borderId="0" xfId="0" applyNumberFormat="1" applyFont="1" applyFill="1" applyBorder="1"/>
    <xf numFmtId="3" fontId="0" fillId="0" borderId="0" xfId="0" applyNumberFormat="1" applyFont="1" applyFill="1"/>
    <xf numFmtId="17" fontId="8" fillId="0" borderId="3" xfId="0" applyNumberFormat="1" applyFont="1" applyFill="1" applyBorder="1"/>
    <xf numFmtId="0" fontId="0" fillId="8" borderId="0" xfId="0" applyFill="1"/>
    <xf numFmtId="0" fontId="1" fillId="8" borderId="0" xfId="0" applyFont="1" applyFill="1"/>
    <xf numFmtId="0" fontId="0" fillId="8" borderId="0" xfId="0" applyFont="1" applyFill="1" applyBorder="1"/>
    <xf numFmtId="0" fontId="0" fillId="8" borderId="0" xfId="0" applyNumberFormat="1" applyFont="1" applyFill="1" applyBorder="1" applyAlignment="1"/>
    <xf numFmtId="0" fontId="0" fillId="8" borderId="0" xfId="0" applyFont="1" applyFill="1" applyBorder="1" applyAlignment="1"/>
    <xf numFmtId="0" fontId="0" fillId="8" borderId="0" xfId="0" applyFont="1" applyFill="1"/>
    <xf numFmtId="0" fontId="1" fillId="0" borderId="0" xfId="0" applyFont="1" applyAlignment="1">
      <alignment horizontal="right"/>
    </xf>
    <xf numFmtId="0" fontId="0" fillId="0" borderId="3" xfId="0" applyBorder="1"/>
    <xf numFmtId="0" fontId="0" fillId="0" borderId="0" xfId="0" applyFont="1" applyAlignment="1">
      <alignment horizontal="right"/>
    </xf>
    <xf numFmtId="0" fontId="0" fillId="0" borderId="0" xfId="0" applyAlignment="1">
      <alignment horizontal="right"/>
    </xf>
    <xf numFmtId="0" fontId="11" fillId="0" borderId="0" xfId="0" applyFont="1" applyFill="1" applyBorder="1"/>
    <xf numFmtId="0" fontId="12" fillId="0" borderId="0" xfId="0" applyFont="1"/>
    <xf numFmtId="0" fontId="13" fillId="0" borderId="0" xfId="0" applyFont="1"/>
    <xf numFmtId="0" fontId="11" fillId="9" borderId="5" xfId="0" applyFont="1" applyFill="1" applyBorder="1"/>
    <xf numFmtId="0" fontId="11" fillId="9" borderId="6" xfId="0" applyFont="1" applyFill="1" applyBorder="1"/>
    <xf numFmtId="0" fontId="11" fillId="9" borderId="7" xfId="0" applyFont="1" applyFill="1" applyBorder="1"/>
    <xf numFmtId="0" fontId="11" fillId="9" borderId="14" xfId="0" applyFont="1" applyFill="1" applyBorder="1"/>
    <xf numFmtId="0" fontId="11" fillId="9" borderId="15" xfId="0" applyFont="1" applyFill="1" applyBorder="1"/>
    <xf numFmtId="0" fontId="11" fillId="9" borderId="16" xfId="0" applyFont="1" applyFill="1" applyBorder="1"/>
    <xf numFmtId="0" fontId="0" fillId="9" borderId="8" xfId="0" applyFill="1" applyBorder="1"/>
    <xf numFmtId="165" fontId="0" fillId="9" borderId="0" xfId="0" applyNumberFormat="1" applyFill="1" applyBorder="1"/>
    <xf numFmtId="0" fontId="11" fillId="10" borderId="8" xfId="0" applyFont="1" applyFill="1" applyBorder="1"/>
    <xf numFmtId="165" fontId="0" fillId="10" borderId="0" xfId="0" applyNumberFormat="1" applyFill="1" applyBorder="1"/>
    <xf numFmtId="165" fontId="0" fillId="10" borderId="17" xfId="0" applyNumberFormat="1" applyFill="1" applyBorder="1"/>
    <xf numFmtId="0" fontId="14" fillId="0" borderId="0" xfId="0" applyFont="1"/>
    <xf numFmtId="0" fontId="4" fillId="2" borderId="2" xfId="0" applyFont="1" applyFill="1" applyBorder="1"/>
    <xf numFmtId="43" fontId="5" fillId="11" borderId="3" xfId="1" applyFont="1" applyFill="1" applyBorder="1" applyAlignment="1">
      <alignment horizontal="center"/>
    </xf>
    <xf numFmtId="43" fontId="5" fillId="12" borderId="3" xfId="1" applyFont="1" applyFill="1" applyBorder="1" applyAlignment="1">
      <alignment horizontal="center"/>
    </xf>
    <xf numFmtId="43" fontId="5" fillId="13" borderId="3" xfId="1" applyFont="1" applyFill="1" applyBorder="1" applyAlignment="1">
      <alignment horizontal="center"/>
    </xf>
    <xf numFmtId="43" fontId="5" fillId="14" borderId="3" xfId="1" applyFont="1" applyFill="1" applyBorder="1" applyAlignment="1">
      <alignment horizontal="center"/>
    </xf>
    <xf numFmtId="43" fontId="5" fillId="15" borderId="3" xfId="1" applyFont="1" applyFill="1" applyBorder="1" applyAlignment="1">
      <alignment horizontal="center"/>
    </xf>
    <xf numFmtId="0" fontId="5" fillId="0" borderId="2" xfId="0" applyFont="1" applyBorder="1" applyAlignment="1">
      <alignment horizontal="center"/>
    </xf>
    <xf numFmtId="41" fontId="5" fillId="11" borderId="3" xfId="0" applyNumberFormat="1" applyFont="1" applyFill="1" applyBorder="1" applyAlignment="1"/>
    <xf numFmtId="41" fontId="5" fillId="12" borderId="3" xfId="1" applyNumberFormat="1" applyFont="1" applyFill="1" applyBorder="1" applyAlignment="1">
      <alignment horizontal="center"/>
    </xf>
    <xf numFmtId="41" fontId="5" fillId="13" borderId="3" xfId="1" applyNumberFormat="1" applyFont="1" applyFill="1" applyBorder="1" applyAlignment="1">
      <alignment horizontal="center"/>
    </xf>
    <xf numFmtId="41" fontId="5" fillId="14" borderId="3" xfId="1" applyNumberFormat="1" applyFont="1" applyFill="1" applyBorder="1" applyAlignment="1">
      <alignment horizontal="center"/>
    </xf>
    <xf numFmtId="41" fontId="5" fillId="15" borderId="3" xfId="1" applyNumberFormat="1" applyFont="1" applyFill="1" applyBorder="1" applyAlignment="1">
      <alignment horizontal="center"/>
    </xf>
    <xf numFmtId="0" fontId="0" fillId="0" borderId="0" xfId="0" applyFont="1" applyAlignment="1">
      <alignment horizontal="right" wrapText="1"/>
    </xf>
    <xf numFmtId="9" fontId="3" fillId="0" borderId="0" xfId="0" applyNumberFormat="1" applyFont="1" applyAlignment="1">
      <alignment horizontal="center"/>
    </xf>
    <xf numFmtId="43" fontId="5" fillId="16" borderId="3" xfId="1" applyFont="1" applyFill="1" applyBorder="1" applyAlignment="1">
      <alignment horizontal="center"/>
    </xf>
    <xf numFmtId="43" fontId="12" fillId="11" borderId="3" xfId="1" applyFont="1" applyFill="1" applyBorder="1" applyAlignment="1">
      <alignment horizontal="center"/>
    </xf>
    <xf numFmtId="43" fontId="12" fillId="12" borderId="3" xfId="1" applyFont="1" applyFill="1" applyBorder="1" applyAlignment="1">
      <alignment horizontal="center"/>
    </xf>
    <xf numFmtId="43" fontId="12" fillId="13" borderId="3" xfId="1" applyFont="1" applyFill="1" applyBorder="1" applyAlignment="1">
      <alignment horizontal="center"/>
    </xf>
    <xf numFmtId="43" fontId="12" fillId="14" borderId="3" xfId="1" applyFont="1" applyFill="1" applyBorder="1" applyAlignment="1">
      <alignment horizontal="center"/>
    </xf>
    <xf numFmtId="43" fontId="12" fillId="15" borderId="3" xfId="1" applyFont="1" applyFill="1" applyBorder="1" applyAlignment="1">
      <alignment horizontal="center"/>
    </xf>
    <xf numFmtId="43" fontId="12" fillId="17" borderId="3" xfId="1" applyFont="1" applyFill="1" applyBorder="1" applyAlignment="1">
      <alignment horizontal="center"/>
    </xf>
    <xf numFmtId="43" fontId="12" fillId="16" borderId="3" xfId="1" applyFont="1" applyFill="1" applyBorder="1" applyAlignment="1">
      <alignment horizontal="center"/>
    </xf>
    <xf numFmtId="43" fontId="12" fillId="18" borderId="3" xfId="1" applyFont="1" applyFill="1" applyBorder="1" applyAlignment="1">
      <alignment horizontal="center"/>
    </xf>
    <xf numFmtId="43" fontId="5" fillId="17" borderId="3" xfId="1" applyFont="1" applyFill="1" applyBorder="1" applyAlignment="1">
      <alignment horizontal="center"/>
    </xf>
    <xf numFmtId="0" fontId="4" fillId="0" borderId="0" xfId="0" applyFont="1" applyFill="1" applyBorder="1" applyAlignment="1">
      <alignment horizontal="right"/>
    </xf>
    <xf numFmtId="43" fontId="5" fillId="7" borderId="3" xfId="1" applyFont="1" applyFill="1" applyBorder="1" applyAlignment="1">
      <alignment horizontal="center"/>
    </xf>
    <xf numFmtId="0" fontId="15" fillId="0" borderId="0" xfId="0" applyFont="1"/>
    <xf numFmtId="0" fontId="9" fillId="0" borderId="3" xfId="0" applyFont="1" applyBorder="1" applyAlignment="1">
      <alignment vertical="top" wrapText="1"/>
    </xf>
    <xf numFmtId="0" fontId="0" fillId="19" borderId="3" xfId="0" applyFill="1" applyBorder="1"/>
    <xf numFmtId="0" fontId="0" fillId="0" borderId="3" xfId="0" applyFill="1" applyBorder="1" applyAlignment="1">
      <alignment vertical="top" wrapText="1"/>
    </xf>
    <xf numFmtId="0" fontId="8" fillId="0" borderId="3" xfId="0" applyFont="1" applyBorder="1" applyAlignment="1">
      <alignment horizontal="center" vertical="center" wrapText="1"/>
    </xf>
    <xf numFmtId="0" fontId="0" fillId="0" borderId="3" xfId="0" applyFill="1" applyBorder="1" applyAlignment="1" applyProtection="1">
      <alignment horizontal="center"/>
      <protection locked="0"/>
    </xf>
    <xf numFmtId="0" fontId="0" fillId="3" borderId="3" xfId="0" applyFill="1" applyBorder="1" applyAlignment="1" applyProtection="1">
      <alignment horizontal="center"/>
      <protection locked="0"/>
    </xf>
    <xf numFmtId="3" fontId="0" fillId="3" borderId="3" xfId="0" applyNumberFormat="1" applyFill="1" applyBorder="1" applyProtection="1">
      <protection locked="0"/>
    </xf>
    <xf numFmtId="10" fontId="0" fillId="0" borderId="3" xfId="0" applyNumberFormat="1" applyFill="1" applyBorder="1" applyProtection="1">
      <protection locked="0"/>
    </xf>
    <xf numFmtId="1" fontId="5" fillId="3" borderId="3" xfId="0" applyNumberFormat="1" applyFont="1" applyFill="1" applyBorder="1" applyProtection="1">
      <protection locked="0"/>
    </xf>
    <xf numFmtId="1" fontId="5" fillId="0" borderId="3" xfId="0" applyNumberFormat="1" applyFont="1" applyFill="1" applyBorder="1" applyProtection="1">
      <protection locked="0"/>
    </xf>
    <xf numFmtId="0" fontId="0" fillId="0" borderId="3" xfId="0" applyBorder="1" applyProtection="1">
      <protection locked="0"/>
    </xf>
    <xf numFmtId="0" fontId="0" fillId="3" borderId="3" xfId="0" applyFill="1" applyBorder="1" applyProtection="1">
      <protection locked="0"/>
    </xf>
    <xf numFmtId="0" fontId="4" fillId="3" borderId="3" xfId="0" applyFont="1" applyFill="1" applyBorder="1" applyProtection="1">
      <protection locked="0"/>
    </xf>
    <xf numFmtId="0" fontId="0" fillId="0" borderId="0" xfId="0" applyAlignment="1">
      <alignment horizontal="right" wrapText="1"/>
    </xf>
    <xf numFmtId="0" fontId="4" fillId="0" borderId="0" xfId="0" quotePrefix="1" applyFont="1"/>
    <xf numFmtId="0" fontId="0" fillId="0" borderId="0" xfId="0" applyFill="1" applyBorder="1" applyAlignment="1">
      <alignment vertical="top" wrapText="1"/>
    </xf>
    <xf numFmtId="0" fontId="0" fillId="0" borderId="0" xfId="0" applyBorder="1" applyProtection="1">
      <protection locked="0"/>
    </xf>
    <xf numFmtId="0" fontId="0" fillId="0" borderId="8" xfId="0" applyFill="1" applyBorder="1" applyProtection="1">
      <protection locked="0"/>
    </xf>
    <xf numFmtId="0" fontId="0" fillId="0" borderId="0" xfId="0" applyFill="1" applyBorder="1" applyProtection="1">
      <protection locked="0"/>
    </xf>
    <xf numFmtId="0" fontId="0" fillId="2" borderId="5" xfId="0" applyFill="1" applyBorder="1" applyAlignment="1">
      <alignment horizontal="center" wrapText="1"/>
    </xf>
    <xf numFmtId="0" fontId="0" fillId="2" borderId="1" xfId="0" applyFill="1" applyBorder="1" applyAlignment="1">
      <alignment horizontal="center" wrapText="1"/>
    </xf>
    <xf numFmtId="0" fontId="8" fillId="0" borderId="1" xfId="0" applyFont="1" applyBorder="1" applyAlignment="1">
      <alignment horizontal="center" vertical="center" wrapText="1"/>
    </xf>
    <xf numFmtId="0" fontId="1" fillId="0" borderId="8" xfId="0" applyFont="1" applyBorder="1" applyAlignment="1">
      <alignment wrapText="1"/>
    </xf>
    <xf numFmtId="3" fontId="0" fillId="0" borderId="3" xfId="0" applyNumberFormat="1" applyFill="1" applyBorder="1" applyAlignment="1" applyProtection="1">
      <alignment horizontal="center"/>
      <protection locked="0"/>
    </xf>
    <xf numFmtId="1" fontId="0" fillId="0" borderId="3" xfId="0" applyNumberFormat="1" applyFont="1" applyFill="1" applyBorder="1" applyAlignment="1"/>
    <xf numFmtId="0" fontId="0" fillId="0" borderId="0" xfId="0" quotePrefix="1"/>
    <xf numFmtId="1" fontId="0" fillId="0" borderId="0" xfId="0" applyNumberFormat="1"/>
    <xf numFmtId="1" fontId="4" fillId="0" borderId="0" xfId="0" applyNumberFormat="1" applyFont="1"/>
    <xf numFmtId="15" fontId="0" fillId="4" borderId="3" xfId="0" quotePrefix="1" applyNumberFormat="1" applyFill="1" applyBorder="1" applyProtection="1">
      <protection locked="0"/>
    </xf>
    <xf numFmtId="0" fontId="4" fillId="0" borderId="3" xfId="0" applyFont="1" applyBorder="1" applyAlignment="1" applyProtection="1">
      <alignment wrapText="1"/>
      <protection locked="0"/>
    </xf>
    <xf numFmtId="0" fontId="8" fillId="0" borderId="3" xfId="0" applyFont="1" applyBorder="1" applyAlignment="1">
      <alignment horizontal="center" vertical="center" wrapText="1"/>
    </xf>
    <xf numFmtId="0" fontId="8"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8" fillId="0" borderId="3" xfId="0" applyFont="1" applyBorder="1" applyAlignment="1">
      <alignment horizontal="center" wrapText="1"/>
    </xf>
    <xf numFmtId="0" fontId="1" fillId="2" borderId="2" xfId="0" applyFont="1" applyFill="1" applyBorder="1" applyAlignment="1">
      <alignment horizontal="left"/>
    </xf>
    <xf numFmtId="0" fontId="1" fillId="2" borderId="19" xfId="0" applyFont="1" applyFill="1" applyBorder="1" applyAlignment="1">
      <alignment horizontal="left"/>
    </xf>
    <xf numFmtId="0" fontId="1" fillId="2" borderId="18" xfId="0" applyFont="1" applyFill="1" applyBorder="1" applyAlignment="1">
      <alignment horizontal="left"/>
    </xf>
    <xf numFmtId="0" fontId="1" fillId="2" borderId="2" xfId="0" applyFont="1" applyFill="1" applyBorder="1" applyAlignment="1">
      <alignment horizontal="center" wrapText="1"/>
    </xf>
    <xf numFmtId="0" fontId="1" fillId="2" borderId="18" xfId="0" applyFont="1" applyFill="1" applyBorder="1" applyAlignment="1">
      <alignment horizontal="center" wrapText="1"/>
    </xf>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7" xfId="0" applyFont="1" applyFill="1" applyBorder="1" applyAlignment="1">
      <alignment horizontal="center"/>
    </xf>
    <xf numFmtId="0" fontId="1" fillId="0" borderId="0" xfId="0" applyFont="1" applyFill="1" applyBorder="1" applyAlignment="1">
      <alignment horizontal="center" wrapText="1"/>
    </xf>
    <xf numFmtId="0" fontId="0" fillId="0" borderId="0" xfId="0" applyFont="1" applyAlignment="1">
      <alignment horizontal="right" wrapText="1"/>
    </xf>
  </cellXfs>
  <cellStyles count="7">
    <cellStyle name="Comma 2" xfId="1"/>
    <cellStyle name="Comma 3" xfId="2"/>
    <cellStyle name="Normal" xfId="0" builtinId="0"/>
    <cellStyle name="Normal 2" xfId="3"/>
    <cellStyle name="Normal 3" xfId="4"/>
    <cellStyle name="Percent 2" xfId="5"/>
    <cellStyle name="Percent 3" xfId="6"/>
  </cellStyles>
  <dxfs count="26">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ont>
        <b/>
        <i val="0"/>
        <color theme="6" tint="-0.24994659260841701"/>
      </font>
    </dxf>
    <dxf>
      <font>
        <b/>
        <i val="0"/>
        <color rgb="FFFF0000"/>
      </font>
    </dxf>
    <dxf>
      <font>
        <b/>
        <i val="0"/>
        <color theme="6" tint="-0.24994659260841701"/>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Fixed Confidence intervals</a:t>
            </a:r>
          </a:p>
        </c:rich>
      </c:tx>
    </c:title>
    <c:plotArea>
      <c:layout/>
      <c:lineChart>
        <c:grouping val="standard"/>
        <c:ser>
          <c:idx val="0"/>
          <c:order val="0"/>
          <c:tx>
            <c:strRef>
              <c:f>'Statistical analysis'!$C$13</c:f>
              <c:strCache>
                <c:ptCount val="1"/>
                <c:pt idx="0">
                  <c:v>Annual average</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analysis'!$C$14:$C$21</c:f>
              <c:numCache>
                <c:formatCode>#,##0</c:formatCode>
                <c:ptCount val="8"/>
                <c:pt idx="0">
                  <c:v>22.641455083333341</c:v>
                </c:pt>
                <c:pt idx="1">
                  <c:v>6.5546797500000382</c:v>
                </c:pt>
                <c:pt idx="2">
                  <c:v>1.2212865833333051</c:v>
                </c:pt>
                <c:pt idx="3">
                  <c:v>4.6903076704901139</c:v>
                </c:pt>
                <c:pt idx="4">
                  <c:v>-10.089704117679872</c:v>
                </c:pt>
                <c:pt idx="5">
                  <c:v>-15.785993494218834</c:v>
                </c:pt>
                <c:pt idx="6">
                  <c:v>-30.174177812798803</c:v>
                </c:pt>
                <c:pt idx="7">
                  <c:v>-19.241115749999988</c:v>
                </c:pt>
              </c:numCache>
            </c:numRef>
          </c:val>
        </c:ser>
        <c:ser>
          <c:idx val="1"/>
          <c:order val="1"/>
          <c:tx>
            <c:strRef>
              <c:f>'Statistical analysis'!$G$13</c:f>
              <c:strCache>
                <c:ptCount val="1"/>
                <c:pt idx="0">
                  <c:v> Fixed Lower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analysis'!$G$14:$G$21</c:f>
              <c:numCache>
                <c:formatCode>#,##0</c:formatCode>
                <c:ptCount val="8"/>
                <c:pt idx="0">
                  <c:v>-6.3431960699004417</c:v>
                </c:pt>
                <c:pt idx="1">
                  <c:v>-6.3431960699004417</c:v>
                </c:pt>
                <c:pt idx="2">
                  <c:v>-6.3431960699004417</c:v>
                </c:pt>
                <c:pt idx="3">
                  <c:v>-6.3431960699004417</c:v>
                </c:pt>
                <c:pt idx="4">
                  <c:v>-6.3431960699004417</c:v>
                </c:pt>
                <c:pt idx="5">
                  <c:v>-6.3431960699004417</c:v>
                </c:pt>
                <c:pt idx="6">
                  <c:v>-6.3431960699004417</c:v>
                </c:pt>
                <c:pt idx="7">
                  <c:v>-6.3431960699004417</c:v>
                </c:pt>
              </c:numCache>
            </c:numRef>
          </c:val>
        </c:ser>
        <c:ser>
          <c:idx val="2"/>
          <c:order val="2"/>
          <c:tx>
            <c:strRef>
              <c:f>'Statistical analysis'!$H$13</c:f>
              <c:strCache>
                <c:ptCount val="1"/>
                <c:pt idx="0">
                  <c:v>Fixed Upper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analysis'!$H$14:$H$21</c:f>
              <c:numCache>
                <c:formatCode>#,##0</c:formatCode>
                <c:ptCount val="8"/>
                <c:pt idx="0">
                  <c:v>23.897060613478843</c:v>
                </c:pt>
                <c:pt idx="1">
                  <c:v>23.897060613478843</c:v>
                </c:pt>
                <c:pt idx="2">
                  <c:v>23.897060613478843</c:v>
                </c:pt>
                <c:pt idx="3">
                  <c:v>23.897060613478843</c:v>
                </c:pt>
                <c:pt idx="4">
                  <c:v>23.897060613478843</c:v>
                </c:pt>
                <c:pt idx="5">
                  <c:v>23.897060613478843</c:v>
                </c:pt>
                <c:pt idx="6">
                  <c:v>23.897060613478843</c:v>
                </c:pt>
                <c:pt idx="7">
                  <c:v>23.897060613478843</c:v>
                </c:pt>
              </c:numCache>
            </c:numRef>
          </c:val>
        </c:ser>
        <c:dLbls/>
        <c:marker val="1"/>
        <c:axId val="125056896"/>
        <c:axId val="125058432"/>
      </c:lineChart>
      <c:catAx>
        <c:axId val="125056896"/>
        <c:scaling>
          <c:orientation val="minMax"/>
        </c:scaling>
        <c:axPos val="b"/>
        <c:numFmt formatCode="General" sourceLinked="1"/>
        <c:tickLblPos val="low"/>
        <c:txPr>
          <a:bodyPr rot="-5400000" vert="horz"/>
          <a:lstStyle/>
          <a:p>
            <a:pPr>
              <a:defRPr/>
            </a:pPr>
            <a:endParaRPr lang="en-US"/>
          </a:p>
        </c:txPr>
        <c:crossAx val="125058432"/>
        <c:crosses val="autoZero"/>
        <c:auto val="1"/>
        <c:lblAlgn val="ctr"/>
        <c:lblOffset val="100"/>
      </c:catAx>
      <c:valAx>
        <c:axId val="125058432"/>
        <c:scaling>
          <c:orientation val="minMax"/>
        </c:scaling>
        <c:axPos val="l"/>
        <c:majorGridlines>
          <c:spPr>
            <a:ln>
              <a:solidFill>
                <a:schemeClr val="bg1">
                  <a:lumMod val="95000"/>
                </a:schemeClr>
              </a:solidFill>
            </a:ln>
          </c:spPr>
        </c:majorGridlines>
        <c:title>
          <c:tx>
            <c:rich>
              <a:bodyPr rot="-5400000" vert="horz"/>
              <a:lstStyle/>
              <a:p>
                <a:pPr>
                  <a:defRPr/>
                </a:pPr>
                <a:r>
                  <a:rPr lang="en-US"/>
                  <a:t>SF to RF or DF</a:t>
                </a:r>
              </a:p>
            </c:rich>
          </c:tx>
        </c:title>
        <c:numFmt formatCode="#,##0" sourceLinked="1"/>
        <c:tickLblPos val="nextTo"/>
        <c:crossAx val="125056896"/>
        <c:crosses val="autoZero"/>
        <c:crossBetween val="between"/>
      </c:valAx>
    </c:plotArea>
    <c:legend>
      <c:legendPos val="r"/>
      <c:layout>
        <c:manualLayout>
          <c:xMode val="edge"/>
          <c:yMode val="edge"/>
          <c:x val="0.77926287348074763"/>
          <c:y val="0.27968288791111223"/>
          <c:w val="0.20073256222141292"/>
          <c:h val="0.17822326337350355"/>
        </c:manualLayout>
      </c:layout>
    </c:legend>
    <c:plotVisOnly val="1"/>
    <c:dispBlanksAs val="gap"/>
  </c:chart>
  <c:txPr>
    <a:bodyPr/>
    <a:lstStyle/>
    <a:p>
      <a:pPr>
        <a:defRPr sz="1200"/>
      </a:pPr>
      <a:endParaRPr lang="en-US"/>
    </a:p>
  </c:txPr>
  <c:printSettings>
    <c:headerFooter/>
    <c:pageMargins b="0.75000000000000389" l="0.70000000000000062" r="0.70000000000000062" t="0.750000000000003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plotArea>
      <c:layout/>
      <c:lineChart>
        <c:grouping val="standard"/>
        <c:ser>
          <c:idx val="0"/>
          <c:order val="0"/>
          <c:tx>
            <c:strRef>
              <c:f>'Statistical analysis'!$B$58</c:f>
              <c:strCache>
                <c:ptCount val="1"/>
                <c:pt idx="0">
                  <c:v>CUSUM</c:v>
                </c:pt>
              </c:strCache>
            </c:strRef>
          </c:tx>
          <c:marker>
            <c:symbol val="none"/>
          </c:marker>
          <c:cat>
            <c:numRef>
              <c:f>'Statistical analysis'!$C$57:$CT$57</c:f>
              <c:numCache>
                <c:formatCode>mmm\-yy</c:formatCode>
                <c:ptCount val="96"/>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numCache>
            </c:numRef>
          </c:cat>
          <c:val>
            <c:numRef>
              <c:f>'Statistical analysis'!$C$58:$CT$58</c:f>
              <c:numCache>
                <c:formatCode>#,##0</c:formatCode>
                <c:ptCount val="96"/>
                <c:pt idx="0">
                  <c:v>18.855555999999979</c:v>
                </c:pt>
                <c:pt idx="1">
                  <c:v>37.303174999999896</c:v>
                </c:pt>
                <c:pt idx="2">
                  <c:v>48.654136999999992</c:v>
                </c:pt>
                <c:pt idx="3">
                  <c:v>63.221347999999921</c:v>
                </c:pt>
                <c:pt idx="4">
                  <c:v>87.029001999999991</c:v>
                </c:pt>
                <c:pt idx="5">
                  <c:v>113.49147299999993</c:v>
                </c:pt>
                <c:pt idx="6">
                  <c:v>143.5622810000001</c:v>
                </c:pt>
                <c:pt idx="7">
                  <c:v>169.50470899999993</c:v>
                </c:pt>
                <c:pt idx="8">
                  <c:v>194.3832050000002</c:v>
                </c:pt>
                <c:pt idx="9">
                  <c:v>230.80655100000024</c:v>
                </c:pt>
                <c:pt idx="10">
                  <c:v>253.02437600000019</c:v>
                </c:pt>
                <c:pt idx="11">
                  <c:v>271.69746100000009</c:v>
                </c:pt>
                <c:pt idx="12">
                  <c:v>280.82390399999997</c:v>
                </c:pt>
                <c:pt idx="13">
                  <c:v>293.08357999999998</c:v>
                </c:pt>
                <c:pt idx="14">
                  <c:v>300.95543700000007</c:v>
                </c:pt>
                <c:pt idx="15">
                  <c:v>307.29045300000007</c:v>
                </c:pt>
                <c:pt idx="16">
                  <c:v>321.04033600000014</c:v>
                </c:pt>
                <c:pt idx="17">
                  <c:v>336.71414700000014</c:v>
                </c:pt>
                <c:pt idx="18">
                  <c:v>353.0263580000003</c:v>
                </c:pt>
                <c:pt idx="19">
                  <c:v>365.07057500000042</c:v>
                </c:pt>
                <c:pt idx="20">
                  <c:v>368.14883300000042</c:v>
                </c:pt>
                <c:pt idx="21">
                  <c:v>361.27860200000055</c:v>
                </c:pt>
                <c:pt idx="22">
                  <c:v>357.61042500000053</c:v>
                </c:pt>
                <c:pt idx="23">
                  <c:v>350.35361800000055</c:v>
                </c:pt>
                <c:pt idx="24">
                  <c:v>340.02883300000076</c:v>
                </c:pt>
                <c:pt idx="25">
                  <c:v>342.85591700000077</c:v>
                </c:pt>
                <c:pt idx="26">
                  <c:v>331.68539300000077</c:v>
                </c:pt>
                <c:pt idx="27">
                  <c:v>313.66797300000087</c:v>
                </c:pt>
                <c:pt idx="28">
                  <c:v>305.10059400000091</c:v>
                </c:pt>
                <c:pt idx="29">
                  <c:v>302.774368000001</c:v>
                </c:pt>
                <c:pt idx="30">
                  <c:v>315.44208700000081</c:v>
                </c:pt>
                <c:pt idx="31">
                  <c:v>330.63414200000057</c:v>
                </c:pt>
                <c:pt idx="32">
                  <c:v>342.00112800000056</c:v>
                </c:pt>
                <c:pt idx="33">
                  <c:v>356.27945000000045</c:v>
                </c:pt>
                <c:pt idx="34">
                  <c:v>365.97982500000035</c:v>
                </c:pt>
                <c:pt idx="35">
                  <c:v>365.00905700000021</c:v>
                </c:pt>
                <c:pt idx="36">
                  <c:v>357.69000700000015</c:v>
                </c:pt>
                <c:pt idx="37">
                  <c:v>349.45270000000016</c:v>
                </c:pt>
                <c:pt idx="38">
                  <c:v>347.52189540869301</c:v>
                </c:pt>
                <c:pt idx="39">
                  <c:v>347.82684746434234</c:v>
                </c:pt>
                <c:pt idx="40">
                  <c:v>352.04803845760398</c:v>
                </c:pt>
                <c:pt idx="41">
                  <c:v>366.23276845064117</c:v>
                </c:pt>
                <c:pt idx="42">
                  <c:v>389.23239309085932</c:v>
                </c:pt>
                <c:pt idx="43">
                  <c:v>409.72424555250598</c:v>
                </c:pt>
                <c:pt idx="44">
                  <c:v>429.33342413162825</c:v>
                </c:pt>
                <c:pt idx="45">
                  <c:v>443.5916812404563</c:v>
                </c:pt>
                <c:pt idx="46">
                  <c:v>442.34678381957849</c:v>
                </c:pt>
                <c:pt idx="47">
                  <c:v>421.29274904588158</c:v>
                </c:pt>
                <c:pt idx="48">
                  <c:v>385.07994921361558</c:v>
                </c:pt>
                <c:pt idx="49">
                  <c:v>346.64067579273774</c:v>
                </c:pt>
                <c:pt idx="50">
                  <c:v>314.61391417695518</c:v>
                </c:pt>
                <c:pt idx="51">
                  <c:v>289.61209836980561</c:v>
                </c:pt>
                <c:pt idx="52">
                  <c:v>280.09497847430112</c:v>
                </c:pt>
                <c:pt idx="53">
                  <c:v>281.82088778452044</c:v>
                </c:pt>
                <c:pt idx="54">
                  <c:v>290.22577316867341</c:v>
                </c:pt>
                <c:pt idx="55">
                  <c:v>293.20881298963945</c:v>
                </c:pt>
                <c:pt idx="56">
                  <c:v>293.54910782242746</c:v>
                </c:pt>
                <c:pt idx="57">
                  <c:v>299.72004030577068</c:v>
                </c:pt>
                <c:pt idx="58">
                  <c:v>313.61198813855844</c:v>
                </c:pt>
                <c:pt idx="59">
                  <c:v>300.21629963372311</c:v>
                </c:pt>
                <c:pt idx="60">
                  <c:v>276.48170089537405</c:v>
                </c:pt>
                <c:pt idx="61">
                  <c:v>249.67725472816176</c:v>
                </c:pt>
                <c:pt idx="62">
                  <c:v>234.95675450912177</c:v>
                </c:pt>
                <c:pt idx="63">
                  <c:v>218.08851851386817</c:v>
                </c:pt>
                <c:pt idx="64">
                  <c:v>190.86754557354845</c:v>
                </c:pt>
                <c:pt idx="65">
                  <c:v>178.2811439154882</c:v>
                </c:pt>
                <c:pt idx="66">
                  <c:v>176.41913945392116</c:v>
                </c:pt>
                <c:pt idx="67">
                  <c:v>172.1654668165047</c:v>
                </c:pt>
                <c:pt idx="68">
                  <c:v>157.99899465784074</c:v>
                </c:pt>
                <c:pt idx="69">
                  <c:v>149.25297602042428</c:v>
                </c:pt>
                <c:pt idx="70">
                  <c:v>134.42845686176065</c:v>
                </c:pt>
                <c:pt idx="71">
                  <c:v>110.78437770309711</c:v>
                </c:pt>
                <c:pt idx="72">
                  <c:v>74.766120108175073</c:v>
                </c:pt>
                <c:pt idx="73">
                  <c:v>48.012055949511364</c:v>
                </c:pt>
                <c:pt idx="74">
                  <c:v>20.06193594951128</c:v>
                </c:pt>
                <c:pt idx="75">
                  <c:v>-17.011609050488801</c:v>
                </c:pt>
                <c:pt idx="76">
                  <c:v>-62.946012050488775</c:v>
                </c:pt>
                <c:pt idx="77">
                  <c:v>-100.25470505048884</c:v>
                </c:pt>
                <c:pt idx="78">
                  <c:v>-127.30916705048867</c:v>
                </c:pt>
                <c:pt idx="79">
                  <c:v>-147.51410805048863</c:v>
                </c:pt>
                <c:pt idx="80">
                  <c:v>-170.20792105048872</c:v>
                </c:pt>
                <c:pt idx="81">
                  <c:v>-197.64747505048877</c:v>
                </c:pt>
                <c:pt idx="82">
                  <c:v>-224.38589505048867</c:v>
                </c:pt>
                <c:pt idx="83">
                  <c:v>-251.30575605048853</c:v>
                </c:pt>
                <c:pt idx="84">
                  <c:v>-278.80853005048857</c:v>
                </c:pt>
                <c:pt idx="85">
                  <c:v>-304.55867105048856</c:v>
                </c:pt>
                <c:pt idx="86">
                  <c:v>-333.6422290504886</c:v>
                </c:pt>
                <c:pt idx="87">
                  <c:v>-356.23572605048867</c:v>
                </c:pt>
                <c:pt idx="88">
                  <c:v>-375.64024705048871</c:v>
                </c:pt>
                <c:pt idx="89">
                  <c:v>-390.52759405048869</c:v>
                </c:pt>
                <c:pt idx="90">
                  <c:v>-403.67253305048871</c:v>
                </c:pt>
                <c:pt idx="91">
                  <c:v>-419.75776805048872</c:v>
                </c:pt>
                <c:pt idx="92">
                  <c:v>-427.79083405048846</c:v>
                </c:pt>
                <c:pt idx="93">
                  <c:v>-446.64481605048832</c:v>
                </c:pt>
                <c:pt idx="94">
                  <c:v>-461.1404550504883</c:v>
                </c:pt>
                <c:pt idx="95">
                  <c:v>-482.19914505048837</c:v>
                </c:pt>
              </c:numCache>
            </c:numRef>
          </c:val>
        </c:ser>
        <c:dLbls/>
        <c:marker val="1"/>
        <c:axId val="136469888"/>
        <c:axId val="157754496"/>
      </c:lineChart>
      <c:dateAx>
        <c:axId val="136469888"/>
        <c:scaling>
          <c:orientation val="minMax"/>
        </c:scaling>
        <c:axPos val="b"/>
        <c:numFmt formatCode="mmm\-yy" sourceLinked="1"/>
        <c:tickLblPos val="nextTo"/>
        <c:crossAx val="157754496"/>
        <c:crosses val="autoZero"/>
        <c:auto val="1"/>
        <c:lblOffset val="100"/>
        <c:baseTimeUnit val="months"/>
      </c:dateAx>
      <c:valAx>
        <c:axId val="157754496"/>
        <c:scaling>
          <c:orientation val="minMax"/>
        </c:scaling>
        <c:axPos val="l"/>
        <c:majorGridlines/>
        <c:numFmt formatCode="#,##0" sourceLinked="1"/>
        <c:tickLblPos val="nextTo"/>
        <c:crossAx val="136469888"/>
        <c:crosses val="autoZero"/>
        <c:crossBetween val="between"/>
      </c:valAx>
    </c:plotArea>
    <c:plotVisOnly val="1"/>
    <c:dispBlanksAs val="gap"/>
  </c:chart>
  <c:printSettings>
    <c:headerFooter/>
    <c:pageMargins b="0.75000000000000266" l="0.70000000000000062" r="0.70000000000000062" t="0.75000000000000266"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Total Annual</a:t>
            </a:r>
            <a:r>
              <a:rPr lang="en-US" baseline="0"/>
              <a:t> Reconciliations</a:t>
            </a:r>
            <a:endParaRPr lang="en-US"/>
          </a:p>
        </c:rich>
      </c:tx>
    </c:title>
    <c:plotArea>
      <c:layout/>
      <c:barChart>
        <c:barDir val="col"/>
        <c:grouping val="clustered"/>
        <c:ser>
          <c:idx val="0"/>
          <c:order val="0"/>
          <c:tx>
            <c:strRef>
              <c:f>'Statistical analysis'!$O$1</c:f>
              <c:strCache>
                <c:ptCount val="1"/>
                <c:pt idx="0">
                  <c:v>Total</c:v>
                </c:pt>
              </c:strCache>
            </c:strRef>
          </c:tx>
          <c:cat>
            <c:strRef>
              <c:f>'Statistical analysis'!$B$2:$B$8</c:f>
              <c:strCache>
                <c:ptCount val="7"/>
                <c:pt idx="0">
                  <c:v>2005-06</c:v>
                </c:pt>
                <c:pt idx="1">
                  <c:v>2006-07</c:v>
                </c:pt>
                <c:pt idx="2">
                  <c:v>2007-08</c:v>
                </c:pt>
                <c:pt idx="3">
                  <c:v>2008-09</c:v>
                </c:pt>
                <c:pt idx="4">
                  <c:v>2009-10</c:v>
                </c:pt>
                <c:pt idx="5">
                  <c:v>2010-11</c:v>
                </c:pt>
                <c:pt idx="6">
                  <c:v>2011-12</c:v>
                </c:pt>
              </c:strCache>
            </c:strRef>
          </c:cat>
          <c:val>
            <c:numRef>
              <c:f>'Statistical analysis'!$O$2:$O$9</c:f>
              <c:numCache>
                <c:formatCode>0</c:formatCode>
                <c:ptCount val="8"/>
                <c:pt idx="0">
                  <c:v>271.69746100000009</c:v>
                </c:pt>
                <c:pt idx="1">
                  <c:v>78.656157000000462</c:v>
                </c:pt>
                <c:pt idx="2">
                  <c:v>14.65543899999966</c:v>
                </c:pt>
                <c:pt idx="3">
                  <c:v>56.283692045881367</c:v>
                </c:pt>
                <c:pt idx="4">
                  <c:v>-121.07644941215847</c:v>
                </c:pt>
                <c:pt idx="5">
                  <c:v>-189.431921930626</c:v>
                </c:pt>
                <c:pt idx="6">
                  <c:v>-362.09013375358563</c:v>
                </c:pt>
                <c:pt idx="7">
                  <c:v>-230.89338899999984</c:v>
                </c:pt>
              </c:numCache>
            </c:numRef>
          </c:val>
        </c:ser>
        <c:dLbls/>
        <c:axId val="168809216"/>
        <c:axId val="168810752"/>
      </c:barChart>
      <c:catAx>
        <c:axId val="168809216"/>
        <c:scaling>
          <c:orientation val="minMax"/>
        </c:scaling>
        <c:axPos val="b"/>
        <c:numFmt formatCode="General" sourceLinked="1"/>
        <c:tickLblPos val="low"/>
        <c:crossAx val="168810752"/>
        <c:crosses val="autoZero"/>
        <c:auto val="1"/>
        <c:lblAlgn val="ctr"/>
        <c:lblOffset val="100"/>
      </c:catAx>
      <c:valAx>
        <c:axId val="168810752"/>
        <c:scaling>
          <c:orientation val="minMax"/>
        </c:scaling>
        <c:axPos val="l"/>
        <c:majorGridlines/>
        <c:numFmt formatCode="0" sourceLinked="1"/>
        <c:tickLblPos val="nextTo"/>
        <c:crossAx val="168809216"/>
        <c:crosses val="autoZero"/>
        <c:crossBetween val="between"/>
      </c:valAx>
    </c:plotArea>
    <c:plotVisOnly val="1"/>
    <c:dispBlanksAs val="gap"/>
  </c:chart>
  <c:printSettings>
    <c:headerFooter/>
    <c:pageMargins b="0.75000000000000244" l="0.70000000000000062" r="0.70000000000000062" t="0.750000000000002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814293</xdr:colOff>
      <xdr:row>24</xdr:row>
      <xdr:rowOff>14942</xdr:rowOff>
    </xdr:from>
    <xdr:to>
      <xdr:col>7</xdr:col>
      <xdr:colOff>293593</xdr:colOff>
      <xdr:row>52</xdr:row>
      <xdr:rowOff>5418</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61</xdr:row>
      <xdr:rowOff>0</xdr:rowOff>
    </xdr:from>
    <xdr:to>
      <xdr:col>9</xdr:col>
      <xdr:colOff>257736</xdr:colOff>
      <xdr:row>79</xdr:row>
      <xdr:rowOff>11206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56029</xdr:colOff>
      <xdr:row>30</xdr:row>
      <xdr:rowOff>89647</xdr:rowOff>
    </xdr:from>
    <xdr:to>
      <xdr:col>14</xdr:col>
      <xdr:colOff>240927</xdr:colOff>
      <xdr:row>48</xdr:row>
      <xdr:rowOff>11204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B8"/>
  <sheetViews>
    <sheetView workbookViewId="0"/>
  </sheetViews>
  <sheetFormatPr defaultRowHeight="12.75"/>
  <sheetData>
    <row r="1" spans="1:2">
      <c r="A1" t="s">
        <v>119</v>
      </c>
    </row>
    <row r="3" spans="1:2">
      <c r="A3" t="s">
        <v>118</v>
      </c>
    </row>
    <row r="4" spans="1:2">
      <c r="B4" t="s">
        <v>14</v>
      </c>
    </row>
    <row r="5" spans="1:2">
      <c r="B5" t="s">
        <v>34</v>
      </c>
    </row>
    <row r="7" spans="1:2">
      <c r="A7" t="s">
        <v>124</v>
      </c>
    </row>
    <row r="8" spans="1:2">
      <c r="B8" t="s">
        <v>35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rgb="FFFFFF00"/>
  </sheetPr>
  <dimension ref="A1:CU87"/>
  <sheetViews>
    <sheetView topLeftCell="A31" zoomScale="85" zoomScaleNormal="85" workbookViewId="0">
      <selection activeCell="R30" sqref="R30"/>
    </sheetView>
  </sheetViews>
  <sheetFormatPr defaultRowHeight="12.75"/>
  <cols>
    <col min="1" max="1" width="36.5" customWidth="1"/>
    <col min="2" max="2" width="18" customWidth="1"/>
    <col min="3" max="14" width="10.25" customWidth="1"/>
    <col min="258" max="258" width="11.125" bestFit="1" customWidth="1"/>
    <col min="262" max="262" width="10.375" customWidth="1"/>
    <col min="265" max="265" width="10" customWidth="1"/>
    <col min="514" max="514" width="11.125" bestFit="1" customWidth="1"/>
    <col min="518" max="518" width="10.375" customWidth="1"/>
    <col min="521" max="521" width="10" customWidth="1"/>
    <col min="770" max="770" width="11.125" bestFit="1" customWidth="1"/>
    <col min="774" max="774" width="10.375" customWidth="1"/>
    <col min="777" max="777" width="10" customWidth="1"/>
    <col min="1026" max="1026" width="11.125" bestFit="1" customWidth="1"/>
    <col min="1030" max="1030" width="10.375" customWidth="1"/>
    <col min="1033" max="1033" width="10" customWidth="1"/>
    <col min="1282" max="1282" width="11.125" bestFit="1" customWidth="1"/>
    <col min="1286" max="1286" width="10.375" customWidth="1"/>
    <col min="1289" max="1289" width="10" customWidth="1"/>
    <col min="1538" max="1538" width="11.125" bestFit="1" customWidth="1"/>
    <col min="1542" max="1542" width="10.375" customWidth="1"/>
    <col min="1545" max="1545" width="10" customWidth="1"/>
    <col min="1794" max="1794" width="11.125" bestFit="1" customWidth="1"/>
    <col min="1798" max="1798" width="10.375" customWidth="1"/>
    <col min="1801" max="1801" width="10" customWidth="1"/>
    <col min="2050" max="2050" width="11.125" bestFit="1" customWidth="1"/>
    <col min="2054" max="2054" width="10.375" customWidth="1"/>
    <col min="2057" max="2057" width="10" customWidth="1"/>
    <col min="2306" max="2306" width="11.125" bestFit="1" customWidth="1"/>
    <col min="2310" max="2310" width="10.375" customWidth="1"/>
    <col min="2313" max="2313" width="10" customWidth="1"/>
    <col min="2562" max="2562" width="11.125" bestFit="1" customWidth="1"/>
    <col min="2566" max="2566" width="10.375" customWidth="1"/>
    <col min="2569" max="2569" width="10" customWidth="1"/>
    <col min="2818" max="2818" width="11.125" bestFit="1" customWidth="1"/>
    <col min="2822" max="2822" width="10.375" customWidth="1"/>
    <col min="2825" max="2825" width="10" customWidth="1"/>
    <col min="3074" max="3074" width="11.125" bestFit="1" customWidth="1"/>
    <col min="3078" max="3078" width="10.375" customWidth="1"/>
    <col min="3081" max="3081" width="10" customWidth="1"/>
    <col min="3330" max="3330" width="11.125" bestFit="1" customWidth="1"/>
    <col min="3334" max="3334" width="10.375" customWidth="1"/>
    <col min="3337" max="3337" width="10" customWidth="1"/>
    <col min="3586" max="3586" width="11.125" bestFit="1" customWidth="1"/>
    <col min="3590" max="3590" width="10.375" customWidth="1"/>
    <col min="3593" max="3593" width="10" customWidth="1"/>
    <col min="3842" max="3842" width="11.125" bestFit="1" customWidth="1"/>
    <col min="3846" max="3846" width="10.375" customWidth="1"/>
    <col min="3849" max="3849" width="10" customWidth="1"/>
    <col min="4098" max="4098" width="11.125" bestFit="1" customWidth="1"/>
    <col min="4102" max="4102" width="10.375" customWidth="1"/>
    <col min="4105" max="4105" width="10" customWidth="1"/>
    <col min="4354" max="4354" width="11.125" bestFit="1" customWidth="1"/>
    <col min="4358" max="4358" width="10.375" customWidth="1"/>
    <col min="4361" max="4361" width="10" customWidth="1"/>
    <col min="4610" max="4610" width="11.125" bestFit="1" customWidth="1"/>
    <col min="4614" max="4614" width="10.375" customWidth="1"/>
    <col min="4617" max="4617" width="10" customWidth="1"/>
    <col min="4866" max="4866" width="11.125" bestFit="1" customWidth="1"/>
    <col min="4870" max="4870" width="10.375" customWidth="1"/>
    <col min="4873" max="4873" width="10" customWidth="1"/>
    <col min="5122" max="5122" width="11.125" bestFit="1" customWidth="1"/>
    <col min="5126" max="5126" width="10.375" customWidth="1"/>
    <col min="5129" max="5129" width="10" customWidth="1"/>
    <col min="5378" max="5378" width="11.125" bestFit="1" customWidth="1"/>
    <col min="5382" max="5382" width="10.375" customWidth="1"/>
    <col min="5385" max="5385" width="10" customWidth="1"/>
    <col min="5634" max="5634" width="11.125" bestFit="1" customWidth="1"/>
    <col min="5638" max="5638" width="10.375" customWidth="1"/>
    <col min="5641" max="5641" width="10" customWidth="1"/>
    <col min="5890" max="5890" width="11.125" bestFit="1" customWidth="1"/>
    <col min="5894" max="5894" width="10.375" customWidth="1"/>
    <col min="5897" max="5897" width="10" customWidth="1"/>
    <col min="6146" max="6146" width="11.125" bestFit="1" customWidth="1"/>
    <col min="6150" max="6150" width="10.375" customWidth="1"/>
    <col min="6153" max="6153" width="10" customWidth="1"/>
    <col min="6402" max="6402" width="11.125" bestFit="1" customWidth="1"/>
    <col min="6406" max="6406" width="10.375" customWidth="1"/>
    <col min="6409" max="6409" width="10" customWidth="1"/>
    <col min="6658" max="6658" width="11.125" bestFit="1" customWidth="1"/>
    <col min="6662" max="6662" width="10.375" customWidth="1"/>
    <col min="6665" max="6665" width="10" customWidth="1"/>
    <col min="6914" max="6914" width="11.125" bestFit="1" customWidth="1"/>
    <col min="6918" max="6918" width="10.375" customWidth="1"/>
    <col min="6921" max="6921" width="10" customWidth="1"/>
    <col min="7170" max="7170" width="11.125" bestFit="1" customWidth="1"/>
    <col min="7174" max="7174" width="10.375" customWidth="1"/>
    <col min="7177" max="7177" width="10" customWidth="1"/>
    <col min="7426" max="7426" width="11.125" bestFit="1" customWidth="1"/>
    <col min="7430" max="7430" width="10.375" customWidth="1"/>
    <col min="7433" max="7433" width="10" customWidth="1"/>
    <col min="7682" max="7682" width="11.125" bestFit="1" customWidth="1"/>
    <col min="7686" max="7686" width="10.375" customWidth="1"/>
    <col min="7689" max="7689" width="10" customWidth="1"/>
    <col min="7938" max="7938" width="11.125" bestFit="1" customWidth="1"/>
    <col min="7942" max="7942" width="10.375" customWidth="1"/>
    <col min="7945" max="7945" width="10" customWidth="1"/>
    <col min="8194" max="8194" width="11.125" bestFit="1" customWidth="1"/>
    <col min="8198" max="8198" width="10.375" customWidth="1"/>
    <col min="8201" max="8201" width="10" customWidth="1"/>
    <col min="8450" max="8450" width="11.125" bestFit="1" customWidth="1"/>
    <col min="8454" max="8454" width="10.375" customWidth="1"/>
    <col min="8457" max="8457" width="10" customWidth="1"/>
    <col min="8706" max="8706" width="11.125" bestFit="1" customWidth="1"/>
    <col min="8710" max="8710" width="10.375" customWidth="1"/>
    <col min="8713" max="8713" width="10" customWidth="1"/>
    <col min="8962" max="8962" width="11.125" bestFit="1" customWidth="1"/>
    <col min="8966" max="8966" width="10.375" customWidth="1"/>
    <col min="8969" max="8969" width="10" customWidth="1"/>
    <col min="9218" max="9218" width="11.125" bestFit="1" customWidth="1"/>
    <col min="9222" max="9222" width="10.375" customWidth="1"/>
    <col min="9225" max="9225" width="10" customWidth="1"/>
    <col min="9474" max="9474" width="11.125" bestFit="1" customWidth="1"/>
    <col min="9478" max="9478" width="10.375" customWidth="1"/>
    <col min="9481" max="9481" width="10" customWidth="1"/>
    <col min="9730" max="9730" width="11.125" bestFit="1" customWidth="1"/>
    <col min="9734" max="9734" width="10.375" customWidth="1"/>
    <col min="9737" max="9737" width="10" customWidth="1"/>
    <col min="9986" max="9986" width="11.125" bestFit="1" customWidth="1"/>
    <col min="9990" max="9990" width="10.375" customWidth="1"/>
    <col min="9993" max="9993" width="10" customWidth="1"/>
    <col min="10242" max="10242" width="11.125" bestFit="1" customWidth="1"/>
    <col min="10246" max="10246" width="10.375" customWidth="1"/>
    <col min="10249" max="10249" width="10" customWidth="1"/>
    <col min="10498" max="10498" width="11.125" bestFit="1" customWidth="1"/>
    <col min="10502" max="10502" width="10.375" customWidth="1"/>
    <col min="10505" max="10505" width="10" customWidth="1"/>
    <col min="10754" max="10754" width="11.125" bestFit="1" customWidth="1"/>
    <col min="10758" max="10758" width="10.375" customWidth="1"/>
    <col min="10761" max="10761" width="10" customWidth="1"/>
    <col min="11010" max="11010" width="11.125" bestFit="1" customWidth="1"/>
    <col min="11014" max="11014" width="10.375" customWidth="1"/>
    <col min="11017" max="11017" width="10" customWidth="1"/>
    <col min="11266" max="11266" width="11.125" bestFit="1" customWidth="1"/>
    <col min="11270" max="11270" width="10.375" customWidth="1"/>
    <col min="11273" max="11273" width="10" customWidth="1"/>
    <col min="11522" max="11522" width="11.125" bestFit="1" customWidth="1"/>
    <col min="11526" max="11526" width="10.375" customWidth="1"/>
    <col min="11529" max="11529" width="10" customWidth="1"/>
    <col min="11778" max="11778" width="11.125" bestFit="1" customWidth="1"/>
    <col min="11782" max="11782" width="10.375" customWidth="1"/>
    <col min="11785" max="11785" width="10" customWidth="1"/>
    <col min="12034" max="12034" width="11.125" bestFit="1" customWidth="1"/>
    <col min="12038" max="12038" width="10.375" customWidth="1"/>
    <col min="12041" max="12041" width="10" customWidth="1"/>
    <col min="12290" max="12290" width="11.125" bestFit="1" customWidth="1"/>
    <col min="12294" max="12294" width="10.375" customWidth="1"/>
    <col min="12297" max="12297" width="10" customWidth="1"/>
    <col min="12546" max="12546" width="11.125" bestFit="1" customWidth="1"/>
    <col min="12550" max="12550" width="10.375" customWidth="1"/>
    <col min="12553" max="12553" width="10" customWidth="1"/>
    <col min="12802" max="12802" width="11.125" bestFit="1" customWidth="1"/>
    <col min="12806" max="12806" width="10.375" customWidth="1"/>
    <col min="12809" max="12809" width="10" customWidth="1"/>
    <col min="13058" max="13058" width="11.125" bestFit="1" customWidth="1"/>
    <col min="13062" max="13062" width="10.375" customWidth="1"/>
    <col min="13065" max="13065" width="10" customWidth="1"/>
    <col min="13314" max="13314" width="11.125" bestFit="1" customWidth="1"/>
    <col min="13318" max="13318" width="10.375" customWidth="1"/>
    <col min="13321" max="13321" width="10" customWidth="1"/>
    <col min="13570" max="13570" width="11.125" bestFit="1" customWidth="1"/>
    <col min="13574" max="13574" width="10.375" customWidth="1"/>
    <col min="13577" max="13577" width="10" customWidth="1"/>
    <col min="13826" max="13826" width="11.125" bestFit="1" customWidth="1"/>
    <col min="13830" max="13830" width="10.375" customWidth="1"/>
    <col min="13833" max="13833" width="10" customWidth="1"/>
    <col min="14082" max="14082" width="11.125" bestFit="1" customWidth="1"/>
    <col min="14086" max="14086" width="10.375" customWidth="1"/>
    <col min="14089" max="14089" width="10" customWidth="1"/>
    <col min="14338" max="14338" width="11.125" bestFit="1" customWidth="1"/>
    <col min="14342" max="14342" width="10.375" customWidth="1"/>
    <col min="14345" max="14345" width="10" customWidth="1"/>
    <col min="14594" max="14594" width="11.125" bestFit="1" customWidth="1"/>
    <col min="14598" max="14598" width="10.375" customWidth="1"/>
    <col min="14601" max="14601" width="10" customWidth="1"/>
    <col min="14850" max="14850" width="11.125" bestFit="1" customWidth="1"/>
    <col min="14854" max="14854" width="10.375" customWidth="1"/>
    <col min="14857" max="14857" width="10" customWidth="1"/>
    <col min="15106" max="15106" width="11.125" bestFit="1" customWidth="1"/>
    <col min="15110" max="15110" width="10.375" customWidth="1"/>
    <col min="15113" max="15113" width="10" customWidth="1"/>
    <col min="15362" max="15362" width="11.125" bestFit="1" customWidth="1"/>
    <col min="15366" max="15366" width="10.375" customWidth="1"/>
    <col min="15369" max="15369" width="10" customWidth="1"/>
    <col min="15618" max="15618" width="11.125" bestFit="1" customWidth="1"/>
    <col min="15622" max="15622" width="10.375" customWidth="1"/>
    <col min="15625" max="15625" width="10" customWidth="1"/>
    <col min="15874" max="15874" width="11.125" bestFit="1" customWidth="1"/>
    <col min="15878" max="15878" width="10.375" customWidth="1"/>
    <col min="15881" max="15881" width="10" customWidth="1"/>
    <col min="16130" max="16130" width="11.125" bestFit="1" customWidth="1"/>
    <col min="16134" max="16134" width="10.375" customWidth="1"/>
    <col min="16137" max="16137" width="10" customWidth="1"/>
  </cols>
  <sheetData>
    <row r="1" spans="1:99" ht="51" customHeight="1">
      <c r="A1" s="30" t="s">
        <v>36</v>
      </c>
      <c r="B1" s="31" t="s">
        <v>37</v>
      </c>
      <c r="C1" s="32" t="s">
        <v>38</v>
      </c>
      <c r="D1" s="32" t="s">
        <v>39</v>
      </c>
      <c r="E1" s="32" t="s">
        <v>40</v>
      </c>
      <c r="F1" s="32" t="s">
        <v>41</v>
      </c>
      <c r="G1" s="32" t="s">
        <v>42</v>
      </c>
      <c r="H1" s="32" t="s">
        <v>43</v>
      </c>
      <c r="I1" s="32" t="s">
        <v>44</v>
      </c>
      <c r="J1" s="32" t="s">
        <v>45</v>
      </c>
      <c r="K1" s="32" t="s">
        <v>46</v>
      </c>
      <c r="L1" s="32" t="s">
        <v>47</v>
      </c>
      <c r="M1" s="32" t="s">
        <v>48</v>
      </c>
      <c r="N1" s="32" t="s">
        <v>49</v>
      </c>
      <c r="O1" s="33" t="s">
        <v>50</v>
      </c>
      <c r="P1" s="34"/>
      <c r="Q1" s="34"/>
      <c r="R1" s="34"/>
      <c r="S1" s="34"/>
      <c r="T1" s="34"/>
      <c r="U1" s="34"/>
      <c r="V1" s="34"/>
      <c r="W1" s="34"/>
      <c r="X1" s="34"/>
      <c r="Y1" s="34"/>
      <c r="Z1" s="34"/>
      <c r="AA1" s="35"/>
      <c r="AB1" s="36"/>
      <c r="AC1" s="36"/>
      <c r="AD1" s="36"/>
      <c r="AE1" s="36"/>
      <c r="AF1" s="36"/>
      <c r="AG1" s="1"/>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row>
    <row r="2" spans="1:99">
      <c r="A2" s="35"/>
      <c r="B2" s="31" t="s">
        <v>9</v>
      </c>
      <c r="C2" s="37">
        <f>+'SF mapping'!D$35</f>
        <v>18.855555999999979</v>
      </c>
      <c r="D2" s="37">
        <f>+'SF mapping'!E$35</f>
        <v>18.447618999999918</v>
      </c>
      <c r="E2" s="37">
        <f>+'SF mapping'!F$35</f>
        <v>11.350962000000095</v>
      </c>
      <c r="F2" s="37">
        <f>+'SF mapping'!G$35</f>
        <v>14.567210999999929</v>
      </c>
      <c r="G2" s="37">
        <f>+'SF mapping'!H$35</f>
        <v>23.80765400000007</v>
      </c>
      <c r="H2" s="37">
        <f>+'SF mapping'!I$35</f>
        <v>26.462470999999937</v>
      </c>
      <c r="I2" s="37">
        <f>+'SF mapping'!J$35</f>
        <v>30.07080800000017</v>
      </c>
      <c r="J2" s="37">
        <f>+'SF mapping'!K$35</f>
        <v>25.942427999999836</v>
      </c>
      <c r="K2" s="37">
        <f>+'SF mapping'!L$35</f>
        <v>24.878496000000268</v>
      </c>
      <c r="L2" s="37">
        <f>+'SF mapping'!M$35</f>
        <v>36.423346000000038</v>
      </c>
      <c r="M2" s="37">
        <f>+'SF mapping'!N$35</f>
        <v>22.217824999999948</v>
      </c>
      <c r="N2" s="37">
        <f>+'SF mapping'!O$35</f>
        <v>18.673084999999901</v>
      </c>
      <c r="O2" s="38">
        <f>SUM(C2:N2)</f>
        <v>271.69746100000009</v>
      </c>
      <c r="P2" s="39"/>
      <c r="Q2" s="39"/>
      <c r="R2" s="39"/>
      <c r="S2" s="39"/>
      <c r="T2" s="39"/>
      <c r="U2" s="39"/>
      <c r="V2" s="39"/>
      <c r="W2" s="39"/>
      <c r="X2" s="39"/>
      <c r="Y2" s="39"/>
      <c r="Z2" s="39"/>
      <c r="AA2" s="40"/>
      <c r="AB2" s="35"/>
      <c r="AC2" s="35"/>
      <c r="AD2" s="35"/>
      <c r="AE2" s="35"/>
      <c r="AF2" s="35"/>
      <c r="AG2" s="40"/>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row>
    <row r="3" spans="1:99">
      <c r="A3" s="35"/>
      <c r="B3" s="31" t="s">
        <v>10</v>
      </c>
      <c r="C3" s="37">
        <f>+'SF mapping'!P$35</f>
        <v>9.1264429999998811</v>
      </c>
      <c r="D3" s="37">
        <f>+'SF mapping'!Q$35</f>
        <v>12.259676000000013</v>
      </c>
      <c r="E3" s="37">
        <f>+'SF mapping'!R$35</f>
        <v>7.8718570000000909</v>
      </c>
      <c r="F3" s="37">
        <f>+'SF mapping'!S$35</f>
        <v>6.335015999999996</v>
      </c>
      <c r="G3" s="37">
        <f>+'SF mapping'!T$35</f>
        <v>13.749883000000068</v>
      </c>
      <c r="H3" s="37">
        <f>+'SF mapping'!U$35</f>
        <v>15.673811000000001</v>
      </c>
      <c r="I3" s="37">
        <f>+'SF mapping'!V$35</f>
        <v>16.312211000000161</v>
      </c>
      <c r="J3" s="37">
        <f>+'SF mapping'!W$35</f>
        <v>12.044217000000117</v>
      </c>
      <c r="K3" s="37">
        <f>+'SF mapping'!X$35</f>
        <v>3.0782580000000053</v>
      </c>
      <c r="L3" s="37">
        <f>+'SF mapping'!Y$35</f>
        <v>-6.8702309999998761</v>
      </c>
      <c r="M3" s="37">
        <f>+'SF mapping'!Z$35</f>
        <v>-3.6681770000000142</v>
      </c>
      <c r="N3" s="37">
        <f>+'SF mapping'!AA$35</f>
        <v>-7.2568069999999807</v>
      </c>
      <c r="O3" s="38">
        <f t="shared" ref="O3:O9" si="0">SUM(C3:N3)</f>
        <v>78.656157000000462</v>
      </c>
      <c r="P3" s="39"/>
      <c r="Q3" s="39"/>
      <c r="R3" s="39"/>
      <c r="S3" s="39"/>
      <c r="T3" s="39"/>
      <c r="U3" s="39"/>
      <c r="V3" s="39"/>
      <c r="W3" s="39"/>
      <c r="X3" s="39"/>
      <c r="Y3" s="39"/>
      <c r="Z3" s="39"/>
      <c r="AA3" s="40"/>
      <c r="AB3" s="35"/>
      <c r="AC3" s="35"/>
      <c r="AD3" s="35"/>
      <c r="AE3" s="35"/>
      <c r="AF3" s="35"/>
      <c r="AG3" s="40"/>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row>
    <row r="4" spans="1:99">
      <c r="A4" s="35"/>
      <c r="B4" s="31" t="s">
        <v>11</v>
      </c>
      <c r="C4" s="37">
        <f>+'SF mapping'!AB$35</f>
        <v>-10.324784999999792</v>
      </c>
      <c r="D4" s="37">
        <f>+'SF mapping'!AC$35</f>
        <v>2.8270840000000135</v>
      </c>
      <c r="E4" s="37">
        <f>+'SF mapping'!AD$35</f>
        <v>-11.170524</v>
      </c>
      <c r="F4" s="37">
        <f>+'SF mapping'!AE$35</f>
        <v>-18.017419999999902</v>
      </c>
      <c r="G4" s="37">
        <f>+'SF mapping'!AF$35</f>
        <v>-8.5673789999999599</v>
      </c>
      <c r="H4" s="37">
        <f>+'SF mapping'!AG$35</f>
        <v>-2.326225999999906</v>
      </c>
      <c r="I4" s="37">
        <f>+'SF mapping'!AH$35</f>
        <v>12.667718999999806</v>
      </c>
      <c r="J4" s="37">
        <f>+'SF mapping'!AI$35</f>
        <v>15.192054999999755</v>
      </c>
      <c r="K4" s="37">
        <f>+'SF mapping'!AJ$35</f>
        <v>11.366985999999997</v>
      </c>
      <c r="L4" s="37">
        <f>+'SF mapping'!AK$35</f>
        <v>14.278321999999889</v>
      </c>
      <c r="M4" s="37">
        <f>+'SF mapping'!AL$35</f>
        <v>9.7003749999998945</v>
      </c>
      <c r="N4" s="37">
        <f>+'SF mapping'!AM$35</f>
        <v>-0.97076800000013463</v>
      </c>
      <c r="O4" s="38">
        <f t="shared" si="0"/>
        <v>14.65543899999966</v>
      </c>
      <c r="P4" s="39"/>
      <c r="Q4" s="39"/>
      <c r="R4" s="39"/>
      <c r="S4" s="39"/>
      <c r="T4" s="39"/>
      <c r="U4" s="39"/>
      <c r="V4" s="39"/>
      <c r="W4" s="39"/>
      <c r="X4" s="39"/>
      <c r="Y4" s="39"/>
      <c r="Z4" s="39"/>
      <c r="AA4" s="40"/>
      <c r="AB4" s="35"/>
      <c r="AC4" s="35"/>
      <c r="AD4" s="35"/>
      <c r="AE4" s="35"/>
      <c r="AF4" s="35"/>
      <c r="AG4" s="40"/>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row>
    <row r="5" spans="1:99">
      <c r="A5" s="35"/>
      <c r="B5" s="31" t="s">
        <v>12</v>
      </c>
      <c r="C5" s="37">
        <f>+'SF mapping'!AN$35</f>
        <v>-7.3190500000000611</v>
      </c>
      <c r="D5" s="37">
        <f>+'SF mapping'!AO$35</f>
        <v>-8.2373069999999871</v>
      </c>
      <c r="E5" s="37">
        <f>+'SF mapping'!AP$35</f>
        <v>-1.930804591307151</v>
      </c>
      <c r="F5" s="37">
        <f>+'SF mapping'!AQ$35</f>
        <v>0.30495205564932348</v>
      </c>
      <c r="G5" s="37">
        <f>+'SF mapping'!AR$35</f>
        <v>4.2211909932616436</v>
      </c>
      <c r="H5" s="37">
        <f>+'SF mapping'!AS$35</f>
        <v>14.184729993037195</v>
      </c>
      <c r="I5" s="37">
        <f>+'SF mapping'!AT$35</f>
        <v>22.999624640218144</v>
      </c>
      <c r="J5" s="37">
        <f>+'SF mapping'!AU$35</f>
        <v>20.491852461646658</v>
      </c>
      <c r="K5" s="37">
        <f>+'SF mapping'!AV$35</f>
        <v>19.609178579122272</v>
      </c>
      <c r="L5" s="37">
        <f>+'SF mapping'!AW$35</f>
        <v>14.258257108828047</v>
      </c>
      <c r="M5" s="37">
        <f>+'SF mapping'!AX$35</f>
        <v>-1.2448974208778054</v>
      </c>
      <c r="N5" s="37">
        <f>+'SF mapping'!AY$35</f>
        <v>-21.054034773696912</v>
      </c>
      <c r="O5" s="38">
        <f t="shared" si="0"/>
        <v>56.283692045881367</v>
      </c>
      <c r="P5" s="39"/>
      <c r="Q5" s="39"/>
      <c r="R5" s="39"/>
      <c r="S5" s="39"/>
      <c r="T5" s="39"/>
      <c r="U5" s="39"/>
      <c r="V5" s="39"/>
      <c r="W5" s="39"/>
      <c r="X5" s="39"/>
      <c r="Y5" s="39"/>
      <c r="Z5" s="39"/>
      <c r="AA5" s="40"/>
      <c r="AB5" s="35"/>
      <c r="AC5" s="35"/>
      <c r="AD5" s="35"/>
      <c r="AE5" s="35"/>
      <c r="AF5" s="35"/>
      <c r="AG5" s="40"/>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row>
    <row r="6" spans="1:99">
      <c r="A6" s="35"/>
      <c r="B6" s="31" t="s">
        <v>13</v>
      </c>
      <c r="C6" s="37">
        <f>+'SF mapping'!AZ$35</f>
        <v>-36.212799832266001</v>
      </c>
      <c r="D6" s="37">
        <f>+'SF mapping'!BA$35</f>
        <v>-38.439273420877839</v>
      </c>
      <c r="E6" s="37">
        <f>+'SF mapping'!BB$35</f>
        <v>-32.026761615782561</v>
      </c>
      <c r="F6" s="37">
        <f>+'SF mapping'!BC$35</f>
        <v>-25.001815807149569</v>
      </c>
      <c r="G6" s="37">
        <f>+'SF mapping'!BD$35</f>
        <v>-9.5171198955044929</v>
      </c>
      <c r="H6" s="37">
        <f>+'SF mapping'!BE$35</f>
        <v>1.7259093102193219</v>
      </c>
      <c r="I6" s="37">
        <f>+'SF mapping'!BF$35</f>
        <v>8.4048853841529763</v>
      </c>
      <c r="J6" s="37">
        <f>+'SF mapping'!BG$35</f>
        <v>2.9830398209660416</v>
      </c>
      <c r="K6" s="37">
        <f>+'SF mapping'!BH$35</f>
        <v>0.34029483278800399</v>
      </c>
      <c r="L6" s="37">
        <f>+'SF mapping'!BI$35</f>
        <v>6.170932483343222</v>
      </c>
      <c r="M6" s="37">
        <f>+'SF mapping'!BJ$35</f>
        <v>13.891947832787764</v>
      </c>
      <c r="N6" s="37">
        <f>+'SF mapping'!BK$35</f>
        <v>-13.395688504835334</v>
      </c>
      <c r="O6" s="38">
        <f t="shared" si="0"/>
        <v>-121.07644941215847</v>
      </c>
      <c r="P6" s="39"/>
      <c r="Q6" s="39"/>
      <c r="R6" s="39"/>
      <c r="S6" s="39"/>
      <c r="T6" s="39"/>
      <c r="U6" s="39"/>
      <c r="V6" s="39"/>
      <c r="W6" s="39"/>
      <c r="X6" s="39"/>
      <c r="Y6" s="39"/>
      <c r="Z6" s="39"/>
      <c r="AA6" s="40"/>
      <c r="AB6" s="35"/>
      <c r="AC6" s="35"/>
      <c r="AD6" s="35"/>
      <c r="AE6" s="35"/>
      <c r="AF6" s="35"/>
      <c r="AG6" s="40"/>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row>
    <row r="7" spans="1:99">
      <c r="A7" s="35"/>
      <c r="B7" s="31" t="s">
        <v>51</v>
      </c>
      <c r="C7" s="37">
        <f>+'SF mapping'!BL$35</f>
        <v>-23.734598738349064</v>
      </c>
      <c r="D7" s="37">
        <f>+'SF mapping'!BM$35</f>
        <v>-26.804446167212291</v>
      </c>
      <c r="E7" s="37">
        <f>+'SF mapping'!BN$35</f>
        <v>-14.720500219039991</v>
      </c>
      <c r="F7" s="37">
        <f>+'SF mapping'!BO$35</f>
        <v>-16.868235995253599</v>
      </c>
      <c r="G7" s="37">
        <f>+'SF mapping'!BP$35</f>
        <v>-27.220972940319712</v>
      </c>
      <c r="H7" s="37">
        <f>+'SF mapping'!BQ$35</f>
        <v>-12.586401658060254</v>
      </c>
      <c r="I7" s="37">
        <f>+'SF mapping'!BR$35</f>
        <v>-1.8620044615670395</v>
      </c>
      <c r="J7" s="37">
        <f>+'SF mapping'!BS$35</f>
        <v>-4.2536726374164573</v>
      </c>
      <c r="K7" s="37">
        <f>+'SF mapping'!BT$35</f>
        <v>-14.166472158663964</v>
      </c>
      <c r="L7" s="37">
        <f>+'SF mapping'!BU$35</f>
        <v>-8.746018637416455</v>
      </c>
      <c r="M7" s="37">
        <f>+'SF mapping'!BV$35</f>
        <v>-14.824519158663634</v>
      </c>
      <c r="N7" s="37">
        <f>+'SF mapping'!BW$35</f>
        <v>-23.644079158663544</v>
      </c>
      <c r="O7" s="38">
        <f t="shared" si="0"/>
        <v>-189.431921930626</v>
      </c>
      <c r="P7" s="39"/>
      <c r="Q7" s="39"/>
      <c r="R7" s="39"/>
      <c r="S7" s="39"/>
      <c r="T7" s="39"/>
      <c r="U7" s="39"/>
      <c r="V7" s="39"/>
      <c r="W7" s="39"/>
      <c r="X7" s="39"/>
      <c r="Y7" s="39"/>
      <c r="Z7" s="39"/>
      <c r="AA7" s="40"/>
      <c r="AB7" s="35"/>
      <c r="AC7" s="35"/>
      <c r="AD7" s="35"/>
      <c r="AE7" s="35"/>
      <c r="AF7" s="35"/>
      <c r="AG7" s="40"/>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row>
    <row r="8" spans="1:99">
      <c r="A8" s="35"/>
      <c r="B8" s="31" t="s">
        <v>52</v>
      </c>
      <c r="C8" s="37">
        <f>+'SF mapping'!BX$35</f>
        <v>-36.018257594922034</v>
      </c>
      <c r="D8" s="37">
        <f>+'SF mapping'!BY$35</f>
        <v>-26.754064158663709</v>
      </c>
      <c r="E8" s="37">
        <f>+'SF mapping'!BZ$35</f>
        <v>-27.950120000000084</v>
      </c>
      <c r="F8" s="37">
        <f>+'SF mapping'!CA$35</f>
        <v>-37.073545000000081</v>
      </c>
      <c r="G8" s="37">
        <f>+'SF mapping'!CB$35</f>
        <v>-45.934402999999975</v>
      </c>
      <c r="H8" s="37">
        <f>+'SF mapping'!CC$35</f>
        <v>-37.308693000000062</v>
      </c>
      <c r="I8" s="37">
        <f>+'SF mapping'!CD$35</f>
        <v>-27.05446199999983</v>
      </c>
      <c r="J8" s="37">
        <f>+'SF mapping'!CE$35</f>
        <v>-20.204940999999963</v>
      </c>
      <c r="K8" s="37">
        <f>+'SF mapping'!CF$35</f>
        <v>-22.693813000000091</v>
      </c>
      <c r="L8" s="37">
        <f>+'SF mapping'!CG$35</f>
        <v>-27.439554000000044</v>
      </c>
      <c r="M8" s="37">
        <f>+'SF mapping'!CH$35</f>
        <v>-26.738419999999905</v>
      </c>
      <c r="N8" s="37">
        <f>+'SF mapping'!CI$35</f>
        <v>-26.919860999999855</v>
      </c>
      <c r="O8" s="38">
        <f t="shared" si="0"/>
        <v>-362.09013375358563</v>
      </c>
      <c r="P8" s="39"/>
      <c r="Q8" s="39"/>
      <c r="R8" s="39"/>
      <c r="S8" s="39"/>
      <c r="T8" s="39"/>
      <c r="U8" s="39"/>
      <c r="V8" s="39"/>
      <c r="W8" s="39"/>
      <c r="X8" s="39"/>
      <c r="Y8" s="39"/>
      <c r="Z8" s="39"/>
      <c r="AA8" s="40"/>
      <c r="AB8" s="35"/>
      <c r="AC8" s="35"/>
      <c r="AD8" s="35"/>
      <c r="AE8" s="35"/>
      <c r="AF8" s="35"/>
      <c r="AG8" s="40"/>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row>
    <row r="9" spans="1:99">
      <c r="A9" s="35"/>
      <c r="B9" s="31" t="s">
        <v>53</v>
      </c>
      <c r="C9" s="37">
        <f>+'SF mapping'!CJ$35</f>
        <v>-27.502774000000045</v>
      </c>
      <c r="D9" s="37">
        <f>+'SF mapping'!CK$35</f>
        <v>-25.750140999999985</v>
      </c>
      <c r="E9" s="37">
        <f>+'SF mapping'!CL$35</f>
        <v>-29.083558000000039</v>
      </c>
      <c r="F9" s="37">
        <f>+'SF mapping'!CM$35</f>
        <v>-22.59349700000007</v>
      </c>
      <c r="G9" s="37">
        <f>+'SF mapping'!CN$35</f>
        <v>-19.404521000000045</v>
      </c>
      <c r="H9" s="37">
        <f>+'SF mapping'!CO$35</f>
        <v>-14.887346999999977</v>
      </c>
      <c r="I9" s="37">
        <f>+'SF mapping'!CP$35</f>
        <v>-13.144939000000022</v>
      </c>
      <c r="J9" s="37">
        <f>+'SF mapping'!CQ$35</f>
        <v>-16.085235000000011</v>
      </c>
      <c r="K9" s="37">
        <f>+'SF mapping'!CR$35</f>
        <v>-8.0330659999997351</v>
      </c>
      <c r="L9" s="37">
        <f>+'SF mapping'!CS$35</f>
        <v>-18.85398199999986</v>
      </c>
      <c r="M9" s="37">
        <f>+'SF mapping'!CT$35</f>
        <v>-14.495638999999983</v>
      </c>
      <c r="N9" s="37">
        <f>+'SF mapping'!CU$35</f>
        <v>-21.05869000000007</v>
      </c>
      <c r="O9" s="38">
        <f t="shared" si="0"/>
        <v>-230.89338899999984</v>
      </c>
      <c r="P9" s="39"/>
      <c r="Q9" s="39"/>
      <c r="R9" s="39"/>
      <c r="S9" s="39"/>
      <c r="T9" s="39"/>
      <c r="U9" s="39"/>
      <c r="V9" s="39"/>
      <c r="W9" s="39"/>
      <c r="X9" s="39"/>
      <c r="Y9" s="39"/>
      <c r="Z9" s="39"/>
      <c r="AA9" s="40"/>
      <c r="AB9" s="35"/>
      <c r="AC9" s="35"/>
      <c r="AD9" s="35"/>
      <c r="AE9" s="35"/>
      <c r="AF9" s="35"/>
      <c r="AG9" s="40"/>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row>
    <row r="10" spans="1:99">
      <c r="A10" s="35"/>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row>
    <row r="11" spans="1:99">
      <c r="A11" s="35"/>
      <c r="B11" s="11" t="s">
        <v>27</v>
      </c>
      <c r="C11" s="41"/>
      <c r="D11" s="42"/>
      <c r="E11" s="35"/>
      <c r="F11" s="35"/>
      <c r="G11" s="35"/>
      <c r="H11" s="35"/>
      <c r="I11" s="35"/>
      <c r="J11" s="35"/>
      <c r="K11" s="35"/>
      <c r="L11" s="35"/>
      <c r="M11" s="35"/>
      <c r="N11" s="35"/>
      <c r="O11" s="35"/>
      <c r="P11" s="35"/>
      <c r="Q11" s="43"/>
      <c r="R11" s="43"/>
      <c r="S11" s="43"/>
      <c r="T11" s="43"/>
      <c r="U11" s="43"/>
      <c r="V11" s="43"/>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row>
    <row r="12" spans="1:99">
      <c r="A12" s="35"/>
      <c r="B12" s="35"/>
      <c r="C12" s="35"/>
      <c r="D12" s="35"/>
      <c r="E12" s="35"/>
      <c r="F12" s="35"/>
      <c r="G12" s="35"/>
      <c r="H12" s="35"/>
      <c r="I12" s="35"/>
      <c r="J12" s="35"/>
      <c r="K12" s="35"/>
      <c r="L12" s="35"/>
      <c r="M12" s="35"/>
      <c r="N12" s="35"/>
      <c r="O12" s="35"/>
      <c r="P12" s="35"/>
      <c r="Q12" s="43"/>
      <c r="R12" s="43"/>
      <c r="S12" s="43"/>
      <c r="T12" s="43"/>
      <c r="U12" s="43"/>
      <c r="V12" s="43"/>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row>
    <row r="13" spans="1:99" ht="76.5">
      <c r="A13" s="30" t="s">
        <v>125</v>
      </c>
      <c r="B13" s="44"/>
      <c r="C13" s="45" t="s">
        <v>54</v>
      </c>
      <c r="D13" s="45" t="s">
        <v>55</v>
      </c>
      <c r="E13" s="46" t="s">
        <v>56</v>
      </c>
      <c r="F13" s="45" t="s">
        <v>57</v>
      </c>
      <c r="G13" s="45" t="s">
        <v>58</v>
      </c>
      <c r="H13" s="47" t="s">
        <v>59</v>
      </c>
      <c r="I13" s="48"/>
      <c r="J13" s="167" t="s">
        <v>60</v>
      </c>
      <c r="K13" s="168"/>
      <c r="L13" s="168"/>
      <c r="M13" s="168"/>
      <c r="N13" s="168"/>
      <c r="O13" s="169"/>
      <c r="P13" s="35"/>
      <c r="Q13" s="170"/>
      <c r="R13" s="170"/>
      <c r="S13" s="170"/>
      <c r="T13" s="170"/>
      <c r="U13" s="170"/>
      <c r="V13" s="170"/>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row>
    <row r="14" spans="1:99" ht="13.5" customHeight="1">
      <c r="A14" s="35"/>
      <c r="B14" s="49" t="s">
        <v>9</v>
      </c>
      <c r="C14" s="50">
        <f>AVERAGE($C2:$N2)</f>
        <v>22.641455083333341</v>
      </c>
      <c r="D14" s="51"/>
      <c r="E14" s="51"/>
      <c r="F14" s="51"/>
      <c r="G14" s="50">
        <f>$G$22</f>
        <v>-6.3431960699004417</v>
      </c>
      <c r="H14" s="52">
        <f>$H$22</f>
        <v>23.897060613478843</v>
      </c>
      <c r="I14" s="40"/>
      <c r="J14" s="53" t="s">
        <v>61</v>
      </c>
      <c r="K14" s="54"/>
      <c r="L14" s="43"/>
      <c r="M14" s="55" t="str">
        <f>IF(C18&lt;G$22,"abnormally negative",IF(C18&gt;H$22,"abnormally positive","candidate for normal period"))</f>
        <v>abnormally negative</v>
      </c>
      <c r="N14" s="55"/>
      <c r="O14" s="56"/>
      <c r="P14" s="35"/>
      <c r="Q14" s="55"/>
      <c r="R14" s="55"/>
      <c r="S14" s="57"/>
      <c r="T14" s="55"/>
      <c r="U14" s="54"/>
      <c r="V14" s="57"/>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row>
    <row r="15" spans="1:99">
      <c r="A15" s="35"/>
      <c r="B15" s="49" t="s">
        <v>10</v>
      </c>
      <c r="C15" s="50">
        <f>AVERAGE($C3:$N3)</f>
        <v>6.5546797500000382</v>
      </c>
      <c r="D15" s="51"/>
      <c r="E15" s="51"/>
      <c r="F15" s="51"/>
      <c r="G15" s="50">
        <f t="shared" ref="G15:G21" si="1">$G$22</f>
        <v>-6.3431960699004417</v>
      </c>
      <c r="H15" s="52">
        <f t="shared" ref="H15:H21" si="2">$H$22</f>
        <v>23.897060613478843</v>
      </c>
      <c r="I15" s="40"/>
      <c r="J15" s="53" t="s">
        <v>62</v>
      </c>
      <c r="K15" s="54"/>
      <c r="L15" s="43"/>
      <c r="M15" s="55" t="str">
        <f t="shared" ref="M15:M17" si="3">IF(C19&lt;G$22,"abnormally negative",IF(C19&gt;H$22,"abnormally positive","candidate for normal period"))</f>
        <v>abnormally negative</v>
      </c>
      <c r="N15" s="55"/>
      <c r="O15" s="56"/>
      <c r="P15" s="35"/>
      <c r="Q15" s="55"/>
      <c r="R15" s="55"/>
      <c r="S15" s="57"/>
      <c r="T15" s="55"/>
      <c r="U15" s="55"/>
      <c r="V15" s="57"/>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row>
    <row r="16" spans="1:99">
      <c r="A16" s="35"/>
      <c r="B16" s="49" t="s">
        <v>11</v>
      </c>
      <c r="C16" s="50">
        <f>AVERAGE($C4:$N4)</f>
        <v>1.2212865833333051</v>
      </c>
      <c r="D16" s="51"/>
      <c r="E16" s="51"/>
      <c r="F16" s="51"/>
      <c r="G16" s="50">
        <f t="shared" si="1"/>
        <v>-6.3431960699004417</v>
      </c>
      <c r="H16" s="52">
        <f t="shared" si="2"/>
        <v>23.897060613478843</v>
      </c>
      <c r="I16" s="40"/>
      <c r="J16" s="53" t="s">
        <v>63</v>
      </c>
      <c r="K16" s="54"/>
      <c r="L16" s="43"/>
      <c r="M16" s="55" t="str">
        <f>IF(C20&lt;G$22,"abnormally negative",IF(C20&gt;H$22,"abnormally positive","candidate for normal period"))</f>
        <v>abnormally negative</v>
      </c>
      <c r="N16" s="55"/>
      <c r="O16" s="56"/>
      <c r="P16" s="35"/>
      <c r="Q16" s="55"/>
      <c r="R16" s="55"/>
      <c r="S16" s="57"/>
      <c r="T16" s="55"/>
      <c r="U16" s="55"/>
      <c r="V16" s="57"/>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row>
    <row r="17" spans="1:99">
      <c r="A17" s="35"/>
      <c r="B17" s="49" t="s">
        <v>12</v>
      </c>
      <c r="C17" s="50">
        <f>AVERAGE($C5:$N5)</f>
        <v>4.6903076704901139</v>
      </c>
      <c r="D17" s="51"/>
      <c r="E17" s="51"/>
      <c r="F17" s="51"/>
      <c r="G17" s="50">
        <f t="shared" si="1"/>
        <v>-6.3431960699004417</v>
      </c>
      <c r="H17" s="52">
        <f t="shared" si="2"/>
        <v>23.897060613478843</v>
      </c>
      <c r="I17" s="40"/>
      <c r="J17" s="58" t="s">
        <v>64</v>
      </c>
      <c r="K17" s="59"/>
      <c r="L17" s="60"/>
      <c r="M17" s="61" t="str">
        <f t="shared" si="3"/>
        <v>abnormally negative</v>
      </c>
      <c r="N17" s="61"/>
      <c r="O17" s="62"/>
      <c r="P17" s="35"/>
      <c r="Q17" s="55"/>
      <c r="R17" s="55"/>
      <c r="S17" s="57"/>
      <c r="T17" s="55"/>
      <c r="U17" s="55"/>
      <c r="V17" s="57"/>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row>
    <row r="18" spans="1:99">
      <c r="A18" s="35"/>
      <c r="B18" s="49" t="s">
        <v>13</v>
      </c>
      <c r="C18" s="50">
        <f>AVERAGE($C6:$N6)</f>
        <v>-10.089704117679872</v>
      </c>
      <c r="D18" s="51"/>
      <c r="E18" s="51"/>
      <c r="F18" s="51"/>
      <c r="G18" s="50">
        <f t="shared" si="1"/>
        <v>-6.3431960699004417</v>
      </c>
      <c r="H18" s="52">
        <f t="shared" si="2"/>
        <v>23.897060613478843</v>
      </c>
      <c r="I18" s="40"/>
      <c r="J18" s="35"/>
      <c r="K18" s="35"/>
      <c r="L18" s="35"/>
      <c r="M18" s="35"/>
      <c r="N18" s="35"/>
      <c r="O18" s="35"/>
      <c r="P18" s="35"/>
      <c r="Q18" s="55"/>
      <c r="R18" s="55"/>
      <c r="S18" s="55"/>
      <c r="T18" s="55"/>
      <c r="U18" s="55"/>
      <c r="V18" s="57"/>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row>
    <row r="19" spans="1:99">
      <c r="A19" s="35"/>
      <c r="B19" s="49" t="s">
        <v>51</v>
      </c>
      <c r="C19" s="50">
        <f t="shared" ref="C19:C20" si="4">AVERAGE($C7:$N7)</f>
        <v>-15.785993494218834</v>
      </c>
      <c r="D19" s="51"/>
      <c r="E19" s="51"/>
      <c r="F19" s="51"/>
      <c r="G19" s="50">
        <f t="shared" si="1"/>
        <v>-6.3431960699004417</v>
      </c>
      <c r="H19" s="52">
        <f t="shared" si="2"/>
        <v>23.897060613478843</v>
      </c>
      <c r="I19" s="40"/>
      <c r="J19" s="35"/>
      <c r="K19" s="35"/>
      <c r="L19" s="35"/>
      <c r="M19" s="35"/>
      <c r="N19" s="35"/>
      <c r="O19" s="35"/>
      <c r="P19" s="35"/>
      <c r="Q19" s="55"/>
      <c r="R19" s="55"/>
      <c r="S19" s="55"/>
      <c r="T19" s="55"/>
      <c r="U19" s="55"/>
      <c r="V19" s="57"/>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row>
    <row r="20" spans="1:99">
      <c r="A20" s="35"/>
      <c r="B20" s="49" t="s">
        <v>52</v>
      </c>
      <c r="C20" s="50">
        <f t="shared" si="4"/>
        <v>-30.174177812798803</v>
      </c>
      <c r="D20" s="51"/>
      <c r="E20" s="51"/>
      <c r="F20" s="51"/>
      <c r="G20" s="50">
        <f t="shared" si="1"/>
        <v>-6.3431960699004417</v>
      </c>
      <c r="H20" s="52">
        <f t="shared" si="2"/>
        <v>23.897060613478843</v>
      </c>
      <c r="I20" s="40"/>
      <c r="J20" s="35"/>
      <c r="K20" s="35"/>
      <c r="L20" s="35"/>
      <c r="M20" s="35"/>
      <c r="N20" s="35"/>
      <c r="O20" s="35"/>
      <c r="P20" s="35"/>
      <c r="Q20" s="55"/>
      <c r="R20" s="63"/>
      <c r="S20" s="63"/>
      <c r="T20" s="55"/>
      <c r="U20" s="63"/>
      <c r="V20" s="57"/>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row>
    <row r="21" spans="1:99">
      <c r="A21" s="35"/>
      <c r="B21" s="49" t="s">
        <v>53</v>
      </c>
      <c r="C21" s="50">
        <f>AVERAGE(C9:N9)</f>
        <v>-19.241115749999988</v>
      </c>
      <c r="D21" s="51"/>
      <c r="E21" s="51"/>
      <c r="F21" s="51"/>
      <c r="G21" s="50">
        <f t="shared" si="1"/>
        <v>-6.3431960699004417</v>
      </c>
      <c r="H21" s="52">
        <f t="shared" si="2"/>
        <v>23.897060613478843</v>
      </c>
      <c r="I21" s="40"/>
      <c r="J21" s="35"/>
      <c r="K21" s="35"/>
      <c r="L21" s="35"/>
      <c r="M21" s="35"/>
      <c r="N21" s="35"/>
      <c r="O21" s="35"/>
      <c r="P21" s="25"/>
      <c r="Q21" s="55"/>
      <c r="R21" s="55"/>
      <c r="S21" s="55"/>
      <c r="T21" s="55"/>
      <c r="U21" s="57"/>
      <c r="V21" s="57"/>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row>
    <row r="22" spans="1:99" ht="25.5">
      <c r="A22" s="35"/>
      <c r="B22" s="146" t="s">
        <v>65</v>
      </c>
      <c r="C22" s="64">
        <f>AVERAGE(C14:C17)</f>
        <v>8.7769322717891995</v>
      </c>
      <c r="D22" s="64">
        <f>STDEV(C14:C17)</f>
        <v>9.5035376126270528</v>
      </c>
      <c r="E22" s="64">
        <f>COUNT(C14:C17)</f>
        <v>4</v>
      </c>
      <c r="F22" s="50">
        <f>3.182*(D22/SQRT(E22))</f>
        <v>15.120128341689641</v>
      </c>
      <c r="G22" s="50">
        <f t="shared" ref="G22" si="5">C22-F22</f>
        <v>-6.3431960699004417</v>
      </c>
      <c r="H22" s="52">
        <f t="shared" ref="H22" si="6">C22+F22</f>
        <v>23.897060613478843</v>
      </c>
      <c r="I22" s="35"/>
      <c r="J22" s="65"/>
      <c r="K22" s="35"/>
      <c r="L22" s="35"/>
      <c r="M22" s="35"/>
      <c r="N22" s="35"/>
      <c r="O22" s="2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row>
    <row r="23" spans="1:99">
      <c r="A23" s="35"/>
      <c r="B23" s="66"/>
      <c r="C23" s="60"/>
      <c r="D23" s="60"/>
      <c r="E23" s="60"/>
      <c r="F23" s="60"/>
      <c r="G23" s="60"/>
      <c r="H23" s="62"/>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row>
    <row r="24" spans="1:99">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row>
    <row r="25" spans="1:99">
      <c r="A25" s="35"/>
      <c r="B25" s="35"/>
      <c r="C25" s="40"/>
      <c r="D25" s="40"/>
      <c r="E25" s="40"/>
      <c r="F25" s="40"/>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row>
    <row r="26" spans="1:99">
      <c r="A26" s="35"/>
      <c r="B26" s="35"/>
      <c r="C26" s="40"/>
      <c r="D26" s="40"/>
      <c r="E26" s="40"/>
      <c r="F26" s="40"/>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row>
    <row r="27" spans="1:99">
      <c r="A27" s="35"/>
      <c r="B27" s="35"/>
      <c r="C27" s="40"/>
      <c r="D27" s="40"/>
      <c r="E27" s="40"/>
      <c r="F27" s="40"/>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row>
    <row r="28" spans="1:99">
      <c r="A28" s="35"/>
      <c r="B28" s="35"/>
      <c r="C28" s="40"/>
      <c r="D28" s="40"/>
      <c r="E28" s="40"/>
      <c r="F28" s="40"/>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row>
    <row r="29" spans="1:99">
      <c r="A29" s="35"/>
      <c r="B29" s="35"/>
      <c r="C29" s="40"/>
      <c r="D29" s="40"/>
      <c r="E29" s="40"/>
      <c r="F29" s="40"/>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row>
    <row r="30" spans="1:99">
      <c r="A30" s="35"/>
      <c r="B30" s="35"/>
      <c r="C30" s="43"/>
      <c r="D30" s="43"/>
      <c r="E30" s="41"/>
      <c r="F30" s="42"/>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row>
    <row r="31" spans="1:99">
      <c r="A31" s="35"/>
      <c r="B31" s="35"/>
      <c r="C31" s="43"/>
      <c r="D31" s="43"/>
      <c r="E31" s="41"/>
      <c r="F31" s="42"/>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row>
    <row r="32" spans="1:99">
      <c r="A32" s="35"/>
      <c r="B32" s="35"/>
      <c r="C32" s="43"/>
      <c r="D32" s="43"/>
      <c r="E32" s="42"/>
      <c r="F32" s="42"/>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row>
    <row r="33" spans="1:99">
      <c r="A33" s="35"/>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row>
    <row r="34" spans="1:99">
      <c r="A34" s="35"/>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row>
    <row r="35" spans="1:99">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row>
    <row r="36" spans="1:99">
      <c r="A36" s="35"/>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row>
    <row r="37" spans="1:99">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row>
    <row r="38" spans="1:99">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row>
    <row r="39" spans="1:99">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row>
    <row r="40" spans="1:99">
      <c r="A40" s="35"/>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row>
    <row r="41" spans="1:99">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row>
    <row r="42" spans="1:99">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row>
    <row r="43" spans="1:99">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row>
    <row r="44" spans="1:99">
      <c r="A44" s="35"/>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row>
    <row r="45" spans="1:99">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row>
    <row r="46" spans="1:99">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row>
    <row r="47" spans="1:99">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row>
    <row r="48" spans="1:99">
      <c r="A48" s="35"/>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row>
    <row r="49" spans="1:99">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row>
    <row r="50" spans="1:99">
      <c r="A50" s="35"/>
      <c r="B50" s="43"/>
      <c r="C50" s="67"/>
      <c r="D50" s="67"/>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row>
    <row r="51" spans="1:99">
      <c r="A51" s="35"/>
      <c r="B51" s="43"/>
      <c r="C51" s="41"/>
      <c r="D51" s="42"/>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row>
    <row r="52" spans="1:99">
      <c r="A52" s="35"/>
      <c r="B52" s="43"/>
      <c r="C52" s="41"/>
      <c r="D52" s="42"/>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row>
    <row r="53" spans="1:99">
      <c r="A53" s="35"/>
      <c r="B53" s="43"/>
      <c r="C53" s="41"/>
      <c r="D53" s="42"/>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row>
    <row r="54" spans="1:99">
      <c r="A54" s="35"/>
      <c r="B54" s="43"/>
      <c r="C54" s="41"/>
      <c r="D54" s="42"/>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row>
    <row r="55" spans="1:99">
      <c r="A55" s="35"/>
      <c r="B55" s="43"/>
      <c r="C55" s="41"/>
      <c r="D55" s="42"/>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row>
    <row r="56" spans="1:99">
      <c r="A56" s="35"/>
      <c r="B56" s="43"/>
      <c r="C56" s="41"/>
      <c r="D56" s="42"/>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row>
    <row r="57" spans="1:99" s="23" customFormat="1" ht="60.75" customHeight="1">
      <c r="A57" s="68" t="s">
        <v>126</v>
      </c>
      <c r="B57" s="65"/>
      <c r="C57" s="69">
        <v>38443</v>
      </c>
      <c r="D57" s="69">
        <v>38473</v>
      </c>
      <c r="E57" s="69">
        <v>38504</v>
      </c>
      <c r="F57" s="69">
        <v>38534</v>
      </c>
      <c r="G57" s="69">
        <v>38565</v>
      </c>
      <c r="H57" s="69">
        <v>38596</v>
      </c>
      <c r="I57" s="69">
        <v>38626</v>
      </c>
      <c r="J57" s="69">
        <v>38657</v>
      </c>
      <c r="K57" s="69">
        <v>38687</v>
      </c>
      <c r="L57" s="69">
        <v>38718</v>
      </c>
      <c r="M57" s="69">
        <v>38749</v>
      </c>
      <c r="N57" s="69">
        <v>38777</v>
      </c>
      <c r="O57" s="69">
        <v>38808</v>
      </c>
      <c r="P57" s="69">
        <v>38838</v>
      </c>
      <c r="Q57" s="69">
        <v>38869</v>
      </c>
      <c r="R57" s="69">
        <v>38899</v>
      </c>
      <c r="S57" s="69">
        <v>38930</v>
      </c>
      <c r="T57" s="69">
        <v>38961</v>
      </c>
      <c r="U57" s="69">
        <v>38991</v>
      </c>
      <c r="V57" s="69">
        <v>39022</v>
      </c>
      <c r="W57" s="69">
        <v>39052</v>
      </c>
      <c r="X57" s="69">
        <v>39083</v>
      </c>
      <c r="Y57" s="69">
        <v>39114</v>
      </c>
      <c r="Z57" s="69">
        <v>39142</v>
      </c>
      <c r="AA57" s="69">
        <v>39173</v>
      </c>
      <c r="AB57" s="69">
        <v>39203</v>
      </c>
      <c r="AC57" s="69">
        <v>39234</v>
      </c>
      <c r="AD57" s="69">
        <v>39264</v>
      </c>
      <c r="AE57" s="69">
        <v>39295</v>
      </c>
      <c r="AF57" s="69">
        <v>39326</v>
      </c>
      <c r="AG57" s="69">
        <v>39356</v>
      </c>
      <c r="AH57" s="69">
        <v>39387</v>
      </c>
      <c r="AI57" s="69">
        <v>39417</v>
      </c>
      <c r="AJ57" s="69">
        <v>39448</v>
      </c>
      <c r="AK57" s="69">
        <v>39479</v>
      </c>
      <c r="AL57" s="69">
        <v>39508</v>
      </c>
      <c r="AM57" s="69">
        <v>39539</v>
      </c>
      <c r="AN57" s="69">
        <v>39569</v>
      </c>
      <c r="AO57" s="69">
        <v>39600</v>
      </c>
      <c r="AP57" s="69">
        <v>39630</v>
      </c>
      <c r="AQ57" s="69">
        <v>39661</v>
      </c>
      <c r="AR57" s="69">
        <v>39692</v>
      </c>
      <c r="AS57" s="69">
        <v>39722</v>
      </c>
      <c r="AT57" s="69">
        <v>39753</v>
      </c>
      <c r="AU57" s="69">
        <v>39783</v>
      </c>
      <c r="AV57" s="69">
        <v>39814</v>
      </c>
      <c r="AW57" s="69">
        <v>39845</v>
      </c>
      <c r="AX57" s="69">
        <v>39873</v>
      </c>
      <c r="AY57" s="69">
        <v>39904</v>
      </c>
      <c r="AZ57" s="69">
        <v>39934</v>
      </c>
      <c r="BA57" s="69">
        <v>39965</v>
      </c>
      <c r="BB57" s="69">
        <v>39995</v>
      </c>
      <c r="BC57" s="69">
        <v>40026</v>
      </c>
      <c r="BD57" s="69">
        <v>40057</v>
      </c>
      <c r="BE57" s="69">
        <v>40087</v>
      </c>
      <c r="BF57" s="69">
        <v>40118</v>
      </c>
      <c r="BG57" s="69">
        <v>40148</v>
      </c>
      <c r="BH57" s="69">
        <v>40179</v>
      </c>
      <c r="BI57" s="69">
        <v>40210</v>
      </c>
      <c r="BJ57" s="69">
        <v>40238</v>
      </c>
      <c r="BK57" s="69">
        <v>40269</v>
      </c>
      <c r="BL57" s="69">
        <v>40299</v>
      </c>
      <c r="BM57" s="69">
        <v>40330</v>
      </c>
      <c r="BN57" s="69">
        <v>40360</v>
      </c>
      <c r="BO57" s="69">
        <v>40391</v>
      </c>
      <c r="BP57" s="69">
        <v>40422</v>
      </c>
      <c r="BQ57" s="69">
        <v>40452</v>
      </c>
      <c r="BR57" s="69">
        <v>40483</v>
      </c>
      <c r="BS57" s="69">
        <v>40513</v>
      </c>
      <c r="BT57" s="69">
        <v>40544</v>
      </c>
      <c r="BU57" s="69">
        <v>40575</v>
      </c>
      <c r="BV57" s="69">
        <v>40603</v>
      </c>
      <c r="BW57" s="69">
        <v>40634</v>
      </c>
      <c r="BX57" s="69">
        <v>40664</v>
      </c>
      <c r="BY57" s="69">
        <v>40695</v>
      </c>
      <c r="BZ57" s="69">
        <v>40725</v>
      </c>
      <c r="CA57" s="69">
        <v>40756</v>
      </c>
      <c r="CB57" s="69">
        <v>40787</v>
      </c>
      <c r="CC57" s="69">
        <v>40817</v>
      </c>
      <c r="CD57" s="69">
        <v>40848</v>
      </c>
      <c r="CE57" s="69">
        <v>40878</v>
      </c>
      <c r="CF57" s="69">
        <v>40909</v>
      </c>
      <c r="CG57" s="69">
        <v>40940</v>
      </c>
      <c r="CH57" s="69">
        <v>40969</v>
      </c>
      <c r="CI57" s="69">
        <v>41000</v>
      </c>
      <c r="CJ57" s="69">
        <v>41030</v>
      </c>
      <c r="CK57" s="69">
        <v>41061</v>
      </c>
      <c r="CL57" s="69">
        <v>41091</v>
      </c>
      <c r="CM57" s="69">
        <v>41122</v>
      </c>
      <c r="CN57" s="69">
        <v>41153</v>
      </c>
      <c r="CO57" s="69">
        <v>41183</v>
      </c>
      <c r="CP57" s="69">
        <v>41214</v>
      </c>
      <c r="CQ57" s="69">
        <v>41244</v>
      </c>
      <c r="CR57" s="69">
        <v>41275</v>
      </c>
      <c r="CS57" s="69">
        <v>41306</v>
      </c>
      <c r="CT57" s="69">
        <v>41334</v>
      </c>
      <c r="CU57" s="65"/>
    </row>
    <row r="58" spans="1:99" s="23" customFormat="1">
      <c r="A58" s="65"/>
      <c r="B58" s="65" t="s">
        <v>66</v>
      </c>
      <c r="C58" s="70">
        <f>SUM($C$2:C$2)</f>
        <v>18.855555999999979</v>
      </c>
      <c r="D58" s="70">
        <f>SUM($C$2:D$2)</f>
        <v>37.303174999999896</v>
      </c>
      <c r="E58" s="70">
        <f>SUM($C$2:E$2)</f>
        <v>48.654136999999992</v>
      </c>
      <c r="F58" s="70">
        <f>SUM($C$2:F$2)</f>
        <v>63.221347999999921</v>
      </c>
      <c r="G58" s="70">
        <f>SUM($C$2:G$2)</f>
        <v>87.029001999999991</v>
      </c>
      <c r="H58" s="70">
        <f>SUM($C$2:H$2)</f>
        <v>113.49147299999993</v>
      </c>
      <c r="I58" s="70">
        <f>SUM($C$2:I$2)</f>
        <v>143.5622810000001</v>
      </c>
      <c r="J58" s="70">
        <f>SUM($C$2:J$2)</f>
        <v>169.50470899999993</v>
      </c>
      <c r="K58" s="70">
        <f>SUM($C$2:K$2)</f>
        <v>194.3832050000002</v>
      </c>
      <c r="L58" s="70">
        <f>SUM($C$2:L$2)</f>
        <v>230.80655100000024</v>
      </c>
      <c r="M58" s="70">
        <f>SUM($C$2:M$2)</f>
        <v>253.02437600000019</v>
      </c>
      <c r="N58" s="70">
        <f>SUM($C$2:N$2)</f>
        <v>271.69746100000009</v>
      </c>
      <c r="O58" s="70">
        <f>SUM($N$58,$C$3:C$3)</f>
        <v>280.82390399999997</v>
      </c>
      <c r="P58" s="70">
        <f>SUM($N$58,$C$3:D$3)</f>
        <v>293.08357999999998</v>
      </c>
      <c r="Q58" s="70">
        <f>SUM($N$58,$C$3:E$3)</f>
        <v>300.95543700000007</v>
      </c>
      <c r="R58" s="70">
        <f>SUM($N$58,$C$3:F$3)</f>
        <v>307.29045300000007</v>
      </c>
      <c r="S58" s="70">
        <f>SUM($N$58,$C$3:G$3)</f>
        <v>321.04033600000014</v>
      </c>
      <c r="T58" s="70">
        <f>SUM($N$58,$C$3:H$3)</f>
        <v>336.71414700000014</v>
      </c>
      <c r="U58" s="70">
        <f>SUM($N$58,$C$3:I$3)</f>
        <v>353.0263580000003</v>
      </c>
      <c r="V58" s="70">
        <f>SUM($N$58,$C$3:J$3)</f>
        <v>365.07057500000042</v>
      </c>
      <c r="W58" s="70">
        <f>SUM($N$58,$C$3:K$3)</f>
        <v>368.14883300000042</v>
      </c>
      <c r="X58" s="70">
        <f>SUM($N$58,$C$3:L$3)</f>
        <v>361.27860200000055</v>
      </c>
      <c r="Y58" s="70">
        <f>SUM($N$58,$C$3:M$3)</f>
        <v>357.61042500000053</v>
      </c>
      <c r="Z58" s="70">
        <f>SUM($N$58,$C$3:N$3)</f>
        <v>350.35361800000055</v>
      </c>
      <c r="AA58" s="70">
        <f>SUM($Z$58,$C$4:C$4)</f>
        <v>340.02883300000076</v>
      </c>
      <c r="AB58" s="70">
        <f>SUM($Z$58,$C$4:D$4)</f>
        <v>342.85591700000077</v>
      </c>
      <c r="AC58" s="70">
        <f>SUM($Z$58,$C$4:E$4)</f>
        <v>331.68539300000077</v>
      </c>
      <c r="AD58" s="70">
        <f>SUM($Z$58,$C$4:F$4)</f>
        <v>313.66797300000087</v>
      </c>
      <c r="AE58" s="70">
        <f>SUM($Z$58,$C$4:G$4)</f>
        <v>305.10059400000091</v>
      </c>
      <c r="AF58" s="70">
        <f>SUM($Z$58,$C$4:H$4)</f>
        <v>302.774368000001</v>
      </c>
      <c r="AG58" s="70">
        <f>SUM($Z$58,$C$4:I$4)</f>
        <v>315.44208700000081</v>
      </c>
      <c r="AH58" s="70">
        <f>SUM($Z$58,$C$4:J$4)</f>
        <v>330.63414200000057</v>
      </c>
      <c r="AI58" s="70">
        <f>SUM($Z$58,$C$4:K$4)</f>
        <v>342.00112800000056</v>
      </c>
      <c r="AJ58" s="70">
        <f>SUM($Z$58,$C$4:L$4)</f>
        <v>356.27945000000045</v>
      </c>
      <c r="AK58" s="70">
        <f>SUM($Z$58,$C$4:M$4)</f>
        <v>365.97982500000035</v>
      </c>
      <c r="AL58" s="70">
        <f>SUM($Z$58,$C$4:N$4)</f>
        <v>365.00905700000021</v>
      </c>
      <c r="AM58" s="70">
        <f>SUM($AL$58,$C$5:C$5)</f>
        <v>357.69000700000015</v>
      </c>
      <c r="AN58" s="70">
        <f>SUM($AL$58,$C$5:D$5)</f>
        <v>349.45270000000016</v>
      </c>
      <c r="AO58" s="70">
        <f>SUM($AL$58,$C$5:E$5)</f>
        <v>347.52189540869301</v>
      </c>
      <c r="AP58" s="70">
        <f>SUM($AL$58,$C$5:F$5)</f>
        <v>347.82684746434234</v>
      </c>
      <c r="AQ58" s="70">
        <f>SUM($AL$58,$C$5:G$5)</f>
        <v>352.04803845760398</v>
      </c>
      <c r="AR58" s="70">
        <f>SUM($AL$58,$C$5:H$5)</f>
        <v>366.23276845064117</v>
      </c>
      <c r="AS58" s="70">
        <f>SUM($AL$58,$C$5:I$5)</f>
        <v>389.23239309085932</v>
      </c>
      <c r="AT58" s="70">
        <f>SUM($AL$58,$C$5:J$5)</f>
        <v>409.72424555250598</v>
      </c>
      <c r="AU58" s="70">
        <f>SUM($AL$58,$C$5:K$5)</f>
        <v>429.33342413162825</v>
      </c>
      <c r="AV58" s="70">
        <f>SUM($AL$58,$C$5:L$5)</f>
        <v>443.5916812404563</v>
      </c>
      <c r="AW58" s="70">
        <f>SUM($AL$58,$C$5:M$5)</f>
        <v>442.34678381957849</v>
      </c>
      <c r="AX58" s="70">
        <f>SUM($AL$58,$C$5:N$5)</f>
        <v>421.29274904588158</v>
      </c>
      <c r="AY58" s="70">
        <f>SUM($AX$58,$C$6:C$6)</f>
        <v>385.07994921361558</v>
      </c>
      <c r="AZ58" s="70">
        <f>SUM($AX$58,$C$6:D$6)</f>
        <v>346.64067579273774</v>
      </c>
      <c r="BA58" s="70">
        <f>SUM($AX$58,$C$6:E$6)</f>
        <v>314.61391417695518</v>
      </c>
      <c r="BB58" s="70">
        <f>SUM($AX$58,$C$6:F$6)</f>
        <v>289.61209836980561</v>
      </c>
      <c r="BC58" s="70">
        <f>SUM($AX$58,$C$6:G$6)</f>
        <v>280.09497847430112</v>
      </c>
      <c r="BD58" s="70">
        <f>SUM($AX$58,$C$6:H$6)</f>
        <v>281.82088778452044</v>
      </c>
      <c r="BE58" s="70">
        <f>SUM($AX$58,$C$6:I$6)</f>
        <v>290.22577316867341</v>
      </c>
      <c r="BF58" s="70">
        <f>SUM($AX$58,$C$6:J$6)</f>
        <v>293.20881298963945</v>
      </c>
      <c r="BG58" s="70">
        <f>SUM($AX$58,$C$6:K$6)</f>
        <v>293.54910782242746</v>
      </c>
      <c r="BH58" s="70">
        <f>SUM($AX$58,$C$6:L$6)</f>
        <v>299.72004030577068</v>
      </c>
      <c r="BI58" s="70">
        <f>SUM($AX$58,$C$6:M$6)</f>
        <v>313.61198813855844</v>
      </c>
      <c r="BJ58" s="70">
        <f>SUM($AX$58,$C$6:N$6)</f>
        <v>300.21629963372311</v>
      </c>
      <c r="BK58" s="70">
        <f>SUM($BJ$58,$C$7:C$7)</f>
        <v>276.48170089537405</v>
      </c>
      <c r="BL58" s="70">
        <f>SUM($BJ$58,$C$7:D$7)</f>
        <v>249.67725472816176</v>
      </c>
      <c r="BM58" s="70">
        <f>SUM($BJ$58,$C$7:E$7)</f>
        <v>234.95675450912177</v>
      </c>
      <c r="BN58" s="70">
        <f>SUM($BJ$58,$C$7:F$7)</f>
        <v>218.08851851386817</v>
      </c>
      <c r="BO58" s="70">
        <f>SUM($BJ$58,$C$7:G$7)</f>
        <v>190.86754557354845</v>
      </c>
      <c r="BP58" s="70">
        <f>SUM($BJ$58,$C$7:H$7)</f>
        <v>178.2811439154882</v>
      </c>
      <c r="BQ58" s="70">
        <f>SUM($BJ$58,$C$7:I$7)</f>
        <v>176.41913945392116</v>
      </c>
      <c r="BR58" s="70">
        <f>SUM($BJ$58,$C$7:J$7)</f>
        <v>172.1654668165047</v>
      </c>
      <c r="BS58" s="70">
        <f>SUM($BJ$58,$C$7:K$7)</f>
        <v>157.99899465784074</v>
      </c>
      <c r="BT58" s="70">
        <f>SUM($BJ$58,$C$7:L$7)</f>
        <v>149.25297602042428</v>
      </c>
      <c r="BU58" s="70">
        <f>SUM($BJ$58,$C$7:M$7)</f>
        <v>134.42845686176065</v>
      </c>
      <c r="BV58" s="70">
        <f>SUM($BJ$58,$C$7:N$7)</f>
        <v>110.78437770309711</v>
      </c>
      <c r="BW58" s="70">
        <f>SUM($BV$58,$C$8:C$8)</f>
        <v>74.766120108175073</v>
      </c>
      <c r="BX58" s="70">
        <f>SUM($BV$58,$C$8:D$8)</f>
        <v>48.012055949511364</v>
      </c>
      <c r="BY58" s="70">
        <f>SUM($BV$58,$C$8:E$8)</f>
        <v>20.06193594951128</v>
      </c>
      <c r="BZ58" s="70">
        <f>SUM($BV$58,$C$8:F$8)</f>
        <v>-17.011609050488801</v>
      </c>
      <c r="CA58" s="70">
        <f>SUM($BV$58,$C$8:G$8)</f>
        <v>-62.946012050488775</v>
      </c>
      <c r="CB58" s="70">
        <f>SUM($BV$58,$C$8:H$8)</f>
        <v>-100.25470505048884</v>
      </c>
      <c r="CC58" s="70">
        <f>SUM($BV$58,$C$8:I$8)</f>
        <v>-127.30916705048867</v>
      </c>
      <c r="CD58" s="70">
        <f>SUM($BV$58,$C$8:J$8)</f>
        <v>-147.51410805048863</v>
      </c>
      <c r="CE58" s="70">
        <f>SUM($BV$58,$C$8:K$8)</f>
        <v>-170.20792105048872</v>
      </c>
      <c r="CF58" s="70">
        <f>SUM($BV$58,$C$8:L$8)</f>
        <v>-197.64747505048877</v>
      </c>
      <c r="CG58" s="70">
        <f>SUM($BV$58,$C$8:M$8)</f>
        <v>-224.38589505048867</v>
      </c>
      <c r="CH58" s="70">
        <f>SUM($BV$58,$C$8:N$8)</f>
        <v>-251.30575605048853</v>
      </c>
      <c r="CI58" s="70">
        <f>SUM($CH$58,$C$9:C$9)</f>
        <v>-278.80853005048857</v>
      </c>
      <c r="CJ58" s="70">
        <f>SUM($CH$58,$C$9:D$9)</f>
        <v>-304.55867105048856</v>
      </c>
      <c r="CK58" s="70">
        <f>SUM($CH$58,$C$9:E$9)</f>
        <v>-333.6422290504886</v>
      </c>
      <c r="CL58" s="70">
        <f>SUM($CH$58,$C$9:F$9)</f>
        <v>-356.23572605048867</v>
      </c>
      <c r="CM58" s="70">
        <f>SUM($CH$58,$C$9:G$9)</f>
        <v>-375.64024705048871</v>
      </c>
      <c r="CN58" s="70">
        <f>SUM($CH$58,$C$9:H$9)</f>
        <v>-390.52759405048869</v>
      </c>
      <c r="CO58" s="70">
        <f>SUM($CH$58,$C$9:I$9)</f>
        <v>-403.67253305048871</v>
      </c>
      <c r="CP58" s="70">
        <f>SUM($CH$58,$C$9:J$9)</f>
        <v>-419.75776805048872</v>
      </c>
      <c r="CQ58" s="70">
        <f>SUM($CH$58,$C$9:K$9)</f>
        <v>-427.79083405048846</v>
      </c>
      <c r="CR58" s="70">
        <f>SUM($CH$58,$C$9:L$9)</f>
        <v>-446.64481605048832</v>
      </c>
      <c r="CS58" s="70">
        <f>SUM($CH$58,$C$9:M$9)</f>
        <v>-461.1404550504883</v>
      </c>
      <c r="CT58" s="70">
        <f>SUM($CH$58,$C$9:N$9)</f>
        <v>-482.19914505048837</v>
      </c>
      <c r="CU58" s="65"/>
    </row>
    <row r="59" spans="1:99" s="23" customFormat="1">
      <c r="A59" s="65"/>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c r="AX59" s="65"/>
      <c r="AY59" s="65"/>
      <c r="AZ59" s="65"/>
      <c r="BA59" s="65"/>
      <c r="BB59" s="65"/>
      <c r="BC59" s="65"/>
      <c r="BD59" s="65"/>
      <c r="BE59" s="65"/>
      <c r="BF59" s="65"/>
      <c r="BG59" s="65"/>
      <c r="BH59" s="65"/>
      <c r="BI59" s="65"/>
      <c r="BJ59" s="65"/>
      <c r="BK59" s="65"/>
      <c r="BL59" s="65"/>
      <c r="BM59" s="65"/>
      <c r="BN59" s="65"/>
      <c r="BO59" s="65"/>
      <c r="BP59" s="65"/>
      <c r="BQ59" s="65"/>
      <c r="BR59" s="65"/>
      <c r="BS59" s="65"/>
      <c r="BT59" s="65"/>
      <c r="BU59" s="65"/>
      <c r="BV59" s="65"/>
      <c r="BW59" s="65"/>
      <c r="BX59" s="65"/>
      <c r="BY59" s="65"/>
      <c r="BZ59" s="65"/>
      <c r="CA59" s="65"/>
      <c r="CB59" s="65"/>
      <c r="CC59" s="65"/>
      <c r="CD59" s="65"/>
      <c r="CE59" s="65"/>
      <c r="CF59" s="65"/>
      <c r="CG59" s="65"/>
      <c r="CH59" s="65"/>
      <c r="CI59" s="65"/>
      <c r="CJ59" s="65"/>
      <c r="CK59" s="65"/>
      <c r="CL59" s="65"/>
      <c r="CM59" s="65"/>
      <c r="CN59" s="65"/>
      <c r="CO59" s="65"/>
      <c r="CP59" s="65"/>
      <c r="CQ59" s="65"/>
      <c r="CR59" s="65"/>
      <c r="CS59" s="65"/>
      <c r="CT59" s="65"/>
      <c r="CU59" s="65"/>
    </row>
    <row r="60" spans="1:99" s="23" customFormat="1">
      <c r="A60" s="65"/>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c r="BC60" s="65"/>
      <c r="BD60" s="65"/>
      <c r="BE60" s="65"/>
      <c r="BF60" s="65"/>
      <c r="BG60" s="65"/>
      <c r="BH60" s="65"/>
      <c r="BI60" s="65"/>
      <c r="BJ60" s="65"/>
      <c r="BK60" s="65"/>
      <c r="BL60" s="65"/>
      <c r="BM60" s="65"/>
      <c r="BN60" s="65"/>
      <c r="BO60" s="65"/>
      <c r="BP60" s="65"/>
      <c r="BQ60" s="65"/>
      <c r="BR60" s="65"/>
      <c r="BS60" s="65"/>
      <c r="BT60" s="65"/>
      <c r="BU60" s="65"/>
      <c r="BV60" s="65"/>
      <c r="BW60" s="65"/>
      <c r="BX60" s="65"/>
      <c r="BY60" s="65"/>
      <c r="BZ60" s="65"/>
      <c r="CA60" s="65"/>
      <c r="CB60" s="65"/>
      <c r="CC60" s="65"/>
      <c r="CD60" s="65"/>
      <c r="CE60" s="65"/>
      <c r="CF60" s="65"/>
      <c r="CG60" s="65"/>
      <c r="CH60" s="65"/>
      <c r="CI60" s="65"/>
      <c r="CJ60" s="65"/>
      <c r="CK60" s="65"/>
      <c r="CL60" s="65"/>
      <c r="CM60" s="65"/>
      <c r="CN60" s="65"/>
      <c r="CO60" s="65"/>
      <c r="CP60" s="65"/>
      <c r="CQ60" s="65"/>
      <c r="CR60" s="65"/>
      <c r="CS60" s="65"/>
      <c r="CT60" s="65"/>
      <c r="CU60" s="65"/>
    </row>
    <row r="61" spans="1:99" s="23" customFormat="1">
      <c r="A61" s="65"/>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c r="AM61" s="65"/>
      <c r="AN61" s="65"/>
      <c r="AO61" s="65"/>
      <c r="AP61" s="65"/>
      <c r="AQ61" s="65"/>
      <c r="AR61" s="65"/>
      <c r="AS61" s="65"/>
      <c r="AT61" s="65"/>
      <c r="AU61" s="65"/>
      <c r="AV61" s="65"/>
      <c r="AW61" s="65"/>
      <c r="AX61" s="65"/>
      <c r="AY61" s="65"/>
      <c r="AZ61" s="65"/>
      <c r="BA61" s="65"/>
      <c r="BB61" s="65"/>
      <c r="BC61" s="65"/>
      <c r="BD61" s="65"/>
      <c r="BE61" s="65"/>
      <c r="BF61" s="65"/>
      <c r="BG61" s="65"/>
      <c r="BH61" s="65"/>
      <c r="BI61" s="65"/>
      <c r="BJ61" s="65"/>
      <c r="BK61" s="65"/>
      <c r="BL61" s="65"/>
      <c r="BM61" s="65"/>
      <c r="BN61" s="65"/>
      <c r="BO61" s="65"/>
      <c r="BP61" s="65"/>
      <c r="BQ61" s="65"/>
      <c r="BR61" s="65"/>
      <c r="BS61" s="65"/>
      <c r="BT61" s="65"/>
      <c r="BU61" s="65"/>
      <c r="BV61" s="65"/>
      <c r="BW61" s="65"/>
      <c r="BX61" s="65"/>
      <c r="BY61" s="65"/>
      <c r="BZ61" s="65"/>
      <c r="CA61" s="65"/>
      <c r="CB61" s="65"/>
      <c r="CC61" s="65"/>
      <c r="CD61" s="65"/>
      <c r="CE61" s="65"/>
      <c r="CF61" s="65"/>
      <c r="CG61" s="65"/>
      <c r="CH61" s="65"/>
      <c r="CI61" s="65"/>
      <c r="CJ61" s="65"/>
      <c r="CK61" s="65"/>
      <c r="CL61" s="65"/>
      <c r="CM61" s="65"/>
      <c r="CN61" s="65"/>
      <c r="CO61" s="65"/>
      <c r="CP61" s="65"/>
      <c r="CQ61" s="65"/>
      <c r="CR61" s="65"/>
      <c r="CS61" s="65"/>
      <c r="CT61" s="65"/>
      <c r="CU61" s="65"/>
    </row>
    <row r="62" spans="1:99" s="23" customFormat="1">
      <c r="A62" s="65"/>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c r="AY62" s="65"/>
      <c r="AZ62" s="65"/>
      <c r="BA62" s="65"/>
      <c r="BB62" s="65"/>
      <c r="BC62" s="65"/>
      <c r="BD62" s="65"/>
      <c r="BE62" s="65"/>
      <c r="BF62" s="65"/>
      <c r="BG62" s="65"/>
      <c r="BH62" s="65"/>
      <c r="BI62" s="65"/>
      <c r="BJ62" s="65"/>
      <c r="BK62" s="65"/>
      <c r="BL62" s="65"/>
      <c r="BM62" s="65"/>
      <c r="BN62" s="65"/>
      <c r="BO62" s="65"/>
      <c r="BP62" s="65"/>
      <c r="BQ62" s="65"/>
      <c r="BR62" s="65"/>
      <c r="BS62" s="65"/>
      <c r="BT62" s="65"/>
      <c r="BU62" s="65"/>
      <c r="BV62" s="65"/>
      <c r="BW62" s="65"/>
      <c r="BX62" s="65"/>
      <c r="BY62" s="65"/>
      <c r="BZ62" s="65"/>
      <c r="CA62" s="65"/>
      <c r="CB62" s="65"/>
      <c r="CC62" s="65"/>
      <c r="CD62" s="65"/>
      <c r="CE62" s="65"/>
      <c r="CF62" s="65"/>
      <c r="CG62" s="65"/>
      <c r="CH62" s="65"/>
      <c r="CI62" s="65"/>
      <c r="CJ62" s="65"/>
      <c r="CK62" s="65"/>
      <c r="CL62" s="65"/>
      <c r="CM62" s="65"/>
      <c r="CN62" s="65"/>
      <c r="CO62" s="65"/>
      <c r="CP62" s="65"/>
      <c r="CQ62" s="65"/>
      <c r="CR62" s="65"/>
      <c r="CS62" s="65"/>
      <c r="CT62" s="65"/>
      <c r="CU62" s="65"/>
    </row>
    <row r="63" spans="1:99" s="23" customFormat="1">
      <c r="A63" s="65"/>
      <c r="B63" s="65"/>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c r="AY63" s="65"/>
      <c r="AZ63" s="65"/>
      <c r="BA63" s="65"/>
      <c r="BB63" s="65"/>
      <c r="BC63" s="65"/>
      <c r="BD63" s="65"/>
      <c r="BE63" s="65"/>
      <c r="BF63" s="65"/>
      <c r="BG63" s="65"/>
      <c r="BH63" s="65"/>
      <c r="BI63" s="65"/>
      <c r="BJ63" s="65"/>
      <c r="BK63" s="65"/>
      <c r="BL63" s="65"/>
      <c r="BM63" s="65"/>
      <c r="BN63" s="65"/>
      <c r="BO63" s="65"/>
      <c r="BP63" s="65"/>
      <c r="BQ63" s="65"/>
      <c r="BR63" s="65"/>
      <c r="BS63" s="65"/>
      <c r="BT63" s="65"/>
      <c r="BU63" s="65"/>
      <c r="BV63" s="65"/>
      <c r="BW63" s="65"/>
      <c r="BX63" s="65"/>
      <c r="BY63" s="65"/>
      <c r="BZ63" s="65"/>
      <c r="CA63" s="65"/>
      <c r="CB63" s="65"/>
      <c r="CC63" s="65"/>
      <c r="CD63" s="65"/>
      <c r="CE63" s="65"/>
      <c r="CF63" s="65"/>
      <c r="CG63" s="65"/>
      <c r="CH63" s="65"/>
      <c r="CI63" s="65"/>
      <c r="CJ63" s="65"/>
      <c r="CK63" s="65"/>
      <c r="CL63" s="65"/>
      <c r="CM63" s="65"/>
      <c r="CN63" s="65"/>
      <c r="CO63" s="65"/>
      <c r="CP63" s="65"/>
      <c r="CQ63" s="65"/>
      <c r="CR63" s="65"/>
      <c r="CS63" s="65"/>
      <c r="CT63" s="65"/>
      <c r="CU63" s="65"/>
    </row>
    <row r="64" spans="1:99" s="23" customFormat="1">
      <c r="A64" s="65"/>
      <c r="B64" s="65"/>
      <c r="C64" s="65"/>
      <c r="D64" s="65"/>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c r="BC64" s="65"/>
      <c r="BD64" s="65"/>
      <c r="BE64" s="65"/>
      <c r="BF64" s="65"/>
      <c r="BG64" s="65"/>
      <c r="BH64" s="65"/>
      <c r="BI64" s="65"/>
      <c r="BJ64" s="65"/>
      <c r="BK64" s="65"/>
      <c r="BL64" s="65"/>
      <c r="BM64" s="65"/>
      <c r="BN64" s="65"/>
      <c r="BO64" s="65"/>
      <c r="BP64" s="65"/>
      <c r="BQ64" s="65"/>
      <c r="BR64" s="65"/>
      <c r="BS64" s="65"/>
      <c r="BT64" s="65"/>
      <c r="BU64" s="65"/>
      <c r="BV64" s="65"/>
      <c r="BW64" s="65"/>
      <c r="BX64" s="65"/>
      <c r="BY64" s="65"/>
      <c r="BZ64" s="65"/>
      <c r="CA64" s="65"/>
      <c r="CB64" s="65"/>
      <c r="CC64" s="65"/>
      <c r="CD64" s="65"/>
      <c r="CE64" s="65"/>
      <c r="CF64" s="65"/>
      <c r="CG64" s="65"/>
      <c r="CH64" s="65"/>
      <c r="CI64" s="65"/>
      <c r="CJ64" s="65"/>
      <c r="CK64" s="65"/>
      <c r="CL64" s="65"/>
      <c r="CM64" s="65"/>
      <c r="CN64" s="65"/>
      <c r="CO64" s="65"/>
      <c r="CP64" s="65"/>
      <c r="CQ64" s="65"/>
      <c r="CR64" s="65"/>
      <c r="CS64" s="65"/>
      <c r="CT64" s="65"/>
      <c r="CU64" s="65"/>
    </row>
    <row r="65" spans="1:99" s="23" customFormat="1">
      <c r="A65" s="65"/>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5"/>
      <c r="BQ65" s="65"/>
      <c r="BR65" s="65"/>
      <c r="BS65" s="65"/>
      <c r="BT65" s="65"/>
      <c r="BU65" s="65"/>
      <c r="BV65" s="65"/>
      <c r="BW65" s="65"/>
      <c r="BX65" s="65"/>
      <c r="BY65" s="65"/>
      <c r="BZ65" s="65"/>
      <c r="CA65" s="65"/>
      <c r="CB65" s="65"/>
      <c r="CC65" s="65"/>
      <c r="CD65" s="65"/>
      <c r="CE65" s="65"/>
      <c r="CF65" s="65"/>
      <c r="CG65" s="65"/>
      <c r="CH65" s="65"/>
      <c r="CI65" s="65"/>
      <c r="CJ65" s="65"/>
      <c r="CK65" s="65"/>
      <c r="CL65" s="65"/>
      <c r="CM65" s="65"/>
      <c r="CN65" s="65"/>
      <c r="CO65" s="65"/>
      <c r="CP65" s="65"/>
      <c r="CQ65" s="65"/>
      <c r="CR65" s="65"/>
      <c r="CS65" s="65"/>
      <c r="CT65" s="65"/>
      <c r="CU65" s="65"/>
    </row>
    <row r="66" spans="1:99" s="23" customFormat="1">
      <c r="A66" s="65"/>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c r="BI66" s="65"/>
      <c r="BJ66" s="65"/>
      <c r="BK66" s="65"/>
      <c r="BL66" s="65"/>
      <c r="BM66" s="65"/>
      <c r="BN66" s="65"/>
      <c r="BO66" s="65"/>
      <c r="BP66" s="65"/>
      <c r="BQ66" s="65"/>
      <c r="BR66" s="65"/>
      <c r="BS66" s="65"/>
      <c r="BT66" s="65"/>
      <c r="BU66" s="65"/>
      <c r="BV66" s="65"/>
      <c r="BW66" s="65"/>
      <c r="BX66" s="65"/>
      <c r="BY66" s="65"/>
      <c r="BZ66" s="65"/>
      <c r="CA66" s="65"/>
      <c r="CB66" s="65"/>
      <c r="CC66" s="65"/>
      <c r="CD66" s="65"/>
      <c r="CE66" s="65"/>
      <c r="CF66" s="65"/>
      <c r="CG66" s="65"/>
      <c r="CH66" s="65"/>
      <c r="CI66" s="65"/>
      <c r="CJ66" s="65"/>
      <c r="CK66" s="65"/>
      <c r="CL66" s="65"/>
      <c r="CM66" s="65"/>
      <c r="CN66" s="65"/>
      <c r="CO66" s="65"/>
      <c r="CP66" s="65"/>
      <c r="CQ66" s="65"/>
      <c r="CR66" s="65"/>
      <c r="CS66" s="65"/>
      <c r="CT66" s="65"/>
      <c r="CU66" s="65"/>
    </row>
    <row r="67" spans="1:99" s="23" customFormat="1">
      <c r="A67" s="65"/>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c r="BI67" s="65"/>
      <c r="BJ67" s="65"/>
      <c r="BK67" s="65"/>
      <c r="BL67" s="65"/>
      <c r="BM67" s="65"/>
      <c r="BN67" s="65"/>
      <c r="BO67" s="65"/>
      <c r="BP67" s="65"/>
      <c r="BQ67" s="65"/>
      <c r="BR67" s="65"/>
      <c r="BS67" s="65"/>
      <c r="BT67" s="65"/>
      <c r="BU67" s="65"/>
      <c r="BV67" s="65"/>
      <c r="BW67" s="65"/>
      <c r="BX67" s="65"/>
      <c r="BY67" s="65"/>
      <c r="BZ67" s="65"/>
      <c r="CA67" s="65"/>
      <c r="CB67" s="65"/>
      <c r="CC67" s="65"/>
      <c r="CD67" s="65"/>
      <c r="CE67" s="65"/>
      <c r="CF67" s="65"/>
      <c r="CG67" s="65"/>
      <c r="CH67" s="65"/>
      <c r="CI67" s="65"/>
      <c r="CJ67" s="65"/>
      <c r="CK67" s="65"/>
      <c r="CL67" s="65"/>
      <c r="CM67" s="65"/>
      <c r="CN67" s="65"/>
      <c r="CO67" s="65"/>
      <c r="CP67" s="65"/>
      <c r="CQ67" s="65"/>
      <c r="CR67" s="65"/>
      <c r="CS67" s="65"/>
      <c r="CT67" s="65"/>
      <c r="CU67" s="65"/>
    </row>
    <row r="68" spans="1:99" s="23" customFormat="1">
      <c r="A68" s="65"/>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c r="BI68" s="65"/>
      <c r="BJ68" s="65"/>
      <c r="BK68" s="65"/>
      <c r="BL68" s="65"/>
      <c r="BM68" s="65"/>
      <c r="BN68" s="65"/>
      <c r="BO68" s="65"/>
      <c r="BP68" s="65"/>
      <c r="BQ68" s="65"/>
      <c r="BR68" s="65"/>
      <c r="BS68" s="65"/>
      <c r="BT68" s="65"/>
      <c r="BU68" s="65"/>
      <c r="BV68" s="65"/>
      <c r="BW68" s="65"/>
      <c r="BX68" s="65"/>
      <c r="BY68" s="65"/>
      <c r="BZ68" s="65"/>
      <c r="CA68" s="65"/>
      <c r="CB68" s="65"/>
      <c r="CC68" s="65"/>
      <c r="CD68" s="65"/>
      <c r="CE68" s="65"/>
      <c r="CF68" s="65"/>
      <c r="CG68" s="65"/>
      <c r="CH68" s="65"/>
      <c r="CI68" s="65"/>
      <c r="CJ68" s="65"/>
      <c r="CK68" s="65"/>
      <c r="CL68" s="65"/>
      <c r="CM68" s="65"/>
      <c r="CN68" s="65"/>
      <c r="CO68" s="65"/>
      <c r="CP68" s="65"/>
      <c r="CQ68" s="65"/>
      <c r="CR68" s="65"/>
      <c r="CS68" s="65"/>
      <c r="CT68" s="65"/>
      <c r="CU68" s="65"/>
    </row>
    <row r="69" spans="1:99" s="23" customFormat="1">
      <c r="A69" s="65"/>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c r="BI69" s="65"/>
      <c r="BJ69" s="65"/>
      <c r="BK69" s="65"/>
      <c r="BL69" s="65"/>
      <c r="BM69" s="65"/>
      <c r="BN69" s="65"/>
      <c r="BO69" s="65"/>
      <c r="BP69" s="65"/>
      <c r="BQ69" s="65"/>
      <c r="BR69" s="65"/>
      <c r="BS69" s="65"/>
      <c r="BT69" s="65"/>
      <c r="BU69" s="65"/>
      <c r="BV69" s="65"/>
      <c r="BW69" s="65"/>
      <c r="BX69" s="65"/>
      <c r="BY69" s="65"/>
      <c r="BZ69" s="65"/>
      <c r="CA69" s="65"/>
      <c r="CB69" s="65"/>
      <c r="CC69" s="65"/>
      <c r="CD69" s="65"/>
      <c r="CE69" s="65"/>
      <c r="CF69" s="65"/>
      <c r="CG69" s="65"/>
      <c r="CH69" s="65"/>
      <c r="CI69" s="65"/>
      <c r="CJ69" s="65"/>
      <c r="CK69" s="65"/>
      <c r="CL69" s="65"/>
      <c r="CM69" s="65"/>
      <c r="CN69" s="65"/>
      <c r="CO69" s="65"/>
      <c r="CP69" s="65"/>
      <c r="CQ69" s="65"/>
      <c r="CR69" s="65"/>
      <c r="CS69" s="65"/>
      <c r="CT69" s="65"/>
      <c r="CU69" s="65"/>
    </row>
    <row r="70" spans="1:99" s="23" customFormat="1">
      <c r="A70" s="65"/>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c r="BI70" s="65"/>
      <c r="BJ70" s="65"/>
      <c r="BK70" s="65"/>
      <c r="BL70" s="65"/>
      <c r="BM70" s="65"/>
      <c r="BN70" s="65"/>
      <c r="BO70" s="65"/>
      <c r="BP70" s="65"/>
      <c r="BQ70" s="65"/>
      <c r="BR70" s="65"/>
      <c r="BS70" s="65"/>
      <c r="BT70" s="65"/>
      <c r="BU70" s="65"/>
      <c r="BV70" s="65"/>
      <c r="BW70" s="65"/>
      <c r="BX70" s="65"/>
      <c r="BY70" s="65"/>
      <c r="BZ70" s="65"/>
      <c r="CA70" s="65"/>
      <c r="CB70" s="65"/>
      <c r="CC70" s="65"/>
      <c r="CD70" s="65"/>
      <c r="CE70" s="65"/>
      <c r="CF70" s="65"/>
      <c r="CG70" s="65"/>
      <c r="CH70" s="65"/>
      <c r="CI70" s="65"/>
      <c r="CJ70" s="65"/>
      <c r="CK70" s="65"/>
      <c r="CL70" s="65"/>
      <c r="CM70" s="65"/>
      <c r="CN70" s="65"/>
      <c r="CO70" s="65"/>
      <c r="CP70" s="65"/>
      <c r="CQ70" s="65"/>
      <c r="CR70" s="65"/>
      <c r="CS70" s="65"/>
      <c r="CT70" s="65"/>
      <c r="CU70" s="65"/>
    </row>
    <row r="71" spans="1:99" s="23" customFormat="1">
      <c r="A71" s="65"/>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c r="BI71" s="65"/>
      <c r="BJ71" s="65"/>
      <c r="BK71" s="65"/>
      <c r="BL71" s="65"/>
      <c r="BM71" s="65"/>
      <c r="BN71" s="65"/>
      <c r="BO71" s="65"/>
      <c r="BP71" s="65"/>
      <c r="BQ71" s="65"/>
      <c r="BR71" s="65"/>
      <c r="BS71" s="65"/>
      <c r="BT71" s="65"/>
      <c r="BU71" s="65"/>
      <c r="BV71" s="65"/>
      <c r="BW71" s="65"/>
      <c r="BX71" s="65"/>
      <c r="BY71" s="65"/>
      <c r="BZ71" s="65"/>
      <c r="CA71" s="65"/>
      <c r="CB71" s="65"/>
      <c r="CC71" s="65"/>
      <c r="CD71" s="65"/>
      <c r="CE71" s="65"/>
      <c r="CF71" s="65"/>
      <c r="CG71" s="65"/>
      <c r="CH71" s="65"/>
      <c r="CI71" s="65"/>
      <c r="CJ71" s="65"/>
      <c r="CK71" s="65"/>
      <c r="CL71" s="65"/>
      <c r="CM71" s="65"/>
      <c r="CN71" s="65"/>
      <c r="CO71" s="65"/>
      <c r="CP71" s="65"/>
      <c r="CQ71" s="65"/>
      <c r="CR71" s="65"/>
      <c r="CS71" s="65"/>
      <c r="CT71" s="65"/>
      <c r="CU71" s="65"/>
    </row>
    <row r="72" spans="1:99" s="23" customFormat="1">
      <c r="A72" s="65"/>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c r="BI72" s="65"/>
      <c r="BJ72" s="65"/>
      <c r="BK72" s="65"/>
      <c r="BL72" s="65"/>
      <c r="BM72" s="65"/>
      <c r="BN72" s="65"/>
      <c r="BO72" s="65"/>
      <c r="BP72" s="65"/>
      <c r="BQ72" s="65"/>
      <c r="BR72" s="65"/>
      <c r="BS72" s="65"/>
      <c r="BT72" s="65"/>
      <c r="BU72" s="65"/>
      <c r="BV72" s="65"/>
      <c r="BW72" s="65"/>
      <c r="BX72" s="65"/>
      <c r="BY72" s="65"/>
      <c r="BZ72" s="65"/>
      <c r="CA72" s="65"/>
      <c r="CB72" s="65"/>
      <c r="CC72" s="65"/>
      <c r="CD72" s="65"/>
      <c r="CE72" s="65"/>
      <c r="CF72" s="65"/>
      <c r="CG72" s="65"/>
      <c r="CH72" s="65"/>
      <c r="CI72" s="65"/>
      <c r="CJ72" s="65"/>
      <c r="CK72" s="65"/>
      <c r="CL72" s="65"/>
      <c r="CM72" s="65"/>
      <c r="CN72" s="65"/>
      <c r="CO72" s="65"/>
      <c r="CP72" s="65"/>
      <c r="CQ72" s="65"/>
      <c r="CR72" s="65"/>
      <c r="CS72" s="65"/>
      <c r="CT72" s="65"/>
      <c r="CU72" s="65"/>
    </row>
    <row r="73" spans="1:99" s="23" customFormat="1">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5"/>
      <c r="BS73" s="65"/>
      <c r="BT73" s="65"/>
      <c r="BU73" s="65"/>
      <c r="BV73" s="65"/>
      <c r="BW73" s="65"/>
      <c r="BX73" s="65"/>
      <c r="BY73" s="65"/>
      <c r="BZ73" s="65"/>
      <c r="CA73" s="65"/>
      <c r="CB73" s="65"/>
      <c r="CC73" s="65"/>
      <c r="CD73" s="65"/>
      <c r="CE73" s="65"/>
      <c r="CF73" s="65"/>
      <c r="CG73" s="65"/>
      <c r="CH73" s="65"/>
      <c r="CI73" s="65"/>
      <c r="CJ73" s="65"/>
      <c r="CK73" s="65"/>
      <c r="CL73" s="65"/>
      <c r="CM73" s="65"/>
      <c r="CN73" s="65"/>
      <c r="CO73" s="65"/>
      <c r="CP73" s="65"/>
      <c r="CQ73" s="65"/>
      <c r="CR73" s="65"/>
      <c r="CS73" s="65"/>
      <c r="CT73" s="65"/>
      <c r="CU73" s="65"/>
    </row>
    <row r="74" spans="1:99" s="23" customFormat="1">
      <c r="A74" s="65"/>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c r="BI74" s="65"/>
      <c r="BJ74" s="65"/>
      <c r="BK74" s="65"/>
      <c r="BL74" s="65"/>
      <c r="BM74" s="65"/>
      <c r="BN74" s="65"/>
      <c r="BO74" s="65"/>
      <c r="BP74" s="65"/>
      <c r="BQ74" s="65"/>
      <c r="BR74" s="65"/>
      <c r="BS74" s="65"/>
      <c r="BT74" s="65"/>
      <c r="BU74" s="65"/>
      <c r="BV74" s="65"/>
      <c r="BW74" s="65"/>
      <c r="BX74" s="65"/>
      <c r="BY74" s="65"/>
      <c r="BZ74" s="65"/>
      <c r="CA74" s="65"/>
      <c r="CB74" s="65"/>
      <c r="CC74" s="65"/>
      <c r="CD74" s="65"/>
      <c r="CE74" s="65"/>
      <c r="CF74" s="65"/>
      <c r="CG74" s="65"/>
      <c r="CH74" s="65"/>
      <c r="CI74" s="65"/>
      <c r="CJ74" s="65"/>
      <c r="CK74" s="65"/>
      <c r="CL74" s="65"/>
      <c r="CM74" s="65"/>
      <c r="CN74" s="65"/>
      <c r="CO74" s="65"/>
      <c r="CP74" s="65"/>
      <c r="CQ74" s="65"/>
      <c r="CR74" s="65"/>
      <c r="CS74" s="65"/>
      <c r="CT74" s="65"/>
      <c r="CU74" s="65"/>
    </row>
    <row r="75" spans="1:99" s="23" customFormat="1">
      <c r="A75" s="65"/>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c r="BI75" s="65"/>
      <c r="BJ75" s="65"/>
      <c r="BK75" s="65"/>
      <c r="BL75" s="65"/>
      <c r="BM75" s="65"/>
      <c r="BN75" s="65"/>
      <c r="BO75" s="65"/>
      <c r="BP75" s="65"/>
      <c r="BQ75" s="65"/>
      <c r="BR75" s="65"/>
      <c r="BS75" s="65"/>
      <c r="BT75" s="65"/>
      <c r="BU75" s="65"/>
      <c r="BV75" s="65"/>
      <c r="BW75" s="65"/>
      <c r="BX75" s="65"/>
      <c r="BY75" s="65"/>
      <c r="BZ75" s="65"/>
      <c r="CA75" s="65"/>
      <c r="CB75" s="65"/>
      <c r="CC75" s="65"/>
      <c r="CD75" s="65"/>
      <c r="CE75" s="65"/>
      <c r="CF75" s="65"/>
      <c r="CG75" s="65"/>
      <c r="CH75" s="65"/>
      <c r="CI75" s="65"/>
      <c r="CJ75" s="65"/>
      <c r="CK75" s="65"/>
      <c r="CL75" s="65"/>
      <c r="CM75" s="65"/>
      <c r="CN75" s="65"/>
      <c r="CO75" s="65"/>
      <c r="CP75" s="65"/>
      <c r="CQ75" s="65"/>
      <c r="CR75" s="65"/>
      <c r="CS75" s="65"/>
      <c r="CT75" s="65"/>
      <c r="CU75" s="65"/>
    </row>
    <row r="76" spans="1:99" s="23" customFormat="1">
      <c r="A76" s="65"/>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c r="BI76" s="65"/>
      <c r="BJ76" s="65"/>
      <c r="BK76" s="65"/>
      <c r="BL76" s="65"/>
      <c r="BM76" s="65"/>
      <c r="BN76" s="65"/>
      <c r="BO76" s="65"/>
      <c r="BP76" s="65"/>
      <c r="BQ76" s="65"/>
      <c r="BR76" s="65"/>
      <c r="BS76" s="65"/>
      <c r="BT76" s="65"/>
      <c r="BU76" s="65"/>
      <c r="BV76" s="65"/>
      <c r="BW76" s="65"/>
      <c r="BX76" s="65"/>
      <c r="BY76" s="65"/>
      <c r="BZ76" s="65"/>
      <c r="CA76" s="65"/>
      <c r="CB76" s="65"/>
      <c r="CC76" s="65"/>
      <c r="CD76" s="65"/>
      <c r="CE76" s="65"/>
      <c r="CF76" s="65"/>
      <c r="CG76" s="65"/>
      <c r="CH76" s="65"/>
      <c r="CI76" s="65"/>
      <c r="CJ76" s="65"/>
      <c r="CK76" s="65"/>
      <c r="CL76" s="65"/>
      <c r="CM76" s="65"/>
      <c r="CN76" s="65"/>
      <c r="CO76" s="65"/>
      <c r="CP76" s="65"/>
      <c r="CQ76" s="65"/>
      <c r="CR76" s="65"/>
      <c r="CS76" s="65"/>
      <c r="CT76" s="65"/>
      <c r="CU76" s="65"/>
    </row>
    <row r="77" spans="1:99" s="23" customFormat="1">
      <c r="A77" s="65"/>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c r="BI77" s="65"/>
      <c r="BJ77" s="65"/>
      <c r="BK77" s="65"/>
      <c r="BL77" s="65"/>
      <c r="BM77" s="65"/>
      <c r="BN77" s="65"/>
      <c r="BO77" s="65"/>
      <c r="BP77" s="65"/>
      <c r="BQ77" s="65"/>
      <c r="BR77" s="65"/>
      <c r="BS77" s="65"/>
      <c r="BT77" s="65"/>
      <c r="BU77" s="65"/>
      <c r="BV77" s="65"/>
      <c r="BW77" s="65"/>
      <c r="BX77" s="65"/>
      <c r="BY77" s="65"/>
      <c r="BZ77" s="65"/>
      <c r="CA77" s="65"/>
      <c r="CB77" s="65"/>
      <c r="CC77" s="65"/>
      <c r="CD77" s="65"/>
      <c r="CE77" s="65"/>
      <c r="CF77" s="65"/>
      <c r="CG77" s="65"/>
      <c r="CH77" s="65"/>
      <c r="CI77" s="65"/>
      <c r="CJ77" s="65"/>
      <c r="CK77" s="65"/>
      <c r="CL77" s="65"/>
      <c r="CM77" s="65"/>
      <c r="CN77" s="65"/>
      <c r="CO77" s="65"/>
      <c r="CP77" s="65"/>
      <c r="CQ77" s="65"/>
      <c r="CR77" s="65"/>
      <c r="CS77" s="65"/>
      <c r="CT77" s="65"/>
      <c r="CU77" s="65"/>
    </row>
    <row r="78" spans="1:99" s="23" customFormat="1">
      <c r="A78" s="65"/>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c r="BI78" s="65"/>
      <c r="BJ78" s="65"/>
      <c r="BK78" s="65"/>
      <c r="BL78" s="65"/>
      <c r="BM78" s="65"/>
      <c r="BN78" s="65"/>
      <c r="BO78" s="65"/>
      <c r="BP78" s="65"/>
      <c r="BQ78" s="65"/>
      <c r="BR78" s="65"/>
      <c r="BS78" s="65"/>
      <c r="BT78" s="65"/>
      <c r="BU78" s="65"/>
      <c r="BV78" s="65"/>
      <c r="BW78" s="65"/>
      <c r="BX78" s="65"/>
      <c r="BY78" s="65"/>
      <c r="BZ78" s="65"/>
      <c r="CA78" s="65"/>
      <c r="CB78" s="65"/>
      <c r="CC78" s="65"/>
      <c r="CD78" s="65"/>
      <c r="CE78" s="65"/>
      <c r="CF78" s="65"/>
      <c r="CG78" s="65"/>
      <c r="CH78" s="65"/>
      <c r="CI78" s="65"/>
      <c r="CJ78" s="65"/>
      <c r="CK78" s="65"/>
      <c r="CL78" s="65"/>
      <c r="CM78" s="65"/>
      <c r="CN78" s="65"/>
      <c r="CO78" s="65"/>
      <c r="CP78" s="65"/>
      <c r="CQ78" s="65"/>
      <c r="CR78" s="65"/>
      <c r="CS78" s="65"/>
      <c r="CT78" s="65"/>
      <c r="CU78" s="65"/>
    </row>
    <row r="79" spans="1:99" s="23" customFormat="1">
      <c r="A79" s="65"/>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c r="BI79" s="65"/>
      <c r="BJ79" s="65"/>
      <c r="BK79" s="65"/>
      <c r="BL79" s="65"/>
      <c r="BM79" s="65"/>
      <c r="BN79" s="65"/>
      <c r="BO79" s="65"/>
      <c r="BP79" s="65"/>
      <c r="BQ79" s="65"/>
      <c r="BR79" s="65"/>
      <c r="BS79" s="65"/>
      <c r="BT79" s="65"/>
      <c r="BU79" s="65"/>
      <c r="BV79" s="65"/>
      <c r="BW79" s="65"/>
      <c r="BX79" s="65"/>
      <c r="BY79" s="65"/>
      <c r="BZ79" s="65"/>
      <c r="CA79" s="65"/>
      <c r="CB79" s="65"/>
      <c r="CC79" s="65"/>
      <c r="CD79" s="65"/>
      <c r="CE79" s="65"/>
      <c r="CF79" s="65"/>
      <c r="CG79" s="65"/>
      <c r="CH79" s="65"/>
      <c r="CI79" s="65"/>
      <c r="CJ79" s="65"/>
      <c r="CK79" s="65"/>
      <c r="CL79" s="65"/>
      <c r="CM79" s="65"/>
      <c r="CN79" s="65"/>
      <c r="CO79" s="65"/>
      <c r="CP79" s="65"/>
      <c r="CQ79" s="65"/>
      <c r="CR79" s="65"/>
      <c r="CS79" s="65"/>
      <c r="CT79" s="65"/>
      <c r="CU79" s="65"/>
    </row>
    <row r="80" spans="1:99" s="23" customFormat="1">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c r="BI80" s="65"/>
      <c r="BJ80" s="65"/>
      <c r="BK80" s="65"/>
      <c r="BL80" s="65"/>
      <c r="BM80" s="65"/>
      <c r="BN80" s="65"/>
      <c r="BO80" s="65"/>
      <c r="BP80" s="65"/>
      <c r="BQ80" s="65"/>
      <c r="BR80" s="65"/>
      <c r="BS80" s="65"/>
      <c r="BT80" s="65"/>
      <c r="BU80" s="65"/>
      <c r="BV80" s="65"/>
      <c r="BW80" s="65"/>
      <c r="BX80" s="65"/>
      <c r="BY80" s="65"/>
      <c r="BZ80" s="65"/>
      <c r="CA80" s="65"/>
      <c r="CB80" s="65"/>
      <c r="CC80" s="65"/>
      <c r="CD80" s="65"/>
      <c r="CE80" s="65"/>
      <c r="CF80" s="65"/>
      <c r="CG80" s="65"/>
      <c r="CH80" s="65"/>
      <c r="CI80" s="65"/>
      <c r="CJ80" s="65"/>
      <c r="CK80" s="65"/>
      <c r="CL80" s="65"/>
      <c r="CM80" s="65"/>
      <c r="CN80" s="65"/>
      <c r="CO80" s="65"/>
      <c r="CP80" s="65"/>
      <c r="CQ80" s="65"/>
      <c r="CR80" s="65"/>
      <c r="CS80" s="65"/>
      <c r="CT80" s="65"/>
      <c r="CU80" s="65"/>
    </row>
    <row r="81" spans="1:99" s="23" customFormat="1">
      <c r="A81" s="65"/>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c r="BI81" s="65"/>
      <c r="BJ81" s="65"/>
      <c r="BK81" s="65"/>
      <c r="BL81" s="65"/>
      <c r="BM81" s="65"/>
      <c r="BN81" s="65"/>
      <c r="BO81" s="65"/>
      <c r="BP81" s="65"/>
      <c r="BQ81" s="65"/>
      <c r="BR81" s="65"/>
      <c r="BS81" s="65"/>
      <c r="BT81" s="65"/>
      <c r="BU81" s="65"/>
      <c r="BV81" s="65"/>
      <c r="BW81" s="65"/>
      <c r="BX81" s="65"/>
      <c r="BY81" s="65"/>
      <c r="BZ81" s="65"/>
      <c r="CA81" s="65"/>
      <c r="CB81" s="65"/>
      <c r="CC81" s="65"/>
      <c r="CD81" s="65"/>
      <c r="CE81" s="65"/>
      <c r="CF81" s="65"/>
      <c r="CG81" s="65"/>
      <c r="CH81" s="65"/>
      <c r="CI81" s="65"/>
      <c r="CJ81" s="65"/>
      <c r="CK81" s="65"/>
      <c r="CL81" s="65"/>
      <c r="CM81" s="65"/>
      <c r="CN81" s="65"/>
      <c r="CO81" s="65"/>
      <c r="CP81" s="65"/>
      <c r="CQ81" s="65"/>
      <c r="CR81" s="65"/>
      <c r="CS81" s="65"/>
      <c r="CT81" s="65"/>
      <c r="CU81" s="65"/>
    </row>
    <row r="82" spans="1:99">
      <c r="A82" s="35"/>
      <c r="B82" s="43"/>
      <c r="C82" s="41"/>
      <c r="D82" s="42"/>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c r="CE82" s="35"/>
      <c r="CF82" s="35"/>
      <c r="CG82" s="35"/>
      <c r="CH82" s="35"/>
      <c r="CI82" s="35"/>
      <c r="CJ82" s="35"/>
      <c r="CK82" s="35"/>
      <c r="CL82" s="35"/>
      <c r="CM82" s="35"/>
      <c r="CN82" s="35"/>
      <c r="CO82" s="35"/>
      <c r="CP82" s="35"/>
      <c r="CQ82" s="35"/>
      <c r="CR82" s="35"/>
      <c r="CS82" s="35"/>
      <c r="CT82" s="35"/>
      <c r="CU82" s="35"/>
    </row>
    <row r="83" spans="1:99">
      <c r="A83" s="35"/>
      <c r="B83" s="43"/>
      <c r="C83" s="41"/>
      <c r="D83" s="42"/>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row>
    <row r="84" spans="1:99">
      <c r="A84" s="35"/>
      <c r="B84" s="43"/>
      <c r="C84" s="41"/>
      <c r="D84" s="42"/>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row>
    <row r="85" spans="1:99">
      <c r="A85" s="35"/>
      <c r="B85" s="35"/>
      <c r="C85" s="35"/>
      <c r="D85" s="35"/>
      <c r="E85" s="35"/>
      <c r="F85" s="35"/>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row>
    <row r="86" spans="1:99">
      <c r="A86" s="35"/>
      <c r="B86" s="35"/>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row>
    <row r="87" spans="1:99">
      <c r="A87" s="35"/>
      <c r="B87" s="35"/>
      <c r="C87" s="35"/>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row>
  </sheetData>
  <mergeCells count="2">
    <mergeCell ref="J13:O13"/>
    <mergeCell ref="Q13:V13"/>
  </mergeCells>
  <pageMargins left="0.19685039370078741" right="0.15748031496062992" top="0.51181102362204722" bottom="0.39370078740157483" header="0.31496062992125984" footer="0.31496062992125984"/>
  <pageSetup scale="65" orientation="landscape" r:id="rId1"/>
  <rowBreaks count="1" manualBreakCount="1">
    <brk id="56" max="16383" man="1"/>
  </rowBreaks>
  <colBreaks count="1" manualBreakCount="1">
    <brk id="16" max="1048575" man="1"/>
  </colBreaks>
  <drawing r:id="rId2"/>
  <legacyDrawing r:id="rId3"/>
</worksheet>
</file>

<file path=xl/worksheets/sheet11.xml><?xml version="1.0" encoding="utf-8"?>
<worksheet xmlns="http://schemas.openxmlformats.org/spreadsheetml/2006/main" xmlns:r="http://schemas.openxmlformats.org/officeDocument/2006/relationships">
  <dimension ref="A1:CV35"/>
  <sheetViews>
    <sheetView zoomScale="85" zoomScaleNormal="85" workbookViewId="0">
      <pane xSplit="3" ySplit="3" topLeftCell="D4" activePane="bottomRight" state="frozen"/>
      <selection pane="topRight"/>
      <selection pane="bottomLeft"/>
      <selection pane="bottomRight" activeCell="E46" sqref="E46"/>
    </sheetView>
  </sheetViews>
  <sheetFormatPr defaultRowHeight="12.75"/>
  <cols>
    <col min="1" max="1" width="74.5" customWidth="1"/>
    <col min="2" max="2" width="9.5" customWidth="1"/>
    <col min="3" max="3" width="41.5" customWidth="1"/>
  </cols>
  <sheetData>
    <row r="1" spans="2:100">
      <c r="B1" s="72"/>
      <c r="C1" s="72"/>
      <c r="D1" s="72"/>
      <c r="E1" s="72"/>
      <c r="F1" s="72"/>
      <c r="G1" s="72"/>
      <c r="H1" s="72"/>
      <c r="I1" s="72"/>
      <c r="J1" s="72"/>
      <c r="K1" s="72"/>
    </row>
    <row r="2" spans="2:100">
      <c r="B2" s="73" t="s">
        <v>68</v>
      </c>
      <c r="C2" s="74"/>
      <c r="D2" s="75"/>
      <c r="E2" s="76"/>
      <c r="F2" s="77"/>
      <c r="G2" s="77"/>
      <c r="H2" s="77"/>
      <c r="I2" s="77"/>
      <c r="J2" s="77"/>
      <c r="K2" s="77"/>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row>
    <row r="3" spans="2:100">
      <c r="B3" s="1"/>
      <c r="C3" s="43"/>
      <c r="D3" s="41"/>
      <c r="E3" s="42"/>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row>
    <row r="4" spans="2:100">
      <c r="B4" s="35"/>
      <c r="C4" s="31"/>
      <c r="D4" s="71">
        <v>38443</v>
      </c>
      <c r="E4" s="71">
        <v>38473</v>
      </c>
      <c r="F4" s="71">
        <v>38504</v>
      </c>
      <c r="G4" s="71">
        <v>38534</v>
      </c>
      <c r="H4" s="71">
        <v>38565</v>
      </c>
      <c r="I4" s="71">
        <v>38596</v>
      </c>
      <c r="J4" s="71">
        <v>38626</v>
      </c>
      <c r="K4" s="71">
        <v>38657</v>
      </c>
      <c r="L4" s="71">
        <v>38687</v>
      </c>
      <c r="M4" s="71">
        <v>38718</v>
      </c>
      <c r="N4" s="71">
        <v>38749</v>
      </c>
      <c r="O4" s="71">
        <v>38777</v>
      </c>
      <c r="P4" s="71">
        <v>38808</v>
      </c>
      <c r="Q4" s="71">
        <v>38838</v>
      </c>
      <c r="R4" s="71">
        <v>38869</v>
      </c>
      <c r="S4" s="71">
        <v>38899</v>
      </c>
      <c r="T4" s="71">
        <v>38930</v>
      </c>
      <c r="U4" s="71">
        <v>38961</v>
      </c>
      <c r="V4" s="71">
        <v>38991</v>
      </c>
      <c r="W4" s="71">
        <v>39022</v>
      </c>
      <c r="X4" s="71">
        <v>39052</v>
      </c>
      <c r="Y4" s="71">
        <v>39083</v>
      </c>
      <c r="Z4" s="71">
        <v>39114</v>
      </c>
      <c r="AA4" s="71">
        <v>39142</v>
      </c>
      <c r="AB4" s="71">
        <v>39173</v>
      </c>
      <c r="AC4" s="71">
        <v>39203</v>
      </c>
      <c r="AD4" s="71">
        <v>39234</v>
      </c>
      <c r="AE4" s="71">
        <v>39264</v>
      </c>
      <c r="AF4" s="71">
        <v>39295</v>
      </c>
      <c r="AG4" s="71">
        <v>39326</v>
      </c>
      <c r="AH4" s="71">
        <v>39356</v>
      </c>
      <c r="AI4" s="71">
        <v>39387</v>
      </c>
      <c r="AJ4" s="71">
        <v>39417</v>
      </c>
      <c r="AK4" s="71">
        <v>39448</v>
      </c>
      <c r="AL4" s="71">
        <v>39479</v>
      </c>
      <c r="AM4" s="71">
        <v>39508</v>
      </c>
      <c r="AN4" s="71">
        <v>39539</v>
      </c>
      <c r="AO4" s="71">
        <v>39569</v>
      </c>
      <c r="AP4" s="71">
        <v>39600</v>
      </c>
      <c r="AQ4" s="71">
        <v>39630</v>
      </c>
      <c r="AR4" s="71">
        <v>39661</v>
      </c>
      <c r="AS4" s="71">
        <v>39692</v>
      </c>
      <c r="AT4" s="71">
        <v>39722</v>
      </c>
      <c r="AU4" s="71">
        <v>39753</v>
      </c>
      <c r="AV4" s="71">
        <v>39783</v>
      </c>
      <c r="AW4" s="71">
        <v>39814</v>
      </c>
      <c r="AX4" s="71">
        <v>39845</v>
      </c>
      <c r="AY4" s="71">
        <v>39873</v>
      </c>
      <c r="AZ4" s="71">
        <v>39904</v>
      </c>
      <c r="BA4" s="71">
        <v>39934</v>
      </c>
      <c r="BB4" s="71">
        <v>39965</v>
      </c>
      <c r="BC4" s="71">
        <v>39995</v>
      </c>
      <c r="BD4" s="71">
        <v>40026</v>
      </c>
      <c r="BE4" s="71">
        <v>40057</v>
      </c>
      <c r="BF4" s="71">
        <v>40087</v>
      </c>
      <c r="BG4" s="71">
        <v>40118</v>
      </c>
      <c r="BH4" s="71">
        <v>40148</v>
      </c>
      <c r="BI4" s="71">
        <v>40179</v>
      </c>
      <c r="BJ4" s="71">
        <v>40210</v>
      </c>
      <c r="BK4" s="71">
        <v>40238</v>
      </c>
      <c r="BL4" s="71">
        <v>40269</v>
      </c>
      <c r="BM4" s="71">
        <v>40299</v>
      </c>
      <c r="BN4" s="71">
        <v>40330</v>
      </c>
      <c r="BO4" s="71">
        <v>40360</v>
      </c>
      <c r="BP4" s="71">
        <v>40391</v>
      </c>
      <c r="BQ4" s="71">
        <v>40422</v>
      </c>
      <c r="BR4" s="71">
        <v>40452</v>
      </c>
      <c r="BS4" s="71">
        <v>40483</v>
      </c>
      <c r="BT4" s="71">
        <v>40513</v>
      </c>
      <c r="BU4" s="71">
        <v>40544</v>
      </c>
      <c r="BV4" s="71">
        <v>40575</v>
      </c>
      <c r="BW4" s="71">
        <v>40603</v>
      </c>
      <c r="BX4" s="71">
        <v>40634</v>
      </c>
      <c r="BY4" s="71">
        <v>40664</v>
      </c>
      <c r="BZ4" s="71">
        <v>40695</v>
      </c>
      <c r="CA4" s="71">
        <v>40725</v>
      </c>
      <c r="CB4" s="71">
        <v>40756</v>
      </c>
      <c r="CC4" s="71">
        <v>40787</v>
      </c>
      <c r="CD4" s="71">
        <v>40817</v>
      </c>
      <c r="CE4" s="71">
        <v>40848</v>
      </c>
      <c r="CF4" s="71">
        <v>40878</v>
      </c>
      <c r="CG4" s="71">
        <v>40909</v>
      </c>
      <c r="CH4" s="71">
        <v>40940</v>
      </c>
      <c r="CI4" s="71">
        <v>40969</v>
      </c>
      <c r="CJ4" s="71">
        <v>41000</v>
      </c>
      <c r="CK4" s="71">
        <v>41030</v>
      </c>
      <c r="CL4" s="71">
        <v>41061</v>
      </c>
      <c r="CM4" s="71">
        <v>41091</v>
      </c>
      <c r="CN4" s="71">
        <v>41122</v>
      </c>
      <c r="CO4" s="71">
        <v>41153</v>
      </c>
      <c r="CP4" s="71">
        <v>41183</v>
      </c>
      <c r="CQ4" s="71">
        <v>41214</v>
      </c>
      <c r="CR4" s="71">
        <v>41244</v>
      </c>
      <c r="CS4" s="71">
        <v>41275</v>
      </c>
      <c r="CT4" s="71">
        <v>41306</v>
      </c>
      <c r="CU4" s="71">
        <v>41334</v>
      </c>
      <c r="CV4" s="35"/>
    </row>
    <row r="5" spans="2:100">
      <c r="B5" s="78" t="s">
        <v>69</v>
      </c>
      <c r="C5" s="79" t="s">
        <v>120</v>
      </c>
      <c r="D5" s="148">
        <v>1072.5937039999999</v>
      </c>
      <c r="E5" s="148">
        <v>1002.548331</v>
      </c>
      <c r="F5" s="148">
        <v>891.41137500000002</v>
      </c>
      <c r="G5" s="148">
        <v>920.27375700000005</v>
      </c>
      <c r="H5" s="148">
        <v>930.27142300000003</v>
      </c>
      <c r="I5" s="148">
        <v>937.73771799999997</v>
      </c>
      <c r="J5" s="148">
        <v>1118.193135</v>
      </c>
      <c r="K5" s="148">
        <v>1354.118199</v>
      </c>
      <c r="L5" s="148">
        <v>1502.915833</v>
      </c>
      <c r="M5" s="148">
        <v>1476.731078</v>
      </c>
      <c r="N5" s="148">
        <v>1329.580091</v>
      </c>
      <c r="O5" s="148">
        <v>1380.7914330000001</v>
      </c>
      <c r="P5" s="148">
        <v>1079.2268710000001</v>
      </c>
      <c r="Q5" s="148">
        <v>967.92615999999998</v>
      </c>
      <c r="R5" s="148">
        <v>913.21490700000004</v>
      </c>
      <c r="S5" s="148">
        <v>931.89867800000002</v>
      </c>
      <c r="T5" s="148">
        <v>952.59688400000005</v>
      </c>
      <c r="U5" s="148">
        <v>952.69684900000004</v>
      </c>
      <c r="V5" s="148">
        <v>1144.973403</v>
      </c>
      <c r="W5" s="148">
        <v>1288.000286</v>
      </c>
      <c r="X5" s="148">
        <v>1424.121568</v>
      </c>
      <c r="Y5" s="148">
        <v>1391.6743919999999</v>
      </c>
      <c r="Z5" s="148">
        <v>1234.548256</v>
      </c>
      <c r="AA5" s="148">
        <v>1265.6987779999999</v>
      </c>
      <c r="AB5" s="148">
        <v>1040.895544</v>
      </c>
      <c r="AC5" s="148">
        <v>975.67001300000004</v>
      </c>
      <c r="AD5" s="148">
        <v>883.25524299999995</v>
      </c>
      <c r="AE5" s="148">
        <v>918.77049299999999</v>
      </c>
      <c r="AF5" s="148">
        <v>913.385627</v>
      </c>
      <c r="AG5" s="148">
        <v>953.32238500000005</v>
      </c>
      <c r="AH5" s="148">
        <v>1118.6699140000001</v>
      </c>
      <c r="AI5" s="148">
        <v>1314.2169940000001</v>
      </c>
      <c r="AJ5" s="148">
        <v>1464.2698869999999</v>
      </c>
      <c r="AK5" s="148">
        <v>1395.7652439999999</v>
      </c>
      <c r="AL5" s="148">
        <v>1270.520992</v>
      </c>
      <c r="AM5" s="148">
        <v>1323.0546119999999</v>
      </c>
      <c r="AN5" s="148">
        <v>1113.369158</v>
      </c>
      <c r="AO5" s="148">
        <v>956.35032999999999</v>
      </c>
      <c r="AP5" s="148">
        <v>887.70175700000004</v>
      </c>
      <c r="AQ5" s="148">
        <v>923.89520600000003</v>
      </c>
      <c r="AR5" s="148">
        <v>918.92459799999995</v>
      </c>
      <c r="AS5" s="148">
        <v>978.02160000000003</v>
      </c>
      <c r="AT5" s="148">
        <v>1151.7940819999999</v>
      </c>
      <c r="AU5" s="148">
        <v>1320.7703019999999</v>
      </c>
      <c r="AV5" s="148">
        <v>1499.9265130000001</v>
      </c>
      <c r="AW5" s="148">
        <v>1511.094288</v>
      </c>
      <c r="AX5" s="148">
        <v>1277.073813</v>
      </c>
      <c r="AY5" s="148">
        <v>1233.4547829999999</v>
      </c>
      <c r="AZ5" s="148">
        <v>1029.6532910000001</v>
      </c>
      <c r="BA5" s="148">
        <v>951.15650600000004</v>
      </c>
      <c r="BB5" s="148">
        <v>883.45299</v>
      </c>
      <c r="BC5" s="148">
        <v>908.33205199999998</v>
      </c>
      <c r="BD5" s="148">
        <v>907.47965099999999</v>
      </c>
      <c r="BE5" s="148">
        <v>937.41998899999999</v>
      </c>
      <c r="BF5" s="148">
        <v>1100.01656</v>
      </c>
      <c r="BG5" s="148">
        <v>1247.2774039999999</v>
      </c>
      <c r="BH5" s="148">
        <v>1469.163571</v>
      </c>
      <c r="BI5" s="148">
        <v>1519.920865</v>
      </c>
      <c r="BJ5" s="148">
        <v>1297.349324</v>
      </c>
      <c r="BK5" s="148">
        <v>1263.0235620000001</v>
      </c>
      <c r="BL5" s="148">
        <v>1040.4964399999999</v>
      </c>
      <c r="BM5" s="148">
        <v>982.58124199999997</v>
      </c>
      <c r="BN5" s="148">
        <v>874.95062999999993</v>
      </c>
      <c r="BO5" s="148">
        <v>897.18396299999995</v>
      </c>
      <c r="BP5" s="148">
        <v>913.645894</v>
      </c>
      <c r="BQ5" s="148">
        <v>948.93986499999994</v>
      </c>
      <c r="BR5" s="148">
        <v>1094.552048</v>
      </c>
      <c r="BS5" s="148">
        <v>1323.396604</v>
      </c>
      <c r="BT5" s="148">
        <v>1556.9416139999998</v>
      </c>
      <c r="BU5" s="148">
        <v>1408.7619999999999</v>
      </c>
      <c r="BV5" s="148">
        <v>1196.88156</v>
      </c>
      <c r="BW5" s="148">
        <v>1233.3997999999999</v>
      </c>
      <c r="BX5" s="148">
        <v>965.1291359999999</v>
      </c>
      <c r="BY5" s="148">
        <v>950.52115499999991</v>
      </c>
      <c r="BZ5" s="148">
        <v>896.38746099999992</v>
      </c>
      <c r="CA5" s="148">
        <v>912.80220799999995</v>
      </c>
      <c r="CB5" s="148">
        <v>908.87087499999996</v>
      </c>
      <c r="CC5" s="148">
        <v>913.32332299999996</v>
      </c>
      <c r="CD5" s="148">
        <v>1045.8760929999999</v>
      </c>
      <c r="CE5" s="148">
        <v>1150.448703</v>
      </c>
      <c r="CF5" s="148">
        <v>1310.5543949999999</v>
      </c>
      <c r="CG5" s="148">
        <v>1313.8035869999999</v>
      </c>
      <c r="CH5" s="148">
        <v>1284.253328</v>
      </c>
      <c r="CI5" s="148">
        <v>1160.7129479999999</v>
      </c>
      <c r="CJ5" s="148">
        <v>1030.9073289999999</v>
      </c>
      <c r="CK5" s="148">
        <v>970.23051099999998</v>
      </c>
      <c r="CL5" s="148">
        <v>893.90126299999997</v>
      </c>
      <c r="CM5" s="148">
        <v>911.66481599999997</v>
      </c>
      <c r="CN5" s="148">
        <v>903.84559300000001</v>
      </c>
      <c r="CO5" s="148">
        <v>932.35524299999997</v>
      </c>
      <c r="CP5" s="148">
        <v>1098.4640440000001</v>
      </c>
      <c r="CQ5" s="148">
        <v>1222.757169</v>
      </c>
      <c r="CR5" s="148">
        <v>1334.3461609999999</v>
      </c>
      <c r="CS5" s="148">
        <v>1390.5638549999999</v>
      </c>
      <c r="CT5" s="148">
        <v>1241.3898319999998</v>
      </c>
      <c r="CU5" s="148">
        <v>1321.6075469999998</v>
      </c>
      <c r="CV5" s="35"/>
    </row>
    <row r="6" spans="2:100">
      <c r="B6" s="78" t="s">
        <v>70</v>
      </c>
      <c r="C6" s="79" t="s">
        <v>18</v>
      </c>
      <c r="D6" s="148">
        <v>1072.4200549999998</v>
      </c>
      <c r="E6" s="148">
        <v>1002.7727299999999</v>
      </c>
      <c r="F6" s="148">
        <v>891.61575200000004</v>
      </c>
      <c r="G6" s="148">
        <v>922.89544000000001</v>
      </c>
      <c r="H6" s="148">
        <v>935.69210500000008</v>
      </c>
      <c r="I6" s="148">
        <v>942.65837599999998</v>
      </c>
      <c r="J6" s="148">
        <v>1123.61373</v>
      </c>
      <c r="K6" s="148">
        <v>1357.9135630000001</v>
      </c>
      <c r="L6" s="148">
        <v>1505.249215</v>
      </c>
      <c r="M6" s="148">
        <v>1476.4417800000001</v>
      </c>
      <c r="N6" s="148">
        <v>1326.9524160000001</v>
      </c>
      <c r="O6" s="148">
        <v>1381.2864420000001</v>
      </c>
      <c r="P6" s="148">
        <v>1081.441961</v>
      </c>
      <c r="Q6" s="148">
        <v>971.042461</v>
      </c>
      <c r="R6" s="148">
        <v>914.59674100000007</v>
      </c>
      <c r="S6" s="148">
        <v>934.22196300000007</v>
      </c>
      <c r="T6" s="148">
        <v>958.79571200000009</v>
      </c>
      <c r="U6" s="148">
        <v>956.75422300000002</v>
      </c>
      <c r="V6" s="148">
        <v>1149.032042</v>
      </c>
      <c r="W6" s="148">
        <v>1289.095523</v>
      </c>
      <c r="X6" s="148">
        <v>1422.0278949999999</v>
      </c>
      <c r="Y6" s="148">
        <v>1386.5669679999999</v>
      </c>
      <c r="Z6" s="148">
        <v>1229.719069</v>
      </c>
      <c r="AA6" s="148">
        <v>1259.983833</v>
      </c>
      <c r="AB6" s="148">
        <v>1036.621703</v>
      </c>
      <c r="AC6" s="148">
        <v>976.05931100000009</v>
      </c>
      <c r="AD6" s="148">
        <v>876.47962199999995</v>
      </c>
      <c r="AE6" s="148">
        <v>917.02417600000001</v>
      </c>
      <c r="AF6" s="148">
        <v>917.73595999999998</v>
      </c>
      <c r="AG6" s="148">
        <v>958.01441100000011</v>
      </c>
      <c r="AH6" s="148">
        <v>1125.059994</v>
      </c>
      <c r="AI6" s="148">
        <v>1318.8962300000001</v>
      </c>
      <c r="AJ6" s="148">
        <v>1468.8017159999999</v>
      </c>
      <c r="AK6" s="148">
        <v>1401.343079</v>
      </c>
      <c r="AL6" s="148">
        <v>1272.6887179999999</v>
      </c>
      <c r="AM6" s="148">
        <v>1320.7984769999998</v>
      </c>
      <c r="AN6" s="148">
        <v>1112.5063969999999</v>
      </c>
      <c r="AO6" s="148">
        <v>956.24826799999994</v>
      </c>
      <c r="AP6" s="148">
        <v>890.98854600000004</v>
      </c>
      <c r="AQ6" s="148">
        <v>926.73968100000002</v>
      </c>
      <c r="AR6" s="148">
        <v>922.3858019999999</v>
      </c>
      <c r="AS6" s="148">
        <v>982.15167200000008</v>
      </c>
      <c r="AT6" s="148">
        <v>1157.4807879999998</v>
      </c>
      <c r="AU6" s="148">
        <v>1325.2405319999998</v>
      </c>
      <c r="AV6" s="148">
        <v>1504.5861850000001</v>
      </c>
      <c r="AW6" s="148">
        <v>1515.5410710000001</v>
      </c>
      <c r="AX6" s="148">
        <v>1270.7441959999999</v>
      </c>
      <c r="AY6" s="148">
        <v>1221.9830259999999</v>
      </c>
      <c r="AZ6" s="148">
        <v>1019.9966760000001</v>
      </c>
      <c r="BA6" s="148">
        <v>947.32742400000006</v>
      </c>
      <c r="BB6" s="148">
        <v>880.32718799999998</v>
      </c>
      <c r="BC6" s="148">
        <v>909.152424</v>
      </c>
      <c r="BD6" s="148">
        <v>912.43678199999999</v>
      </c>
      <c r="BE6" s="148">
        <v>942.50650199999995</v>
      </c>
      <c r="BF6" s="148">
        <v>1106.723731</v>
      </c>
      <c r="BG6" s="148">
        <v>1249.4745379999999</v>
      </c>
      <c r="BH6" s="148">
        <v>1473.8967320000002</v>
      </c>
      <c r="BI6" s="148">
        <v>1523.173679</v>
      </c>
      <c r="BJ6" s="148">
        <v>1296.4382840000001</v>
      </c>
      <c r="BK6" s="148">
        <v>1256.7761410000001</v>
      </c>
      <c r="BL6" s="148">
        <v>1036.1271099999999</v>
      </c>
      <c r="BM6" s="148">
        <v>981.16600599999992</v>
      </c>
      <c r="BN6" s="148">
        <v>875.3063719999999</v>
      </c>
      <c r="BO6" s="148">
        <v>898.02091299999995</v>
      </c>
      <c r="BP6" s="148">
        <v>916.88897399999996</v>
      </c>
      <c r="BQ6" s="148">
        <v>955.8259579999999</v>
      </c>
      <c r="BR6" s="148">
        <v>1099.171347</v>
      </c>
      <c r="BS6" s="148">
        <v>1327.113036</v>
      </c>
      <c r="BT6" s="148">
        <v>1559.5305769999998</v>
      </c>
      <c r="BU6" s="148">
        <v>1409.511663</v>
      </c>
      <c r="BV6" s="148">
        <v>1195.357653</v>
      </c>
      <c r="BW6" s="148">
        <v>1230.204334</v>
      </c>
      <c r="BX6" s="148">
        <v>962.37316899999985</v>
      </c>
      <c r="BY6" s="148">
        <v>954.17805499999986</v>
      </c>
      <c r="BZ6" s="148">
        <v>896.12349199999994</v>
      </c>
      <c r="CA6" s="148">
        <v>910.75170199999991</v>
      </c>
      <c r="CB6" s="148">
        <v>907.36389799999995</v>
      </c>
      <c r="CC6" s="148">
        <v>912.84998299999995</v>
      </c>
      <c r="CD6" s="148">
        <v>1046.2966749999998</v>
      </c>
      <c r="CE6" s="148">
        <v>1152.2391110000001</v>
      </c>
      <c r="CF6" s="148">
        <v>1311.4735199999998</v>
      </c>
      <c r="CG6" s="148">
        <v>1313.0123309999999</v>
      </c>
      <c r="CH6" s="148">
        <v>1283.3901370000001</v>
      </c>
      <c r="CI6" s="148">
        <v>1160.4577879999999</v>
      </c>
      <c r="CJ6" s="148">
        <v>1030.8615029999999</v>
      </c>
      <c r="CK6" s="148">
        <v>967.55120799999997</v>
      </c>
      <c r="CL6" s="148">
        <v>892.55369199999996</v>
      </c>
      <c r="CM6" s="148">
        <v>914.89526999999998</v>
      </c>
      <c r="CN6" s="148">
        <v>905.52571</v>
      </c>
      <c r="CO6" s="148">
        <v>933.02917200000002</v>
      </c>
      <c r="CP6" s="148">
        <v>1098.010014</v>
      </c>
      <c r="CQ6" s="148">
        <v>1218.0466300000001</v>
      </c>
      <c r="CR6" s="148">
        <v>1333.488699</v>
      </c>
      <c r="CS6" s="148">
        <v>1382.7284729999999</v>
      </c>
      <c r="CT6" s="148">
        <v>1240.0101389999998</v>
      </c>
      <c r="CU6" s="148">
        <v>1317.0855829999998</v>
      </c>
      <c r="CV6" s="35"/>
    </row>
    <row r="7" spans="2:100">
      <c r="B7" s="78"/>
      <c r="C7" s="79" t="s">
        <v>19</v>
      </c>
      <c r="D7" s="148">
        <v>1072.2788069999999</v>
      </c>
      <c r="E7" s="148">
        <v>1002.2256509999999</v>
      </c>
      <c r="F7" s="148">
        <v>890.24713500000007</v>
      </c>
      <c r="G7" s="148">
        <v>924.27809000000002</v>
      </c>
      <c r="H7" s="148">
        <v>942.35771700000009</v>
      </c>
      <c r="I7" s="148">
        <v>949.56297199999995</v>
      </c>
      <c r="J7" s="148">
        <v>1130.9899640000001</v>
      </c>
      <c r="K7" s="148">
        <v>1365.423006</v>
      </c>
      <c r="L7" s="148">
        <v>1510.2396740000002</v>
      </c>
      <c r="M7" s="148">
        <v>1483.0955540000002</v>
      </c>
      <c r="N7" s="148">
        <v>1332.022119</v>
      </c>
      <c r="O7" s="148">
        <v>1381.126784</v>
      </c>
      <c r="P7" s="148">
        <v>1073.394411</v>
      </c>
      <c r="Q7" s="148">
        <v>966.172414</v>
      </c>
      <c r="R7" s="148">
        <v>912.25235100000009</v>
      </c>
      <c r="S7" s="148">
        <v>934.48246000000006</v>
      </c>
      <c r="T7" s="148">
        <v>964.15703800000006</v>
      </c>
      <c r="U7" s="148">
        <v>966.59482000000003</v>
      </c>
      <c r="V7" s="148">
        <v>1158.4369790000001</v>
      </c>
      <c r="W7" s="148">
        <v>1296.075793</v>
      </c>
      <c r="X7" s="148">
        <v>1424.226136</v>
      </c>
      <c r="Y7" s="148">
        <v>1383.8160029999999</v>
      </c>
      <c r="Z7" s="148">
        <v>1225.7512340000001</v>
      </c>
      <c r="AA7" s="148">
        <v>1253.297838</v>
      </c>
      <c r="AB7" s="148">
        <v>1027.233324</v>
      </c>
      <c r="AC7" s="148">
        <v>975.9080110000001</v>
      </c>
      <c r="AD7" s="148">
        <v>876.07233999999994</v>
      </c>
      <c r="AE7" s="148">
        <v>907.62234699999999</v>
      </c>
      <c r="AF7" s="148">
        <v>915.21122600000001</v>
      </c>
      <c r="AG7" s="148">
        <v>962.88434100000006</v>
      </c>
      <c r="AH7" s="148">
        <v>1135.5154359999999</v>
      </c>
      <c r="AI7" s="148">
        <v>1330.7471430000001</v>
      </c>
      <c r="AJ7" s="148">
        <v>1478.487261</v>
      </c>
      <c r="AK7" s="148">
        <v>1409.820232</v>
      </c>
      <c r="AL7" s="148">
        <v>1278.9245899999999</v>
      </c>
      <c r="AM7" s="148">
        <v>1320.7079779999999</v>
      </c>
      <c r="AN7" s="148">
        <v>1106.4505999999999</v>
      </c>
      <c r="AO7" s="148">
        <v>950.98768499999994</v>
      </c>
      <c r="AP7" s="148">
        <v>888.09727200000009</v>
      </c>
      <c r="AQ7" s="148">
        <v>926.45742000000007</v>
      </c>
      <c r="AR7" s="148">
        <v>925.37212099999988</v>
      </c>
      <c r="AS7" s="148">
        <v>989.38616000000013</v>
      </c>
      <c r="AT7" s="148">
        <v>1168.143611</v>
      </c>
      <c r="AU7" s="148">
        <v>1334.9232729999999</v>
      </c>
      <c r="AV7" s="148">
        <v>1513.0173550000002</v>
      </c>
      <c r="AW7" s="148">
        <v>1519.9001950000002</v>
      </c>
      <c r="AX7" s="148">
        <v>1268.277118</v>
      </c>
      <c r="AY7" s="148">
        <v>1214.4141339999999</v>
      </c>
      <c r="AZ7" s="148">
        <v>999.67788300000007</v>
      </c>
      <c r="BA7" s="148">
        <v>924.1793090000001</v>
      </c>
      <c r="BB7" s="148">
        <v>863.74010299999998</v>
      </c>
      <c r="BC7" s="148">
        <v>901.38109499999996</v>
      </c>
      <c r="BD7" s="148">
        <v>912.32175299999994</v>
      </c>
      <c r="BE7" s="148">
        <v>948.933266</v>
      </c>
      <c r="BF7" s="148">
        <v>1117.3657230000001</v>
      </c>
      <c r="BG7" s="148">
        <v>1258.2141179999999</v>
      </c>
      <c r="BH7" s="148">
        <v>1479.7075140000002</v>
      </c>
      <c r="BI7" s="148">
        <v>1529.7605450000001</v>
      </c>
      <c r="BJ7" s="148">
        <v>1300.2067950000001</v>
      </c>
      <c r="BK7" s="148">
        <v>1253.180828</v>
      </c>
      <c r="BL7" s="148">
        <v>1024.1098609999999</v>
      </c>
      <c r="BM7" s="148">
        <v>965.76682799999992</v>
      </c>
      <c r="BN7" s="148">
        <v>865.13139999999987</v>
      </c>
      <c r="BO7" s="148">
        <v>893.53134899999998</v>
      </c>
      <c r="BP7" s="148">
        <v>915.463573</v>
      </c>
      <c r="BQ7" s="148">
        <v>959.38446199999987</v>
      </c>
      <c r="BR7" s="148">
        <v>1105.9244369999999</v>
      </c>
      <c r="BS7" s="148">
        <v>1333.3494880000001</v>
      </c>
      <c r="BT7" s="148">
        <v>1561.4933669999998</v>
      </c>
      <c r="BU7" s="148">
        <v>1413.1777609999999</v>
      </c>
      <c r="BV7" s="148">
        <v>1193.1942180000001</v>
      </c>
      <c r="BW7" s="148">
        <v>1224.6193619999999</v>
      </c>
      <c r="BX7" s="148">
        <v>948.39328199999989</v>
      </c>
      <c r="BY7" s="148">
        <v>942.9566699999998</v>
      </c>
      <c r="BZ7" s="148">
        <v>890.23265099999992</v>
      </c>
      <c r="CA7" s="148">
        <v>904.2272089999999</v>
      </c>
      <c r="CB7" s="148">
        <v>895.240724</v>
      </c>
      <c r="CC7" s="148">
        <v>909.00605399999995</v>
      </c>
      <c r="CD7" s="148">
        <v>1044.7751639999999</v>
      </c>
      <c r="CE7" s="148">
        <v>1152.1183960000001</v>
      </c>
      <c r="CF7" s="148">
        <v>1310.2747169999998</v>
      </c>
      <c r="CG7" s="148">
        <v>1311.2071539999999</v>
      </c>
      <c r="CH7" s="148">
        <v>1280.5006600000002</v>
      </c>
      <c r="CI7" s="148">
        <v>1153.3074919999999</v>
      </c>
      <c r="CJ7" s="148">
        <v>1023.4423269999999</v>
      </c>
      <c r="CK7" s="148">
        <v>960.19905199999994</v>
      </c>
      <c r="CL7" s="148">
        <v>882.22566899999993</v>
      </c>
      <c r="CM7" s="148">
        <v>906.44926099999998</v>
      </c>
      <c r="CN7" s="148">
        <v>902.67692799999998</v>
      </c>
      <c r="CO7" s="148">
        <v>933.95973800000002</v>
      </c>
      <c r="CP7" s="148">
        <v>1099.730671</v>
      </c>
      <c r="CQ7" s="148">
        <v>1217.466801</v>
      </c>
      <c r="CR7" s="148">
        <v>1332.4758240000001</v>
      </c>
      <c r="CS7" s="148">
        <v>1378.8264319999998</v>
      </c>
      <c r="CT7" s="148">
        <v>1234.7388189999997</v>
      </c>
      <c r="CU7" s="148">
        <v>1310.3836529999999</v>
      </c>
      <c r="CV7" s="35"/>
    </row>
    <row r="8" spans="2:100">
      <c r="B8" s="78"/>
      <c r="C8" s="79" t="s">
        <v>20</v>
      </c>
      <c r="D8" s="148">
        <v>1075.0423129999999</v>
      </c>
      <c r="E8" s="148">
        <v>1004.4313359999999</v>
      </c>
      <c r="F8" s="148">
        <v>890.76809100000003</v>
      </c>
      <c r="G8" s="148">
        <v>925.66116199999999</v>
      </c>
      <c r="H8" s="148">
        <v>945.95276500000011</v>
      </c>
      <c r="I8" s="148">
        <v>954.91564299999993</v>
      </c>
      <c r="J8" s="148">
        <v>1139.1500040000001</v>
      </c>
      <c r="K8" s="148">
        <v>1372.692137</v>
      </c>
      <c r="L8" s="148">
        <v>1518.6084160000003</v>
      </c>
      <c r="M8" s="148">
        <v>1493.8829030000002</v>
      </c>
      <c r="N8" s="148">
        <v>1340.5727879999999</v>
      </c>
      <c r="O8" s="148">
        <v>1389.265997</v>
      </c>
      <c r="P8" s="148">
        <v>1077.893683</v>
      </c>
      <c r="Q8" s="148">
        <v>969.05639399999995</v>
      </c>
      <c r="R8" s="148">
        <v>912.38487300000008</v>
      </c>
      <c r="S8" s="148">
        <v>933.04847100000006</v>
      </c>
      <c r="T8" s="148">
        <v>963.97506500000009</v>
      </c>
      <c r="U8" s="148">
        <v>968.06708000000003</v>
      </c>
      <c r="V8" s="148">
        <v>1161.8550700000001</v>
      </c>
      <c r="W8" s="148">
        <v>1300.8353930000001</v>
      </c>
      <c r="X8" s="148">
        <v>1429.358823</v>
      </c>
      <c r="Y8" s="148">
        <v>1386.557515</v>
      </c>
      <c r="Z8" s="148">
        <v>1228.162746</v>
      </c>
      <c r="AA8" s="148">
        <v>1254.5587399999999</v>
      </c>
      <c r="AB8" s="148">
        <v>1026.7885590000001</v>
      </c>
      <c r="AC8" s="148">
        <v>974.2145210000001</v>
      </c>
      <c r="AD8" s="148">
        <v>869.0008519999999</v>
      </c>
      <c r="AE8" s="148">
        <v>898.19225600000004</v>
      </c>
      <c r="AF8" s="148">
        <v>904.60544700000003</v>
      </c>
      <c r="AG8" s="148">
        <v>953.89986700000009</v>
      </c>
      <c r="AH8" s="148">
        <v>1135.205031</v>
      </c>
      <c r="AI8" s="148">
        <v>1333.914055</v>
      </c>
      <c r="AJ8" s="148">
        <v>1481.020317</v>
      </c>
      <c r="AK8" s="148">
        <v>1413.8149109999999</v>
      </c>
      <c r="AL8" s="148">
        <v>1282.656714</v>
      </c>
      <c r="AM8" s="148">
        <v>1324.8718769999998</v>
      </c>
      <c r="AN8" s="148">
        <v>1108.0191279999999</v>
      </c>
      <c r="AO8" s="148">
        <v>950.03131299999995</v>
      </c>
      <c r="AP8" s="148">
        <v>885.83632900000009</v>
      </c>
      <c r="AQ8" s="148">
        <v>923.64039800000012</v>
      </c>
      <c r="AR8" s="148">
        <v>923.63359299999991</v>
      </c>
      <c r="AS8" s="148">
        <v>989.32861400000013</v>
      </c>
      <c r="AT8" s="148">
        <v>1171.2305389999999</v>
      </c>
      <c r="AU8" s="148">
        <v>1337.9178599999998</v>
      </c>
      <c r="AV8" s="148">
        <v>1517.8016360000001</v>
      </c>
      <c r="AW8" s="148">
        <v>1524.0220710000001</v>
      </c>
      <c r="AX8" s="148">
        <v>1270.999204</v>
      </c>
      <c r="AY8" s="148">
        <v>1213.855732</v>
      </c>
      <c r="AZ8" s="148">
        <v>995.47925400000008</v>
      </c>
      <c r="BA8" s="148">
        <v>917.37818800000014</v>
      </c>
      <c r="BB8" s="148">
        <v>854.31794100000002</v>
      </c>
      <c r="BC8" s="148">
        <v>887.90866599999993</v>
      </c>
      <c r="BD8" s="148">
        <v>900.6749759999999</v>
      </c>
      <c r="BE8" s="148">
        <v>940.98395900000003</v>
      </c>
      <c r="BF8" s="148">
        <v>1114.0710000000001</v>
      </c>
      <c r="BG8" s="148">
        <v>1257.0119549999999</v>
      </c>
      <c r="BH8" s="148">
        <v>1482.0520360000003</v>
      </c>
      <c r="BI8" s="148">
        <v>1532.9689990000002</v>
      </c>
      <c r="BJ8" s="148">
        <v>1304.020426</v>
      </c>
      <c r="BK8" s="148">
        <v>1256.5534420000001</v>
      </c>
      <c r="BL8" s="148">
        <v>1024.9625199999998</v>
      </c>
      <c r="BM8" s="148">
        <v>963.03815399999996</v>
      </c>
      <c r="BN8" s="148">
        <v>864.29714299999989</v>
      </c>
      <c r="BO8" s="148">
        <v>885.56726000000003</v>
      </c>
      <c r="BP8" s="148">
        <v>903.20104200000003</v>
      </c>
      <c r="BQ8" s="148">
        <v>949.57898299999988</v>
      </c>
      <c r="BR8" s="148">
        <v>1101.511759</v>
      </c>
      <c r="BS8" s="148">
        <v>1333.9327470000001</v>
      </c>
      <c r="BT8" s="148">
        <v>1563.5148989999998</v>
      </c>
      <c r="BU8" s="148">
        <v>1416.2261739999999</v>
      </c>
      <c r="BV8" s="148">
        <v>1193.395442</v>
      </c>
      <c r="BW8" s="148">
        <v>1223.088158</v>
      </c>
      <c r="BX8" s="148">
        <v>944.13134999999988</v>
      </c>
      <c r="BY8" s="148">
        <v>938.05883699999981</v>
      </c>
      <c r="BZ8" s="148">
        <v>884.72618799999987</v>
      </c>
      <c r="CA8" s="148">
        <v>895.89743599999986</v>
      </c>
      <c r="CB8" s="148">
        <v>883.75879499999996</v>
      </c>
      <c r="CC8" s="148">
        <v>895.52781199999993</v>
      </c>
      <c r="CD8" s="148">
        <v>1033.6447909999999</v>
      </c>
      <c r="CE8" s="148">
        <v>1144.1480120000001</v>
      </c>
      <c r="CF8" s="148">
        <v>1304.0879259999997</v>
      </c>
      <c r="CG8" s="148">
        <v>1305.715492</v>
      </c>
      <c r="CH8" s="148">
        <v>1276.3160350000001</v>
      </c>
      <c r="CI8" s="148">
        <v>1149.958719</v>
      </c>
      <c r="CJ8" s="148">
        <v>1019.7769609999999</v>
      </c>
      <c r="CK8" s="148">
        <v>957.05629299999998</v>
      </c>
      <c r="CL8" s="148">
        <v>876.47355599999992</v>
      </c>
      <c r="CM8" s="148">
        <v>899.80495599999995</v>
      </c>
      <c r="CN8" s="148">
        <v>894.76896899999997</v>
      </c>
      <c r="CO8" s="148">
        <v>927.51820199999997</v>
      </c>
      <c r="CP8" s="148">
        <v>1094.8552099999999</v>
      </c>
      <c r="CQ8" s="148">
        <v>1215.2700380000001</v>
      </c>
      <c r="CR8" s="148">
        <v>1332.2364230000001</v>
      </c>
      <c r="CS8" s="148">
        <v>1377.1233649999999</v>
      </c>
      <c r="CT8" s="148">
        <v>1232.1272559999998</v>
      </c>
      <c r="CU8" s="148">
        <v>1306.884335</v>
      </c>
      <c r="CV8" s="35"/>
    </row>
    <row r="9" spans="2:100">
      <c r="B9" s="78"/>
      <c r="C9" s="79" t="s">
        <v>21</v>
      </c>
      <c r="D9" s="148">
        <v>1087.3969059999999</v>
      </c>
      <c r="E9" s="148">
        <v>1017.4574319999999</v>
      </c>
      <c r="F9" s="148">
        <v>898.72313900000006</v>
      </c>
      <c r="G9" s="148">
        <v>931.34319800000003</v>
      </c>
      <c r="H9" s="148">
        <v>950.71805000000006</v>
      </c>
      <c r="I9" s="148">
        <v>960.14155399999993</v>
      </c>
      <c r="J9" s="148">
        <v>1143.6918850000002</v>
      </c>
      <c r="K9" s="148">
        <v>1375.4459609999999</v>
      </c>
      <c r="L9" s="148">
        <v>1523.1510000000003</v>
      </c>
      <c r="M9" s="148">
        <v>1503.9475360000001</v>
      </c>
      <c r="N9" s="148">
        <v>1350.19193</v>
      </c>
      <c r="O9" s="148">
        <v>1399.464518</v>
      </c>
      <c r="P9" s="148">
        <v>1088.353314</v>
      </c>
      <c r="Q9" s="148">
        <v>980.18583599999999</v>
      </c>
      <c r="R9" s="148">
        <v>921.08676400000013</v>
      </c>
      <c r="S9" s="148">
        <v>938.23369400000001</v>
      </c>
      <c r="T9" s="148">
        <v>966.34676700000011</v>
      </c>
      <c r="U9" s="148">
        <v>968.37066000000004</v>
      </c>
      <c r="V9" s="148">
        <v>1161.2856140000001</v>
      </c>
      <c r="W9" s="148">
        <v>1300.0445030000001</v>
      </c>
      <c r="X9" s="148">
        <v>1427.199826</v>
      </c>
      <c r="Y9" s="148">
        <v>1384.804161</v>
      </c>
      <c r="Z9" s="148">
        <v>1230.880079</v>
      </c>
      <c r="AA9" s="148">
        <v>1258.441971</v>
      </c>
      <c r="AB9" s="148">
        <v>1030.5707590000002</v>
      </c>
      <c r="AC9" s="148">
        <v>978.49709700000005</v>
      </c>
      <c r="AD9" s="148">
        <v>872.08471899999995</v>
      </c>
      <c r="AE9" s="148">
        <v>900.75307300000009</v>
      </c>
      <c r="AF9" s="148">
        <v>904.81824800000004</v>
      </c>
      <c r="AG9" s="148">
        <v>951.01738000000012</v>
      </c>
      <c r="AH9" s="148">
        <v>1131.3376329999999</v>
      </c>
      <c r="AI9" s="148">
        <v>1329.4090489999999</v>
      </c>
      <c r="AJ9" s="148">
        <v>1475.6368729999999</v>
      </c>
      <c r="AK9" s="148">
        <v>1410.0435659999998</v>
      </c>
      <c r="AL9" s="148">
        <v>1280.2213669999999</v>
      </c>
      <c r="AM9" s="148">
        <v>1322.0838439999998</v>
      </c>
      <c r="AN9" s="148">
        <v>1106.0501079999999</v>
      </c>
      <c r="AO9" s="148">
        <v>948.113023</v>
      </c>
      <c r="AP9" s="148">
        <v>883.98989300000005</v>
      </c>
      <c r="AQ9" s="148">
        <v>922.82657800000015</v>
      </c>
      <c r="AR9" s="148">
        <v>924.40506099999993</v>
      </c>
      <c r="AS9" s="148">
        <v>991.57464100000016</v>
      </c>
      <c r="AT9" s="148">
        <v>1173.8500769999998</v>
      </c>
      <c r="AU9" s="148">
        <v>1338.4583469999998</v>
      </c>
      <c r="AV9" s="148">
        <v>1517.2901450000002</v>
      </c>
      <c r="AW9" s="148">
        <v>1523.1149760000001</v>
      </c>
      <c r="AX9" s="148">
        <v>1270.545106</v>
      </c>
      <c r="AY9" s="148">
        <v>1210.7254519999999</v>
      </c>
      <c r="AZ9" s="148">
        <v>992.38762700000007</v>
      </c>
      <c r="BA9" s="148">
        <v>913.72791100000018</v>
      </c>
      <c r="BB9" s="148">
        <v>849.63445400000001</v>
      </c>
      <c r="BC9" s="148">
        <v>882.58159099999989</v>
      </c>
      <c r="BD9" s="148">
        <v>896.8758939999999</v>
      </c>
      <c r="BE9" s="148">
        <v>938.667688</v>
      </c>
      <c r="BF9" s="148">
        <v>1111.018939</v>
      </c>
      <c r="BG9" s="148">
        <v>1252.544719</v>
      </c>
      <c r="BH9" s="148">
        <v>1475.0474890000003</v>
      </c>
      <c r="BI9" s="148">
        <v>1528.2103040000002</v>
      </c>
      <c r="BJ9" s="148">
        <v>1301.1573330000001</v>
      </c>
      <c r="BK9" s="148">
        <v>1252.0275430000002</v>
      </c>
      <c r="BL9" s="148">
        <v>1021.9919879999998</v>
      </c>
      <c r="BM9" s="148">
        <v>962.79997700000001</v>
      </c>
      <c r="BN9" s="148">
        <v>865.74077099999988</v>
      </c>
      <c r="BO9" s="148">
        <v>884.46399200000008</v>
      </c>
      <c r="BP9" s="148">
        <v>894.30710199999999</v>
      </c>
      <c r="BQ9" s="148">
        <v>942.38172299999985</v>
      </c>
      <c r="BR9" s="148">
        <v>1096.4650260000001</v>
      </c>
      <c r="BS9" s="148">
        <v>1329.00683</v>
      </c>
      <c r="BT9" s="148">
        <v>1553.5011509999997</v>
      </c>
      <c r="BU9" s="148">
        <v>1406.016889</v>
      </c>
      <c r="BV9" s="148">
        <v>1186.830361</v>
      </c>
      <c r="BW9" s="148">
        <v>1215.170435</v>
      </c>
      <c r="BX9" s="148">
        <v>937.56480899999985</v>
      </c>
      <c r="BY9" s="148">
        <v>931.85453499999983</v>
      </c>
      <c r="BZ9" s="148">
        <v>877.68215499999985</v>
      </c>
      <c r="CA9" s="148">
        <v>889.50451399999986</v>
      </c>
      <c r="CB9" s="148">
        <v>876.80729899999994</v>
      </c>
      <c r="CC9" s="148">
        <v>888.81072399999994</v>
      </c>
      <c r="CD9" s="148">
        <v>1024.965017</v>
      </c>
      <c r="CE9" s="148">
        <v>1134.3326040000002</v>
      </c>
      <c r="CF9" s="148">
        <v>1293.6641119999997</v>
      </c>
      <c r="CG9" s="148">
        <v>1293.4169489999999</v>
      </c>
      <c r="CH9" s="148">
        <v>1262.8431620000001</v>
      </c>
      <c r="CI9" s="148">
        <v>1139.794304</v>
      </c>
      <c r="CJ9" s="148">
        <v>1010.2175329999999</v>
      </c>
      <c r="CK9" s="148">
        <v>949.29972799999996</v>
      </c>
      <c r="CL9" s="148">
        <v>869.55441899999994</v>
      </c>
      <c r="CM9" s="148">
        <v>893.42261899999994</v>
      </c>
      <c r="CN9" s="148">
        <v>887.85498399999994</v>
      </c>
      <c r="CO9" s="148">
        <v>920.86938899999996</v>
      </c>
      <c r="CP9" s="148">
        <v>1088.7369269999999</v>
      </c>
      <c r="CQ9" s="148">
        <v>1209.388643</v>
      </c>
      <c r="CR9" s="148">
        <v>1328.7860930000002</v>
      </c>
      <c r="CS9" s="148">
        <v>1373.738423</v>
      </c>
      <c r="CT9" s="148">
        <v>1228.6872939999998</v>
      </c>
      <c r="CU9" s="148">
        <v>1302.7581169999999</v>
      </c>
      <c r="CV9" s="35"/>
    </row>
    <row r="10" spans="2:100">
      <c r="B10" s="78"/>
      <c r="C10" s="79" t="s">
        <v>22</v>
      </c>
      <c r="D10" s="148">
        <v>1091.4492599999999</v>
      </c>
      <c r="E10" s="148">
        <v>1020.9959499999999</v>
      </c>
      <c r="F10" s="148">
        <v>902.76233700000012</v>
      </c>
      <c r="G10" s="148">
        <v>934.84096799999998</v>
      </c>
      <c r="H10" s="148">
        <v>954.0790770000001</v>
      </c>
      <c r="I10" s="148">
        <v>964.20018899999991</v>
      </c>
      <c r="J10" s="148">
        <v>1148.2639430000002</v>
      </c>
      <c r="K10" s="148">
        <v>1380.0606269999998</v>
      </c>
      <c r="L10" s="148">
        <v>1527.7943290000003</v>
      </c>
      <c r="M10" s="148">
        <v>1513.1544240000001</v>
      </c>
      <c r="N10" s="148">
        <v>1351.797916</v>
      </c>
      <c r="O10" s="148">
        <v>1399.464518</v>
      </c>
      <c r="P10" s="148">
        <v>1088.353314</v>
      </c>
      <c r="Q10" s="148">
        <v>980.18583599999999</v>
      </c>
      <c r="R10" s="148">
        <v>921.08676400000013</v>
      </c>
      <c r="S10" s="148">
        <v>938.23369400000001</v>
      </c>
      <c r="T10" s="148">
        <v>966.34676700000011</v>
      </c>
      <c r="U10" s="148">
        <v>968.37066000000004</v>
      </c>
      <c r="V10" s="148">
        <v>1161.2856140000001</v>
      </c>
      <c r="W10" s="148">
        <v>1300.0445030000001</v>
      </c>
      <c r="X10" s="148">
        <v>1427.199826</v>
      </c>
      <c r="Y10" s="148">
        <v>1384.804161</v>
      </c>
      <c r="Z10" s="148">
        <v>1230.880079</v>
      </c>
      <c r="AA10" s="148">
        <v>1258.441971</v>
      </c>
      <c r="AB10" s="148">
        <v>1030.5707590000002</v>
      </c>
      <c r="AC10" s="148">
        <v>978.49709700000005</v>
      </c>
      <c r="AD10" s="148">
        <v>872.08471899999995</v>
      </c>
      <c r="AE10" s="148">
        <v>900.75307300000009</v>
      </c>
      <c r="AF10" s="148">
        <v>904.81824800000004</v>
      </c>
      <c r="AG10" s="148">
        <v>950.99615900000015</v>
      </c>
      <c r="AH10" s="148">
        <v>1131.3376329999999</v>
      </c>
      <c r="AI10" s="148">
        <v>1329.4090489999999</v>
      </c>
      <c r="AJ10" s="148">
        <v>1475.6368729999999</v>
      </c>
      <c r="AK10" s="148">
        <v>1410.0435659999998</v>
      </c>
      <c r="AL10" s="148">
        <v>1280.2213669999999</v>
      </c>
      <c r="AM10" s="148">
        <v>1322.0838439999998</v>
      </c>
      <c r="AN10" s="148">
        <v>1106.0501079999999</v>
      </c>
      <c r="AO10" s="148">
        <v>948.113023</v>
      </c>
      <c r="AP10" s="148">
        <v>883.98989300000005</v>
      </c>
      <c r="AQ10" s="148">
        <v>922.35973000000013</v>
      </c>
      <c r="AR10" s="148">
        <v>919.23894899999993</v>
      </c>
      <c r="AS10" s="148">
        <v>988.16926200000012</v>
      </c>
      <c r="AT10" s="148">
        <v>1170.8274979999999</v>
      </c>
      <c r="AU10" s="148">
        <v>1336.0779309999998</v>
      </c>
      <c r="AV10" s="148">
        <v>1514.2518820000003</v>
      </c>
      <c r="AW10" s="148">
        <v>1520.2391810000001</v>
      </c>
      <c r="AX10" s="148">
        <v>1270.545106</v>
      </c>
      <c r="AY10" s="148">
        <v>1207.1877979999999</v>
      </c>
      <c r="AZ10" s="148">
        <v>988.3750050000001</v>
      </c>
      <c r="BA10" s="148">
        <v>907.43342300000018</v>
      </c>
      <c r="BB10" s="148">
        <v>844.42470400000002</v>
      </c>
      <c r="BC10" s="148">
        <v>875.9488849999999</v>
      </c>
      <c r="BD10" s="148">
        <v>889.11062099999992</v>
      </c>
      <c r="BE10" s="148">
        <v>930.16113499999994</v>
      </c>
      <c r="BF10" s="148">
        <v>1099.4425040000001</v>
      </c>
      <c r="BG10" s="148">
        <v>1240.375319</v>
      </c>
      <c r="BH10" s="148">
        <v>1459.4199270000004</v>
      </c>
      <c r="BI10" s="148">
        <v>1516.3331470000003</v>
      </c>
      <c r="BJ10" s="148">
        <v>1301.1573330000001</v>
      </c>
      <c r="BK10" s="148">
        <v>1239.6704090000001</v>
      </c>
      <c r="BL10" s="148">
        <v>1007.1307789999997</v>
      </c>
      <c r="BM10" s="148">
        <v>945.692857</v>
      </c>
      <c r="BN10" s="148">
        <v>853.40735199999983</v>
      </c>
      <c r="BO10" s="148">
        <v>873.00414300000011</v>
      </c>
      <c r="BP10" s="148">
        <v>883.071642</v>
      </c>
      <c r="BQ10" s="148">
        <v>933.17793199999983</v>
      </c>
      <c r="BR10" s="148">
        <v>1089.299164</v>
      </c>
      <c r="BS10" s="148">
        <v>1318.014917</v>
      </c>
      <c r="BT10" s="148">
        <v>1541.6095269999996</v>
      </c>
      <c r="BU10" s="148">
        <v>1398.8879669999999</v>
      </c>
      <c r="BV10" s="148">
        <v>1180.8914260000001</v>
      </c>
      <c r="BW10" s="148">
        <v>1208.5901060000001</v>
      </c>
      <c r="BX10" s="148">
        <v>928.05806499999983</v>
      </c>
      <c r="BY10" s="148">
        <v>922.60147599999982</v>
      </c>
      <c r="BZ10" s="148">
        <v>868.43734099999983</v>
      </c>
      <c r="CA10" s="148">
        <v>875.72866299999987</v>
      </c>
      <c r="CB10" s="148">
        <v>862.93647199999998</v>
      </c>
      <c r="CC10" s="148">
        <v>876.0146299999999</v>
      </c>
      <c r="CD10" s="148">
        <v>1018.821631</v>
      </c>
      <c r="CE10" s="148">
        <v>1130.2437620000001</v>
      </c>
      <c r="CF10" s="148">
        <v>1287.8605819999998</v>
      </c>
      <c r="CG10" s="148">
        <v>1286.3640329999998</v>
      </c>
      <c r="CH10" s="148">
        <v>1257.5149080000001</v>
      </c>
      <c r="CI10" s="148">
        <v>1133.793087</v>
      </c>
      <c r="CJ10" s="148">
        <v>1003.4045549999998</v>
      </c>
      <c r="CK10" s="148">
        <v>944.48036999999999</v>
      </c>
      <c r="CL10" s="148">
        <v>864.81770499999993</v>
      </c>
      <c r="CM10" s="148">
        <v>889.0713189999999</v>
      </c>
      <c r="CN10" s="148">
        <v>884.44107199999996</v>
      </c>
      <c r="CO10" s="148">
        <v>917.467896</v>
      </c>
      <c r="CP10" s="148">
        <v>1085.319105</v>
      </c>
      <c r="CQ10" s="148">
        <v>1206.671934</v>
      </c>
      <c r="CR10" s="148">
        <v>1326.3130950000002</v>
      </c>
      <c r="CS10" s="148">
        <v>1371.709873</v>
      </c>
      <c r="CT10" s="148">
        <v>1226.8941929999999</v>
      </c>
      <c r="CU10" s="148">
        <v>1300.5488569999998</v>
      </c>
      <c r="CV10" s="35"/>
    </row>
    <row r="11" spans="2:100">
      <c r="B11" s="80"/>
      <c r="C11" s="31" t="s">
        <v>67</v>
      </c>
      <c r="D11" s="148">
        <v>1072.5937039999999</v>
      </c>
      <c r="E11" s="148">
        <v>1002.548331</v>
      </c>
      <c r="F11" s="148">
        <v>891.41137500000002</v>
      </c>
      <c r="G11" s="148">
        <v>920.27375700000005</v>
      </c>
      <c r="H11" s="148">
        <v>930.27142300000003</v>
      </c>
      <c r="I11" s="148">
        <v>937.73771799999997</v>
      </c>
      <c r="J11" s="148">
        <v>1118.193135</v>
      </c>
      <c r="K11" s="148">
        <v>1354.118199</v>
      </c>
      <c r="L11" s="148">
        <v>1502.915833</v>
      </c>
      <c r="M11" s="148">
        <v>1476.731078</v>
      </c>
      <c r="N11" s="148">
        <v>1329.580091</v>
      </c>
      <c r="O11" s="148">
        <v>1380.7914330000001</v>
      </c>
      <c r="P11" s="148">
        <v>1079.2268710000001</v>
      </c>
      <c r="Q11" s="148">
        <v>967.92615999999998</v>
      </c>
      <c r="R11" s="148">
        <v>913.21490700000004</v>
      </c>
      <c r="S11" s="148">
        <v>931.89867800000002</v>
      </c>
      <c r="T11" s="148">
        <v>952.59688400000005</v>
      </c>
      <c r="U11" s="148">
        <v>952.69684900000004</v>
      </c>
      <c r="V11" s="148">
        <v>1144.973403</v>
      </c>
      <c r="W11" s="148">
        <v>1288.000286</v>
      </c>
      <c r="X11" s="148">
        <v>1424.121568</v>
      </c>
      <c r="Y11" s="148">
        <v>1391.6743919999999</v>
      </c>
      <c r="Z11" s="148">
        <v>1234.548256</v>
      </c>
      <c r="AA11" s="148">
        <v>1265.6987779999999</v>
      </c>
      <c r="AB11" s="148">
        <v>1040.895544</v>
      </c>
      <c r="AC11" s="148">
        <v>975.67001300000004</v>
      </c>
      <c r="AD11" s="148">
        <v>883.25524299999995</v>
      </c>
      <c r="AE11" s="148">
        <v>918.77049299999999</v>
      </c>
      <c r="AF11" s="148">
        <v>913.385627</v>
      </c>
      <c r="AG11" s="148">
        <v>953.32238500000005</v>
      </c>
      <c r="AH11" s="148">
        <v>1118.6699140000001</v>
      </c>
      <c r="AI11" s="148">
        <v>1314.2169940000001</v>
      </c>
      <c r="AJ11" s="148">
        <v>1464.2698869999999</v>
      </c>
      <c r="AK11" s="148">
        <v>1395.7652439999999</v>
      </c>
      <c r="AL11" s="148">
        <v>1270.520992</v>
      </c>
      <c r="AM11" s="148">
        <v>1323.0546119999999</v>
      </c>
      <c r="AN11" s="148">
        <v>1155.2680011841458</v>
      </c>
      <c r="AO11" s="148">
        <v>960.070548156016</v>
      </c>
      <c r="AP11" s="148">
        <v>904.24934586817949</v>
      </c>
      <c r="AQ11" s="148">
        <v>919.60427461143092</v>
      </c>
      <c r="AR11" s="148">
        <v>940.29629760568673</v>
      </c>
      <c r="AS11" s="148">
        <v>972.18261234286183</v>
      </c>
      <c r="AT11" s="148">
        <v>1152.1161548254081</v>
      </c>
      <c r="AU11" s="148">
        <v>1294.741938864621</v>
      </c>
      <c r="AV11" s="148">
        <v>1448.1254333324077</v>
      </c>
      <c r="AW11" s="148">
        <v>1464.5333422166568</v>
      </c>
      <c r="AX11" s="148">
        <v>1264.7680037929706</v>
      </c>
      <c r="AY11" s="148">
        <v>1226.5186832025306</v>
      </c>
      <c r="AZ11" s="148">
        <v>1028.3754405409036</v>
      </c>
      <c r="BA11" s="148">
        <v>940.45802930629748</v>
      </c>
      <c r="BB11" s="148">
        <v>882.35227697751327</v>
      </c>
      <c r="BC11" s="148">
        <v>908.53043409743736</v>
      </c>
      <c r="BD11" s="148">
        <v>911.65925514046114</v>
      </c>
      <c r="BE11" s="148">
        <v>922.91994859023566</v>
      </c>
      <c r="BF11" s="148">
        <v>1092.7756339508783</v>
      </c>
      <c r="BG11" s="148">
        <v>1218.6441210858029</v>
      </c>
      <c r="BH11" s="148">
        <v>1436.7372319895171</v>
      </c>
      <c r="BI11" s="148">
        <v>1468.3762653739523</v>
      </c>
      <c r="BJ11" s="148">
        <v>1293.5044132999526</v>
      </c>
      <c r="BK11" s="148">
        <v>1285.1474896946224</v>
      </c>
      <c r="BL11" s="148">
        <v>1040.4964399999999</v>
      </c>
      <c r="BM11" s="148">
        <v>982.58124199999997</v>
      </c>
      <c r="BN11" s="148">
        <v>874.95062999999993</v>
      </c>
      <c r="BO11" s="148">
        <v>897.18396299999995</v>
      </c>
      <c r="BP11" s="148">
        <v>913.645894</v>
      </c>
      <c r="BQ11" s="148">
        <v>948.93986499999994</v>
      </c>
      <c r="BR11" s="148">
        <v>1094.552048</v>
      </c>
      <c r="BS11" s="148">
        <v>1323.396604</v>
      </c>
      <c r="BT11" s="148">
        <v>1556.9416139999998</v>
      </c>
      <c r="BU11" s="148">
        <v>1408.7619999999999</v>
      </c>
      <c r="BV11" s="148">
        <v>1196.88156</v>
      </c>
      <c r="BW11" s="148">
        <v>1233.3997999999999</v>
      </c>
      <c r="BX11" s="148">
        <v>965.1291359999999</v>
      </c>
      <c r="BY11" s="148">
        <v>950.52115499999991</v>
      </c>
      <c r="BZ11" s="148">
        <v>896.38746099999992</v>
      </c>
      <c r="CA11" s="148">
        <v>912.80220799999995</v>
      </c>
      <c r="CB11" s="148">
        <v>908.87087499999996</v>
      </c>
      <c r="CC11" s="148">
        <v>913.32332299999996</v>
      </c>
      <c r="CD11" s="148">
        <v>1045.8760929999999</v>
      </c>
      <c r="CE11" s="148">
        <v>1150.448703</v>
      </c>
      <c r="CF11" s="148">
        <v>1310.5543949999999</v>
      </c>
      <c r="CG11" s="148">
        <v>1313.8035869999999</v>
      </c>
      <c r="CH11" s="148">
        <v>1284.253328</v>
      </c>
      <c r="CI11" s="148">
        <v>1160.7129479999999</v>
      </c>
      <c r="CJ11" s="148">
        <v>1030.9073289999999</v>
      </c>
      <c r="CK11" s="148">
        <v>970.23051099999998</v>
      </c>
      <c r="CL11" s="148">
        <v>893.90126299999997</v>
      </c>
      <c r="CM11" s="148">
        <v>911.66481599999997</v>
      </c>
      <c r="CN11" s="148">
        <v>903.84559300000001</v>
      </c>
      <c r="CO11" s="148">
        <v>737.68822405048968</v>
      </c>
      <c r="CP11" s="148">
        <v>1098.4640440000001</v>
      </c>
      <c r="CQ11" s="148">
        <v>1222.757169</v>
      </c>
      <c r="CR11" s="148">
        <v>1334.3461609999999</v>
      </c>
      <c r="CS11" s="148">
        <v>1390.5638549999999</v>
      </c>
      <c r="CT11" s="148">
        <v>1241.3898319999998</v>
      </c>
      <c r="CU11" s="148">
        <v>1321.6075469999998</v>
      </c>
      <c r="CV11" s="35"/>
    </row>
    <row r="12" spans="2:100">
      <c r="B12" s="81"/>
    </row>
    <row r="13" spans="2:100">
      <c r="B13" s="81"/>
    </row>
    <row r="14" spans="2:100" ht="15" thickBot="1">
      <c r="B14" s="78" t="s">
        <v>71</v>
      </c>
      <c r="C14" s="82"/>
      <c r="BL14" s="83"/>
      <c r="BM14" s="83"/>
      <c r="BN14" s="83"/>
      <c r="BO14" s="83"/>
      <c r="BP14" s="83"/>
      <c r="BQ14" s="83"/>
      <c r="BR14" s="83"/>
      <c r="BS14" s="83"/>
      <c r="BT14" s="83"/>
      <c r="BU14" s="83"/>
      <c r="BV14" s="83"/>
      <c r="BW14" s="83"/>
      <c r="BX14" s="83"/>
      <c r="BY14" s="83"/>
      <c r="BZ14" s="83"/>
      <c r="CA14" s="83"/>
      <c r="CB14" s="83"/>
      <c r="CC14" s="83"/>
      <c r="CD14" s="83"/>
      <c r="CE14" s="83"/>
      <c r="CF14" s="83"/>
      <c r="CG14" s="83"/>
      <c r="CH14" s="83"/>
      <c r="CI14" s="83"/>
      <c r="CJ14" s="83"/>
      <c r="CK14" s="83"/>
      <c r="CL14" s="83"/>
      <c r="CM14" s="83"/>
      <c r="CN14" s="83"/>
      <c r="CO14" s="83"/>
      <c r="CP14" s="83"/>
      <c r="CQ14" s="83"/>
      <c r="CR14" s="83"/>
      <c r="CS14" s="83"/>
      <c r="CT14" s="83"/>
      <c r="CU14" s="83"/>
      <c r="CV14" s="84"/>
    </row>
    <row r="15" spans="2:100" ht="14.25">
      <c r="B15" s="81"/>
      <c r="C15" s="85"/>
      <c r="D15" s="86">
        <v>200504</v>
      </c>
      <c r="E15" s="86">
        <v>200505</v>
      </c>
      <c r="F15" s="86">
        <v>200506</v>
      </c>
      <c r="G15" s="86">
        <v>200507</v>
      </c>
      <c r="H15" s="86">
        <v>200508</v>
      </c>
      <c r="I15" s="86">
        <v>200509</v>
      </c>
      <c r="J15" s="86">
        <v>200510</v>
      </c>
      <c r="K15" s="86">
        <v>200511</v>
      </c>
      <c r="L15" s="86">
        <v>200512</v>
      </c>
      <c r="M15" s="86">
        <v>200601</v>
      </c>
      <c r="N15" s="86">
        <v>200602</v>
      </c>
      <c r="O15" s="86">
        <v>200603</v>
      </c>
      <c r="P15" s="86">
        <v>200604</v>
      </c>
      <c r="Q15" s="86">
        <v>200605</v>
      </c>
      <c r="R15" s="86">
        <v>200606</v>
      </c>
      <c r="S15" s="86">
        <v>200607</v>
      </c>
      <c r="T15" s="86">
        <v>200608</v>
      </c>
      <c r="U15" s="86">
        <v>200609</v>
      </c>
      <c r="V15" s="86">
        <v>200610</v>
      </c>
      <c r="W15" s="86">
        <v>200611</v>
      </c>
      <c r="X15" s="86">
        <v>200612</v>
      </c>
      <c r="Y15" s="86">
        <v>200701</v>
      </c>
      <c r="Z15" s="86">
        <v>200702</v>
      </c>
      <c r="AA15" s="86">
        <v>200703</v>
      </c>
      <c r="AB15" s="86">
        <v>200704</v>
      </c>
      <c r="AC15" s="86">
        <v>200705</v>
      </c>
      <c r="AD15" s="86">
        <v>200706</v>
      </c>
      <c r="AE15" s="86">
        <v>200707</v>
      </c>
      <c r="AF15" s="86">
        <v>200708</v>
      </c>
      <c r="AG15" s="86">
        <v>200709</v>
      </c>
      <c r="AH15" s="86">
        <v>200710</v>
      </c>
      <c r="AI15" s="86">
        <v>200711</v>
      </c>
      <c r="AJ15" s="86">
        <v>200712</v>
      </c>
      <c r="AK15" s="86">
        <v>200801</v>
      </c>
      <c r="AL15" s="86">
        <v>200802</v>
      </c>
      <c r="AM15" s="86">
        <v>200803</v>
      </c>
      <c r="AN15" s="86">
        <v>200804</v>
      </c>
      <c r="AO15" s="86">
        <v>200805</v>
      </c>
      <c r="AP15" s="86">
        <v>200806</v>
      </c>
      <c r="AQ15" s="86">
        <v>200807</v>
      </c>
      <c r="AR15" s="86">
        <v>200808</v>
      </c>
      <c r="AS15" s="86">
        <v>200809</v>
      </c>
      <c r="AT15" s="86">
        <v>200810</v>
      </c>
      <c r="AU15" s="86">
        <v>200811</v>
      </c>
      <c r="AV15" s="86">
        <v>200812</v>
      </c>
      <c r="AW15" s="86">
        <v>200901</v>
      </c>
      <c r="AX15" s="86">
        <v>200902</v>
      </c>
      <c r="AY15" s="86">
        <v>200903</v>
      </c>
      <c r="AZ15" s="86">
        <v>200904</v>
      </c>
      <c r="BA15" s="86">
        <v>200905</v>
      </c>
      <c r="BB15" s="86">
        <v>200906</v>
      </c>
      <c r="BC15" s="86">
        <v>200907</v>
      </c>
      <c r="BD15" s="86">
        <v>200908</v>
      </c>
      <c r="BE15" s="86">
        <v>200909</v>
      </c>
      <c r="BF15" s="86">
        <v>200910</v>
      </c>
      <c r="BG15" s="86">
        <v>200911</v>
      </c>
      <c r="BH15" s="86">
        <v>200912</v>
      </c>
      <c r="BI15" s="86">
        <v>201001</v>
      </c>
      <c r="BJ15" s="86">
        <v>201002</v>
      </c>
      <c r="BK15" s="87">
        <v>201003</v>
      </c>
      <c r="BL15" s="88">
        <f>BK15+1</f>
        <v>201004</v>
      </c>
      <c r="BM15" s="89">
        <f t="shared" ref="BM15:BT15" si="0">BL15+1</f>
        <v>201005</v>
      </c>
      <c r="BN15" s="89">
        <f t="shared" si="0"/>
        <v>201006</v>
      </c>
      <c r="BO15" s="89">
        <f t="shared" si="0"/>
        <v>201007</v>
      </c>
      <c r="BP15" s="89">
        <f t="shared" si="0"/>
        <v>201008</v>
      </c>
      <c r="BQ15" s="89">
        <f t="shared" si="0"/>
        <v>201009</v>
      </c>
      <c r="BR15" s="89">
        <f t="shared" si="0"/>
        <v>201010</v>
      </c>
      <c r="BS15" s="89">
        <f t="shared" si="0"/>
        <v>201011</v>
      </c>
      <c r="BT15" s="89">
        <f t="shared" si="0"/>
        <v>201012</v>
      </c>
      <c r="BU15" s="89">
        <v>201101</v>
      </c>
      <c r="BV15" s="89">
        <f>BU15+1</f>
        <v>201102</v>
      </c>
      <c r="BW15" s="89">
        <f t="shared" ref="BW15:CF15" si="1">BV15+1</f>
        <v>201103</v>
      </c>
      <c r="BX15" s="89">
        <f t="shared" si="1"/>
        <v>201104</v>
      </c>
      <c r="BY15" s="89">
        <f t="shared" si="1"/>
        <v>201105</v>
      </c>
      <c r="BZ15" s="89">
        <f t="shared" si="1"/>
        <v>201106</v>
      </c>
      <c r="CA15" s="89">
        <f t="shared" si="1"/>
        <v>201107</v>
      </c>
      <c r="CB15" s="89">
        <f t="shared" si="1"/>
        <v>201108</v>
      </c>
      <c r="CC15" s="89">
        <f t="shared" si="1"/>
        <v>201109</v>
      </c>
      <c r="CD15" s="89">
        <f t="shared" si="1"/>
        <v>201110</v>
      </c>
      <c r="CE15" s="89">
        <f t="shared" si="1"/>
        <v>201111</v>
      </c>
      <c r="CF15" s="89">
        <f t="shared" si="1"/>
        <v>201112</v>
      </c>
      <c r="CG15" s="89">
        <v>201201</v>
      </c>
      <c r="CH15" s="89">
        <f>CG15+1</f>
        <v>201202</v>
      </c>
      <c r="CI15" s="89">
        <f t="shared" ref="CI15:CR15" si="2">CH15+1</f>
        <v>201203</v>
      </c>
      <c r="CJ15" s="89">
        <f t="shared" si="2"/>
        <v>201204</v>
      </c>
      <c r="CK15" s="89">
        <f t="shared" si="2"/>
        <v>201205</v>
      </c>
      <c r="CL15" s="89">
        <f t="shared" si="2"/>
        <v>201206</v>
      </c>
      <c r="CM15" s="89">
        <f t="shared" si="2"/>
        <v>201207</v>
      </c>
      <c r="CN15" s="89">
        <f t="shared" si="2"/>
        <v>201208</v>
      </c>
      <c r="CO15" s="89">
        <f t="shared" si="2"/>
        <v>201209</v>
      </c>
      <c r="CP15" s="89">
        <f>CO15+1</f>
        <v>201210</v>
      </c>
      <c r="CQ15" s="89">
        <f t="shared" si="2"/>
        <v>201211</v>
      </c>
      <c r="CR15" s="89">
        <f t="shared" si="2"/>
        <v>201212</v>
      </c>
      <c r="CS15" s="89">
        <v>201301</v>
      </c>
      <c r="CT15" s="89">
        <f>CS15+1</f>
        <v>201302</v>
      </c>
      <c r="CU15" s="90">
        <f>CT15+1</f>
        <v>201303</v>
      </c>
      <c r="CV15" s="84"/>
    </row>
    <row r="16" spans="2:100" ht="14.25">
      <c r="B16" s="81"/>
      <c r="C16" s="91" t="s">
        <v>72</v>
      </c>
      <c r="D16" s="92">
        <f>IF(D6=0,0,D6-D5)</f>
        <v>-0.17364900000006855</v>
      </c>
      <c r="E16" s="92">
        <f t="shared" ref="E16:BP20" si="3">IF(E6=0,0,E6-E5)</f>
        <v>0.2243989999999485</v>
      </c>
      <c r="F16" s="92">
        <f t="shared" si="3"/>
        <v>0.20437700000002224</v>
      </c>
      <c r="G16" s="92">
        <f t="shared" si="3"/>
        <v>2.6216829999999618</v>
      </c>
      <c r="H16" s="92">
        <f t="shared" si="3"/>
        <v>5.4206820000000562</v>
      </c>
      <c r="I16" s="92">
        <f t="shared" si="3"/>
        <v>4.9206580000000031</v>
      </c>
      <c r="J16" s="92">
        <f t="shared" si="3"/>
        <v>5.4205950000000485</v>
      </c>
      <c r="K16" s="92">
        <f t="shared" si="3"/>
        <v>3.7953640000000632</v>
      </c>
      <c r="L16" s="92">
        <f t="shared" si="3"/>
        <v>2.3333820000000287</v>
      </c>
      <c r="M16" s="92">
        <f t="shared" si="3"/>
        <v>-0.28929799999991701</v>
      </c>
      <c r="N16" s="92">
        <f t="shared" si="3"/>
        <v>-2.6276749999999538</v>
      </c>
      <c r="O16" s="92">
        <f t="shared" si="3"/>
        <v>0.49500899999998182</v>
      </c>
      <c r="P16" s="92">
        <f t="shared" si="3"/>
        <v>2.2150899999999183</v>
      </c>
      <c r="Q16" s="92">
        <f t="shared" si="3"/>
        <v>3.1163010000000213</v>
      </c>
      <c r="R16" s="92">
        <f t="shared" si="3"/>
        <v>1.3818340000000262</v>
      </c>
      <c r="S16" s="92">
        <f t="shared" si="3"/>
        <v>2.3232850000000553</v>
      </c>
      <c r="T16" s="92">
        <f t="shared" si="3"/>
        <v>6.1988280000000486</v>
      </c>
      <c r="U16" s="92">
        <f t="shared" si="3"/>
        <v>4.0573739999999816</v>
      </c>
      <c r="V16" s="92">
        <f t="shared" si="3"/>
        <v>4.0586390000000847</v>
      </c>
      <c r="W16" s="92">
        <f t="shared" si="3"/>
        <v>1.0952369999999974</v>
      </c>
      <c r="X16" s="92">
        <f t="shared" si="3"/>
        <v>-2.0936730000000807</v>
      </c>
      <c r="Y16" s="92">
        <f t="shared" si="3"/>
        <v>-5.1074240000000373</v>
      </c>
      <c r="Z16" s="92">
        <f t="shared" si="3"/>
        <v>-4.8291870000000472</v>
      </c>
      <c r="AA16" s="92">
        <f t="shared" si="3"/>
        <v>-5.7149449999999433</v>
      </c>
      <c r="AB16" s="92">
        <f t="shared" si="3"/>
        <v>-4.2738409999999476</v>
      </c>
      <c r="AC16" s="92">
        <f t="shared" si="3"/>
        <v>0.38929800000005343</v>
      </c>
      <c r="AD16" s="92">
        <f t="shared" si="3"/>
        <v>-6.775621000000001</v>
      </c>
      <c r="AE16" s="92">
        <f t="shared" si="3"/>
        <v>-1.7463169999999764</v>
      </c>
      <c r="AF16" s="92">
        <f t="shared" si="3"/>
        <v>4.3503329999999778</v>
      </c>
      <c r="AG16" s="92">
        <f t="shared" si="3"/>
        <v>4.6920260000000553</v>
      </c>
      <c r="AH16" s="92">
        <f t="shared" si="3"/>
        <v>6.3900799999998981</v>
      </c>
      <c r="AI16" s="92">
        <f t="shared" si="3"/>
        <v>4.6792359999999462</v>
      </c>
      <c r="AJ16" s="92">
        <f t="shared" si="3"/>
        <v>4.5318290000000161</v>
      </c>
      <c r="AK16" s="92">
        <f t="shared" si="3"/>
        <v>5.5778350000000501</v>
      </c>
      <c r="AL16" s="92">
        <f t="shared" si="3"/>
        <v>2.1677259999999023</v>
      </c>
      <c r="AM16" s="92">
        <f t="shared" si="3"/>
        <v>-2.2561350000000857</v>
      </c>
      <c r="AN16" s="92">
        <f t="shared" si="3"/>
        <v>-0.86276100000009137</v>
      </c>
      <c r="AO16" s="92">
        <f t="shared" si="3"/>
        <v>-0.10206200000004628</v>
      </c>
      <c r="AP16" s="92">
        <f t="shared" si="3"/>
        <v>3.2867889999999989</v>
      </c>
      <c r="AQ16" s="92">
        <f t="shared" si="3"/>
        <v>2.8444749999999885</v>
      </c>
      <c r="AR16" s="92">
        <f t="shared" si="3"/>
        <v>3.4612039999999524</v>
      </c>
      <c r="AS16" s="92">
        <f t="shared" si="3"/>
        <v>4.130072000000041</v>
      </c>
      <c r="AT16" s="92">
        <f t="shared" si="3"/>
        <v>5.6867059999999583</v>
      </c>
      <c r="AU16" s="92">
        <f t="shared" si="3"/>
        <v>4.4702299999999013</v>
      </c>
      <c r="AV16" s="92">
        <f t="shared" si="3"/>
        <v>4.6596720000000005</v>
      </c>
      <c r="AW16" s="92">
        <f t="shared" si="3"/>
        <v>4.4467830000000959</v>
      </c>
      <c r="AX16" s="92">
        <f t="shared" si="3"/>
        <v>-6.3296170000000984</v>
      </c>
      <c r="AY16" s="92">
        <f t="shared" si="3"/>
        <v>-11.471757000000025</v>
      </c>
      <c r="AZ16" s="92">
        <f t="shared" si="3"/>
        <v>-9.656614999999988</v>
      </c>
      <c r="BA16" s="92">
        <f t="shared" si="3"/>
        <v>-3.8290819999999712</v>
      </c>
      <c r="BB16" s="92">
        <f t="shared" si="3"/>
        <v>-3.1258020000000215</v>
      </c>
      <c r="BC16" s="92">
        <f t="shared" si="3"/>
        <v>0.82037200000002031</v>
      </c>
      <c r="BD16" s="92">
        <f t="shared" si="3"/>
        <v>4.957131000000004</v>
      </c>
      <c r="BE16" s="92">
        <f t="shared" si="3"/>
        <v>5.0865129999999681</v>
      </c>
      <c r="BF16" s="92">
        <f t="shared" si="3"/>
        <v>6.7071710000000166</v>
      </c>
      <c r="BG16" s="92">
        <f t="shared" si="3"/>
        <v>2.1971340000000055</v>
      </c>
      <c r="BH16" s="92">
        <f t="shared" si="3"/>
        <v>4.7331610000001092</v>
      </c>
      <c r="BI16" s="92">
        <f t="shared" si="3"/>
        <v>3.2528139999999439</v>
      </c>
      <c r="BJ16" s="92">
        <f t="shared" si="3"/>
        <v>-0.91103999999995722</v>
      </c>
      <c r="BK16" s="92">
        <f t="shared" si="3"/>
        <v>-6.2474210000000312</v>
      </c>
      <c r="BL16" s="92">
        <f t="shared" si="3"/>
        <v>-4.3693299999999908</v>
      </c>
      <c r="BM16" s="92">
        <f t="shared" si="3"/>
        <v>-1.4152360000000499</v>
      </c>
      <c r="BN16" s="92">
        <f t="shared" si="3"/>
        <v>0.35574199999996381</v>
      </c>
      <c r="BO16" s="92">
        <f t="shared" si="3"/>
        <v>0.83695000000000164</v>
      </c>
      <c r="BP16" s="92">
        <f t="shared" si="3"/>
        <v>3.2430799999999635</v>
      </c>
      <c r="BQ16" s="92">
        <f t="shared" ref="BQ16:CU20" si="4">IF(BQ6=0,0,BQ6-BQ5)</f>
        <v>6.8860929999999598</v>
      </c>
      <c r="BR16" s="92">
        <f t="shared" si="4"/>
        <v>4.6192989999999554</v>
      </c>
      <c r="BS16" s="92">
        <f t="shared" si="4"/>
        <v>3.7164319999999407</v>
      </c>
      <c r="BT16" s="92">
        <f t="shared" si="4"/>
        <v>2.5889629999999215</v>
      </c>
      <c r="BU16" s="92">
        <f t="shared" si="4"/>
        <v>0.74966300000005504</v>
      </c>
      <c r="BV16" s="92">
        <f t="shared" si="4"/>
        <v>-1.5239070000000083</v>
      </c>
      <c r="BW16" s="92">
        <f t="shared" si="4"/>
        <v>-3.1954659999998967</v>
      </c>
      <c r="BX16" s="92">
        <f t="shared" si="4"/>
        <v>-2.7559670000000551</v>
      </c>
      <c r="BY16" s="92">
        <f t="shared" si="4"/>
        <v>3.6568999999999505</v>
      </c>
      <c r="BZ16" s="92">
        <f t="shared" si="4"/>
        <v>-0.26396899999997459</v>
      </c>
      <c r="CA16" s="92">
        <f t="shared" si="4"/>
        <v>-2.0505060000000412</v>
      </c>
      <c r="CB16" s="92">
        <f t="shared" si="4"/>
        <v>-1.5069770000000062</v>
      </c>
      <c r="CC16" s="92">
        <f t="shared" si="4"/>
        <v>-0.47334000000000742</v>
      </c>
      <c r="CD16" s="92">
        <f t="shared" si="4"/>
        <v>0.42058199999996759</v>
      </c>
      <c r="CE16" s="92">
        <f t="shared" si="4"/>
        <v>1.7904080000000704</v>
      </c>
      <c r="CF16" s="92">
        <f t="shared" si="4"/>
        <v>0.9191249999998945</v>
      </c>
      <c r="CG16" s="92">
        <f t="shared" si="4"/>
        <v>-0.79125599999997576</v>
      </c>
      <c r="CH16" s="92">
        <f t="shared" si="4"/>
        <v>-0.86319099999991522</v>
      </c>
      <c r="CI16" s="92">
        <f t="shared" si="4"/>
        <v>-0.25515999999993255</v>
      </c>
      <c r="CJ16" s="92">
        <f t="shared" si="4"/>
        <v>-4.5826000000033673E-2</v>
      </c>
      <c r="CK16" s="92">
        <f t="shared" si="4"/>
        <v>-2.6793030000000044</v>
      </c>
      <c r="CL16" s="92">
        <f t="shared" si="4"/>
        <v>-1.3475710000000163</v>
      </c>
      <c r="CM16" s="92">
        <f t="shared" si="4"/>
        <v>3.2304540000000088</v>
      </c>
      <c r="CN16" s="92">
        <f t="shared" si="4"/>
        <v>1.6801169999999956</v>
      </c>
      <c r="CO16" s="92">
        <f t="shared" si="4"/>
        <v>0.67392900000004374</v>
      </c>
      <c r="CP16" s="92">
        <f t="shared" si="4"/>
        <v>-0.45403000000010252</v>
      </c>
      <c r="CQ16" s="92">
        <f t="shared" si="4"/>
        <v>-4.7105389999999261</v>
      </c>
      <c r="CR16" s="92">
        <f t="shared" si="4"/>
        <v>-0.85746199999994133</v>
      </c>
      <c r="CS16" s="92">
        <f t="shared" si="4"/>
        <v>-7.8353819999999814</v>
      </c>
      <c r="CT16" s="92">
        <f t="shared" si="4"/>
        <v>-1.3796930000000884</v>
      </c>
      <c r="CU16" s="92">
        <f t="shared" si="4"/>
        <v>-4.5219640000000254</v>
      </c>
      <c r="CV16" s="84"/>
    </row>
    <row r="17" spans="1:100" ht="14.25">
      <c r="B17" s="81"/>
      <c r="C17" s="91" t="s">
        <v>73</v>
      </c>
      <c r="D17" s="92">
        <f t="shared" ref="D17:S20" si="5">IF(D7=0,0,D7-D6)</f>
        <v>-0.14124799999990501</v>
      </c>
      <c r="E17" s="92">
        <f t="shared" si="5"/>
        <v>-0.54707900000005338</v>
      </c>
      <c r="F17" s="92">
        <f t="shared" si="5"/>
        <v>-1.368616999999972</v>
      </c>
      <c r="G17" s="92">
        <f t="shared" si="5"/>
        <v>1.3826500000000124</v>
      </c>
      <c r="H17" s="92">
        <f t="shared" si="5"/>
        <v>6.6656120000000101</v>
      </c>
      <c r="I17" s="92">
        <f t="shared" si="5"/>
        <v>6.9045959999999695</v>
      </c>
      <c r="J17" s="92">
        <f t="shared" si="5"/>
        <v>7.3762340000000677</v>
      </c>
      <c r="K17" s="92">
        <f t="shared" si="5"/>
        <v>7.5094429999999193</v>
      </c>
      <c r="L17" s="92">
        <f t="shared" si="5"/>
        <v>4.9904590000001008</v>
      </c>
      <c r="M17" s="92">
        <f t="shared" si="5"/>
        <v>6.6537740000001122</v>
      </c>
      <c r="N17" s="92">
        <f t="shared" si="5"/>
        <v>5.0697029999998904</v>
      </c>
      <c r="O17" s="92">
        <f t="shared" si="5"/>
        <v>-0.15965800000003583</v>
      </c>
      <c r="P17" s="92">
        <f t="shared" si="5"/>
        <v>-8.0475500000000011</v>
      </c>
      <c r="Q17" s="92">
        <f t="shared" si="5"/>
        <v>-4.8700469999999996</v>
      </c>
      <c r="R17" s="92">
        <f t="shared" si="5"/>
        <v>-2.3443899999999758</v>
      </c>
      <c r="S17" s="92">
        <f t="shared" si="5"/>
        <v>0.26049699999998666</v>
      </c>
      <c r="T17" s="92">
        <f t="shared" si="3"/>
        <v>5.3613259999999627</v>
      </c>
      <c r="U17" s="92">
        <f t="shared" si="3"/>
        <v>9.8405970000000025</v>
      </c>
      <c r="V17" s="92">
        <f t="shared" si="3"/>
        <v>9.4049370000000181</v>
      </c>
      <c r="W17" s="92">
        <f t="shared" si="3"/>
        <v>6.9802700000000186</v>
      </c>
      <c r="X17" s="92">
        <f t="shared" si="3"/>
        <v>2.1982410000000527</v>
      </c>
      <c r="Y17" s="92">
        <f t="shared" si="3"/>
        <v>-2.750964999999951</v>
      </c>
      <c r="Z17" s="92">
        <f t="shared" si="3"/>
        <v>-3.9678349999999227</v>
      </c>
      <c r="AA17" s="92">
        <f t="shared" si="3"/>
        <v>-6.6859950000000481</v>
      </c>
      <c r="AB17" s="92">
        <f t="shared" si="3"/>
        <v>-9.3883789999999863</v>
      </c>
      <c r="AC17" s="92">
        <f t="shared" si="3"/>
        <v>-0.151299999999992</v>
      </c>
      <c r="AD17" s="92">
        <f t="shared" si="3"/>
        <v>-0.40728200000000925</v>
      </c>
      <c r="AE17" s="92">
        <f t="shared" si="3"/>
        <v>-9.4018290000000206</v>
      </c>
      <c r="AF17" s="92">
        <f t="shared" si="3"/>
        <v>-2.5247339999999667</v>
      </c>
      <c r="AG17" s="92">
        <f t="shared" si="3"/>
        <v>4.8699299999999539</v>
      </c>
      <c r="AH17" s="92">
        <f t="shared" si="3"/>
        <v>10.455441999999948</v>
      </c>
      <c r="AI17" s="92">
        <f t="shared" si="3"/>
        <v>11.850912999999991</v>
      </c>
      <c r="AJ17" s="92">
        <f t="shared" si="3"/>
        <v>9.6855450000000474</v>
      </c>
      <c r="AK17" s="92">
        <f t="shared" si="3"/>
        <v>8.4771530000000439</v>
      </c>
      <c r="AL17" s="92">
        <f t="shared" si="3"/>
        <v>6.2358719999999721</v>
      </c>
      <c r="AM17" s="92">
        <f t="shared" si="3"/>
        <v>-9.0498999999908847E-2</v>
      </c>
      <c r="AN17" s="92">
        <f t="shared" si="3"/>
        <v>-6.0557969999999841</v>
      </c>
      <c r="AO17" s="92">
        <f t="shared" si="3"/>
        <v>-5.2605829999999969</v>
      </c>
      <c r="AP17" s="92">
        <f t="shared" si="3"/>
        <v>-2.891273999999953</v>
      </c>
      <c r="AQ17" s="92">
        <f t="shared" si="3"/>
        <v>-0.28226099999994858</v>
      </c>
      <c r="AR17" s="92">
        <f t="shared" si="3"/>
        <v>2.9863189999999804</v>
      </c>
      <c r="AS17" s="92">
        <f t="shared" si="3"/>
        <v>7.2344880000000558</v>
      </c>
      <c r="AT17" s="92">
        <f t="shared" si="3"/>
        <v>10.662823000000117</v>
      </c>
      <c r="AU17" s="92">
        <f t="shared" si="3"/>
        <v>9.6827410000000782</v>
      </c>
      <c r="AV17" s="92">
        <f t="shared" si="3"/>
        <v>8.4311700000000656</v>
      </c>
      <c r="AW17" s="92">
        <f t="shared" si="3"/>
        <v>4.3591240000000653</v>
      </c>
      <c r="AX17" s="92">
        <f t="shared" si="3"/>
        <v>-2.4670779999999013</v>
      </c>
      <c r="AY17" s="92">
        <f t="shared" si="3"/>
        <v>-7.5688920000000053</v>
      </c>
      <c r="AZ17" s="92">
        <f t="shared" si="3"/>
        <v>-20.318793000000028</v>
      </c>
      <c r="BA17" s="92">
        <f t="shared" si="3"/>
        <v>-23.148114999999962</v>
      </c>
      <c r="BB17" s="92">
        <f t="shared" si="3"/>
        <v>-16.587085000000002</v>
      </c>
      <c r="BC17" s="92">
        <f t="shared" si="3"/>
        <v>-7.771329000000037</v>
      </c>
      <c r="BD17" s="92">
        <f t="shared" si="3"/>
        <v>-0.11502900000004956</v>
      </c>
      <c r="BE17" s="92">
        <f t="shared" si="3"/>
        <v>6.4267640000000483</v>
      </c>
      <c r="BF17" s="92">
        <f t="shared" si="3"/>
        <v>10.641992000000073</v>
      </c>
      <c r="BG17" s="92">
        <f t="shared" si="3"/>
        <v>8.7395799999999326</v>
      </c>
      <c r="BH17" s="92">
        <f t="shared" si="3"/>
        <v>5.8107820000000174</v>
      </c>
      <c r="BI17" s="92">
        <f t="shared" si="3"/>
        <v>6.5868660000001</v>
      </c>
      <c r="BJ17" s="92">
        <f t="shared" si="3"/>
        <v>3.7685109999999895</v>
      </c>
      <c r="BK17" s="92">
        <f t="shared" si="3"/>
        <v>-3.5953130000000328</v>
      </c>
      <c r="BL17" s="92">
        <f t="shared" si="3"/>
        <v>-12.017248999999993</v>
      </c>
      <c r="BM17" s="92">
        <f t="shared" si="3"/>
        <v>-15.399178000000006</v>
      </c>
      <c r="BN17" s="92">
        <f t="shared" si="3"/>
        <v>-10.174972000000025</v>
      </c>
      <c r="BO17" s="92">
        <f t="shared" si="3"/>
        <v>-4.489563999999973</v>
      </c>
      <c r="BP17" s="92">
        <f t="shared" si="3"/>
        <v>-1.4254009999999653</v>
      </c>
      <c r="BQ17" s="92">
        <f t="shared" si="4"/>
        <v>3.5585039999999708</v>
      </c>
      <c r="BR17" s="92">
        <f t="shared" si="4"/>
        <v>6.7530899999999292</v>
      </c>
      <c r="BS17" s="92">
        <f t="shared" si="4"/>
        <v>6.2364520000000994</v>
      </c>
      <c r="BT17" s="92">
        <f t="shared" si="4"/>
        <v>1.9627900000000409</v>
      </c>
      <c r="BU17" s="92">
        <f t="shared" si="4"/>
        <v>3.6660979999999199</v>
      </c>
      <c r="BV17" s="92">
        <f t="shared" si="4"/>
        <v>-2.1634349999999358</v>
      </c>
      <c r="BW17" s="92">
        <f t="shared" si="4"/>
        <v>-5.5849720000001071</v>
      </c>
      <c r="BX17" s="92">
        <f t="shared" si="4"/>
        <v>-13.979886999999962</v>
      </c>
      <c r="BY17" s="92">
        <f t="shared" si="4"/>
        <v>-11.221385000000055</v>
      </c>
      <c r="BZ17" s="92">
        <f t="shared" si="4"/>
        <v>-5.8908410000000231</v>
      </c>
      <c r="CA17" s="92">
        <f t="shared" si="4"/>
        <v>-6.5244930000000068</v>
      </c>
      <c r="CB17" s="92">
        <f t="shared" si="4"/>
        <v>-12.123173999999949</v>
      </c>
      <c r="CC17" s="92">
        <f t="shared" si="4"/>
        <v>-3.8439290000000028</v>
      </c>
      <c r="CD17" s="92">
        <f t="shared" si="4"/>
        <v>-1.5215109999999186</v>
      </c>
      <c r="CE17" s="92">
        <f t="shared" si="4"/>
        <v>-0.12071500000001834</v>
      </c>
      <c r="CF17" s="92">
        <f t="shared" si="4"/>
        <v>-1.1988029999999981</v>
      </c>
      <c r="CG17" s="92">
        <f t="shared" si="4"/>
        <v>-1.8051769999999578</v>
      </c>
      <c r="CH17" s="92">
        <f t="shared" si="4"/>
        <v>-2.8894769999999426</v>
      </c>
      <c r="CI17" s="92">
        <f t="shared" si="4"/>
        <v>-7.1502960000000257</v>
      </c>
      <c r="CJ17" s="92">
        <f t="shared" si="4"/>
        <v>-7.4191759999999931</v>
      </c>
      <c r="CK17" s="92">
        <f t="shared" si="4"/>
        <v>-7.3521560000000363</v>
      </c>
      <c r="CL17" s="92">
        <f t="shared" si="4"/>
        <v>-10.32802300000003</v>
      </c>
      <c r="CM17" s="92">
        <f t="shared" si="4"/>
        <v>-8.4460090000000037</v>
      </c>
      <c r="CN17" s="92">
        <f t="shared" si="4"/>
        <v>-2.8487820000000283</v>
      </c>
      <c r="CO17" s="92">
        <f t="shared" si="4"/>
        <v>0.93056599999999889</v>
      </c>
      <c r="CP17" s="92">
        <f t="shared" si="4"/>
        <v>1.7206570000000738</v>
      </c>
      <c r="CQ17" s="92">
        <f t="shared" si="4"/>
        <v>-0.57982900000001791</v>
      </c>
      <c r="CR17" s="92">
        <f t="shared" si="4"/>
        <v>-1.0128749999998945</v>
      </c>
      <c r="CS17" s="92">
        <f t="shared" si="4"/>
        <v>-3.9020410000000538</v>
      </c>
      <c r="CT17" s="92">
        <f t="shared" si="4"/>
        <v>-5.2713200000000597</v>
      </c>
      <c r="CU17" s="92">
        <f t="shared" si="4"/>
        <v>-6.7019299999999475</v>
      </c>
      <c r="CV17" s="84"/>
    </row>
    <row r="18" spans="1:100" ht="14.25">
      <c r="B18" s="81"/>
      <c r="C18" s="91" t="s">
        <v>74</v>
      </c>
      <c r="D18" s="92">
        <f t="shared" si="5"/>
        <v>2.7635060000000067</v>
      </c>
      <c r="E18" s="92">
        <f t="shared" si="5"/>
        <v>2.2056850000000168</v>
      </c>
      <c r="F18" s="92">
        <f t="shared" si="5"/>
        <v>0.52095599999995557</v>
      </c>
      <c r="G18" s="92">
        <f t="shared" si="5"/>
        <v>1.3830719999999701</v>
      </c>
      <c r="H18" s="92">
        <f t="shared" si="5"/>
        <v>3.5950480000000198</v>
      </c>
      <c r="I18" s="92">
        <f t="shared" si="5"/>
        <v>5.3526709999999866</v>
      </c>
      <c r="J18" s="92">
        <f t="shared" si="5"/>
        <v>8.1600399999999809</v>
      </c>
      <c r="K18" s="92">
        <f t="shared" si="5"/>
        <v>7.2691310000000158</v>
      </c>
      <c r="L18" s="92">
        <f t="shared" si="5"/>
        <v>8.3687420000001111</v>
      </c>
      <c r="M18" s="92">
        <f t="shared" si="5"/>
        <v>10.787348999999949</v>
      </c>
      <c r="N18" s="92">
        <f t="shared" si="5"/>
        <v>8.5506689999999708</v>
      </c>
      <c r="O18" s="92">
        <f t="shared" si="5"/>
        <v>8.139212999999927</v>
      </c>
      <c r="P18" s="92">
        <f t="shared" si="5"/>
        <v>4.499272000000019</v>
      </c>
      <c r="Q18" s="92">
        <f t="shared" si="5"/>
        <v>2.8839799999999514</v>
      </c>
      <c r="R18" s="92">
        <f t="shared" si="5"/>
        <v>0.13252199999999448</v>
      </c>
      <c r="S18" s="92">
        <f t="shared" si="5"/>
        <v>-1.4339889999999968</v>
      </c>
      <c r="T18" s="92">
        <f t="shared" si="3"/>
        <v>-0.18197299999997085</v>
      </c>
      <c r="U18" s="92">
        <f t="shared" si="3"/>
        <v>1.4722600000000057</v>
      </c>
      <c r="V18" s="92">
        <f t="shared" si="3"/>
        <v>3.418091000000004</v>
      </c>
      <c r="W18" s="92">
        <f t="shared" si="3"/>
        <v>4.7596000000000913</v>
      </c>
      <c r="X18" s="92">
        <f t="shared" si="3"/>
        <v>5.1326870000000326</v>
      </c>
      <c r="Y18" s="92">
        <f t="shared" si="3"/>
        <v>2.741512000000057</v>
      </c>
      <c r="Z18" s="92">
        <f t="shared" si="3"/>
        <v>2.4115119999999024</v>
      </c>
      <c r="AA18" s="92">
        <f t="shared" si="3"/>
        <v>1.2609019999999873</v>
      </c>
      <c r="AB18" s="92">
        <f t="shared" si="3"/>
        <v>-0.44476499999996122</v>
      </c>
      <c r="AC18" s="92">
        <f t="shared" si="3"/>
        <v>-1.6934899999999971</v>
      </c>
      <c r="AD18" s="92">
        <f t="shared" si="3"/>
        <v>-7.0714880000000448</v>
      </c>
      <c r="AE18" s="92">
        <f t="shared" si="3"/>
        <v>-9.4300909999999476</v>
      </c>
      <c r="AF18" s="92">
        <f t="shared" si="3"/>
        <v>-10.605778999999984</v>
      </c>
      <c r="AG18" s="92">
        <f t="shared" si="3"/>
        <v>-8.9844739999999774</v>
      </c>
      <c r="AH18" s="92">
        <f t="shared" si="3"/>
        <v>-0.31040499999994609</v>
      </c>
      <c r="AI18" s="92">
        <f t="shared" si="3"/>
        <v>3.1669119999999111</v>
      </c>
      <c r="AJ18" s="92">
        <f t="shared" si="3"/>
        <v>2.5330559999999878</v>
      </c>
      <c r="AK18" s="92">
        <f t="shared" si="3"/>
        <v>3.9946789999999055</v>
      </c>
      <c r="AL18" s="92">
        <f t="shared" si="3"/>
        <v>3.7321240000001126</v>
      </c>
      <c r="AM18" s="92">
        <f t="shared" si="3"/>
        <v>4.1638989999999012</v>
      </c>
      <c r="AN18" s="92">
        <f t="shared" si="3"/>
        <v>1.5685280000000148</v>
      </c>
      <c r="AO18" s="92">
        <f t="shared" si="3"/>
        <v>-0.95637199999998757</v>
      </c>
      <c r="AP18" s="92">
        <f t="shared" si="3"/>
        <v>-2.2609429999999975</v>
      </c>
      <c r="AQ18" s="92">
        <f t="shared" si="3"/>
        <v>-2.8170219999999517</v>
      </c>
      <c r="AR18" s="92">
        <f t="shared" si="3"/>
        <v>-1.7385279999999739</v>
      </c>
      <c r="AS18" s="92">
        <f t="shared" si="3"/>
        <v>-5.7546000000002095E-2</v>
      </c>
      <c r="AT18" s="92">
        <f t="shared" si="3"/>
        <v>3.0869279999999435</v>
      </c>
      <c r="AU18" s="92">
        <f t="shared" si="3"/>
        <v>2.9945869999999104</v>
      </c>
      <c r="AV18" s="92">
        <f t="shared" si="3"/>
        <v>4.7842809999999645</v>
      </c>
      <c r="AW18" s="92">
        <f t="shared" si="3"/>
        <v>4.1218759999999293</v>
      </c>
      <c r="AX18" s="92">
        <f t="shared" si="3"/>
        <v>2.7220859999999902</v>
      </c>
      <c r="AY18" s="92">
        <f t="shared" si="3"/>
        <v>-0.55840199999988727</v>
      </c>
      <c r="AZ18" s="92">
        <f t="shared" si="3"/>
        <v>-4.1986289999999826</v>
      </c>
      <c r="BA18" s="92">
        <f t="shared" si="3"/>
        <v>-6.8011209999999664</v>
      </c>
      <c r="BB18" s="92">
        <f t="shared" si="3"/>
        <v>-9.4221619999999575</v>
      </c>
      <c r="BC18" s="92">
        <f t="shared" si="3"/>
        <v>-13.472429000000034</v>
      </c>
      <c r="BD18" s="92">
        <f t="shared" si="3"/>
        <v>-11.646777000000043</v>
      </c>
      <c r="BE18" s="92">
        <f t="shared" si="3"/>
        <v>-7.9493069999999761</v>
      </c>
      <c r="BF18" s="92">
        <f t="shared" si="3"/>
        <v>-3.2947229999999763</v>
      </c>
      <c r="BG18" s="92">
        <f t="shared" si="3"/>
        <v>-1.2021629999999277</v>
      </c>
      <c r="BH18" s="92">
        <f t="shared" si="3"/>
        <v>2.3445220000000973</v>
      </c>
      <c r="BI18" s="92">
        <f t="shared" si="3"/>
        <v>3.2084540000000743</v>
      </c>
      <c r="BJ18" s="92">
        <f t="shared" si="3"/>
        <v>3.8136309999999867</v>
      </c>
      <c r="BK18" s="92">
        <f t="shared" si="3"/>
        <v>3.3726140000001124</v>
      </c>
      <c r="BL18" s="92">
        <f t="shared" si="3"/>
        <v>0.85265899999990324</v>
      </c>
      <c r="BM18" s="92">
        <f t="shared" si="3"/>
        <v>-2.7286739999999554</v>
      </c>
      <c r="BN18" s="92">
        <f t="shared" si="3"/>
        <v>-0.8342569999999796</v>
      </c>
      <c r="BO18" s="92">
        <f t="shared" si="3"/>
        <v>-7.9640889999999445</v>
      </c>
      <c r="BP18" s="92">
        <f t="shared" si="3"/>
        <v>-12.262530999999967</v>
      </c>
      <c r="BQ18" s="92">
        <f t="shared" si="4"/>
        <v>-9.8054789999999912</v>
      </c>
      <c r="BR18" s="92">
        <f t="shared" si="4"/>
        <v>-4.4126779999999144</v>
      </c>
      <c r="BS18" s="92">
        <f t="shared" si="4"/>
        <v>0.5832589999999982</v>
      </c>
      <c r="BT18" s="92">
        <f t="shared" si="4"/>
        <v>2.0215319999999792</v>
      </c>
      <c r="BU18" s="92">
        <f t="shared" si="4"/>
        <v>3.0484129999999823</v>
      </c>
      <c r="BV18" s="92">
        <f t="shared" si="4"/>
        <v>0.20122399999991103</v>
      </c>
      <c r="BW18" s="92">
        <f t="shared" si="4"/>
        <v>-1.5312039999998888</v>
      </c>
      <c r="BX18" s="92">
        <f t="shared" si="4"/>
        <v>-4.2619320000000016</v>
      </c>
      <c r="BY18" s="92">
        <f t="shared" si="4"/>
        <v>-4.8978329999999914</v>
      </c>
      <c r="BZ18" s="92">
        <f t="shared" si="4"/>
        <v>-5.5064630000000534</v>
      </c>
      <c r="CA18" s="92">
        <f t="shared" si="4"/>
        <v>-8.3297730000000456</v>
      </c>
      <c r="CB18" s="92">
        <f t="shared" si="4"/>
        <v>-11.481929000000036</v>
      </c>
      <c r="CC18" s="92">
        <f t="shared" si="4"/>
        <v>-13.478242000000023</v>
      </c>
      <c r="CD18" s="92">
        <f t="shared" si="4"/>
        <v>-11.130372999999963</v>
      </c>
      <c r="CE18" s="92">
        <f t="shared" si="4"/>
        <v>-7.9703839999999673</v>
      </c>
      <c r="CF18" s="92">
        <f t="shared" si="4"/>
        <v>-6.1867910000000848</v>
      </c>
      <c r="CG18" s="92">
        <f t="shared" si="4"/>
        <v>-5.4916619999999057</v>
      </c>
      <c r="CH18" s="92">
        <f t="shared" si="4"/>
        <v>-4.1846250000000964</v>
      </c>
      <c r="CI18" s="92">
        <f t="shared" si="4"/>
        <v>-3.3487729999999374</v>
      </c>
      <c r="CJ18" s="92">
        <f t="shared" si="4"/>
        <v>-3.6653659999999491</v>
      </c>
      <c r="CK18" s="92">
        <f t="shared" si="4"/>
        <v>-3.1427589999999554</v>
      </c>
      <c r="CL18" s="92">
        <f t="shared" si="4"/>
        <v>-5.7521130000000085</v>
      </c>
      <c r="CM18" s="92">
        <f t="shared" si="4"/>
        <v>-6.6443050000000312</v>
      </c>
      <c r="CN18" s="92">
        <f t="shared" si="4"/>
        <v>-7.9079590000000053</v>
      </c>
      <c r="CO18" s="92">
        <f t="shared" si="4"/>
        <v>-6.4415360000000419</v>
      </c>
      <c r="CP18" s="92">
        <f t="shared" si="4"/>
        <v>-4.8754610000000866</v>
      </c>
      <c r="CQ18" s="92">
        <f t="shared" si="4"/>
        <v>-2.196762999999919</v>
      </c>
      <c r="CR18" s="92">
        <f t="shared" si="4"/>
        <v>-0.2394010000000435</v>
      </c>
      <c r="CS18" s="92">
        <f t="shared" si="4"/>
        <v>-1.7030669999999191</v>
      </c>
      <c r="CT18" s="92">
        <f t="shared" si="4"/>
        <v>-2.6115629999999328</v>
      </c>
      <c r="CU18" s="92">
        <f t="shared" si="4"/>
        <v>-3.4993179999999029</v>
      </c>
      <c r="CV18" s="84"/>
    </row>
    <row r="19" spans="1:100" ht="14.25">
      <c r="B19" s="81"/>
      <c r="C19" s="91" t="s">
        <v>75</v>
      </c>
      <c r="D19" s="92">
        <f t="shared" si="5"/>
        <v>12.354593000000023</v>
      </c>
      <c r="E19" s="92">
        <f t="shared" si="3"/>
        <v>13.026096000000052</v>
      </c>
      <c r="F19" s="92">
        <f t="shared" si="3"/>
        <v>7.9550480000000334</v>
      </c>
      <c r="G19" s="92">
        <f t="shared" si="3"/>
        <v>5.6820360000000392</v>
      </c>
      <c r="H19" s="92">
        <f t="shared" si="3"/>
        <v>4.7652849999999489</v>
      </c>
      <c r="I19" s="92">
        <f t="shared" si="3"/>
        <v>5.2259109999999964</v>
      </c>
      <c r="J19" s="92">
        <f t="shared" si="3"/>
        <v>4.5418810000001031</v>
      </c>
      <c r="K19" s="92">
        <f t="shared" si="3"/>
        <v>2.753823999999895</v>
      </c>
      <c r="L19" s="92">
        <f t="shared" si="3"/>
        <v>4.5425840000000335</v>
      </c>
      <c r="M19" s="92">
        <f t="shared" si="3"/>
        <v>10.064632999999958</v>
      </c>
      <c r="N19" s="92">
        <f t="shared" si="3"/>
        <v>9.6191420000000107</v>
      </c>
      <c r="O19" s="92">
        <f t="shared" si="3"/>
        <v>10.198521000000028</v>
      </c>
      <c r="P19" s="92">
        <f t="shared" si="3"/>
        <v>10.459630999999945</v>
      </c>
      <c r="Q19" s="92">
        <f t="shared" si="3"/>
        <v>11.12944200000004</v>
      </c>
      <c r="R19" s="92">
        <f t="shared" si="3"/>
        <v>8.701891000000046</v>
      </c>
      <c r="S19" s="92">
        <f t="shared" si="3"/>
        <v>5.1852229999999508</v>
      </c>
      <c r="T19" s="92">
        <f t="shared" si="3"/>
        <v>2.3717020000000275</v>
      </c>
      <c r="U19" s="92">
        <f t="shared" si="3"/>
        <v>0.30358000000001084</v>
      </c>
      <c r="V19" s="92">
        <f t="shared" si="3"/>
        <v>-0.56945599999994556</v>
      </c>
      <c r="W19" s="92">
        <f t="shared" si="3"/>
        <v>-0.79088999999999032</v>
      </c>
      <c r="X19" s="92">
        <f t="shared" si="3"/>
        <v>-2.1589969999999994</v>
      </c>
      <c r="Y19" s="92">
        <f t="shared" si="3"/>
        <v>-1.7533539999999448</v>
      </c>
      <c r="Z19" s="92">
        <f t="shared" si="3"/>
        <v>2.7173330000000533</v>
      </c>
      <c r="AA19" s="92">
        <f t="shared" si="3"/>
        <v>3.8832310000000234</v>
      </c>
      <c r="AB19" s="92">
        <f t="shared" si="3"/>
        <v>3.7822000000001026</v>
      </c>
      <c r="AC19" s="92">
        <f t="shared" si="3"/>
        <v>4.2825759999999491</v>
      </c>
      <c r="AD19" s="92">
        <f t="shared" si="3"/>
        <v>3.0838670000000548</v>
      </c>
      <c r="AE19" s="92">
        <f t="shared" si="3"/>
        <v>2.5608170000000428</v>
      </c>
      <c r="AF19" s="92">
        <f t="shared" si="3"/>
        <v>0.21280100000001312</v>
      </c>
      <c r="AG19" s="92">
        <f t="shared" si="3"/>
        <v>-2.8824869999999692</v>
      </c>
      <c r="AH19" s="92">
        <f t="shared" si="3"/>
        <v>-3.8673980000000938</v>
      </c>
      <c r="AI19" s="92">
        <f t="shared" si="3"/>
        <v>-4.505006000000094</v>
      </c>
      <c r="AJ19" s="92">
        <f t="shared" si="3"/>
        <v>-5.3834440000000541</v>
      </c>
      <c r="AK19" s="92">
        <f t="shared" si="3"/>
        <v>-3.7713450000001103</v>
      </c>
      <c r="AL19" s="92">
        <f t="shared" si="3"/>
        <v>-2.4353470000000925</v>
      </c>
      <c r="AM19" s="92">
        <f t="shared" si="3"/>
        <v>-2.7880330000000413</v>
      </c>
      <c r="AN19" s="92">
        <f t="shared" si="3"/>
        <v>-1.9690200000000004</v>
      </c>
      <c r="AO19" s="92">
        <f t="shared" si="3"/>
        <v>-1.9182899999999563</v>
      </c>
      <c r="AP19" s="92">
        <f t="shared" si="3"/>
        <v>-1.8464360000000397</v>
      </c>
      <c r="AQ19" s="92">
        <f t="shared" si="3"/>
        <v>-0.81381999999996424</v>
      </c>
      <c r="AR19" s="92">
        <f t="shared" si="3"/>
        <v>0.77146800000002713</v>
      </c>
      <c r="AS19" s="92">
        <f t="shared" si="3"/>
        <v>2.2460270000000264</v>
      </c>
      <c r="AT19" s="92">
        <f t="shared" si="3"/>
        <v>2.6195379999999204</v>
      </c>
      <c r="AU19" s="92">
        <f t="shared" si="3"/>
        <v>0.54048699999998462</v>
      </c>
      <c r="AV19" s="92">
        <f t="shared" si="3"/>
        <v>-0.51149099999997816</v>
      </c>
      <c r="AW19" s="92">
        <f t="shared" si="3"/>
        <v>-0.90709500000002663</v>
      </c>
      <c r="AX19" s="92">
        <f t="shared" si="3"/>
        <v>-0.45409799999993083</v>
      </c>
      <c r="AY19" s="92">
        <f t="shared" si="3"/>
        <v>-3.1302800000000843</v>
      </c>
      <c r="AZ19" s="92">
        <f t="shared" si="3"/>
        <v>-3.0916270000000168</v>
      </c>
      <c r="BA19" s="92">
        <f t="shared" si="3"/>
        <v>-3.65027699999996</v>
      </c>
      <c r="BB19" s="92">
        <f t="shared" si="3"/>
        <v>-4.6834870000000137</v>
      </c>
      <c r="BC19" s="92">
        <f t="shared" si="3"/>
        <v>-5.3270750000000362</v>
      </c>
      <c r="BD19" s="92">
        <f t="shared" si="3"/>
        <v>-3.7990819999999985</v>
      </c>
      <c r="BE19" s="92">
        <f t="shared" si="3"/>
        <v>-2.3162710000000288</v>
      </c>
      <c r="BF19" s="92">
        <f t="shared" si="3"/>
        <v>-3.0520610000000943</v>
      </c>
      <c r="BG19" s="92">
        <f t="shared" si="3"/>
        <v>-4.4672359999999571</v>
      </c>
      <c r="BH19" s="92">
        <f t="shared" si="3"/>
        <v>-7.0045470000000023</v>
      </c>
      <c r="BI19" s="92">
        <f t="shared" si="3"/>
        <v>-4.7586949999999888</v>
      </c>
      <c r="BJ19" s="92">
        <f t="shared" si="3"/>
        <v>-2.8630929999999353</v>
      </c>
      <c r="BK19" s="92">
        <f t="shared" si="3"/>
        <v>-4.5258989999999812</v>
      </c>
      <c r="BL19" s="92">
        <f t="shared" si="3"/>
        <v>-2.9705320000000484</v>
      </c>
      <c r="BM19" s="92">
        <f t="shared" si="3"/>
        <v>-0.23817699999995057</v>
      </c>
      <c r="BN19" s="92">
        <f t="shared" si="3"/>
        <v>1.4436279999999897</v>
      </c>
      <c r="BO19" s="92">
        <f t="shared" si="3"/>
        <v>-1.1032679999999573</v>
      </c>
      <c r="BP19" s="92">
        <f t="shared" si="3"/>
        <v>-8.8939400000000433</v>
      </c>
      <c r="BQ19" s="92">
        <f t="shared" si="4"/>
        <v>-7.1972600000000284</v>
      </c>
      <c r="BR19" s="92">
        <f t="shared" si="4"/>
        <v>-5.0467329999999038</v>
      </c>
      <c r="BS19" s="92">
        <f t="shared" si="4"/>
        <v>-4.9259170000000267</v>
      </c>
      <c r="BT19" s="92">
        <f t="shared" si="4"/>
        <v>-10.013748000000078</v>
      </c>
      <c r="BU19" s="92">
        <f t="shared" si="4"/>
        <v>-10.209284999999909</v>
      </c>
      <c r="BV19" s="92">
        <f t="shared" si="4"/>
        <v>-6.5650809999999638</v>
      </c>
      <c r="BW19" s="92">
        <f t="shared" si="4"/>
        <v>-7.9177230000000236</v>
      </c>
      <c r="BX19" s="92">
        <f t="shared" si="4"/>
        <v>-6.5665410000000293</v>
      </c>
      <c r="BY19" s="92">
        <f t="shared" si="4"/>
        <v>-6.2043019999999842</v>
      </c>
      <c r="BZ19" s="92">
        <f t="shared" si="4"/>
        <v>-7.0440330000000131</v>
      </c>
      <c r="CA19" s="92">
        <f t="shared" si="4"/>
        <v>-6.3929219999999987</v>
      </c>
      <c r="CB19" s="92">
        <f t="shared" si="4"/>
        <v>-6.9514960000000201</v>
      </c>
      <c r="CC19" s="92">
        <f t="shared" si="4"/>
        <v>-6.7170879999999897</v>
      </c>
      <c r="CD19" s="92">
        <f t="shared" si="4"/>
        <v>-8.6797739999999521</v>
      </c>
      <c r="CE19" s="92">
        <f t="shared" si="4"/>
        <v>-9.815407999999934</v>
      </c>
      <c r="CF19" s="92">
        <f t="shared" si="4"/>
        <v>-10.423813999999993</v>
      </c>
      <c r="CG19" s="92">
        <f t="shared" si="4"/>
        <v>-12.298543000000109</v>
      </c>
      <c r="CH19" s="92">
        <f t="shared" si="4"/>
        <v>-13.472872999999936</v>
      </c>
      <c r="CI19" s="92">
        <f t="shared" si="4"/>
        <v>-10.164414999999963</v>
      </c>
      <c r="CJ19" s="92">
        <f t="shared" si="4"/>
        <v>-9.5594280000000253</v>
      </c>
      <c r="CK19" s="92">
        <f t="shared" si="4"/>
        <v>-7.7565650000000232</v>
      </c>
      <c r="CL19" s="92">
        <f t="shared" si="4"/>
        <v>-6.9191369999999779</v>
      </c>
      <c r="CM19" s="92">
        <f t="shared" si="4"/>
        <v>-6.3823370000000068</v>
      </c>
      <c r="CN19" s="92">
        <f t="shared" si="4"/>
        <v>-6.9139850000000251</v>
      </c>
      <c r="CO19" s="92">
        <f t="shared" si="4"/>
        <v>-6.6488130000000183</v>
      </c>
      <c r="CP19" s="92">
        <f t="shared" si="4"/>
        <v>-6.1182830000000195</v>
      </c>
      <c r="CQ19" s="92">
        <f t="shared" si="4"/>
        <v>-5.8813950000001114</v>
      </c>
      <c r="CR19" s="92">
        <f t="shared" si="4"/>
        <v>-3.4503299999998944</v>
      </c>
      <c r="CS19" s="92">
        <f t="shared" si="4"/>
        <v>-3.38494199999991</v>
      </c>
      <c r="CT19" s="92">
        <f t="shared" si="4"/>
        <v>-3.4399619999999231</v>
      </c>
      <c r="CU19" s="92">
        <f t="shared" si="4"/>
        <v>-4.1262180000001081</v>
      </c>
      <c r="CV19" s="84"/>
    </row>
    <row r="20" spans="1:100" ht="14.25">
      <c r="B20" s="81"/>
      <c r="C20" s="91" t="s">
        <v>76</v>
      </c>
      <c r="D20" s="92">
        <f t="shared" si="5"/>
        <v>4.052353999999923</v>
      </c>
      <c r="E20" s="92">
        <f t="shared" si="3"/>
        <v>3.5385179999999536</v>
      </c>
      <c r="F20" s="92">
        <f t="shared" si="3"/>
        <v>4.0391980000000558</v>
      </c>
      <c r="G20" s="92">
        <f t="shared" si="3"/>
        <v>3.4977699999999459</v>
      </c>
      <c r="H20" s="92">
        <f t="shared" si="3"/>
        <v>3.3610270000000355</v>
      </c>
      <c r="I20" s="92">
        <f t="shared" si="3"/>
        <v>4.0586349999999811</v>
      </c>
      <c r="J20" s="92">
        <f t="shared" si="3"/>
        <v>4.57205799999997</v>
      </c>
      <c r="K20" s="92">
        <f t="shared" si="3"/>
        <v>4.6146659999999429</v>
      </c>
      <c r="L20" s="92">
        <f t="shared" si="3"/>
        <v>4.6433289999999943</v>
      </c>
      <c r="M20" s="92">
        <f t="shared" si="3"/>
        <v>9.2068879999999353</v>
      </c>
      <c r="N20" s="92">
        <f t="shared" si="3"/>
        <v>1.6059860000000299</v>
      </c>
      <c r="O20" s="92">
        <f t="shared" si="3"/>
        <v>0</v>
      </c>
      <c r="P20" s="92">
        <f t="shared" si="3"/>
        <v>0</v>
      </c>
      <c r="Q20" s="92">
        <f t="shared" si="3"/>
        <v>0</v>
      </c>
      <c r="R20" s="92">
        <f t="shared" si="3"/>
        <v>0</v>
      </c>
      <c r="S20" s="92">
        <f t="shared" si="3"/>
        <v>0</v>
      </c>
      <c r="T20" s="92">
        <f t="shared" si="3"/>
        <v>0</v>
      </c>
      <c r="U20" s="92">
        <f t="shared" si="3"/>
        <v>0</v>
      </c>
      <c r="V20" s="92">
        <f t="shared" si="3"/>
        <v>0</v>
      </c>
      <c r="W20" s="92">
        <f t="shared" si="3"/>
        <v>0</v>
      </c>
      <c r="X20" s="92">
        <f t="shared" si="3"/>
        <v>0</v>
      </c>
      <c r="Y20" s="92">
        <f t="shared" si="3"/>
        <v>0</v>
      </c>
      <c r="Z20" s="92">
        <f t="shared" si="3"/>
        <v>0</v>
      </c>
      <c r="AA20" s="92">
        <f t="shared" si="3"/>
        <v>0</v>
      </c>
      <c r="AB20" s="92">
        <f t="shared" si="3"/>
        <v>0</v>
      </c>
      <c r="AC20" s="92">
        <f t="shared" si="3"/>
        <v>0</v>
      </c>
      <c r="AD20" s="92">
        <f t="shared" si="3"/>
        <v>0</v>
      </c>
      <c r="AE20" s="92">
        <f t="shared" si="3"/>
        <v>0</v>
      </c>
      <c r="AF20" s="92">
        <f t="shared" si="3"/>
        <v>0</v>
      </c>
      <c r="AG20" s="92">
        <f t="shared" si="3"/>
        <v>-2.1220999999968626E-2</v>
      </c>
      <c r="AH20" s="92">
        <f t="shared" ref="AH20:BP20" si="6">IF(AH10=0,0,AH10-AH9)</f>
        <v>0</v>
      </c>
      <c r="AI20" s="92">
        <f t="shared" si="6"/>
        <v>0</v>
      </c>
      <c r="AJ20" s="92">
        <f t="shared" si="6"/>
        <v>0</v>
      </c>
      <c r="AK20" s="92">
        <f t="shared" si="6"/>
        <v>0</v>
      </c>
      <c r="AL20" s="92">
        <f t="shared" si="6"/>
        <v>0</v>
      </c>
      <c r="AM20" s="92">
        <f t="shared" si="6"/>
        <v>0</v>
      </c>
      <c r="AN20" s="92">
        <f t="shared" si="6"/>
        <v>0</v>
      </c>
      <c r="AO20" s="92">
        <f t="shared" si="6"/>
        <v>0</v>
      </c>
      <c r="AP20" s="92">
        <f t="shared" si="6"/>
        <v>0</v>
      </c>
      <c r="AQ20" s="92">
        <f t="shared" si="6"/>
        <v>-0.46684800000002724</v>
      </c>
      <c r="AR20" s="92">
        <f t="shared" si="6"/>
        <v>-5.1661119999999983</v>
      </c>
      <c r="AS20" s="92">
        <f t="shared" si="6"/>
        <v>-3.405379000000039</v>
      </c>
      <c r="AT20" s="92">
        <f t="shared" si="6"/>
        <v>-3.0225789999999506</v>
      </c>
      <c r="AU20" s="92">
        <f t="shared" si="6"/>
        <v>-2.3804159999999683</v>
      </c>
      <c r="AV20" s="92">
        <f t="shared" si="6"/>
        <v>-3.0382629999999153</v>
      </c>
      <c r="AW20" s="92">
        <f t="shared" si="6"/>
        <v>-2.8757949999999255</v>
      </c>
      <c r="AX20" s="92">
        <f t="shared" si="6"/>
        <v>0</v>
      </c>
      <c r="AY20" s="92">
        <f t="shared" si="6"/>
        <v>-3.537653999999975</v>
      </c>
      <c r="AZ20" s="92">
        <f t="shared" si="6"/>
        <v>-4.0126219999999648</v>
      </c>
      <c r="BA20" s="92">
        <f t="shared" si="6"/>
        <v>-6.2944880000000012</v>
      </c>
      <c r="BB20" s="92">
        <f t="shared" si="6"/>
        <v>-5.2097499999999854</v>
      </c>
      <c r="BC20" s="92">
        <f t="shared" si="6"/>
        <v>-6.6327059999999847</v>
      </c>
      <c r="BD20" s="92">
        <f t="shared" si="6"/>
        <v>-7.7652729999999792</v>
      </c>
      <c r="BE20" s="92">
        <f t="shared" si="6"/>
        <v>-8.5065530000000535</v>
      </c>
      <c r="BF20" s="92">
        <f t="shared" si="6"/>
        <v>-11.576434999999947</v>
      </c>
      <c r="BG20" s="92">
        <f t="shared" si="6"/>
        <v>-12.169399999999996</v>
      </c>
      <c r="BH20" s="92">
        <f t="shared" si="6"/>
        <v>-15.627561999999898</v>
      </c>
      <c r="BI20" s="92">
        <f t="shared" si="6"/>
        <v>-11.877156999999897</v>
      </c>
      <c r="BJ20" s="92">
        <f t="shared" si="6"/>
        <v>0</v>
      </c>
      <c r="BK20" s="92">
        <f t="shared" si="6"/>
        <v>-12.357134000000087</v>
      </c>
      <c r="BL20" s="92">
        <f t="shared" si="6"/>
        <v>-14.861209000000031</v>
      </c>
      <c r="BM20" s="92">
        <f t="shared" si="6"/>
        <v>-17.107120000000009</v>
      </c>
      <c r="BN20" s="92">
        <f t="shared" si="6"/>
        <v>-12.333419000000049</v>
      </c>
      <c r="BO20" s="92">
        <f t="shared" si="6"/>
        <v>-11.459848999999963</v>
      </c>
      <c r="BP20" s="92">
        <f t="shared" si="6"/>
        <v>-11.235459999999989</v>
      </c>
      <c r="BQ20" s="92">
        <f t="shared" si="4"/>
        <v>-9.2037910000000238</v>
      </c>
      <c r="BR20" s="92">
        <f t="shared" si="4"/>
        <v>-7.165862000000061</v>
      </c>
      <c r="BS20" s="92">
        <f t="shared" si="4"/>
        <v>-10.991913000000068</v>
      </c>
      <c r="BT20" s="92">
        <f t="shared" si="4"/>
        <v>-11.891624000000093</v>
      </c>
      <c r="BU20" s="92">
        <f t="shared" si="4"/>
        <v>-7.1289220000001023</v>
      </c>
      <c r="BV20" s="92">
        <f t="shared" si="4"/>
        <v>-5.9389349999999013</v>
      </c>
      <c r="BW20" s="92">
        <f t="shared" si="4"/>
        <v>-6.5803289999998924</v>
      </c>
      <c r="BX20" s="92">
        <f t="shared" si="4"/>
        <v>-9.5067440000000261</v>
      </c>
      <c r="BY20" s="92">
        <f t="shared" si="4"/>
        <v>-9.2530590000000075</v>
      </c>
      <c r="BZ20" s="92">
        <f t="shared" si="4"/>
        <v>-9.2448140000000194</v>
      </c>
      <c r="CA20" s="92">
        <f t="shared" si="4"/>
        <v>-13.775850999999989</v>
      </c>
      <c r="CB20" s="92">
        <f t="shared" si="4"/>
        <v>-13.870826999999963</v>
      </c>
      <c r="CC20" s="92">
        <f t="shared" si="4"/>
        <v>-12.796094000000039</v>
      </c>
      <c r="CD20" s="92">
        <f t="shared" si="4"/>
        <v>-6.143385999999964</v>
      </c>
      <c r="CE20" s="92">
        <f t="shared" si="4"/>
        <v>-4.0888420000001133</v>
      </c>
      <c r="CF20" s="92">
        <f t="shared" si="4"/>
        <v>-5.8035299999999097</v>
      </c>
      <c r="CG20" s="92">
        <f t="shared" si="4"/>
        <v>-7.0529160000000957</v>
      </c>
      <c r="CH20" s="92">
        <f t="shared" si="4"/>
        <v>-5.3282540000000154</v>
      </c>
      <c r="CI20" s="92">
        <f t="shared" si="4"/>
        <v>-6.0012169999999969</v>
      </c>
      <c r="CJ20" s="92">
        <f t="shared" si="4"/>
        <v>-6.8129780000000437</v>
      </c>
      <c r="CK20" s="92">
        <f t="shared" si="4"/>
        <v>-4.8193579999999656</v>
      </c>
      <c r="CL20" s="92">
        <f t="shared" si="4"/>
        <v>-4.7367140000000063</v>
      </c>
      <c r="CM20" s="92">
        <f t="shared" si="4"/>
        <v>-4.3513000000000375</v>
      </c>
      <c r="CN20" s="92">
        <f t="shared" si="4"/>
        <v>-3.4139119999999821</v>
      </c>
      <c r="CO20" s="92">
        <f t="shared" si="4"/>
        <v>-3.4014929999999595</v>
      </c>
      <c r="CP20" s="92">
        <f t="shared" si="4"/>
        <v>-3.4178219999998873</v>
      </c>
      <c r="CQ20" s="92">
        <f t="shared" si="4"/>
        <v>-2.7167090000000371</v>
      </c>
      <c r="CR20" s="92">
        <f t="shared" si="4"/>
        <v>-2.4729979999999614</v>
      </c>
      <c r="CS20" s="92">
        <f t="shared" si="4"/>
        <v>-2.0285499999999956</v>
      </c>
      <c r="CT20" s="92">
        <f t="shared" si="4"/>
        <v>-1.7931009999999787</v>
      </c>
      <c r="CU20" s="92">
        <f t="shared" si="4"/>
        <v>-2.2092600000000857</v>
      </c>
      <c r="CV20" s="84"/>
    </row>
    <row r="21" spans="1:100">
      <c r="B21" s="78" t="s">
        <v>77</v>
      </c>
      <c r="C21" s="93" t="s">
        <v>78</v>
      </c>
      <c r="D21" s="94">
        <f>SUM(D16:D20)</f>
        <v>18.855555999999979</v>
      </c>
      <c r="E21" s="94">
        <f t="shared" ref="E21:BP21" si="7">SUM(E16:E20)</f>
        <v>18.447618999999918</v>
      </c>
      <c r="F21" s="94">
        <f t="shared" si="7"/>
        <v>11.350962000000095</v>
      </c>
      <c r="G21" s="94">
        <f t="shared" si="7"/>
        <v>14.567210999999929</v>
      </c>
      <c r="H21" s="94">
        <f t="shared" si="7"/>
        <v>23.80765400000007</v>
      </c>
      <c r="I21" s="94">
        <f t="shared" si="7"/>
        <v>26.462470999999937</v>
      </c>
      <c r="J21" s="94">
        <f t="shared" si="7"/>
        <v>30.07080800000017</v>
      </c>
      <c r="K21" s="94">
        <f t="shared" si="7"/>
        <v>25.942427999999836</v>
      </c>
      <c r="L21" s="94">
        <f t="shared" si="7"/>
        <v>24.878496000000268</v>
      </c>
      <c r="M21" s="94">
        <f t="shared" si="7"/>
        <v>36.423346000000038</v>
      </c>
      <c r="N21" s="94">
        <f t="shared" si="7"/>
        <v>22.217824999999948</v>
      </c>
      <c r="O21" s="94">
        <f t="shared" si="7"/>
        <v>18.673084999999901</v>
      </c>
      <c r="P21" s="94">
        <f t="shared" si="7"/>
        <v>9.1264429999998811</v>
      </c>
      <c r="Q21" s="94">
        <f t="shared" si="7"/>
        <v>12.259676000000013</v>
      </c>
      <c r="R21" s="94">
        <f t="shared" si="7"/>
        <v>7.8718570000000909</v>
      </c>
      <c r="S21" s="94">
        <f t="shared" si="7"/>
        <v>6.335015999999996</v>
      </c>
      <c r="T21" s="94">
        <f t="shared" si="7"/>
        <v>13.749883000000068</v>
      </c>
      <c r="U21" s="94">
        <f t="shared" si="7"/>
        <v>15.673811000000001</v>
      </c>
      <c r="V21" s="94">
        <f t="shared" si="7"/>
        <v>16.312211000000161</v>
      </c>
      <c r="W21" s="94">
        <f t="shared" si="7"/>
        <v>12.044217000000117</v>
      </c>
      <c r="X21" s="94">
        <f t="shared" si="7"/>
        <v>3.0782580000000053</v>
      </c>
      <c r="Y21" s="94">
        <f t="shared" si="7"/>
        <v>-6.8702309999998761</v>
      </c>
      <c r="Z21" s="94">
        <f t="shared" si="7"/>
        <v>-3.6681770000000142</v>
      </c>
      <c r="AA21" s="94">
        <f t="shared" si="7"/>
        <v>-7.2568069999999807</v>
      </c>
      <c r="AB21" s="94">
        <f t="shared" si="7"/>
        <v>-10.324784999999792</v>
      </c>
      <c r="AC21" s="94">
        <f t="shared" si="7"/>
        <v>2.8270840000000135</v>
      </c>
      <c r="AD21" s="94">
        <f t="shared" si="7"/>
        <v>-11.170524</v>
      </c>
      <c r="AE21" s="94">
        <f t="shared" si="7"/>
        <v>-18.017419999999902</v>
      </c>
      <c r="AF21" s="94">
        <f t="shared" si="7"/>
        <v>-8.5673789999999599</v>
      </c>
      <c r="AG21" s="94">
        <f t="shared" si="7"/>
        <v>-2.326225999999906</v>
      </c>
      <c r="AH21" s="94">
        <f t="shared" si="7"/>
        <v>12.667718999999806</v>
      </c>
      <c r="AI21" s="94">
        <f t="shared" si="7"/>
        <v>15.192054999999755</v>
      </c>
      <c r="AJ21" s="94">
        <f t="shared" si="7"/>
        <v>11.366985999999997</v>
      </c>
      <c r="AK21" s="94">
        <f t="shared" si="7"/>
        <v>14.278321999999889</v>
      </c>
      <c r="AL21" s="94">
        <f t="shared" si="7"/>
        <v>9.7003749999998945</v>
      </c>
      <c r="AM21" s="94">
        <f t="shared" si="7"/>
        <v>-0.97076800000013463</v>
      </c>
      <c r="AN21" s="94">
        <f t="shared" si="7"/>
        <v>-7.3190500000000611</v>
      </c>
      <c r="AO21" s="94">
        <f t="shared" si="7"/>
        <v>-8.2373069999999871</v>
      </c>
      <c r="AP21" s="94">
        <f t="shared" si="7"/>
        <v>-3.7118639999999914</v>
      </c>
      <c r="AQ21" s="94">
        <f t="shared" si="7"/>
        <v>-1.5354759999999033</v>
      </c>
      <c r="AR21" s="94">
        <f t="shared" si="7"/>
        <v>0.31435099999998783</v>
      </c>
      <c r="AS21" s="94">
        <f t="shared" si="7"/>
        <v>10.147662000000082</v>
      </c>
      <c r="AT21" s="94">
        <f t="shared" si="7"/>
        <v>19.033415999999988</v>
      </c>
      <c r="AU21" s="94">
        <f t="shared" si="7"/>
        <v>15.307628999999906</v>
      </c>
      <c r="AV21" s="94">
        <f t="shared" si="7"/>
        <v>14.325369000000137</v>
      </c>
      <c r="AW21" s="94">
        <f t="shared" si="7"/>
        <v>9.1448930000001383</v>
      </c>
      <c r="AX21" s="94">
        <f t="shared" si="7"/>
        <v>-6.5287069999999403</v>
      </c>
      <c r="AY21" s="94">
        <f t="shared" si="7"/>
        <v>-26.266984999999977</v>
      </c>
      <c r="AZ21" s="94">
        <f t="shared" si="7"/>
        <v>-41.27828599999998</v>
      </c>
      <c r="BA21" s="94">
        <f t="shared" si="7"/>
        <v>-43.72308299999986</v>
      </c>
      <c r="BB21" s="94">
        <f t="shared" si="7"/>
        <v>-39.02828599999998</v>
      </c>
      <c r="BC21" s="94">
        <f t="shared" si="7"/>
        <v>-32.383167000000071</v>
      </c>
      <c r="BD21" s="94">
        <f t="shared" si="7"/>
        <v>-18.369030000000066</v>
      </c>
      <c r="BE21" s="94">
        <f t="shared" si="7"/>
        <v>-7.2588540000000421</v>
      </c>
      <c r="BF21" s="94">
        <f t="shared" si="7"/>
        <v>-0.57405599999992774</v>
      </c>
      <c r="BG21" s="94">
        <f t="shared" si="7"/>
        <v>-6.9020849999999427</v>
      </c>
      <c r="BH21" s="94">
        <f t="shared" si="7"/>
        <v>-9.7436439999996765</v>
      </c>
      <c r="BI21" s="94">
        <f t="shared" si="7"/>
        <v>-3.5877179999997679</v>
      </c>
      <c r="BJ21" s="94">
        <f t="shared" si="7"/>
        <v>3.8080090000000837</v>
      </c>
      <c r="BK21" s="94">
        <f t="shared" si="7"/>
        <v>-23.35315300000002</v>
      </c>
      <c r="BL21" s="94">
        <f t="shared" si="7"/>
        <v>-33.365661000000159</v>
      </c>
      <c r="BM21" s="94">
        <f t="shared" si="7"/>
        <v>-36.888384999999971</v>
      </c>
      <c r="BN21" s="94">
        <f t="shared" si="7"/>
        <v>-21.5432780000001</v>
      </c>
      <c r="BO21" s="94">
        <f t="shared" si="7"/>
        <v>-24.179819999999836</v>
      </c>
      <c r="BP21" s="94">
        <f t="shared" si="7"/>
        <v>-30.574252000000001</v>
      </c>
      <c r="BQ21" s="94">
        <f t="shared" ref="BQ21:CU21" si="8">SUM(BQ16:BQ20)</f>
        <v>-15.761933000000113</v>
      </c>
      <c r="BR21" s="94">
        <f t="shared" si="8"/>
        <v>-5.2528839999999946</v>
      </c>
      <c r="BS21" s="94">
        <f t="shared" si="8"/>
        <v>-5.3816870000000563</v>
      </c>
      <c r="BT21" s="94">
        <f t="shared" si="8"/>
        <v>-15.332087000000229</v>
      </c>
      <c r="BU21" s="94">
        <f t="shared" si="8"/>
        <v>-9.874033000000054</v>
      </c>
      <c r="BV21" s="94">
        <f t="shared" si="8"/>
        <v>-15.990133999999898</v>
      </c>
      <c r="BW21" s="94">
        <f t="shared" si="8"/>
        <v>-24.809693999999809</v>
      </c>
      <c r="BX21" s="94">
        <f t="shared" si="8"/>
        <v>-37.071071000000074</v>
      </c>
      <c r="BY21" s="94">
        <f t="shared" si="8"/>
        <v>-27.919679000000087</v>
      </c>
      <c r="BZ21" s="94">
        <f t="shared" si="8"/>
        <v>-27.950120000000084</v>
      </c>
      <c r="CA21" s="94">
        <f t="shared" si="8"/>
        <v>-37.073545000000081</v>
      </c>
      <c r="CB21" s="94">
        <f t="shared" si="8"/>
        <v>-45.934402999999975</v>
      </c>
      <c r="CC21" s="94">
        <f t="shared" si="8"/>
        <v>-37.308693000000062</v>
      </c>
      <c r="CD21" s="94">
        <f t="shared" si="8"/>
        <v>-27.05446199999983</v>
      </c>
      <c r="CE21" s="94">
        <f t="shared" si="8"/>
        <v>-20.204940999999963</v>
      </c>
      <c r="CF21" s="94">
        <f t="shared" si="8"/>
        <v>-22.693813000000091</v>
      </c>
      <c r="CG21" s="94">
        <f t="shared" si="8"/>
        <v>-27.439554000000044</v>
      </c>
      <c r="CH21" s="94">
        <f t="shared" si="8"/>
        <v>-26.738419999999905</v>
      </c>
      <c r="CI21" s="94">
        <f t="shared" si="8"/>
        <v>-26.919860999999855</v>
      </c>
      <c r="CJ21" s="94">
        <f t="shared" si="8"/>
        <v>-27.502774000000045</v>
      </c>
      <c r="CK21" s="94">
        <f t="shared" si="8"/>
        <v>-25.750140999999985</v>
      </c>
      <c r="CL21" s="94">
        <f t="shared" si="8"/>
        <v>-29.083558000000039</v>
      </c>
      <c r="CM21" s="94">
        <f t="shared" si="8"/>
        <v>-22.59349700000007</v>
      </c>
      <c r="CN21" s="94">
        <f t="shared" si="8"/>
        <v>-19.404521000000045</v>
      </c>
      <c r="CO21" s="94">
        <f t="shared" si="8"/>
        <v>-14.887346999999977</v>
      </c>
      <c r="CP21" s="94">
        <f t="shared" si="8"/>
        <v>-13.144939000000022</v>
      </c>
      <c r="CQ21" s="94">
        <f t="shared" si="8"/>
        <v>-16.085235000000011</v>
      </c>
      <c r="CR21" s="94">
        <f t="shared" si="8"/>
        <v>-8.0330659999997351</v>
      </c>
      <c r="CS21" s="94">
        <f t="shared" si="8"/>
        <v>-18.85398199999986</v>
      </c>
      <c r="CT21" s="94">
        <f t="shared" si="8"/>
        <v>-14.495638999999983</v>
      </c>
      <c r="CU21" s="95">
        <f t="shared" si="8"/>
        <v>-21.05869000000007</v>
      </c>
    </row>
    <row r="23" spans="1:100">
      <c r="B23" s="96"/>
    </row>
    <row r="24" spans="1:100">
      <c r="B24" s="25"/>
      <c r="C24" s="25"/>
      <c r="D24" s="13">
        <v>38443</v>
      </c>
      <c r="E24" s="13">
        <v>38473</v>
      </c>
      <c r="F24" s="13">
        <v>38504</v>
      </c>
      <c r="G24" s="13">
        <v>38534</v>
      </c>
      <c r="H24" s="13">
        <v>38565</v>
      </c>
      <c r="I24" s="13">
        <v>38596</v>
      </c>
      <c r="J24" s="13">
        <v>38626</v>
      </c>
      <c r="K24" s="13">
        <v>38657</v>
      </c>
      <c r="L24" s="13">
        <v>38687</v>
      </c>
      <c r="M24" s="13">
        <v>38718</v>
      </c>
      <c r="N24" s="13">
        <v>38749</v>
      </c>
      <c r="O24" s="13">
        <v>38777</v>
      </c>
      <c r="P24" s="13">
        <v>38808</v>
      </c>
      <c r="Q24" s="13">
        <v>38838</v>
      </c>
      <c r="R24" s="13">
        <v>38869</v>
      </c>
      <c r="S24" s="13">
        <v>38899</v>
      </c>
      <c r="T24" s="13">
        <v>38930</v>
      </c>
      <c r="U24" s="13">
        <v>38961</v>
      </c>
      <c r="V24" s="13">
        <v>38991</v>
      </c>
      <c r="W24" s="13">
        <v>39022</v>
      </c>
      <c r="X24" s="13">
        <v>39052</v>
      </c>
      <c r="Y24" s="13">
        <v>39083</v>
      </c>
      <c r="Z24" s="13">
        <v>39114</v>
      </c>
      <c r="AA24" s="13">
        <v>39142</v>
      </c>
      <c r="AB24" s="13">
        <v>39173</v>
      </c>
      <c r="AC24" s="13">
        <v>39203</v>
      </c>
      <c r="AD24" s="13">
        <v>39234</v>
      </c>
      <c r="AE24" s="13">
        <v>39264</v>
      </c>
      <c r="AF24" s="13">
        <v>39295</v>
      </c>
      <c r="AG24" s="13">
        <v>39326</v>
      </c>
      <c r="AH24" s="13">
        <v>39356</v>
      </c>
      <c r="AI24" s="13">
        <v>39387</v>
      </c>
      <c r="AJ24" s="13">
        <v>39417</v>
      </c>
      <c r="AK24" s="13">
        <v>39448</v>
      </c>
      <c r="AL24" s="13">
        <v>39479</v>
      </c>
      <c r="AM24" s="13">
        <v>39508</v>
      </c>
      <c r="AN24" s="13">
        <v>39539</v>
      </c>
      <c r="AO24" s="13">
        <v>39569</v>
      </c>
      <c r="AP24" s="13">
        <v>39600</v>
      </c>
      <c r="AQ24" s="13">
        <v>39630</v>
      </c>
      <c r="AR24" s="13">
        <v>39661</v>
      </c>
      <c r="AS24" s="13">
        <v>39692</v>
      </c>
      <c r="AT24" s="13">
        <v>39722</v>
      </c>
      <c r="AU24" s="13">
        <v>39753</v>
      </c>
      <c r="AV24" s="13">
        <v>39783</v>
      </c>
      <c r="AW24" s="13">
        <v>39814</v>
      </c>
      <c r="AX24" s="13">
        <v>39845</v>
      </c>
      <c r="AY24" s="13">
        <v>39873</v>
      </c>
      <c r="AZ24" s="13">
        <v>39904</v>
      </c>
      <c r="BA24" s="13">
        <v>39934</v>
      </c>
      <c r="BB24" s="13">
        <v>39965</v>
      </c>
      <c r="BC24" s="13">
        <v>39995</v>
      </c>
      <c r="BD24" s="13">
        <v>40026</v>
      </c>
      <c r="BE24" s="13">
        <v>40057</v>
      </c>
      <c r="BF24" s="13">
        <v>40087</v>
      </c>
      <c r="BG24" s="13">
        <v>40118</v>
      </c>
      <c r="BH24" s="13">
        <v>40148</v>
      </c>
      <c r="BI24" s="13">
        <v>40179</v>
      </c>
      <c r="BJ24" s="13">
        <v>40210</v>
      </c>
      <c r="BK24" s="13">
        <v>40238</v>
      </c>
      <c r="BL24" s="13">
        <v>40269</v>
      </c>
      <c r="BM24" s="13">
        <v>40299</v>
      </c>
      <c r="BN24" s="13">
        <v>40330</v>
      </c>
      <c r="BO24" s="13">
        <v>40360</v>
      </c>
      <c r="BP24" s="13">
        <v>40391</v>
      </c>
      <c r="BQ24" s="13">
        <v>40422</v>
      </c>
      <c r="BR24" s="13">
        <v>40452</v>
      </c>
      <c r="BS24" s="13">
        <v>40483</v>
      </c>
      <c r="BT24" s="13">
        <v>40513</v>
      </c>
      <c r="BU24" s="13">
        <v>40544</v>
      </c>
      <c r="BV24" s="13">
        <v>40575</v>
      </c>
      <c r="BW24" s="13">
        <v>40603</v>
      </c>
      <c r="BX24" s="13">
        <v>40634</v>
      </c>
      <c r="BY24" s="13">
        <v>40664</v>
      </c>
      <c r="BZ24" s="13">
        <v>40695</v>
      </c>
      <c r="CA24" s="13">
        <v>40725</v>
      </c>
      <c r="CB24" s="13">
        <v>40756</v>
      </c>
      <c r="CC24" s="13">
        <v>40787</v>
      </c>
      <c r="CD24" s="13">
        <v>40817</v>
      </c>
      <c r="CE24" s="13">
        <v>40848</v>
      </c>
      <c r="CF24" s="13">
        <v>40878</v>
      </c>
      <c r="CG24" s="13">
        <v>40909</v>
      </c>
      <c r="CH24" s="13">
        <v>40940</v>
      </c>
      <c r="CI24" s="13">
        <v>40969</v>
      </c>
      <c r="CJ24" s="13">
        <v>41000</v>
      </c>
      <c r="CK24" s="13">
        <v>41030</v>
      </c>
      <c r="CL24" s="13">
        <v>41061</v>
      </c>
      <c r="CM24" s="13">
        <v>41091</v>
      </c>
      <c r="CN24" s="14">
        <v>41122</v>
      </c>
      <c r="CO24" s="14">
        <v>41153</v>
      </c>
      <c r="CP24" s="14">
        <v>41183</v>
      </c>
      <c r="CQ24" s="14">
        <v>41214</v>
      </c>
      <c r="CR24" s="14">
        <v>41244</v>
      </c>
      <c r="CS24" s="14">
        <v>41275</v>
      </c>
      <c r="CT24" s="14">
        <v>41306</v>
      </c>
      <c r="CU24" s="14">
        <v>41334</v>
      </c>
    </row>
    <row r="25" spans="1:100">
      <c r="A25" s="81" t="s">
        <v>127</v>
      </c>
      <c r="B25" s="25"/>
      <c r="C25" s="97" t="s">
        <v>79</v>
      </c>
      <c r="D25" s="98">
        <f>D11</f>
        <v>1072.5937039999999</v>
      </c>
      <c r="E25" s="98">
        <f t="shared" ref="E25:BP25" si="9">E11</f>
        <v>1002.548331</v>
      </c>
      <c r="F25" s="98">
        <f t="shared" si="9"/>
        <v>891.41137500000002</v>
      </c>
      <c r="G25" s="98">
        <f t="shared" si="9"/>
        <v>920.27375700000005</v>
      </c>
      <c r="H25" s="98">
        <f t="shared" si="9"/>
        <v>930.27142300000003</v>
      </c>
      <c r="I25" s="98">
        <f t="shared" si="9"/>
        <v>937.73771799999997</v>
      </c>
      <c r="J25" s="98">
        <f t="shared" si="9"/>
        <v>1118.193135</v>
      </c>
      <c r="K25" s="98">
        <f t="shared" si="9"/>
        <v>1354.118199</v>
      </c>
      <c r="L25" s="98">
        <f t="shared" si="9"/>
        <v>1502.915833</v>
      </c>
      <c r="M25" s="98">
        <f t="shared" si="9"/>
        <v>1476.731078</v>
      </c>
      <c r="N25" s="98">
        <f t="shared" si="9"/>
        <v>1329.580091</v>
      </c>
      <c r="O25" s="98">
        <f t="shared" si="9"/>
        <v>1380.7914330000001</v>
      </c>
      <c r="P25" s="98">
        <f t="shared" si="9"/>
        <v>1079.2268710000001</v>
      </c>
      <c r="Q25" s="98">
        <f t="shared" si="9"/>
        <v>967.92615999999998</v>
      </c>
      <c r="R25" s="98">
        <f t="shared" si="9"/>
        <v>913.21490700000004</v>
      </c>
      <c r="S25" s="98">
        <f t="shared" si="9"/>
        <v>931.89867800000002</v>
      </c>
      <c r="T25" s="98">
        <f t="shared" si="9"/>
        <v>952.59688400000005</v>
      </c>
      <c r="U25" s="98">
        <f t="shared" si="9"/>
        <v>952.69684900000004</v>
      </c>
      <c r="V25" s="98">
        <f t="shared" si="9"/>
        <v>1144.973403</v>
      </c>
      <c r="W25" s="98">
        <f t="shared" si="9"/>
        <v>1288.000286</v>
      </c>
      <c r="X25" s="98">
        <f t="shared" si="9"/>
        <v>1424.121568</v>
      </c>
      <c r="Y25" s="98">
        <f t="shared" si="9"/>
        <v>1391.6743919999999</v>
      </c>
      <c r="Z25" s="98">
        <f t="shared" si="9"/>
        <v>1234.548256</v>
      </c>
      <c r="AA25" s="98">
        <f t="shared" si="9"/>
        <v>1265.6987779999999</v>
      </c>
      <c r="AB25" s="98">
        <f t="shared" si="9"/>
        <v>1040.895544</v>
      </c>
      <c r="AC25" s="98">
        <f t="shared" si="9"/>
        <v>975.67001300000004</v>
      </c>
      <c r="AD25" s="98">
        <f t="shared" si="9"/>
        <v>883.25524299999995</v>
      </c>
      <c r="AE25" s="98">
        <f t="shared" si="9"/>
        <v>918.77049299999999</v>
      </c>
      <c r="AF25" s="98">
        <f t="shared" si="9"/>
        <v>913.385627</v>
      </c>
      <c r="AG25" s="98">
        <f t="shared" si="9"/>
        <v>953.32238500000005</v>
      </c>
      <c r="AH25" s="98">
        <f t="shared" si="9"/>
        <v>1118.6699140000001</v>
      </c>
      <c r="AI25" s="98">
        <f t="shared" si="9"/>
        <v>1314.2169940000001</v>
      </c>
      <c r="AJ25" s="98">
        <f t="shared" si="9"/>
        <v>1464.2698869999999</v>
      </c>
      <c r="AK25" s="98">
        <f t="shared" si="9"/>
        <v>1395.7652439999999</v>
      </c>
      <c r="AL25" s="98">
        <f t="shared" si="9"/>
        <v>1270.520992</v>
      </c>
      <c r="AM25" s="98">
        <f t="shared" si="9"/>
        <v>1323.0546119999999</v>
      </c>
      <c r="AN25" s="98">
        <f t="shared" si="9"/>
        <v>1155.2680011841458</v>
      </c>
      <c r="AO25" s="98">
        <f t="shared" si="9"/>
        <v>960.070548156016</v>
      </c>
      <c r="AP25" s="98">
        <f t="shared" si="9"/>
        <v>904.24934586817949</v>
      </c>
      <c r="AQ25" s="98">
        <f t="shared" si="9"/>
        <v>919.60427461143092</v>
      </c>
      <c r="AR25" s="98">
        <f t="shared" si="9"/>
        <v>940.29629760568673</v>
      </c>
      <c r="AS25" s="98">
        <f t="shared" si="9"/>
        <v>972.18261234286183</v>
      </c>
      <c r="AT25" s="98">
        <f t="shared" si="9"/>
        <v>1152.1161548254081</v>
      </c>
      <c r="AU25" s="98">
        <f t="shared" si="9"/>
        <v>1294.741938864621</v>
      </c>
      <c r="AV25" s="98">
        <f t="shared" si="9"/>
        <v>1448.1254333324077</v>
      </c>
      <c r="AW25" s="98">
        <f t="shared" si="9"/>
        <v>1464.5333422166568</v>
      </c>
      <c r="AX25" s="98">
        <f t="shared" si="9"/>
        <v>1264.7680037929706</v>
      </c>
      <c r="AY25" s="98">
        <f t="shared" si="9"/>
        <v>1226.5186832025306</v>
      </c>
      <c r="AZ25" s="98">
        <f t="shared" si="9"/>
        <v>1028.3754405409036</v>
      </c>
      <c r="BA25" s="98">
        <f t="shared" si="9"/>
        <v>940.45802930629748</v>
      </c>
      <c r="BB25" s="98">
        <f t="shared" si="9"/>
        <v>882.35227697751327</v>
      </c>
      <c r="BC25" s="98">
        <f t="shared" si="9"/>
        <v>908.53043409743736</v>
      </c>
      <c r="BD25" s="98">
        <f t="shared" si="9"/>
        <v>911.65925514046114</v>
      </c>
      <c r="BE25" s="98">
        <f t="shared" si="9"/>
        <v>922.91994859023566</v>
      </c>
      <c r="BF25" s="98">
        <f t="shared" si="9"/>
        <v>1092.7756339508783</v>
      </c>
      <c r="BG25" s="98">
        <f t="shared" si="9"/>
        <v>1218.6441210858029</v>
      </c>
      <c r="BH25" s="98">
        <f t="shared" si="9"/>
        <v>1436.7372319895171</v>
      </c>
      <c r="BI25" s="98">
        <f t="shared" si="9"/>
        <v>1468.3762653739523</v>
      </c>
      <c r="BJ25" s="98">
        <f t="shared" si="9"/>
        <v>1293.5044132999526</v>
      </c>
      <c r="BK25" s="98">
        <f t="shared" si="9"/>
        <v>1285.1474896946224</v>
      </c>
      <c r="BL25" s="98">
        <f t="shared" si="9"/>
        <v>1040.4964399999999</v>
      </c>
      <c r="BM25" s="98">
        <f t="shared" si="9"/>
        <v>982.58124199999997</v>
      </c>
      <c r="BN25" s="98">
        <f t="shared" si="9"/>
        <v>874.95062999999993</v>
      </c>
      <c r="BO25" s="98">
        <f t="shared" si="9"/>
        <v>897.18396299999995</v>
      </c>
      <c r="BP25" s="98">
        <f t="shared" si="9"/>
        <v>913.645894</v>
      </c>
      <c r="BQ25" s="98">
        <f t="shared" ref="BQ25:CN25" si="10">BQ11</f>
        <v>948.93986499999994</v>
      </c>
      <c r="BR25" s="98">
        <f t="shared" si="10"/>
        <v>1094.552048</v>
      </c>
      <c r="BS25" s="98">
        <f t="shared" si="10"/>
        <v>1323.396604</v>
      </c>
      <c r="BT25" s="98">
        <f t="shared" si="10"/>
        <v>1556.9416139999998</v>
      </c>
      <c r="BU25" s="98">
        <f t="shared" si="10"/>
        <v>1408.7619999999999</v>
      </c>
      <c r="BV25" s="98">
        <f t="shared" si="10"/>
        <v>1196.88156</v>
      </c>
      <c r="BW25" s="98">
        <f t="shared" si="10"/>
        <v>1233.3997999999999</v>
      </c>
      <c r="BX25" s="98">
        <f t="shared" si="10"/>
        <v>965.1291359999999</v>
      </c>
      <c r="BY25" s="98">
        <f t="shared" si="10"/>
        <v>950.52115499999991</v>
      </c>
      <c r="BZ25" s="98">
        <f t="shared" si="10"/>
        <v>896.38746099999992</v>
      </c>
      <c r="CA25" s="98">
        <f t="shared" si="10"/>
        <v>912.80220799999995</v>
      </c>
      <c r="CB25" s="98">
        <f t="shared" si="10"/>
        <v>908.87087499999996</v>
      </c>
      <c r="CC25" s="98">
        <f t="shared" si="10"/>
        <v>913.32332299999996</v>
      </c>
      <c r="CD25" s="98">
        <f t="shared" si="10"/>
        <v>1045.8760929999999</v>
      </c>
      <c r="CE25" s="98">
        <f t="shared" si="10"/>
        <v>1150.448703</v>
      </c>
      <c r="CF25" s="98">
        <f t="shared" si="10"/>
        <v>1310.5543949999999</v>
      </c>
      <c r="CG25" s="98">
        <f t="shared" si="10"/>
        <v>1313.8035869999999</v>
      </c>
      <c r="CH25" s="98">
        <f t="shared" si="10"/>
        <v>1284.253328</v>
      </c>
      <c r="CI25" s="98">
        <f t="shared" si="10"/>
        <v>1160.7129479999999</v>
      </c>
      <c r="CJ25" s="98">
        <f t="shared" si="10"/>
        <v>1030.9073289999999</v>
      </c>
      <c r="CK25" s="98">
        <f t="shared" si="10"/>
        <v>970.23051099999998</v>
      </c>
      <c r="CL25" s="98">
        <f t="shared" si="10"/>
        <v>893.90126299999997</v>
      </c>
      <c r="CM25" s="98">
        <f t="shared" si="10"/>
        <v>911.66481599999997</v>
      </c>
      <c r="CN25" s="98">
        <f t="shared" si="10"/>
        <v>903.84559300000001</v>
      </c>
      <c r="CO25" s="98">
        <f t="shared" ref="CO25:CU25" si="11">CO11</f>
        <v>737.68822405048968</v>
      </c>
      <c r="CP25" s="98">
        <f t="shared" si="11"/>
        <v>1098.4640440000001</v>
      </c>
      <c r="CQ25" s="98">
        <f t="shared" si="11"/>
        <v>1222.757169</v>
      </c>
      <c r="CR25" s="98">
        <f t="shared" si="11"/>
        <v>1334.3461609999999</v>
      </c>
      <c r="CS25" s="98">
        <f t="shared" si="11"/>
        <v>1390.5638549999999</v>
      </c>
      <c r="CT25" s="98">
        <f t="shared" si="11"/>
        <v>1241.3898319999998</v>
      </c>
      <c r="CU25" s="98">
        <f t="shared" si="11"/>
        <v>1321.6075469999998</v>
      </c>
    </row>
    <row r="26" spans="1:100">
      <c r="A26" s="80" t="s">
        <v>80</v>
      </c>
      <c r="B26" s="25"/>
      <c r="C26" s="97" t="s">
        <v>81</v>
      </c>
      <c r="D26" s="98">
        <f>D5-D11</f>
        <v>0</v>
      </c>
      <c r="E26" s="98">
        <f t="shared" ref="E26:BK26" si="12">E5-E11</f>
        <v>0</v>
      </c>
      <c r="F26" s="98">
        <f t="shared" si="12"/>
        <v>0</v>
      </c>
      <c r="G26" s="98">
        <f t="shared" si="12"/>
        <v>0</v>
      </c>
      <c r="H26" s="98">
        <f t="shared" si="12"/>
        <v>0</v>
      </c>
      <c r="I26" s="98">
        <f t="shared" si="12"/>
        <v>0</v>
      </c>
      <c r="J26" s="98">
        <f t="shared" si="12"/>
        <v>0</v>
      </c>
      <c r="K26" s="98">
        <f t="shared" si="12"/>
        <v>0</v>
      </c>
      <c r="L26" s="98">
        <f t="shared" si="12"/>
        <v>0</v>
      </c>
      <c r="M26" s="98">
        <f t="shared" si="12"/>
        <v>0</v>
      </c>
      <c r="N26" s="98">
        <f t="shared" si="12"/>
        <v>0</v>
      </c>
      <c r="O26" s="98">
        <f t="shared" si="12"/>
        <v>0</v>
      </c>
      <c r="P26" s="99">
        <f t="shared" si="12"/>
        <v>0</v>
      </c>
      <c r="Q26" s="99">
        <f t="shared" si="12"/>
        <v>0</v>
      </c>
      <c r="R26" s="99">
        <f t="shared" si="12"/>
        <v>0</v>
      </c>
      <c r="S26" s="99">
        <f t="shared" si="12"/>
        <v>0</v>
      </c>
      <c r="T26" s="99">
        <f t="shared" si="12"/>
        <v>0</v>
      </c>
      <c r="U26" s="99">
        <f t="shared" si="12"/>
        <v>0</v>
      </c>
      <c r="V26" s="99">
        <f t="shared" si="12"/>
        <v>0</v>
      </c>
      <c r="W26" s="99">
        <f t="shared" si="12"/>
        <v>0</v>
      </c>
      <c r="X26" s="99">
        <f t="shared" si="12"/>
        <v>0</v>
      </c>
      <c r="Y26" s="99">
        <f t="shared" si="12"/>
        <v>0</v>
      </c>
      <c r="Z26" s="99">
        <f t="shared" si="12"/>
        <v>0</v>
      </c>
      <c r="AA26" s="99">
        <f t="shared" si="12"/>
        <v>0</v>
      </c>
      <c r="AB26" s="100">
        <f t="shared" si="12"/>
        <v>0</v>
      </c>
      <c r="AC26" s="100">
        <f t="shared" si="12"/>
        <v>0</v>
      </c>
      <c r="AD26" s="100">
        <f t="shared" si="12"/>
        <v>0</v>
      </c>
      <c r="AE26" s="100">
        <f t="shared" si="12"/>
        <v>0</v>
      </c>
      <c r="AF26" s="100">
        <f t="shared" si="12"/>
        <v>0</v>
      </c>
      <c r="AG26" s="100">
        <f t="shared" si="12"/>
        <v>0</v>
      </c>
      <c r="AH26" s="100">
        <f t="shared" si="12"/>
        <v>0</v>
      </c>
      <c r="AI26" s="100">
        <f t="shared" si="12"/>
        <v>0</v>
      </c>
      <c r="AJ26" s="100">
        <f t="shared" si="12"/>
        <v>0</v>
      </c>
      <c r="AK26" s="100">
        <f t="shared" si="12"/>
        <v>0</v>
      </c>
      <c r="AL26" s="100">
        <f t="shared" si="12"/>
        <v>0</v>
      </c>
      <c r="AM26" s="100">
        <f t="shared" si="12"/>
        <v>0</v>
      </c>
      <c r="AN26" s="101">
        <f t="shared" si="12"/>
        <v>-41.89884318414579</v>
      </c>
      <c r="AO26" s="101">
        <f t="shared" si="12"/>
        <v>-3.720218156016017</v>
      </c>
      <c r="AP26" s="101">
        <f t="shared" si="12"/>
        <v>-16.547588868179446</v>
      </c>
      <c r="AQ26" s="101">
        <f t="shared" si="12"/>
        <v>4.2909313885691063</v>
      </c>
      <c r="AR26" s="101">
        <f t="shared" si="12"/>
        <v>-21.371699605686786</v>
      </c>
      <c r="AS26" s="101">
        <f t="shared" si="12"/>
        <v>5.8389876571382047</v>
      </c>
      <c r="AT26" s="101">
        <f t="shared" si="12"/>
        <v>-0.32207282540821325</v>
      </c>
      <c r="AU26" s="101">
        <f t="shared" si="12"/>
        <v>26.028363135378868</v>
      </c>
      <c r="AV26" s="101">
        <f t="shared" si="12"/>
        <v>51.801079667592376</v>
      </c>
      <c r="AW26" s="101">
        <f t="shared" si="12"/>
        <v>46.560945783343186</v>
      </c>
      <c r="AX26" s="101">
        <f t="shared" si="12"/>
        <v>12.30580920702937</v>
      </c>
      <c r="AY26" s="101">
        <f t="shared" si="12"/>
        <v>6.9360997974692964</v>
      </c>
      <c r="AZ26" s="102">
        <f t="shared" si="12"/>
        <v>1.2778504590964985</v>
      </c>
      <c r="BA26" s="102">
        <f t="shared" si="12"/>
        <v>10.69847669370256</v>
      </c>
      <c r="BB26" s="102">
        <f t="shared" si="12"/>
        <v>1.1007130224867296</v>
      </c>
      <c r="BC26" s="102">
        <f t="shared" si="12"/>
        <v>-0.19838209743738844</v>
      </c>
      <c r="BD26" s="102">
        <f t="shared" si="12"/>
        <v>-4.1796041404611515</v>
      </c>
      <c r="BE26" s="102">
        <f t="shared" si="12"/>
        <v>14.500040409764324</v>
      </c>
      <c r="BF26" s="102">
        <f t="shared" si="12"/>
        <v>7.2409260491217537</v>
      </c>
      <c r="BG26" s="102">
        <f t="shared" si="12"/>
        <v>28.633282914197025</v>
      </c>
      <c r="BH26" s="102">
        <f t="shared" si="12"/>
        <v>32.426339010482934</v>
      </c>
      <c r="BI26" s="102">
        <f t="shared" si="12"/>
        <v>51.544599626047784</v>
      </c>
      <c r="BJ26" s="102">
        <f t="shared" si="12"/>
        <v>3.8449107000474214</v>
      </c>
      <c r="BK26" s="102">
        <f t="shared" si="12"/>
        <v>-22.123927694622353</v>
      </c>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row>
    <row r="27" spans="1:100">
      <c r="A27" s="80" t="s">
        <v>82</v>
      </c>
      <c r="B27" s="25"/>
      <c r="C27" s="103" t="s">
        <v>83</v>
      </c>
      <c r="D27" s="104">
        <v>30</v>
      </c>
      <c r="E27" s="104">
        <v>31</v>
      </c>
      <c r="F27" s="104">
        <v>30</v>
      </c>
      <c r="G27" s="104">
        <v>31</v>
      </c>
      <c r="H27" s="104">
        <v>31</v>
      </c>
      <c r="I27" s="104">
        <v>30</v>
      </c>
      <c r="J27" s="104">
        <v>31</v>
      </c>
      <c r="K27" s="104">
        <v>30</v>
      </c>
      <c r="L27" s="104">
        <v>31</v>
      </c>
      <c r="M27" s="104">
        <v>31</v>
      </c>
      <c r="N27" s="104">
        <v>28</v>
      </c>
      <c r="O27" s="104">
        <v>31</v>
      </c>
      <c r="P27" s="105">
        <v>30</v>
      </c>
      <c r="Q27" s="105">
        <v>31</v>
      </c>
      <c r="R27" s="105">
        <v>30</v>
      </c>
      <c r="S27" s="105">
        <v>31</v>
      </c>
      <c r="T27" s="105">
        <v>31</v>
      </c>
      <c r="U27" s="105">
        <v>30</v>
      </c>
      <c r="V27" s="105">
        <v>31</v>
      </c>
      <c r="W27" s="105">
        <v>30</v>
      </c>
      <c r="X27" s="105">
        <v>31</v>
      </c>
      <c r="Y27" s="105">
        <v>31</v>
      </c>
      <c r="Z27" s="105">
        <v>28</v>
      </c>
      <c r="AA27" s="105">
        <v>31</v>
      </c>
      <c r="AB27" s="106">
        <v>30</v>
      </c>
      <c r="AC27" s="106">
        <v>31</v>
      </c>
      <c r="AD27" s="106">
        <v>30</v>
      </c>
      <c r="AE27" s="106">
        <v>31</v>
      </c>
      <c r="AF27" s="106">
        <v>31</v>
      </c>
      <c r="AG27" s="106">
        <v>30</v>
      </c>
      <c r="AH27" s="106">
        <v>31</v>
      </c>
      <c r="AI27" s="106">
        <v>30</v>
      </c>
      <c r="AJ27" s="106">
        <v>31</v>
      </c>
      <c r="AK27" s="106">
        <v>31</v>
      </c>
      <c r="AL27" s="106">
        <v>28</v>
      </c>
      <c r="AM27" s="106">
        <v>31</v>
      </c>
      <c r="AN27" s="107">
        <v>30</v>
      </c>
      <c r="AO27" s="107">
        <v>31</v>
      </c>
      <c r="AP27" s="107">
        <v>30</v>
      </c>
      <c r="AQ27" s="107">
        <v>31</v>
      </c>
      <c r="AR27" s="107">
        <v>31</v>
      </c>
      <c r="AS27" s="107">
        <v>30</v>
      </c>
      <c r="AT27" s="107">
        <v>31</v>
      </c>
      <c r="AU27" s="107">
        <v>30</v>
      </c>
      <c r="AV27" s="107">
        <v>31</v>
      </c>
      <c r="AW27" s="107">
        <v>31</v>
      </c>
      <c r="AX27" s="107">
        <v>28</v>
      </c>
      <c r="AY27" s="107">
        <v>31</v>
      </c>
      <c r="AZ27" s="108">
        <v>30</v>
      </c>
      <c r="BA27" s="108">
        <v>31</v>
      </c>
      <c r="BB27" s="108">
        <v>30</v>
      </c>
      <c r="BC27" s="108">
        <v>31</v>
      </c>
      <c r="BD27" s="108">
        <v>31</v>
      </c>
      <c r="BE27" s="108">
        <v>30</v>
      </c>
      <c r="BF27" s="108">
        <v>31</v>
      </c>
      <c r="BG27" s="108">
        <v>30</v>
      </c>
      <c r="BH27" s="108">
        <v>31</v>
      </c>
      <c r="BI27" s="108">
        <v>31</v>
      </c>
      <c r="BJ27" s="108">
        <v>28</v>
      </c>
      <c r="BK27" s="108">
        <v>31</v>
      </c>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8"/>
      <c r="CP27" s="28"/>
      <c r="CQ27" s="28"/>
      <c r="CR27" s="28"/>
      <c r="CS27" s="28"/>
      <c r="CT27" s="28"/>
      <c r="CU27" s="28"/>
    </row>
    <row r="28" spans="1:100" ht="25.5">
      <c r="A28" s="109" t="s">
        <v>84</v>
      </c>
      <c r="B28" s="25"/>
      <c r="C28" s="103" t="s">
        <v>85</v>
      </c>
      <c r="D28" s="98">
        <f>(SUM($D$26:$O$26))*D27/365</f>
        <v>0</v>
      </c>
      <c r="E28" s="98">
        <f t="shared" ref="E28:O28" si="13">(SUM($D$26:$O$26))*E27/365</f>
        <v>0</v>
      </c>
      <c r="F28" s="98">
        <f t="shared" si="13"/>
        <v>0</v>
      </c>
      <c r="G28" s="98">
        <f t="shared" si="13"/>
        <v>0</v>
      </c>
      <c r="H28" s="98">
        <f t="shared" si="13"/>
        <v>0</v>
      </c>
      <c r="I28" s="98">
        <f t="shared" si="13"/>
        <v>0</v>
      </c>
      <c r="J28" s="98">
        <f t="shared" si="13"/>
        <v>0</v>
      </c>
      <c r="K28" s="98">
        <f t="shared" si="13"/>
        <v>0</v>
      </c>
      <c r="L28" s="98">
        <f t="shared" si="13"/>
        <v>0</v>
      </c>
      <c r="M28" s="98">
        <f t="shared" si="13"/>
        <v>0</v>
      </c>
      <c r="N28" s="98">
        <f t="shared" si="13"/>
        <v>0</v>
      </c>
      <c r="O28" s="98">
        <f t="shared" si="13"/>
        <v>0</v>
      </c>
      <c r="P28" s="99">
        <f>(SUM($P$26:$AA$26))*P27/365</f>
        <v>0</v>
      </c>
      <c r="Q28" s="99">
        <f t="shared" ref="Q28:AA28" si="14">(SUM($P$26:$AA$26))*Q27/365</f>
        <v>0</v>
      </c>
      <c r="R28" s="99">
        <f t="shared" si="14"/>
        <v>0</v>
      </c>
      <c r="S28" s="99">
        <f t="shared" si="14"/>
        <v>0</v>
      </c>
      <c r="T28" s="99">
        <f t="shared" si="14"/>
        <v>0</v>
      </c>
      <c r="U28" s="99">
        <f t="shared" si="14"/>
        <v>0</v>
      </c>
      <c r="V28" s="99">
        <f t="shared" si="14"/>
        <v>0</v>
      </c>
      <c r="W28" s="99">
        <f t="shared" si="14"/>
        <v>0</v>
      </c>
      <c r="X28" s="99">
        <f t="shared" si="14"/>
        <v>0</v>
      </c>
      <c r="Y28" s="99">
        <f t="shared" si="14"/>
        <v>0</v>
      </c>
      <c r="Z28" s="99">
        <f t="shared" si="14"/>
        <v>0</v>
      </c>
      <c r="AA28" s="99">
        <f t="shared" si="14"/>
        <v>0</v>
      </c>
      <c r="AB28" s="100">
        <f>(SUM($AB$26:$AM$26))*AB27/365</f>
        <v>0</v>
      </c>
      <c r="AC28" s="100">
        <f t="shared" ref="AC28:AM28" si="15">(SUM($AB$26:$AM$26))*AC27/365</f>
        <v>0</v>
      </c>
      <c r="AD28" s="100">
        <f t="shared" si="15"/>
        <v>0</v>
      </c>
      <c r="AE28" s="100">
        <f t="shared" si="15"/>
        <v>0</v>
      </c>
      <c r="AF28" s="100">
        <f t="shared" si="15"/>
        <v>0</v>
      </c>
      <c r="AG28" s="100">
        <f t="shared" si="15"/>
        <v>0</v>
      </c>
      <c r="AH28" s="100">
        <f t="shared" si="15"/>
        <v>0</v>
      </c>
      <c r="AI28" s="100">
        <f t="shared" si="15"/>
        <v>0</v>
      </c>
      <c r="AJ28" s="100">
        <f t="shared" si="15"/>
        <v>0</v>
      </c>
      <c r="AK28" s="100">
        <f t="shared" si="15"/>
        <v>0</v>
      </c>
      <c r="AL28" s="100">
        <f t="shared" si="15"/>
        <v>0</v>
      </c>
      <c r="AM28" s="100">
        <f t="shared" si="15"/>
        <v>0</v>
      </c>
      <c r="AN28" s="101">
        <f>(SUM($AN$26:$AY$26))*AN27/365</f>
        <v>5.7453529312671918</v>
      </c>
      <c r="AO28" s="101">
        <f>(SUM($AN$26:$AY$26))*AO27/365</f>
        <v>5.9368646956427638</v>
      </c>
      <c r="AP28" s="101">
        <f t="shared" ref="AP28:AY28" si="16">(SUM($AN$26:$AY$26))*AP27/365</f>
        <v>5.7453529312671918</v>
      </c>
      <c r="AQ28" s="101">
        <f t="shared" si="16"/>
        <v>5.9368646956427638</v>
      </c>
      <c r="AR28" s="101">
        <f t="shared" si="16"/>
        <v>5.9368646956427638</v>
      </c>
      <c r="AS28" s="101">
        <f t="shared" si="16"/>
        <v>5.7453529312671918</v>
      </c>
      <c r="AT28" s="101">
        <f t="shared" si="16"/>
        <v>5.9368646956427638</v>
      </c>
      <c r="AU28" s="101">
        <f t="shared" si="16"/>
        <v>5.7453529312671918</v>
      </c>
      <c r="AV28" s="101">
        <f t="shared" si="16"/>
        <v>5.9368646956427638</v>
      </c>
      <c r="AW28" s="101">
        <f t="shared" si="16"/>
        <v>5.9368646956427638</v>
      </c>
      <c r="AX28" s="101">
        <f t="shared" si="16"/>
        <v>5.3623294025160444</v>
      </c>
      <c r="AY28" s="101">
        <f t="shared" si="16"/>
        <v>5.9368646956427638</v>
      </c>
      <c r="AZ28" s="102">
        <f>(SUM($AZ$26:$BK$26))*AZ27/365</f>
        <v>10.254676023487079</v>
      </c>
      <c r="BA28" s="102">
        <f t="shared" ref="BA28:BK28" si="17">(SUM($AZ$26:$BK$26))*BA27/365</f>
        <v>10.596498557603315</v>
      </c>
      <c r="BB28" s="102">
        <f t="shared" si="17"/>
        <v>10.254676023487079</v>
      </c>
      <c r="BC28" s="102">
        <f t="shared" si="17"/>
        <v>10.596498557603315</v>
      </c>
      <c r="BD28" s="102">
        <f t="shared" si="17"/>
        <v>10.596498557603315</v>
      </c>
      <c r="BE28" s="102">
        <f t="shared" si="17"/>
        <v>10.254676023487079</v>
      </c>
      <c r="BF28" s="102">
        <f t="shared" si="17"/>
        <v>10.596498557603315</v>
      </c>
      <c r="BG28" s="102">
        <f t="shared" si="17"/>
        <v>10.254676023487079</v>
      </c>
      <c r="BH28" s="102">
        <f t="shared" si="17"/>
        <v>10.596498557603315</v>
      </c>
      <c r="BI28" s="102">
        <f t="shared" si="17"/>
        <v>10.596498557603315</v>
      </c>
      <c r="BJ28" s="102">
        <f t="shared" si="17"/>
        <v>9.5710309552546082</v>
      </c>
      <c r="BK28" s="102">
        <f t="shared" si="17"/>
        <v>10.596498557603315</v>
      </c>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row>
    <row r="29" spans="1:100">
      <c r="A29" s="171" t="s">
        <v>86</v>
      </c>
      <c r="B29" s="110">
        <v>0.31</v>
      </c>
      <c r="C29" s="103" t="s">
        <v>87</v>
      </c>
      <c r="D29" s="111"/>
      <c r="E29" s="111"/>
      <c r="F29" s="112">
        <f>D$28*$B29</f>
        <v>0</v>
      </c>
      <c r="G29" s="112">
        <f t="shared" ref="G29:BR29" si="18">E$28*$B29</f>
        <v>0</v>
      </c>
      <c r="H29" s="112">
        <f t="shared" si="18"/>
        <v>0</v>
      </c>
      <c r="I29" s="112">
        <f t="shared" si="18"/>
        <v>0</v>
      </c>
      <c r="J29" s="112">
        <f t="shared" si="18"/>
        <v>0</v>
      </c>
      <c r="K29" s="112">
        <f t="shared" si="18"/>
        <v>0</v>
      </c>
      <c r="L29" s="112">
        <f t="shared" si="18"/>
        <v>0</v>
      </c>
      <c r="M29" s="112">
        <f t="shared" si="18"/>
        <v>0</v>
      </c>
      <c r="N29" s="112">
        <f t="shared" si="18"/>
        <v>0</v>
      </c>
      <c r="O29" s="112">
        <f t="shared" si="18"/>
        <v>0</v>
      </c>
      <c r="P29" s="112">
        <f t="shared" si="18"/>
        <v>0</v>
      </c>
      <c r="Q29" s="112">
        <f t="shared" si="18"/>
        <v>0</v>
      </c>
      <c r="R29" s="113">
        <f t="shared" si="18"/>
        <v>0</v>
      </c>
      <c r="S29" s="113">
        <f t="shared" si="18"/>
        <v>0</v>
      </c>
      <c r="T29" s="113">
        <f t="shared" si="18"/>
        <v>0</v>
      </c>
      <c r="U29" s="113">
        <f t="shared" si="18"/>
        <v>0</v>
      </c>
      <c r="V29" s="113">
        <f t="shared" si="18"/>
        <v>0</v>
      </c>
      <c r="W29" s="113">
        <f t="shared" si="18"/>
        <v>0</v>
      </c>
      <c r="X29" s="113">
        <f t="shared" si="18"/>
        <v>0</v>
      </c>
      <c r="Y29" s="113">
        <f t="shared" si="18"/>
        <v>0</v>
      </c>
      <c r="Z29" s="113">
        <f t="shared" si="18"/>
        <v>0</v>
      </c>
      <c r="AA29" s="113">
        <f t="shared" si="18"/>
        <v>0</v>
      </c>
      <c r="AB29" s="113">
        <f t="shared" si="18"/>
        <v>0</v>
      </c>
      <c r="AC29" s="113">
        <f t="shared" si="18"/>
        <v>0</v>
      </c>
      <c r="AD29" s="114">
        <f t="shared" si="18"/>
        <v>0</v>
      </c>
      <c r="AE29" s="114">
        <f t="shared" si="18"/>
        <v>0</v>
      </c>
      <c r="AF29" s="114">
        <f t="shared" si="18"/>
        <v>0</v>
      </c>
      <c r="AG29" s="114">
        <f t="shared" si="18"/>
        <v>0</v>
      </c>
      <c r="AH29" s="114">
        <f t="shared" si="18"/>
        <v>0</v>
      </c>
      <c r="AI29" s="114">
        <f t="shared" si="18"/>
        <v>0</v>
      </c>
      <c r="AJ29" s="114">
        <f t="shared" si="18"/>
        <v>0</v>
      </c>
      <c r="AK29" s="114">
        <f t="shared" si="18"/>
        <v>0</v>
      </c>
      <c r="AL29" s="114">
        <f t="shared" si="18"/>
        <v>0</v>
      </c>
      <c r="AM29" s="114">
        <f t="shared" si="18"/>
        <v>0</v>
      </c>
      <c r="AN29" s="114">
        <f t="shared" si="18"/>
        <v>0</v>
      </c>
      <c r="AO29" s="114">
        <f t="shared" si="18"/>
        <v>0</v>
      </c>
      <c r="AP29" s="115">
        <f t="shared" si="18"/>
        <v>1.7810594086928295</v>
      </c>
      <c r="AQ29" s="115">
        <f t="shared" si="18"/>
        <v>1.8404280556492567</v>
      </c>
      <c r="AR29" s="115">
        <f t="shared" si="18"/>
        <v>1.7810594086928295</v>
      </c>
      <c r="AS29" s="115">
        <f t="shared" si="18"/>
        <v>1.8404280556492567</v>
      </c>
      <c r="AT29" s="115">
        <f t="shared" si="18"/>
        <v>1.8404280556492567</v>
      </c>
      <c r="AU29" s="115">
        <f t="shared" si="18"/>
        <v>1.7810594086928295</v>
      </c>
      <c r="AV29" s="115">
        <f t="shared" si="18"/>
        <v>1.8404280556492567</v>
      </c>
      <c r="AW29" s="115">
        <f t="shared" si="18"/>
        <v>1.7810594086928295</v>
      </c>
      <c r="AX29" s="115">
        <f t="shared" si="18"/>
        <v>1.8404280556492567</v>
      </c>
      <c r="AY29" s="115">
        <f t="shared" si="18"/>
        <v>1.8404280556492567</v>
      </c>
      <c r="AZ29" s="115">
        <f t="shared" si="18"/>
        <v>1.6623221147799738</v>
      </c>
      <c r="BA29" s="115">
        <f t="shared" si="18"/>
        <v>1.8404280556492567</v>
      </c>
      <c r="BB29" s="116">
        <f t="shared" si="18"/>
        <v>3.1789495672809944</v>
      </c>
      <c r="BC29" s="116">
        <f t="shared" si="18"/>
        <v>3.2849145528570278</v>
      </c>
      <c r="BD29" s="116">
        <f t="shared" si="18"/>
        <v>3.1789495672809944</v>
      </c>
      <c r="BE29" s="116">
        <f t="shared" si="18"/>
        <v>3.2849145528570278</v>
      </c>
      <c r="BF29" s="116">
        <f t="shared" si="18"/>
        <v>3.2849145528570278</v>
      </c>
      <c r="BG29" s="116">
        <f t="shared" si="18"/>
        <v>3.1789495672809944</v>
      </c>
      <c r="BH29" s="116">
        <f t="shared" si="18"/>
        <v>3.2849145528570278</v>
      </c>
      <c r="BI29" s="116">
        <f t="shared" si="18"/>
        <v>3.1789495672809944</v>
      </c>
      <c r="BJ29" s="116">
        <f t="shared" si="18"/>
        <v>3.2849145528570278</v>
      </c>
      <c r="BK29" s="116">
        <f t="shared" si="18"/>
        <v>3.2849145528570278</v>
      </c>
      <c r="BL29" s="116">
        <f t="shared" si="18"/>
        <v>2.9670195961289285</v>
      </c>
      <c r="BM29" s="116">
        <f t="shared" si="18"/>
        <v>3.2849145528570278</v>
      </c>
      <c r="BN29" s="117">
        <f t="shared" si="18"/>
        <v>0</v>
      </c>
      <c r="BO29" s="117">
        <f t="shared" si="18"/>
        <v>0</v>
      </c>
      <c r="BP29" s="117">
        <f t="shared" si="18"/>
        <v>0</v>
      </c>
      <c r="BQ29" s="117">
        <f t="shared" si="18"/>
        <v>0</v>
      </c>
      <c r="BR29" s="117">
        <f t="shared" si="18"/>
        <v>0</v>
      </c>
      <c r="BS29" s="117">
        <f t="shared" ref="BS29:CN29" si="19">BQ$28*$B29</f>
        <v>0</v>
      </c>
      <c r="BT29" s="117">
        <f t="shared" si="19"/>
        <v>0</v>
      </c>
      <c r="BU29" s="117">
        <f t="shared" si="19"/>
        <v>0</v>
      </c>
      <c r="BV29" s="117">
        <f t="shared" si="19"/>
        <v>0</v>
      </c>
      <c r="BW29" s="117">
        <f t="shared" si="19"/>
        <v>0</v>
      </c>
      <c r="BX29" s="117">
        <f t="shared" si="19"/>
        <v>0</v>
      </c>
      <c r="BY29" s="117">
        <f t="shared" si="19"/>
        <v>0</v>
      </c>
      <c r="BZ29" s="118">
        <f t="shared" si="19"/>
        <v>0</v>
      </c>
      <c r="CA29" s="118">
        <f t="shared" si="19"/>
        <v>0</v>
      </c>
      <c r="CB29" s="118">
        <f t="shared" si="19"/>
        <v>0</v>
      </c>
      <c r="CC29" s="118">
        <f t="shared" si="19"/>
        <v>0</v>
      </c>
      <c r="CD29" s="118">
        <f t="shared" si="19"/>
        <v>0</v>
      </c>
      <c r="CE29" s="118">
        <f t="shared" si="19"/>
        <v>0</v>
      </c>
      <c r="CF29" s="118">
        <f t="shared" si="19"/>
        <v>0</v>
      </c>
      <c r="CG29" s="118">
        <f t="shared" si="19"/>
        <v>0</v>
      </c>
      <c r="CH29" s="118">
        <f t="shared" si="19"/>
        <v>0</v>
      </c>
      <c r="CI29" s="118">
        <f t="shared" si="19"/>
        <v>0</v>
      </c>
      <c r="CJ29" s="118">
        <f t="shared" si="19"/>
        <v>0</v>
      </c>
      <c r="CK29" s="118">
        <f t="shared" si="19"/>
        <v>0</v>
      </c>
      <c r="CL29" s="119">
        <f t="shared" si="19"/>
        <v>0</v>
      </c>
      <c r="CM29" s="119">
        <f t="shared" si="19"/>
        <v>0</v>
      </c>
      <c r="CN29" s="119">
        <f t="shared" si="19"/>
        <v>0</v>
      </c>
      <c r="CO29" s="119">
        <f t="shared" ref="CO29" si="20">CM$28*$B29</f>
        <v>0</v>
      </c>
      <c r="CP29" s="119">
        <f t="shared" ref="CP29" si="21">CN$28*$B29</f>
        <v>0</v>
      </c>
      <c r="CQ29" s="119">
        <f t="shared" ref="CQ29" si="22">CO$28*$B29</f>
        <v>0</v>
      </c>
      <c r="CR29" s="119">
        <f t="shared" ref="CR29" si="23">CP$28*$B29</f>
        <v>0</v>
      </c>
      <c r="CS29" s="119">
        <f t="shared" ref="CS29" si="24">CQ$28*$B29</f>
        <v>0</v>
      </c>
      <c r="CT29" s="119">
        <f t="shared" ref="CT29" si="25">CR$28*$B29</f>
        <v>0</v>
      </c>
      <c r="CU29" s="119">
        <f t="shared" ref="CU29" si="26">CS$28*$B29</f>
        <v>0</v>
      </c>
    </row>
    <row r="30" spans="1:100">
      <c r="A30" s="171"/>
      <c r="B30" s="110">
        <v>0.37</v>
      </c>
      <c r="C30" s="103" t="s">
        <v>88</v>
      </c>
      <c r="D30" s="111"/>
      <c r="E30" s="111"/>
      <c r="F30" s="111"/>
      <c r="G30" s="111"/>
      <c r="H30" s="112">
        <f>D$28*$B30</f>
        <v>0</v>
      </c>
      <c r="I30" s="112">
        <f t="shared" ref="I30:BT30" si="27">E$28*$B30</f>
        <v>0</v>
      </c>
      <c r="J30" s="112">
        <f t="shared" si="27"/>
        <v>0</v>
      </c>
      <c r="K30" s="112">
        <f t="shared" si="27"/>
        <v>0</v>
      </c>
      <c r="L30" s="112">
        <f t="shared" si="27"/>
        <v>0</v>
      </c>
      <c r="M30" s="112">
        <f t="shared" si="27"/>
        <v>0</v>
      </c>
      <c r="N30" s="112">
        <f t="shared" si="27"/>
        <v>0</v>
      </c>
      <c r="O30" s="112">
        <f t="shared" si="27"/>
        <v>0</v>
      </c>
      <c r="P30" s="112">
        <f t="shared" si="27"/>
        <v>0</v>
      </c>
      <c r="Q30" s="112">
        <f t="shared" si="27"/>
        <v>0</v>
      </c>
      <c r="R30" s="112">
        <f t="shared" si="27"/>
        <v>0</v>
      </c>
      <c r="S30" s="112">
        <f t="shared" si="27"/>
        <v>0</v>
      </c>
      <c r="T30" s="113">
        <f t="shared" si="27"/>
        <v>0</v>
      </c>
      <c r="U30" s="113">
        <f t="shared" si="27"/>
        <v>0</v>
      </c>
      <c r="V30" s="113">
        <f t="shared" si="27"/>
        <v>0</v>
      </c>
      <c r="W30" s="113">
        <f t="shared" si="27"/>
        <v>0</v>
      </c>
      <c r="X30" s="113">
        <f t="shared" si="27"/>
        <v>0</v>
      </c>
      <c r="Y30" s="113">
        <f t="shared" si="27"/>
        <v>0</v>
      </c>
      <c r="Z30" s="113">
        <f t="shared" si="27"/>
        <v>0</v>
      </c>
      <c r="AA30" s="113">
        <f t="shared" si="27"/>
        <v>0</v>
      </c>
      <c r="AB30" s="113">
        <f t="shared" si="27"/>
        <v>0</v>
      </c>
      <c r="AC30" s="113">
        <f t="shared" si="27"/>
        <v>0</v>
      </c>
      <c r="AD30" s="113">
        <f t="shared" si="27"/>
        <v>0</v>
      </c>
      <c r="AE30" s="113">
        <f t="shared" si="27"/>
        <v>0</v>
      </c>
      <c r="AF30" s="114">
        <f t="shared" si="27"/>
        <v>0</v>
      </c>
      <c r="AG30" s="114">
        <f t="shared" si="27"/>
        <v>0</v>
      </c>
      <c r="AH30" s="114">
        <f t="shared" si="27"/>
        <v>0</v>
      </c>
      <c r="AI30" s="114">
        <f t="shared" si="27"/>
        <v>0</v>
      </c>
      <c r="AJ30" s="114">
        <f t="shared" si="27"/>
        <v>0</v>
      </c>
      <c r="AK30" s="114">
        <f t="shared" si="27"/>
        <v>0</v>
      </c>
      <c r="AL30" s="114">
        <f t="shared" si="27"/>
        <v>0</v>
      </c>
      <c r="AM30" s="114">
        <f t="shared" si="27"/>
        <v>0</v>
      </c>
      <c r="AN30" s="114">
        <f t="shared" si="27"/>
        <v>0</v>
      </c>
      <c r="AO30" s="114">
        <f t="shared" si="27"/>
        <v>0</v>
      </c>
      <c r="AP30" s="114">
        <f t="shared" si="27"/>
        <v>0</v>
      </c>
      <c r="AQ30" s="114">
        <f t="shared" si="27"/>
        <v>0</v>
      </c>
      <c r="AR30" s="115">
        <f t="shared" si="27"/>
        <v>2.1257805845688611</v>
      </c>
      <c r="AS30" s="115">
        <f t="shared" si="27"/>
        <v>2.1966399373878227</v>
      </c>
      <c r="AT30" s="115">
        <f t="shared" si="27"/>
        <v>2.1257805845688611</v>
      </c>
      <c r="AU30" s="115">
        <f t="shared" si="27"/>
        <v>2.1966399373878227</v>
      </c>
      <c r="AV30" s="115">
        <f t="shared" si="27"/>
        <v>2.1966399373878227</v>
      </c>
      <c r="AW30" s="115">
        <f t="shared" si="27"/>
        <v>2.1257805845688611</v>
      </c>
      <c r="AX30" s="115">
        <f t="shared" si="27"/>
        <v>2.1966399373878227</v>
      </c>
      <c r="AY30" s="115">
        <f t="shared" si="27"/>
        <v>2.1257805845688611</v>
      </c>
      <c r="AZ30" s="115">
        <f t="shared" si="27"/>
        <v>2.1966399373878227</v>
      </c>
      <c r="BA30" s="115">
        <f t="shared" si="27"/>
        <v>2.1966399373878227</v>
      </c>
      <c r="BB30" s="115">
        <f t="shared" si="27"/>
        <v>1.9840618789309363</v>
      </c>
      <c r="BC30" s="115">
        <f t="shared" si="27"/>
        <v>2.1966399373878227</v>
      </c>
      <c r="BD30" s="116">
        <f t="shared" si="27"/>
        <v>3.7942301286902191</v>
      </c>
      <c r="BE30" s="116">
        <f t="shared" si="27"/>
        <v>3.9207044663132264</v>
      </c>
      <c r="BF30" s="116">
        <f t="shared" si="27"/>
        <v>3.7942301286902191</v>
      </c>
      <c r="BG30" s="116">
        <f t="shared" si="27"/>
        <v>3.9207044663132264</v>
      </c>
      <c r="BH30" s="116">
        <f t="shared" si="27"/>
        <v>3.9207044663132264</v>
      </c>
      <c r="BI30" s="116">
        <f t="shared" si="27"/>
        <v>3.7942301286902191</v>
      </c>
      <c r="BJ30" s="116">
        <f t="shared" si="27"/>
        <v>3.9207044663132264</v>
      </c>
      <c r="BK30" s="116">
        <f t="shared" si="27"/>
        <v>3.7942301286902191</v>
      </c>
      <c r="BL30" s="116">
        <f t="shared" si="27"/>
        <v>3.9207044663132264</v>
      </c>
      <c r="BM30" s="116">
        <f t="shared" si="27"/>
        <v>3.9207044663132264</v>
      </c>
      <c r="BN30" s="116">
        <f t="shared" si="27"/>
        <v>3.541281453444205</v>
      </c>
      <c r="BO30" s="116">
        <f t="shared" si="27"/>
        <v>3.9207044663132264</v>
      </c>
      <c r="BP30" s="117">
        <f t="shared" si="27"/>
        <v>0</v>
      </c>
      <c r="BQ30" s="117">
        <f t="shared" si="27"/>
        <v>0</v>
      </c>
      <c r="BR30" s="117">
        <f t="shared" si="27"/>
        <v>0</v>
      </c>
      <c r="BS30" s="117">
        <f t="shared" si="27"/>
        <v>0</v>
      </c>
      <c r="BT30" s="117">
        <f t="shared" si="27"/>
        <v>0</v>
      </c>
      <c r="BU30" s="117">
        <f t="shared" ref="BU30:CN30" si="28">BQ$28*$B30</f>
        <v>0</v>
      </c>
      <c r="BV30" s="117">
        <f t="shared" si="28"/>
        <v>0</v>
      </c>
      <c r="BW30" s="117">
        <f t="shared" si="28"/>
        <v>0</v>
      </c>
      <c r="BX30" s="117">
        <f t="shared" si="28"/>
        <v>0</v>
      </c>
      <c r="BY30" s="117">
        <f t="shared" si="28"/>
        <v>0</v>
      </c>
      <c r="BZ30" s="117">
        <f t="shared" si="28"/>
        <v>0</v>
      </c>
      <c r="CA30" s="117">
        <f t="shared" si="28"/>
        <v>0</v>
      </c>
      <c r="CB30" s="118">
        <f t="shared" si="28"/>
        <v>0</v>
      </c>
      <c r="CC30" s="118">
        <f t="shared" si="28"/>
        <v>0</v>
      </c>
      <c r="CD30" s="118">
        <f t="shared" si="28"/>
        <v>0</v>
      </c>
      <c r="CE30" s="118">
        <f t="shared" si="28"/>
        <v>0</v>
      </c>
      <c r="CF30" s="118">
        <f t="shared" si="28"/>
        <v>0</v>
      </c>
      <c r="CG30" s="118">
        <f t="shared" si="28"/>
        <v>0</v>
      </c>
      <c r="CH30" s="118">
        <f t="shared" si="28"/>
        <v>0</v>
      </c>
      <c r="CI30" s="118">
        <f t="shared" si="28"/>
        <v>0</v>
      </c>
      <c r="CJ30" s="118">
        <f t="shared" si="28"/>
        <v>0</v>
      </c>
      <c r="CK30" s="118">
        <f t="shared" si="28"/>
        <v>0</v>
      </c>
      <c r="CL30" s="118">
        <f t="shared" si="28"/>
        <v>0</v>
      </c>
      <c r="CM30" s="118">
        <f t="shared" si="28"/>
        <v>0</v>
      </c>
      <c r="CN30" s="119">
        <f t="shared" si="28"/>
        <v>0</v>
      </c>
      <c r="CO30" s="119">
        <f t="shared" ref="CO30" si="29">CK$28*$B30</f>
        <v>0</v>
      </c>
      <c r="CP30" s="119">
        <f t="shared" ref="CP30" si="30">CL$28*$B30</f>
        <v>0</v>
      </c>
      <c r="CQ30" s="119">
        <f t="shared" ref="CQ30" si="31">CM$28*$B30</f>
        <v>0</v>
      </c>
      <c r="CR30" s="119">
        <f t="shared" ref="CR30" si="32">CN$28*$B30</f>
        <v>0</v>
      </c>
      <c r="CS30" s="119">
        <f t="shared" ref="CS30" si="33">CO$28*$B30</f>
        <v>0</v>
      </c>
      <c r="CT30" s="119">
        <f t="shared" ref="CT30" si="34">CP$28*$B30</f>
        <v>0</v>
      </c>
      <c r="CU30" s="119">
        <f t="shared" ref="CU30" si="35">CQ$28*$B30</f>
        <v>0</v>
      </c>
    </row>
    <row r="31" spans="1:100">
      <c r="A31" s="171"/>
      <c r="B31" s="110">
        <v>0.21</v>
      </c>
      <c r="C31" s="103" t="s">
        <v>89</v>
      </c>
      <c r="D31" s="111"/>
      <c r="E31" s="111"/>
      <c r="F31" s="111"/>
      <c r="G31" s="111"/>
      <c r="H31" s="111"/>
      <c r="I31" s="111"/>
      <c r="J31" s="111"/>
      <c r="K31" s="112">
        <f>D$28*$B31</f>
        <v>0</v>
      </c>
      <c r="L31" s="112">
        <f t="shared" ref="L31:BW31" si="36">E$28*$B31</f>
        <v>0</v>
      </c>
      <c r="M31" s="112">
        <f t="shared" si="36"/>
        <v>0</v>
      </c>
      <c r="N31" s="112">
        <f t="shared" si="36"/>
        <v>0</v>
      </c>
      <c r="O31" s="112">
        <f t="shared" si="36"/>
        <v>0</v>
      </c>
      <c r="P31" s="112">
        <f t="shared" si="36"/>
        <v>0</v>
      </c>
      <c r="Q31" s="112">
        <f t="shared" si="36"/>
        <v>0</v>
      </c>
      <c r="R31" s="112">
        <f t="shared" si="36"/>
        <v>0</v>
      </c>
      <c r="S31" s="112">
        <f t="shared" si="36"/>
        <v>0</v>
      </c>
      <c r="T31" s="112">
        <f t="shared" si="36"/>
        <v>0</v>
      </c>
      <c r="U31" s="112">
        <f t="shared" si="36"/>
        <v>0</v>
      </c>
      <c r="V31" s="112">
        <f t="shared" si="36"/>
        <v>0</v>
      </c>
      <c r="W31" s="113">
        <f t="shared" si="36"/>
        <v>0</v>
      </c>
      <c r="X31" s="113">
        <f t="shared" si="36"/>
        <v>0</v>
      </c>
      <c r="Y31" s="113">
        <f t="shared" si="36"/>
        <v>0</v>
      </c>
      <c r="Z31" s="113">
        <f t="shared" si="36"/>
        <v>0</v>
      </c>
      <c r="AA31" s="113">
        <f t="shared" si="36"/>
        <v>0</v>
      </c>
      <c r="AB31" s="113">
        <f t="shared" si="36"/>
        <v>0</v>
      </c>
      <c r="AC31" s="113">
        <f t="shared" si="36"/>
        <v>0</v>
      </c>
      <c r="AD31" s="113">
        <f t="shared" si="36"/>
        <v>0</v>
      </c>
      <c r="AE31" s="113">
        <f t="shared" si="36"/>
        <v>0</v>
      </c>
      <c r="AF31" s="113">
        <f t="shared" si="36"/>
        <v>0</v>
      </c>
      <c r="AG31" s="113">
        <f t="shared" si="36"/>
        <v>0</v>
      </c>
      <c r="AH31" s="113">
        <f t="shared" si="36"/>
        <v>0</v>
      </c>
      <c r="AI31" s="114">
        <f t="shared" si="36"/>
        <v>0</v>
      </c>
      <c r="AJ31" s="114">
        <f t="shared" si="36"/>
        <v>0</v>
      </c>
      <c r="AK31" s="114">
        <f t="shared" si="36"/>
        <v>0</v>
      </c>
      <c r="AL31" s="114">
        <f t="shared" si="36"/>
        <v>0</v>
      </c>
      <c r="AM31" s="114">
        <f t="shared" si="36"/>
        <v>0</v>
      </c>
      <c r="AN31" s="114">
        <f t="shared" si="36"/>
        <v>0</v>
      </c>
      <c r="AO31" s="114">
        <f t="shared" si="36"/>
        <v>0</v>
      </c>
      <c r="AP31" s="114">
        <f t="shared" si="36"/>
        <v>0</v>
      </c>
      <c r="AQ31" s="114">
        <f t="shared" si="36"/>
        <v>0</v>
      </c>
      <c r="AR31" s="114">
        <f t="shared" si="36"/>
        <v>0</v>
      </c>
      <c r="AS31" s="114">
        <f t="shared" si="36"/>
        <v>0</v>
      </c>
      <c r="AT31" s="114">
        <f t="shared" si="36"/>
        <v>0</v>
      </c>
      <c r="AU31" s="115">
        <f t="shared" si="36"/>
        <v>1.2065241155661102</v>
      </c>
      <c r="AV31" s="115">
        <f t="shared" si="36"/>
        <v>1.2467415860849804</v>
      </c>
      <c r="AW31" s="115">
        <f t="shared" si="36"/>
        <v>1.2065241155661102</v>
      </c>
      <c r="AX31" s="115">
        <f t="shared" si="36"/>
        <v>1.2467415860849804</v>
      </c>
      <c r="AY31" s="115">
        <f t="shared" si="36"/>
        <v>1.2467415860849804</v>
      </c>
      <c r="AZ31" s="115">
        <f t="shared" si="36"/>
        <v>1.2065241155661102</v>
      </c>
      <c r="BA31" s="115">
        <f t="shared" si="36"/>
        <v>1.2467415860849804</v>
      </c>
      <c r="BB31" s="115">
        <f t="shared" si="36"/>
        <v>1.2065241155661102</v>
      </c>
      <c r="BC31" s="115">
        <f t="shared" si="36"/>
        <v>1.2467415860849804</v>
      </c>
      <c r="BD31" s="115">
        <f t="shared" si="36"/>
        <v>1.2467415860849804</v>
      </c>
      <c r="BE31" s="115">
        <f t="shared" si="36"/>
        <v>1.1260891745283692</v>
      </c>
      <c r="BF31" s="115">
        <f t="shared" si="36"/>
        <v>1.2467415860849804</v>
      </c>
      <c r="BG31" s="116">
        <f t="shared" si="36"/>
        <v>2.1534819649322863</v>
      </c>
      <c r="BH31" s="116">
        <f t="shared" si="36"/>
        <v>2.2252646970966961</v>
      </c>
      <c r="BI31" s="116">
        <f t="shared" si="36"/>
        <v>2.1534819649322863</v>
      </c>
      <c r="BJ31" s="116">
        <f t="shared" si="36"/>
        <v>2.2252646970966961</v>
      </c>
      <c r="BK31" s="116">
        <f t="shared" si="36"/>
        <v>2.2252646970966961</v>
      </c>
      <c r="BL31" s="116">
        <f t="shared" si="36"/>
        <v>2.1534819649322863</v>
      </c>
      <c r="BM31" s="116">
        <f t="shared" si="36"/>
        <v>2.2252646970966961</v>
      </c>
      <c r="BN31" s="116">
        <f t="shared" si="36"/>
        <v>2.1534819649322863</v>
      </c>
      <c r="BO31" s="116">
        <f t="shared" si="36"/>
        <v>2.2252646970966961</v>
      </c>
      <c r="BP31" s="116">
        <f t="shared" si="36"/>
        <v>2.2252646970966961</v>
      </c>
      <c r="BQ31" s="116">
        <f t="shared" si="36"/>
        <v>2.0099165006034676</v>
      </c>
      <c r="BR31" s="116">
        <f t="shared" si="36"/>
        <v>2.2252646970966961</v>
      </c>
      <c r="BS31" s="117">
        <f t="shared" si="36"/>
        <v>0</v>
      </c>
      <c r="BT31" s="117">
        <f t="shared" si="36"/>
        <v>0</v>
      </c>
      <c r="BU31" s="117">
        <f t="shared" si="36"/>
        <v>0</v>
      </c>
      <c r="BV31" s="117">
        <f t="shared" si="36"/>
        <v>0</v>
      </c>
      <c r="BW31" s="117">
        <f t="shared" si="36"/>
        <v>0</v>
      </c>
      <c r="BX31" s="117">
        <f t="shared" ref="BX31:CN31" si="37">BQ$28*$B31</f>
        <v>0</v>
      </c>
      <c r="BY31" s="117">
        <f t="shared" si="37"/>
        <v>0</v>
      </c>
      <c r="BZ31" s="117">
        <f t="shared" si="37"/>
        <v>0</v>
      </c>
      <c r="CA31" s="117">
        <f t="shared" si="37"/>
        <v>0</v>
      </c>
      <c r="CB31" s="117">
        <f t="shared" si="37"/>
        <v>0</v>
      </c>
      <c r="CC31" s="117">
        <f t="shared" si="37"/>
        <v>0</v>
      </c>
      <c r="CD31" s="117">
        <f t="shared" si="37"/>
        <v>0</v>
      </c>
      <c r="CE31" s="118">
        <f t="shared" si="37"/>
        <v>0</v>
      </c>
      <c r="CF31" s="118">
        <f t="shared" si="37"/>
        <v>0</v>
      </c>
      <c r="CG31" s="118">
        <f t="shared" si="37"/>
        <v>0</v>
      </c>
      <c r="CH31" s="118">
        <f t="shared" si="37"/>
        <v>0</v>
      </c>
      <c r="CI31" s="118">
        <f t="shared" si="37"/>
        <v>0</v>
      </c>
      <c r="CJ31" s="118">
        <f t="shared" si="37"/>
        <v>0</v>
      </c>
      <c r="CK31" s="118">
        <f t="shared" si="37"/>
        <v>0</v>
      </c>
      <c r="CL31" s="118">
        <f t="shared" si="37"/>
        <v>0</v>
      </c>
      <c r="CM31" s="118">
        <f t="shared" si="37"/>
        <v>0</v>
      </c>
      <c r="CN31" s="118">
        <f t="shared" si="37"/>
        <v>0</v>
      </c>
      <c r="CO31" s="118">
        <f t="shared" ref="CO31" si="38">CH$28*$B31</f>
        <v>0</v>
      </c>
      <c r="CP31" s="118">
        <f t="shared" ref="CP31" si="39">CI$28*$B31</f>
        <v>0</v>
      </c>
      <c r="CQ31" s="118">
        <f t="shared" ref="CQ31" si="40">CJ$28*$B31</f>
        <v>0</v>
      </c>
      <c r="CR31" s="118">
        <f t="shared" ref="CR31" si="41">CK$28*$B31</f>
        <v>0</v>
      </c>
      <c r="CS31" s="118">
        <f t="shared" ref="CS31" si="42">CL$28*$B31</f>
        <v>0</v>
      </c>
      <c r="CT31" s="118">
        <f t="shared" ref="CT31" si="43">CM$28*$B31</f>
        <v>0</v>
      </c>
      <c r="CU31" s="118">
        <f t="shared" ref="CU31" si="44">CN$28*$B31</f>
        <v>0</v>
      </c>
    </row>
    <row r="32" spans="1:100">
      <c r="A32" s="171"/>
      <c r="B32" s="110">
        <v>0.11</v>
      </c>
      <c r="C32" s="103" t="s">
        <v>90</v>
      </c>
      <c r="D32" s="120"/>
      <c r="E32" s="120"/>
      <c r="F32" s="111"/>
      <c r="G32" s="111"/>
      <c r="H32" s="111"/>
      <c r="I32" s="111"/>
      <c r="J32" s="111"/>
      <c r="K32" s="111"/>
      <c r="L32" s="111"/>
      <c r="M32" s="111"/>
      <c r="N32" s="111"/>
      <c r="O32" s="111"/>
      <c r="P32" s="111"/>
      <c r="Q32" s="111"/>
      <c r="R32" s="112">
        <f>D$28*$B32</f>
        <v>0</v>
      </c>
      <c r="S32" s="112">
        <f t="shared" ref="S32:CD32" si="45">E$28*$B32</f>
        <v>0</v>
      </c>
      <c r="T32" s="112">
        <f t="shared" si="45"/>
        <v>0</v>
      </c>
      <c r="U32" s="112">
        <f t="shared" si="45"/>
        <v>0</v>
      </c>
      <c r="V32" s="112">
        <f t="shared" si="45"/>
        <v>0</v>
      </c>
      <c r="W32" s="112">
        <f t="shared" si="45"/>
        <v>0</v>
      </c>
      <c r="X32" s="112">
        <f t="shared" si="45"/>
        <v>0</v>
      </c>
      <c r="Y32" s="112">
        <f t="shared" si="45"/>
        <v>0</v>
      </c>
      <c r="Z32" s="112">
        <f t="shared" si="45"/>
        <v>0</v>
      </c>
      <c r="AA32" s="112">
        <f t="shared" si="45"/>
        <v>0</v>
      </c>
      <c r="AB32" s="112">
        <f t="shared" si="45"/>
        <v>0</v>
      </c>
      <c r="AC32" s="112">
        <f t="shared" si="45"/>
        <v>0</v>
      </c>
      <c r="AD32" s="113">
        <f t="shared" si="45"/>
        <v>0</v>
      </c>
      <c r="AE32" s="113">
        <f t="shared" si="45"/>
        <v>0</v>
      </c>
      <c r="AF32" s="113">
        <f t="shared" si="45"/>
        <v>0</v>
      </c>
      <c r="AG32" s="113">
        <f t="shared" si="45"/>
        <v>0</v>
      </c>
      <c r="AH32" s="113">
        <f t="shared" si="45"/>
        <v>0</v>
      </c>
      <c r="AI32" s="113">
        <f t="shared" si="45"/>
        <v>0</v>
      </c>
      <c r="AJ32" s="113">
        <f t="shared" si="45"/>
        <v>0</v>
      </c>
      <c r="AK32" s="113">
        <f t="shared" si="45"/>
        <v>0</v>
      </c>
      <c r="AL32" s="113">
        <f t="shared" si="45"/>
        <v>0</v>
      </c>
      <c r="AM32" s="113">
        <f t="shared" si="45"/>
        <v>0</v>
      </c>
      <c r="AN32" s="113">
        <f t="shared" si="45"/>
        <v>0</v>
      </c>
      <c r="AO32" s="113">
        <f t="shared" si="45"/>
        <v>0</v>
      </c>
      <c r="AP32" s="114">
        <f t="shared" si="45"/>
        <v>0</v>
      </c>
      <c r="AQ32" s="114">
        <f t="shared" si="45"/>
        <v>0</v>
      </c>
      <c r="AR32" s="114">
        <f t="shared" si="45"/>
        <v>0</v>
      </c>
      <c r="AS32" s="114">
        <f t="shared" si="45"/>
        <v>0</v>
      </c>
      <c r="AT32" s="114">
        <f t="shared" si="45"/>
        <v>0</v>
      </c>
      <c r="AU32" s="114">
        <f t="shared" si="45"/>
        <v>0</v>
      </c>
      <c r="AV32" s="114">
        <f t="shared" si="45"/>
        <v>0</v>
      </c>
      <c r="AW32" s="114">
        <f t="shared" si="45"/>
        <v>0</v>
      </c>
      <c r="AX32" s="114">
        <f t="shared" si="45"/>
        <v>0</v>
      </c>
      <c r="AY32" s="114">
        <f t="shared" si="45"/>
        <v>0</v>
      </c>
      <c r="AZ32" s="114">
        <f t="shared" si="45"/>
        <v>0</v>
      </c>
      <c r="BA32" s="114">
        <f t="shared" si="45"/>
        <v>0</v>
      </c>
      <c r="BB32" s="115">
        <f t="shared" si="45"/>
        <v>0.63198882243939114</v>
      </c>
      <c r="BC32" s="115">
        <f t="shared" si="45"/>
        <v>0.65305511652070403</v>
      </c>
      <c r="BD32" s="115">
        <f t="shared" si="45"/>
        <v>0.63198882243939114</v>
      </c>
      <c r="BE32" s="115">
        <f t="shared" si="45"/>
        <v>0.65305511652070403</v>
      </c>
      <c r="BF32" s="115">
        <f t="shared" si="45"/>
        <v>0.65305511652070403</v>
      </c>
      <c r="BG32" s="115">
        <f t="shared" si="45"/>
        <v>0.63198882243939114</v>
      </c>
      <c r="BH32" s="115">
        <f t="shared" si="45"/>
        <v>0.65305511652070403</v>
      </c>
      <c r="BI32" s="115">
        <f t="shared" si="45"/>
        <v>0.63198882243939114</v>
      </c>
      <c r="BJ32" s="115">
        <f t="shared" si="45"/>
        <v>0.65305511652070403</v>
      </c>
      <c r="BK32" s="115">
        <f t="shared" si="45"/>
        <v>0.65305511652070403</v>
      </c>
      <c r="BL32" s="115">
        <f t="shared" si="45"/>
        <v>0.58985623427676492</v>
      </c>
      <c r="BM32" s="115">
        <f t="shared" si="45"/>
        <v>0.65305511652070403</v>
      </c>
      <c r="BN32" s="116">
        <f t="shared" si="45"/>
        <v>1.1280143625835788</v>
      </c>
      <c r="BO32" s="116">
        <f t="shared" si="45"/>
        <v>1.1656148413363647</v>
      </c>
      <c r="BP32" s="116">
        <f t="shared" si="45"/>
        <v>1.1280143625835788</v>
      </c>
      <c r="BQ32" s="116">
        <f t="shared" si="45"/>
        <v>1.1656148413363647</v>
      </c>
      <c r="BR32" s="116">
        <f t="shared" si="45"/>
        <v>1.1656148413363647</v>
      </c>
      <c r="BS32" s="116">
        <f t="shared" si="45"/>
        <v>1.1280143625835788</v>
      </c>
      <c r="BT32" s="116">
        <f t="shared" si="45"/>
        <v>1.1656148413363647</v>
      </c>
      <c r="BU32" s="116">
        <f t="shared" si="45"/>
        <v>1.1280143625835788</v>
      </c>
      <c r="BV32" s="116">
        <f t="shared" si="45"/>
        <v>1.1656148413363647</v>
      </c>
      <c r="BW32" s="116">
        <f t="shared" si="45"/>
        <v>1.1656148413363647</v>
      </c>
      <c r="BX32" s="116">
        <f t="shared" si="45"/>
        <v>1.0528134050780069</v>
      </c>
      <c r="BY32" s="116">
        <f t="shared" si="45"/>
        <v>1.1656148413363647</v>
      </c>
      <c r="BZ32" s="117">
        <f t="shared" si="45"/>
        <v>0</v>
      </c>
      <c r="CA32" s="117">
        <f t="shared" si="45"/>
        <v>0</v>
      </c>
      <c r="CB32" s="117">
        <f t="shared" si="45"/>
        <v>0</v>
      </c>
      <c r="CC32" s="117">
        <f t="shared" si="45"/>
        <v>0</v>
      </c>
      <c r="CD32" s="117">
        <f t="shared" si="45"/>
        <v>0</v>
      </c>
      <c r="CE32" s="117">
        <f t="shared" ref="CE32:CN32" si="46">BQ$28*$B32</f>
        <v>0</v>
      </c>
      <c r="CF32" s="117">
        <f t="shared" si="46"/>
        <v>0</v>
      </c>
      <c r="CG32" s="117">
        <f t="shared" si="46"/>
        <v>0</v>
      </c>
      <c r="CH32" s="117">
        <f t="shared" si="46"/>
        <v>0</v>
      </c>
      <c r="CI32" s="117">
        <f t="shared" si="46"/>
        <v>0</v>
      </c>
      <c r="CJ32" s="117">
        <f t="shared" si="46"/>
        <v>0</v>
      </c>
      <c r="CK32" s="117">
        <f t="shared" si="46"/>
        <v>0</v>
      </c>
      <c r="CL32" s="118">
        <f t="shared" si="46"/>
        <v>0</v>
      </c>
      <c r="CM32" s="118">
        <f t="shared" si="46"/>
        <v>0</v>
      </c>
      <c r="CN32" s="118">
        <f t="shared" si="46"/>
        <v>0</v>
      </c>
      <c r="CO32" s="118">
        <f t="shared" ref="CO32" si="47">CA$28*$B32</f>
        <v>0</v>
      </c>
      <c r="CP32" s="118">
        <f t="shared" ref="CP32" si="48">CB$28*$B32</f>
        <v>0</v>
      </c>
      <c r="CQ32" s="118">
        <f t="shared" ref="CQ32" si="49">CC$28*$B32</f>
        <v>0</v>
      </c>
      <c r="CR32" s="118">
        <f t="shared" ref="CR32" si="50">CD$28*$B32</f>
        <v>0</v>
      </c>
      <c r="CS32" s="118">
        <f t="shared" ref="CS32" si="51">CE$28*$B32</f>
        <v>0</v>
      </c>
      <c r="CT32" s="118">
        <f t="shared" ref="CT32" si="52">CF$28*$B32</f>
        <v>0</v>
      </c>
      <c r="CU32" s="118">
        <f t="shared" ref="CU32" si="53">CG$28*$B32</f>
        <v>0</v>
      </c>
    </row>
    <row r="33" spans="1:99">
      <c r="A33" s="121" t="s">
        <v>91</v>
      </c>
      <c r="B33" s="25"/>
      <c r="C33" s="97" t="s">
        <v>92</v>
      </c>
      <c r="D33" s="120">
        <f t="shared" ref="D33:BO33" si="54">SUM(D29:D32)</f>
        <v>0</v>
      </c>
      <c r="E33" s="120">
        <f t="shared" si="54"/>
        <v>0</v>
      </c>
      <c r="F33" s="111">
        <f t="shared" si="54"/>
        <v>0</v>
      </c>
      <c r="G33" s="111">
        <f t="shared" si="54"/>
        <v>0</v>
      </c>
      <c r="H33" s="111">
        <f t="shared" si="54"/>
        <v>0</v>
      </c>
      <c r="I33" s="111">
        <f t="shared" si="54"/>
        <v>0</v>
      </c>
      <c r="J33" s="111">
        <f t="shared" si="54"/>
        <v>0</v>
      </c>
      <c r="K33" s="111">
        <f t="shared" si="54"/>
        <v>0</v>
      </c>
      <c r="L33" s="111">
        <f t="shared" si="54"/>
        <v>0</v>
      </c>
      <c r="M33" s="111">
        <f t="shared" si="54"/>
        <v>0</v>
      </c>
      <c r="N33" s="111">
        <f t="shared" si="54"/>
        <v>0</v>
      </c>
      <c r="O33" s="111">
        <f t="shared" si="54"/>
        <v>0</v>
      </c>
      <c r="P33" s="111">
        <f t="shared" si="54"/>
        <v>0</v>
      </c>
      <c r="Q33" s="111">
        <f t="shared" si="54"/>
        <v>0</v>
      </c>
      <c r="R33" s="112">
        <f t="shared" si="54"/>
        <v>0</v>
      </c>
      <c r="S33" s="112">
        <f t="shared" si="54"/>
        <v>0</v>
      </c>
      <c r="T33" s="112">
        <f t="shared" si="54"/>
        <v>0</v>
      </c>
      <c r="U33" s="112">
        <f t="shared" si="54"/>
        <v>0</v>
      </c>
      <c r="V33" s="112">
        <f t="shared" si="54"/>
        <v>0</v>
      </c>
      <c r="W33" s="112">
        <f t="shared" si="54"/>
        <v>0</v>
      </c>
      <c r="X33" s="112">
        <f t="shared" si="54"/>
        <v>0</v>
      </c>
      <c r="Y33" s="112">
        <f t="shared" si="54"/>
        <v>0</v>
      </c>
      <c r="Z33" s="112">
        <f t="shared" si="54"/>
        <v>0</v>
      </c>
      <c r="AA33" s="112">
        <f t="shared" si="54"/>
        <v>0</v>
      </c>
      <c r="AB33" s="112">
        <f t="shared" si="54"/>
        <v>0</v>
      </c>
      <c r="AC33" s="112">
        <f t="shared" si="54"/>
        <v>0</v>
      </c>
      <c r="AD33" s="113">
        <f t="shared" si="54"/>
        <v>0</v>
      </c>
      <c r="AE33" s="113">
        <f t="shared" si="54"/>
        <v>0</v>
      </c>
      <c r="AF33" s="113">
        <f t="shared" si="54"/>
        <v>0</v>
      </c>
      <c r="AG33" s="113">
        <f t="shared" si="54"/>
        <v>0</v>
      </c>
      <c r="AH33" s="113">
        <f t="shared" si="54"/>
        <v>0</v>
      </c>
      <c r="AI33" s="113">
        <f t="shared" si="54"/>
        <v>0</v>
      </c>
      <c r="AJ33" s="113">
        <f t="shared" si="54"/>
        <v>0</v>
      </c>
      <c r="AK33" s="113">
        <f t="shared" si="54"/>
        <v>0</v>
      </c>
      <c r="AL33" s="113">
        <f t="shared" si="54"/>
        <v>0</v>
      </c>
      <c r="AM33" s="113">
        <f t="shared" si="54"/>
        <v>0</v>
      </c>
      <c r="AN33" s="113">
        <f t="shared" si="54"/>
        <v>0</v>
      </c>
      <c r="AO33" s="113">
        <f t="shared" si="54"/>
        <v>0</v>
      </c>
      <c r="AP33" s="114">
        <f t="shared" si="54"/>
        <v>1.7810594086928295</v>
      </c>
      <c r="AQ33" s="114">
        <f t="shared" si="54"/>
        <v>1.8404280556492567</v>
      </c>
      <c r="AR33" s="114">
        <f t="shared" si="54"/>
        <v>3.9068399932616904</v>
      </c>
      <c r="AS33" s="114">
        <f t="shared" si="54"/>
        <v>4.0370679930370796</v>
      </c>
      <c r="AT33" s="114">
        <f t="shared" si="54"/>
        <v>3.9662086402181176</v>
      </c>
      <c r="AU33" s="114">
        <f t="shared" si="54"/>
        <v>5.1842234616467628</v>
      </c>
      <c r="AV33" s="114">
        <f t="shared" si="54"/>
        <v>5.2838095791220603</v>
      </c>
      <c r="AW33" s="114">
        <f t="shared" si="54"/>
        <v>5.1133641088278008</v>
      </c>
      <c r="AX33" s="114">
        <f t="shared" si="54"/>
        <v>5.2838095791220603</v>
      </c>
      <c r="AY33" s="114">
        <f t="shared" si="54"/>
        <v>5.2129502263030982</v>
      </c>
      <c r="AZ33" s="114">
        <f t="shared" si="54"/>
        <v>5.0654861677339067</v>
      </c>
      <c r="BA33" s="114">
        <f t="shared" si="54"/>
        <v>5.2838095791220603</v>
      </c>
      <c r="BB33" s="115">
        <f t="shared" si="54"/>
        <v>7.001524384217432</v>
      </c>
      <c r="BC33" s="115">
        <f t="shared" si="54"/>
        <v>7.3813511928505351</v>
      </c>
      <c r="BD33" s="115">
        <f t="shared" si="54"/>
        <v>8.8519101044955839</v>
      </c>
      <c r="BE33" s="115">
        <f t="shared" si="54"/>
        <v>8.9847633102193285</v>
      </c>
      <c r="BF33" s="115">
        <f t="shared" si="54"/>
        <v>8.9789413841529306</v>
      </c>
      <c r="BG33" s="115">
        <f t="shared" si="54"/>
        <v>9.8851248209658973</v>
      </c>
      <c r="BH33" s="115">
        <f t="shared" si="54"/>
        <v>10.083938832787656</v>
      </c>
      <c r="BI33" s="115">
        <f t="shared" si="54"/>
        <v>9.7586504833428904</v>
      </c>
      <c r="BJ33" s="115">
        <f t="shared" si="54"/>
        <v>10.083938832787656</v>
      </c>
      <c r="BK33" s="115">
        <f t="shared" si="54"/>
        <v>9.9574644951646469</v>
      </c>
      <c r="BL33" s="115">
        <f t="shared" si="54"/>
        <v>9.6310622616512056</v>
      </c>
      <c r="BM33" s="115">
        <f t="shared" si="54"/>
        <v>10.083938832787656</v>
      </c>
      <c r="BN33" s="116">
        <f t="shared" si="54"/>
        <v>6.8227777809600694</v>
      </c>
      <c r="BO33" s="116">
        <f t="shared" si="54"/>
        <v>7.3115840047462877</v>
      </c>
      <c r="BP33" s="116">
        <f t="shared" ref="BP33:CN33" si="55">SUM(BP29:BP32)</f>
        <v>3.3532790596802746</v>
      </c>
      <c r="BQ33" s="116">
        <f t="shared" si="55"/>
        <v>3.1755313419398323</v>
      </c>
      <c r="BR33" s="116">
        <f t="shared" si="55"/>
        <v>3.3908795384330608</v>
      </c>
      <c r="BS33" s="116">
        <f t="shared" si="55"/>
        <v>1.1280143625835788</v>
      </c>
      <c r="BT33" s="116">
        <f t="shared" si="55"/>
        <v>1.1656148413363647</v>
      </c>
      <c r="BU33" s="116">
        <f t="shared" si="55"/>
        <v>1.1280143625835788</v>
      </c>
      <c r="BV33" s="116">
        <f t="shared" si="55"/>
        <v>1.1656148413363647</v>
      </c>
      <c r="BW33" s="116">
        <f t="shared" si="55"/>
        <v>1.1656148413363647</v>
      </c>
      <c r="BX33" s="116">
        <f t="shared" si="55"/>
        <v>1.0528134050780069</v>
      </c>
      <c r="BY33" s="116">
        <f t="shared" si="55"/>
        <v>1.1656148413363647</v>
      </c>
      <c r="BZ33" s="117">
        <f t="shared" si="55"/>
        <v>0</v>
      </c>
      <c r="CA33" s="117">
        <f t="shared" si="55"/>
        <v>0</v>
      </c>
      <c r="CB33" s="117">
        <f t="shared" si="55"/>
        <v>0</v>
      </c>
      <c r="CC33" s="117">
        <f t="shared" si="55"/>
        <v>0</v>
      </c>
      <c r="CD33" s="117">
        <f t="shared" si="55"/>
        <v>0</v>
      </c>
      <c r="CE33" s="117">
        <f t="shared" si="55"/>
        <v>0</v>
      </c>
      <c r="CF33" s="117">
        <f t="shared" si="55"/>
        <v>0</v>
      </c>
      <c r="CG33" s="117">
        <f t="shared" si="55"/>
        <v>0</v>
      </c>
      <c r="CH33" s="117">
        <f t="shared" si="55"/>
        <v>0</v>
      </c>
      <c r="CI33" s="117">
        <f t="shared" si="55"/>
        <v>0</v>
      </c>
      <c r="CJ33" s="117">
        <f t="shared" si="55"/>
        <v>0</v>
      </c>
      <c r="CK33" s="117">
        <f t="shared" si="55"/>
        <v>0</v>
      </c>
      <c r="CL33" s="118">
        <f t="shared" si="55"/>
        <v>0</v>
      </c>
      <c r="CM33" s="118">
        <f t="shared" si="55"/>
        <v>0</v>
      </c>
      <c r="CN33" s="118">
        <f t="shared" si="55"/>
        <v>0</v>
      </c>
      <c r="CO33" s="118">
        <f t="shared" ref="CO33:CU33" si="56">SUM(CO29:CO32)</f>
        <v>0</v>
      </c>
      <c r="CP33" s="118">
        <f t="shared" si="56"/>
        <v>0</v>
      </c>
      <c r="CQ33" s="118">
        <f t="shared" si="56"/>
        <v>0</v>
      </c>
      <c r="CR33" s="118">
        <f t="shared" si="56"/>
        <v>0</v>
      </c>
      <c r="CS33" s="118">
        <f t="shared" si="56"/>
        <v>0</v>
      </c>
      <c r="CT33" s="118">
        <f t="shared" si="56"/>
        <v>0</v>
      </c>
      <c r="CU33" s="118">
        <f t="shared" si="56"/>
        <v>0</v>
      </c>
    </row>
    <row r="34" spans="1:99" ht="25.5">
      <c r="A34" s="137" t="s">
        <v>128</v>
      </c>
      <c r="B34" s="25"/>
      <c r="C34" s="97" t="s">
        <v>93</v>
      </c>
      <c r="D34" s="122">
        <f>D5</f>
        <v>1072.5937039999999</v>
      </c>
      <c r="E34" s="122">
        <f t="shared" ref="E34:AM34" si="57">E5</f>
        <v>1002.548331</v>
      </c>
      <c r="F34" s="122">
        <f t="shared" si="57"/>
        <v>891.41137500000002</v>
      </c>
      <c r="G34" s="122">
        <f t="shared" si="57"/>
        <v>920.27375700000005</v>
      </c>
      <c r="H34" s="122">
        <f t="shared" si="57"/>
        <v>930.27142300000003</v>
      </c>
      <c r="I34" s="122">
        <f t="shared" si="57"/>
        <v>937.73771799999997</v>
      </c>
      <c r="J34" s="122">
        <f t="shared" si="57"/>
        <v>1118.193135</v>
      </c>
      <c r="K34" s="122">
        <f t="shared" si="57"/>
        <v>1354.118199</v>
      </c>
      <c r="L34" s="122">
        <f t="shared" si="57"/>
        <v>1502.915833</v>
      </c>
      <c r="M34" s="122">
        <f t="shared" si="57"/>
        <v>1476.731078</v>
      </c>
      <c r="N34" s="122">
        <f t="shared" si="57"/>
        <v>1329.580091</v>
      </c>
      <c r="O34" s="122">
        <f t="shared" si="57"/>
        <v>1380.7914330000001</v>
      </c>
      <c r="P34" s="122">
        <f t="shared" si="57"/>
        <v>1079.2268710000001</v>
      </c>
      <c r="Q34" s="122">
        <f t="shared" si="57"/>
        <v>967.92615999999998</v>
      </c>
      <c r="R34" s="122">
        <f t="shared" si="57"/>
        <v>913.21490700000004</v>
      </c>
      <c r="S34" s="122">
        <f t="shared" si="57"/>
        <v>931.89867800000002</v>
      </c>
      <c r="T34" s="122">
        <f t="shared" si="57"/>
        <v>952.59688400000005</v>
      </c>
      <c r="U34" s="122">
        <f t="shared" si="57"/>
        <v>952.69684900000004</v>
      </c>
      <c r="V34" s="122">
        <f t="shared" si="57"/>
        <v>1144.973403</v>
      </c>
      <c r="W34" s="122">
        <f t="shared" si="57"/>
        <v>1288.000286</v>
      </c>
      <c r="X34" s="122">
        <f t="shared" si="57"/>
        <v>1424.121568</v>
      </c>
      <c r="Y34" s="122">
        <f t="shared" si="57"/>
        <v>1391.6743919999999</v>
      </c>
      <c r="Z34" s="122">
        <f t="shared" si="57"/>
        <v>1234.548256</v>
      </c>
      <c r="AA34" s="122">
        <f t="shared" si="57"/>
        <v>1265.6987779999999</v>
      </c>
      <c r="AB34" s="122">
        <f t="shared" si="57"/>
        <v>1040.895544</v>
      </c>
      <c r="AC34" s="122">
        <f t="shared" si="57"/>
        <v>975.67001300000004</v>
      </c>
      <c r="AD34" s="122">
        <f t="shared" si="57"/>
        <v>883.25524299999995</v>
      </c>
      <c r="AE34" s="122">
        <f t="shared" si="57"/>
        <v>918.77049299999999</v>
      </c>
      <c r="AF34" s="122">
        <f t="shared" si="57"/>
        <v>913.385627</v>
      </c>
      <c r="AG34" s="122">
        <f t="shared" si="57"/>
        <v>953.32238500000005</v>
      </c>
      <c r="AH34" s="122">
        <f t="shared" si="57"/>
        <v>1118.6699140000001</v>
      </c>
      <c r="AI34" s="122">
        <f t="shared" si="57"/>
        <v>1314.2169940000001</v>
      </c>
      <c r="AJ34" s="122">
        <f t="shared" si="57"/>
        <v>1464.2698869999999</v>
      </c>
      <c r="AK34" s="122">
        <f t="shared" si="57"/>
        <v>1395.7652439999999</v>
      </c>
      <c r="AL34" s="122">
        <f t="shared" si="57"/>
        <v>1270.520992</v>
      </c>
      <c r="AM34" s="122">
        <f t="shared" si="57"/>
        <v>1323.0546119999999</v>
      </c>
      <c r="AN34" s="113">
        <f t="shared" ref="AN34:CN34" si="58">AN5-AN33</f>
        <v>1113.369158</v>
      </c>
      <c r="AO34" s="113">
        <f t="shared" si="58"/>
        <v>956.35032999999999</v>
      </c>
      <c r="AP34" s="114">
        <f>AP5-AP33</f>
        <v>885.9206975913072</v>
      </c>
      <c r="AQ34" s="114">
        <f t="shared" si="58"/>
        <v>922.0547779443508</v>
      </c>
      <c r="AR34" s="114">
        <f t="shared" si="58"/>
        <v>915.01775800673829</v>
      </c>
      <c r="AS34" s="114">
        <f t="shared" si="58"/>
        <v>973.98453200696292</v>
      </c>
      <c r="AT34" s="114">
        <f t="shared" si="58"/>
        <v>1147.8278733597817</v>
      </c>
      <c r="AU34" s="114">
        <f t="shared" si="58"/>
        <v>1315.5860785383531</v>
      </c>
      <c r="AV34" s="114">
        <f t="shared" si="58"/>
        <v>1494.642703420878</v>
      </c>
      <c r="AW34" s="114">
        <f t="shared" si="58"/>
        <v>1505.9809238911721</v>
      </c>
      <c r="AX34" s="114">
        <f t="shared" si="58"/>
        <v>1271.7900034208778</v>
      </c>
      <c r="AY34" s="114">
        <f t="shared" si="58"/>
        <v>1228.2418327736968</v>
      </c>
      <c r="AZ34" s="114">
        <f t="shared" si="58"/>
        <v>1024.5878048322661</v>
      </c>
      <c r="BA34" s="114">
        <f t="shared" si="58"/>
        <v>945.87269642087801</v>
      </c>
      <c r="BB34" s="115">
        <f t="shared" si="58"/>
        <v>876.45146561578258</v>
      </c>
      <c r="BC34" s="115">
        <f t="shared" si="58"/>
        <v>900.95070080714947</v>
      </c>
      <c r="BD34" s="115">
        <f t="shared" si="58"/>
        <v>898.62774089550442</v>
      </c>
      <c r="BE34" s="115">
        <f t="shared" si="58"/>
        <v>928.43522568978062</v>
      </c>
      <c r="BF34" s="115">
        <f t="shared" si="58"/>
        <v>1091.0376186158471</v>
      </c>
      <c r="BG34" s="115">
        <f t="shared" si="58"/>
        <v>1237.3922791790339</v>
      </c>
      <c r="BH34" s="115">
        <f t="shared" si="58"/>
        <v>1459.0796321672124</v>
      </c>
      <c r="BI34" s="115">
        <f t="shared" si="58"/>
        <v>1510.1622145166571</v>
      </c>
      <c r="BJ34" s="115">
        <f t="shared" si="58"/>
        <v>1287.2653851672123</v>
      </c>
      <c r="BK34" s="115">
        <f t="shared" si="58"/>
        <v>1253.0660975048354</v>
      </c>
      <c r="BL34" s="115">
        <f t="shared" si="58"/>
        <v>1030.8653777383488</v>
      </c>
      <c r="BM34" s="115">
        <f t="shared" si="58"/>
        <v>972.49730316721229</v>
      </c>
      <c r="BN34" s="116">
        <f t="shared" si="58"/>
        <v>868.12785221903982</v>
      </c>
      <c r="BO34" s="116">
        <f t="shared" si="58"/>
        <v>889.87237899525371</v>
      </c>
      <c r="BP34" s="116">
        <f t="shared" si="58"/>
        <v>910.29261494031971</v>
      </c>
      <c r="BQ34" s="116">
        <f t="shared" si="58"/>
        <v>945.76433365806008</v>
      </c>
      <c r="BR34" s="116">
        <f t="shared" si="58"/>
        <v>1091.1611684615671</v>
      </c>
      <c r="BS34" s="116">
        <f t="shared" si="58"/>
        <v>1322.2685896374164</v>
      </c>
      <c r="BT34" s="116">
        <f t="shared" si="58"/>
        <v>1555.7759991586636</v>
      </c>
      <c r="BU34" s="116">
        <f t="shared" si="58"/>
        <v>1407.6339856374163</v>
      </c>
      <c r="BV34" s="116">
        <f t="shared" si="58"/>
        <v>1195.7159451586638</v>
      </c>
      <c r="BW34" s="116">
        <f t="shared" si="58"/>
        <v>1232.2341851586636</v>
      </c>
      <c r="BX34" s="116">
        <f t="shared" si="58"/>
        <v>964.07632259492186</v>
      </c>
      <c r="BY34" s="116">
        <f t="shared" si="58"/>
        <v>949.35554015866353</v>
      </c>
      <c r="BZ34" s="117">
        <f t="shared" si="58"/>
        <v>896.38746099999992</v>
      </c>
      <c r="CA34" s="117">
        <f t="shared" si="58"/>
        <v>912.80220799999995</v>
      </c>
      <c r="CB34" s="117">
        <f t="shared" si="58"/>
        <v>908.87087499999996</v>
      </c>
      <c r="CC34" s="117">
        <f t="shared" si="58"/>
        <v>913.32332299999996</v>
      </c>
      <c r="CD34" s="117">
        <f t="shared" si="58"/>
        <v>1045.8760929999999</v>
      </c>
      <c r="CE34" s="117">
        <f t="shared" si="58"/>
        <v>1150.448703</v>
      </c>
      <c r="CF34" s="117">
        <f t="shared" si="58"/>
        <v>1310.5543949999999</v>
      </c>
      <c r="CG34" s="117">
        <f t="shared" si="58"/>
        <v>1313.8035869999999</v>
      </c>
      <c r="CH34" s="117">
        <f t="shared" si="58"/>
        <v>1284.253328</v>
      </c>
      <c r="CI34" s="117">
        <f t="shared" si="58"/>
        <v>1160.7129479999999</v>
      </c>
      <c r="CJ34" s="117">
        <f t="shared" si="58"/>
        <v>1030.9073289999999</v>
      </c>
      <c r="CK34" s="117">
        <f t="shared" si="58"/>
        <v>970.23051099999998</v>
      </c>
      <c r="CL34" s="118">
        <f t="shared" si="58"/>
        <v>893.90126299999997</v>
      </c>
      <c r="CM34" s="118">
        <f t="shared" si="58"/>
        <v>911.66481599999997</v>
      </c>
      <c r="CN34" s="118">
        <f t="shared" si="58"/>
        <v>903.84559300000001</v>
      </c>
      <c r="CO34" s="118">
        <f t="shared" ref="CO34:CU34" si="59">CO5-CO33</f>
        <v>932.35524299999997</v>
      </c>
      <c r="CP34" s="118">
        <f t="shared" si="59"/>
        <v>1098.4640440000001</v>
      </c>
      <c r="CQ34" s="118">
        <f t="shared" si="59"/>
        <v>1222.757169</v>
      </c>
      <c r="CR34" s="118">
        <f t="shared" si="59"/>
        <v>1334.3461609999999</v>
      </c>
      <c r="CS34" s="118">
        <f t="shared" si="59"/>
        <v>1390.5638549999999</v>
      </c>
      <c r="CT34" s="118">
        <f t="shared" si="59"/>
        <v>1241.3898319999998</v>
      </c>
      <c r="CU34" s="118">
        <f t="shared" si="59"/>
        <v>1321.6075469999998</v>
      </c>
    </row>
    <row r="35" spans="1:99" ht="25.5">
      <c r="A35" s="109" t="s">
        <v>94</v>
      </c>
      <c r="B35" s="25"/>
      <c r="C35" s="15" t="s">
        <v>95</v>
      </c>
      <c r="D35" s="120">
        <f>SUM(D$5,D16:D20)-D$34</f>
        <v>18.855555999999979</v>
      </c>
      <c r="E35" s="120">
        <f t="shared" ref="E35:BP35" si="60">SUM(E$5,E16:E20)-E$34</f>
        <v>18.447618999999918</v>
      </c>
      <c r="F35" s="111">
        <f t="shared" si="60"/>
        <v>11.350962000000095</v>
      </c>
      <c r="G35" s="111">
        <f t="shared" si="60"/>
        <v>14.567210999999929</v>
      </c>
      <c r="H35" s="111">
        <f t="shared" si="60"/>
        <v>23.80765400000007</v>
      </c>
      <c r="I35" s="111">
        <f t="shared" si="60"/>
        <v>26.462470999999937</v>
      </c>
      <c r="J35" s="111">
        <f t="shared" si="60"/>
        <v>30.07080800000017</v>
      </c>
      <c r="K35" s="111">
        <f t="shared" si="60"/>
        <v>25.942427999999836</v>
      </c>
      <c r="L35" s="111">
        <f t="shared" si="60"/>
        <v>24.878496000000268</v>
      </c>
      <c r="M35" s="111">
        <f t="shared" si="60"/>
        <v>36.423346000000038</v>
      </c>
      <c r="N35" s="111">
        <f t="shared" si="60"/>
        <v>22.217824999999948</v>
      </c>
      <c r="O35" s="111">
        <f t="shared" si="60"/>
        <v>18.673084999999901</v>
      </c>
      <c r="P35" s="111">
        <f t="shared" si="60"/>
        <v>9.1264429999998811</v>
      </c>
      <c r="Q35" s="111">
        <f t="shared" si="60"/>
        <v>12.259676000000013</v>
      </c>
      <c r="R35" s="112">
        <f t="shared" si="60"/>
        <v>7.8718570000000909</v>
      </c>
      <c r="S35" s="112">
        <f t="shared" si="60"/>
        <v>6.335015999999996</v>
      </c>
      <c r="T35" s="112">
        <f t="shared" si="60"/>
        <v>13.749883000000068</v>
      </c>
      <c r="U35" s="112">
        <f t="shared" si="60"/>
        <v>15.673811000000001</v>
      </c>
      <c r="V35" s="112">
        <f t="shared" si="60"/>
        <v>16.312211000000161</v>
      </c>
      <c r="W35" s="112">
        <f t="shared" si="60"/>
        <v>12.044217000000117</v>
      </c>
      <c r="X35" s="112">
        <f t="shared" si="60"/>
        <v>3.0782580000000053</v>
      </c>
      <c r="Y35" s="112">
        <f t="shared" si="60"/>
        <v>-6.8702309999998761</v>
      </c>
      <c r="Z35" s="112">
        <f t="shared" si="60"/>
        <v>-3.6681770000000142</v>
      </c>
      <c r="AA35" s="112">
        <f t="shared" si="60"/>
        <v>-7.2568069999999807</v>
      </c>
      <c r="AB35" s="112">
        <f t="shared" si="60"/>
        <v>-10.324784999999792</v>
      </c>
      <c r="AC35" s="112">
        <f t="shared" si="60"/>
        <v>2.8270840000000135</v>
      </c>
      <c r="AD35" s="113">
        <f t="shared" si="60"/>
        <v>-11.170524</v>
      </c>
      <c r="AE35" s="113">
        <f t="shared" si="60"/>
        <v>-18.017419999999902</v>
      </c>
      <c r="AF35" s="113">
        <f t="shared" si="60"/>
        <v>-8.5673789999999599</v>
      </c>
      <c r="AG35" s="113">
        <f t="shared" si="60"/>
        <v>-2.326225999999906</v>
      </c>
      <c r="AH35" s="113">
        <f t="shared" si="60"/>
        <v>12.667718999999806</v>
      </c>
      <c r="AI35" s="113">
        <f t="shared" si="60"/>
        <v>15.192054999999755</v>
      </c>
      <c r="AJ35" s="113">
        <f t="shared" si="60"/>
        <v>11.366985999999997</v>
      </c>
      <c r="AK35" s="113">
        <f t="shared" si="60"/>
        <v>14.278321999999889</v>
      </c>
      <c r="AL35" s="113">
        <f t="shared" si="60"/>
        <v>9.7003749999998945</v>
      </c>
      <c r="AM35" s="113">
        <f t="shared" si="60"/>
        <v>-0.97076800000013463</v>
      </c>
      <c r="AN35" s="113">
        <f t="shared" si="60"/>
        <v>-7.3190500000000611</v>
      </c>
      <c r="AO35" s="113">
        <f t="shared" si="60"/>
        <v>-8.2373069999999871</v>
      </c>
      <c r="AP35" s="114">
        <f t="shared" si="60"/>
        <v>-1.930804591307151</v>
      </c>
      <c r="AQ35" s="114">
        <f t="shared" si="60"/>
        <v>0.30495205564932348</v>
      </c>
      <c r="AR35" s="114">
        <f t="shared" si="60"/>
        <v>4.2211909932616436</v>
      </c>
      <c r="AS35" s="114">
        <f t="shared" si="60"/>
        <v>14.184729993037195</v>
      </c>
      <c r="AT35" s="114">
        <f t="shared" si="60"/>
        <v>22.999624640218144</v>
      </c>
      <c r="AU35" s="114">
        <f t="shared" si="60"/>
        <v>20.491852461646658</v>
      </c>
      <c r="AV35" s="114">
        <f t="shared" si="60"/>
        <v>19.609178579122272</v>
      </c>
      <c r="AW35" s="114">
        <f t="shared" si="60"/>
        <v>14.258257108828047</v>
      </c>
      <c r="AX35" s="114">
        <f t="shared" si="60"/>
        <v>-1.2448974208778054</v>
      </c>
      <c r="AY35" s="114">
        <f t="shared" si="60"/>
        <v>-21.054034773696912</v>
      </c>
      <c r="AZ35" s="114">
        <f t="shared" si="60"/>
        <v>-36.212799832266001</v>
      </c>
      <c r="BA35" s="114">
        <f t="shared" si="60"/>
        <v>-38.439273420877839</v>
      </c>
      <c r="BB35" s="115">
        <f t="shared" si="60"/>
        <v>-32.026761615782561</v>
      </c>
      <c r="BC35" s="115">
        <f t="shared" si="60"/>
        <v>-25.001815807149569</v>
      </c>
      <c r="BD35" s="115">
        <f t="shared" si="60"/>
        <v>-9.5171198955044929</v>
      </c>
      <c r="BE35" s="115">
        <f t="shared" si="60"/>
        <v>1.7259093102193219</v>
      </c>
      <c r="BF35" s="115">
        <f t="shared" si="60"/>
        <v>8.4048853841529763</v>
      </c>
      <c r="BG35" s="115">
        <f t="shared" si="60"/>
        <v>2.9830398209660416</v>
      </c>
      <c r="BH35" s="115">
        <f t="shared" si="60"/>
        <v>0.34029483278800399</v>
      </c>
      <c r="BI35" s="115">
        <f t="shared" si="60"/>
        <v>6.170932483343222</v>
      </c>
      <c r="BJ35" s="115">
        <f t="shared" si="60"/>
        <v>13.891947832787764</v>
      </c>
      <c r="BK35" s="115">
        <f t="shared" si="60"/>
        <v>-13.395688504835334</v>
      </c>
      <c r="BL35" s="115">
        <f t="shared" si="60"/>
        <v>-23.734598738349064</v>
      </c>
      <c r="BM35" s="115">
        <f t="shared" si="60"/>
        <v>-26.804446167212291</v>
      </c>
      <c r="BN35" s="116">
        <f t="shared" si="60"/>
        <v>-14.720500219039991</v>
      </c>
      <c r="BO35" s="116">
        <f t="shared" si="60"/>
        <v>-16.868235995253599</v>
      </c>
      <c r="BP35" s="116">
        <f t="shared" si="60"/>
        <v>-27.220972940319712</v>
      </c>
      <c r="BQ35" s="116">
        <f t="shared" ref="BQ35:CN35" si="61">SUM(BQ$5,BQ16:BQ20)-BQ$34</f>
        <v>-12.586401658060254</v>
      </c>
      <c r="BR35" s="116">
        <f t="shared" si="61"/>
        <v>-1.8620044615670395</v>
      </c>
      <c r="BS35" s="116">
        <f t="shared" si="61"/>
        <v>-4.2536726374164573</v>
      </c>
      <c r="BT35" s="116">
        <f t="shared" si="61"/>
        <v>-14.166472158663964</v>
      </c>
      <c r="BU35" s="116">
        <f t="shared" si="61"/>
        <v>-8.746018637416455</v>
      </c>
      <c r="BV35" s="116">
        <f t="shared" si="61"/>
        <v>-14.824519158663634</v>
      </c>
      <c r="BW35" s="116">
        <f t="shared" si="61"/>
        <v>-23.644079158663544</v>
      </c>
      <c r="BX35" s="116">
        <f t="shared" si="61"/>
        <v>-36.018257594922034</v>
      </c>
      <c r="BY35" s="116">
        <f t="shared" si="61"/>
        <v>-26.754064158663709</v>
      </c>
      <c r="BZ35" s="117">
        <f t="shared" si="61"/>
        <v>-27.950120000000084</v>
      </c>
      <c r="CA35" s="117">
        <f t="shared" si="61"/>
        <v>-37.073545000000081</v>
      </c>
      <c r="CB35" s="117">
        <f t="shared" si="61"/>
        <v>-45.934402999999975</v>
      </c>
      <c r="CC35" s="117">
        <f t="shared" si="61"/>
        <v>-37.308693000000062</v>
      </c>
      <c r="CD35" s="117">
        <f t="shared" si="61"/>
        <v>-27.05446199999983</v>
      </c>
      <c r="CE35" s="117">
        <f t="shared" si="61"/>
        <v>-20.204940999999963</v>
      </c>
      <c r="CF35" s="117">
        <f t="shared" si="61"/>
        <v>-22.693813000000091</v>
      </c>
      <c r="CG35" s="117">
        <f t="shared" si="61"/>
        <v>-27.439554000000044</v>
      </c>
      <c r="CH35" s="117">
        <f t="shared" si="61"/>
        <v>-26.738419999999905</v>
      </c>
      <c r="CI35" s="117">
        <f t="shared" si="61"/>
        <v>-26.919860999999855</v>
      </c>
      <c r="CJ35" s="117">
        <f t="shared" si="61"/>
        <v>-27.502774000000045</v>
      </c>
      <c r="CK35" s="117">
        <f t="shared" si="61"/>
        <v>-25.750140999999985</v>
      </c>
      <c r="CL35" s="118">
        <f t="shared" si="61"/>
        <v>-29.083558000000039</v>
      </c>
      <c r="CM35" s="118">
        <f t="shared" si="61"/>
        <v>-22.59349700000007</v>
      </c>
      <c r="CN35" s="118">
        <f t="shared" si="61"/>
        <v>-19.404521000000045</v>
      </c>
      <c r="CO35" s="118">
        <f t="shared" ref="CO35:CU35" si="62">SUM(CO$5,CO16:CO20)-CO$34</f>
        <v>-14.887346999999977</v>
      </c>
      <c r="CP35" s="118">
        <f t="shared" si="62"/>
        <v>-13.144939000000022</v>
      </c>
      <c r="CQ35" s="118">
        <f t="shared" si="62"/>
        <v>-16.085235000000011</v>
      </c>
      <c r="CR35" s="118">
        <f t="shared" si="62"/>
        <v>-8.0330659999997351</v>
      </c>
      <c r="CS35" s="118">
        <f t="shared" si="62"/>
        <v>-18.85398199999986</v>
      </c>
      <c r="CT35" s="118">
        <f t="shared" si="62"/>
        <v>-14.495638999999983</v>
      </c>
      <c r="CU35" s="118">
        <f t="shared" si="62"/>
        <v>-21.05869000000007</v>
      </c>
    </row>
  </sheetData>
  <mergeCells count="1">
    <mergeCell ref="A29:A32"/>
  </mergeCells>
  <conditionalFormatting sqref="D29:E29 D30:G30 D31:J31 D32:Q33 D34:AM34 D27:BK28 D35:CU35 D25:CU26">
    <cfRule type="expression" dxfId="21" priority="22">
      <formula>NOT(#REF!=1)</formula>
    </cfRule>
  </conditionalFormatting>
  <conditionalFormatting sqref="P27:AM27 D33:BK33 AN27:BK28 D28:AM28 D34:CU35">
    <cfRule type="expression" dxfId="20" priority="21">
      <formula>NOT(#REF!=1)</formula>
    </cfRule>
  </conditionalFormatting>
  <conditionalFormatting sqref="AN25:BK26">
    <cfRule type="expression" dxfId="19" priority="20">
      <formula>NOT(#REF!=1)</formula>
    </cfRule>
  </conditionalFormatting>
  <conditionalFormatting sqref="AN25:BK26">
    <cfRule type="expression" dxfId="18" priority="19">
      <formula>NOT(#REF!=1)</formula>
    </cfRule>
  </conditionalFormatting>
  <conditionalFormatting sqref="AN25:BK26">
    <cfRule type="expression" dxfId="17" priority="18">
      <formula>NOT(#REF!=1)</formula>
    </cfRule>
  </conditionalFormatting>
  <conditionalFormatting sqref="D29:E29 D30:G30 D31:J31 D32:Q33 D34:AM34 D35:CU35">
    <cfRule type="expression" dxfId="16" priority="17">
      <formula>NOT(#REF!=1)</formula>
    </cfRule>
  </conditionalFormatting>
  <conditionalFormatting sqref="P27:AM27 D33:BK33 D35:BM35 D28:AM28 AN27:BK28 D34:CU34">
    <cfRule type="expression" dxfId="15" priority="16">
      <formula>NOT(#REF!=1)</formula>
    </cfRule>
  </conditionalFormatting>
  <conditionalFormatting sqref="AN25:BK26">
    <cfRule type="expression" dxfId="14" priority="15">
      <formula>NOT(#REF!=1)</formula>
    </cfRule>
  </conditionalFormatting>
  <conditionalFormatting sqref="AN25:BK26">
    <cfRule type="expression" dxfId="13" priority="14">
      <formula>NOT(#REF!=1)</formula>
    </cfRule>
  </conditionalFormatting>
  <conditionalFormatting sqref="AN25:BK26">
    <cfRule type="expression" dxfId="12" priority="13">
      <formula>NOT(#REF!=1)</formula>
    </cfRule>
  </conditionalFormatting>
  <conditionalFormatting sqref="D29:E29 D30:G30 D31:J31 D34:AM34 D32:Q33 D35:Q35">
    <cfRule type="expression" dxfId="11" priority="12">
      <formula>NOT(#REF!=1)</formula>
    </cfRule>
  </conditionalFormatting>
  <conditionalFormatting sqref="D29:E29 D30:G30 D31:J31 D34:AM34 D32:Q33 D35:Q35 D25:D28 E26:BK28 E25:CU25">
    <cfRule type="expression" dxfId="10" priority="11">
      <formula>NOT(#REF!=1)</formula>
    </cfRule>
  </conditionalFormatting>
  <conditionalFormatting sqref="AN28:AY28">
    <cfRule type="expression" dxfId="9" priority="10">
      <formula>NOT(#REF!=1)</formula>
    </cfRule>
  </conditionalFormatting>
  <conditionalFormatting sqref="AN28:AY28">
    <cfRule type="expression" dxfId="8" priority="9">
      <formula>NOT(#REF!=1)</formula>
    </cfRule>
  </conditionalFormatting>
  <conditionalFormatting sqref="AZ28:BK28">
    <cfRule type="expression" dxfId="7" priority="8">
      <formula>NOT(#REF!=1)</formula>
    </cfRule>
  </conditionalFormatting>
  <conditionalFormatting sqref="AZ28:BK28">
    <cfRule type="expression" dxfId="6" priority="7">
      <formula>NOT(#REF!=1)</formula>
    </cfRule>
  </conditionalFormatting>
  <conditionalFormatting sqref="P27:AM27 D33:BK33 D28:AM28 AN27:BK28 D35:BM35 D34:CU34">
    <cfRule type="expression" dxfId="5" priority="6">
      <formula>NOT(#REF!=1)</formula>
    </cfRule>
  </conditionalFormatting>
  <conditionalFormatting sqref="AN25:BK26">
    <cfRule type="expression" dxfId="4" priority="5">
      <formula>NOT(#REF!=1)</formula>
    </cfRule>
  </conditionalFormatting>
  <conditionalFormatting sqref="AN25:BK26">
    <cfRule type="expression" dxfId="3" priority="4">
      <formula>NOT(#REF!=1)</formula>
    </cfRule>
  </conditionalFormatting>
  <conditionalFormatting sqref="AN25:BK26">
    <cfRule type="expression" dxfId="2" priority="3">
      <formula>NOT(#REF!=1)</formula>
    </cfRule>
  </conditionalFormatting>
  <conditionalFormatting sqref="D29:E29 D30:G30 D31:J31 D34:AM34 D32:Q33 D35:Q35">
    <cfRule type="expression" dxfId="1" priority="2">
      <formula>NOT(#REF!=1)</formula>
    </cfRule>
  </conditionalFormatting>
  <conditionalFormatting sqref="D29:E29 D30:G30 D31:J31 D34:AM34 D32:Q33 D35:Q35 D25:D28 E26:BK28 E25:CU25">
    <cfRule type="expression" dxfId="0" priority="1">
      <formula>NOT(#REF!=1)</formula>
    </cfRule>
  </conditionalFormatting>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sheetPr>
    <tabColor theme="0"/>
  </sheetPr>
  <dimension ref="B1:D20"/>
  <sheetViews>
    <sheetView tabSelected="1" workbookViewId="0">
      <selection activeCell="C17" sqref="C17"/>
    </sheetView>
  </sheetViews>
  <sheetFormatPr defaultRowHeight="12.75"/>
  <cols>
    <col min="2" max="2" width="18.25" customWidth="1"/>
    <col min="3" max="3" width="11.75" customWidth="1"/>
    <col min="4" max="4" width="13.625" customWidth="1"/>
  </cols>
  <sheetData>
    <row r="1" spans="2:4">
      <c r="B1" s="1" t="s">
        <v>0</v>
      </c>
    </row>
    <row r="3" spans="2:4" ht="25.5">
      <c r="B3" s="2"/>
      <c r="C3" s="3" t="s">
        <v>1</v>
      </c>
      <c r="D3" s="4" t="s">
        <v>2</v>
      </c>
    </row>
    <row r="4" spans="2:4">
      <c r="B4" s="5"/>
      <c r="C4" s="6" t="s">
        <v>3</v>
      </c>
      <c r="D4" s="7" t="s">
        <v>4</v>
      </c>
    </row>
    <row r="5" spans="2:4">
      <c r="B5" s="8" t="s">
        <v>5</v>
      </c>
      <c r="C5" s="147" t="s">
        <v>22</v>
      </c>
      <c r="D5" s="129"/>
    </row>
    <row r="6" spans="2:4">
      <c r="B6" s="8" t="s">
        <v>6</v>
      </c>
      <c r="C6" s="147">
        <v>23314.772917900005</v>
      </c>
      <c r="D6" s="130">
        <v>23314.772917900005</v>
      </c>
    </row>
    <row r="7" spans="2:4">
      <c r="B7" s="8" t="s">
        <v>7</v>
      </c>
      <c r="C7" s="147">
        <v>21956.201336245638</v>
      </c>
      <c r="D7" s="130">
        <v>22041.243515179562</v>
      </c>
    </row>
    <row r="9" spans="2:4" ht="63.75">
      <c r="B9" s="9"/>
      <c r="C9" s="10" t="s">
        <v>8</v>
      </c>
    </row>
    <row r="10" spans="2:4">
      <c r="B10" s="8" t="s">
        <v>5</v>
      </c>
      <c r="C10" s="128" t="s">
        <v>22</v>
      </c>
    </row>
    <row r="11" spans="2:4">
      <c r="B11" s="9" t="s">
        <v>9</v>
      </c>
      <c r="C11" s="131">
        <v>6.4862223553358231E-2</v>
      </c>
    </row>
    <row r="12" spans="2:4">
      <c r="B12" s="9" t="s">
        <v>10</v>
      </c>
      <c r="C12" s="131">
        <v>6.0946157194570909E-2</v>
      </c>
    </row>
    <row r="13" spans="2:4">
      <c r="B13" s="9" t="s">
        <v>11</v>
      </c>
      <c r="C13" s="131">
        <v>6.8381417689302504E-2</v>
      </c>
    </row>
    <row r="14" spans="2:4" ht="12.75" customHeight="1">
      <c r="B14" s="9" t="s">
        <v>12</v>
      </c>
      <c r="C14" s="131">
        <v>6.7431862901063983E-2</v>
      </c>
    </row>
    <row r="15" spans="2:4">
      <c r="B15" s="9" t="s">
        <v>13</v>
      </c>
      <c r="C15" s="131">
        <v>6.1876440320831637E-2</v>
      </c>
    </row>
    <row r="17" spans="2:3">
      <c r="B17" t="s">
        <v>123</v>
      </c>
      <c r="C17" s="152">
        <v>41493</v>
      </c>
    </row>
    <row r="19" spans="2:3">
      <c r="B19" s="11" t="s">
        <v>14</v>
      </c>
    </row>
    <row r="20" spans="2:3">
      <c r="B20" s="11" t="s">
        <v>15</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sheetPr>
    <tabColor theme="0"/>
  </sheetPr>
  <dimension ref="B2:BO21"/>
  <sheetViews>
    <sheetView zoomScaleNormal="100" workbookViewId="0">
      <pane xSplit="2" ySplit="2" topLeftCell="AZ3" activePane="bottomRight" state="frozen"/>
      <selection pane="topRight"/>
      <selection pane="bottomLeft"/>
      <selection pane="bottomRight" activeCell="BM26" sqref="BM26"/>
    </sheetView>
  </sheetViews>
  <sheetFormatPr defaultRowHeight="12.75"/>
  <cols>
    <col min="1" max="1" width="4.5" customWidth="1"/>
    <col min="2" max="2" width="21.5" customWidth="1"/>
  </cols>
  <sheetData>
    <row r="2" spans="2:67">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c r="BK2" s="149" t="s">
        <v>133</v>
      </c>
      <c r="BL2" s="149" t="s">
        <v>134</v>
      </c>
      <c r="BM2" s="149" t="s">
        <v>135</v>
      </c>
      <c r="BN2" s="149" t="s">
        <v>136</v>
      </c>
      <c r="BO2" s="149" t="s">
        <v>137</v>
      </c>
    </row>
    <row r="3" spans="2:67">
      <c r="B3" s="15" t="s">
        <v>17</v>
      </c>
      <c r="C3" s="132">
        <v>1072.5937039999999</v>
      </c>
      <c r="D3" s="132">
        <v>1002.548331</v>
      </c>
      <c r="E3" s="132">
        <v>891.41137500000002</v>
      </c>
      <c r="F3" s="132">
        <v>920.27375700000005</v>
      </c>
      <c r="G3" s="132">
        <v>930.27142300000003</v>
      </c>
      <c r="H3" s="132">
        <v>937.73771799999997</v>
      </c>
      <c r="I3" s="132">
        <v>1118.193135</v>
      </c>
      <c r="J3" s="132">
        <v>1354.118199</v>
      </c>
      <c r="K3" s="132">
        <v>1502.915833</v>
      </c>
      <c r="L3" s="132">
        <v>1476.731078</v>
      </c>
      <c r="M3" s="132">
        <v>1329.580091</v>
      </c>
      <c r="N3" s="132">
        <v>1380.7914330000001</v>
      </c>
      <c r="O3" s="132">
        <v>1079.2268710000001</v>
      </c>
      <c r="P3" s="132">
        <v>967.92615999999998</v>
      </c>
      <c r="Q3" s="132">
        <v>913.21490700000004</v>
      </c>
      <c r="R3" s="132">
        <v>931.89867800000002</v>
      </c>
      <c r="S3" s="132">
        <v>952.59688400000005</v>
      </c>
      <c r="T3" s="132">
        <v>952.69684900000004</v>
      </c>
      <c r="U3" s="132">
        <v>1144.973403</v>
      </c>
      <c r="V3" s="132">
        <v>1288.000286</v>
      </c>
      <c r="W3" s="132">
        <v>1424.121568</v>
      </c>
      <c r="X3" s="132">
        <v>1391.6743919999999</v>
      </c>
      <c r="Y3" s="132">
        <v>1234.548256</v>
      </c>
      <c r="Z3" s="132">
        <v>1265.6987779999999</v>
      </c>
      <c r="AA3" s="132">
        <v>1040.895544</v>
      </c>
      <c r="AB3" s="132">
        <v>975.67001300000004</v>
      </c>
      <c r="AC3" s="132">
        <v>883.25524299999995</v>
      </c>
      <c r="AD3" s="132">
        <v>918.77049299999999</v>
      </c>
      <c r="AE3" s="132">
        <v>913.385627</v>
      </c>
      <c r="AF3" s="132">
        <v>953.32238500000005</v>
      </c>
      <c r="AG3" s="132">
        <v>1118.6699140000001</v>
      </c>
      <c r="AH3" s="132">
        <v>1314.2169940000001</v>
      </c>
      <c r="AI3" s="132">
        <v>1464.2698869999999</v>
      </c>
      <c r="AJ3" s="132">
        <v>1395.7652439999999</v>
      </c>
      <c r="AK3" s="132">
        <v>1270.520992</v>
      </c>
      <c r="AL3" s="132">
        <v>1323.0546119999999</v>
      </c>
      <c r="AM3" s="132">
        <v>1113.369158</v>
      </c>
      <c r="AN3" s="132">
        <v>956.35032999999999</v>
      </c>
      <c r="AO3" s="132">
        <v>887.70175700000004</v>
      </c>
      <c r="AP3" s="132">
        <v>923.89520600000003</v>
      </c>
      <c r="AQ3" s="132">
        <v>918.92459799999995</v>
      </c>
      <c r="AR3" s="132">
        <v>978.02160000000003</v>
      </c>
      <c r="AS3" s="132">
        <v>1151.7940819999999</v>
      </c>
      <c r="AT3" s="132">
        <v>1320.7703019999999</v>
      </c>
      <c r="AU3" s="132">
        <v>1499.9265130000001</v>
      </c>
      <c r="AV3" s="132">
        <v>1511.094288</v>
      </c>
      <c r="AW3" s="132">
        <v>1277.073813</v>
      </c>
      <c r="AX3" s="132">
        <v>1233.4547829999999</v>
      </c>
      <c r="AY3" s="133">
        <v>1029.6532910000001</v>
      </c>
      <c r="AZ3" s="133">
        <v>951.15650600000004</v>
      </c>
      <c r="BA3" s="133">
        <v>883.45299</v>
      </c>
      <c r="BB3" s="133">
        <v>908.33205199999998</v>
      </c>
      <c r="BC3" s="133">
        <v>907.47965099999999</v>
      </c>
      <c r="BD3" s="133">
        <v>937.41998899999999</v>
      </c>
      <c r="BE3" s="133">
        <v>1100.01656</v>
      </c>
      <c r="BF3" s="133">
        <v>1247.2774039999999</v>
      </c>
      <c r="BG3" s="133">
        <v>1469.163571</v>
      </c>
      <c r="BH3" s="133">
        <v>1519.920865</v>
      </c>
      <c r="BI3" s="133">
        <v>1297.349324</v>
      </c>
      <c r="BJ3" s="133">
        <v>1263.0235620000001</v>
      </c>
      <c r="BK3" s="150">
        <f>SUM(C3:N3)</f>
        <v>13917.166077</v>
      </c>
      <c r="BL3" s="150">
        <f>SUM(O3:Z3)</f>
        <v>13546.577032000001</v>
      </c>
      <c r="BM3" s="150">
        <f>SUM(AA3:AL3)</f>
        <v>13571.796948000001</v>
      </c>
      <c r="BN3" s="150">
        <f>SUM(AM3:AX3)</f>
        <v>13772.376429999998</v>
      </c>
      <c r="BO3" s="150">
        <f>SUM(AY3:BJ3)</f>
        <v>13514.245765</v>
      </c>
    </row>
    <row r="4" spans="2:67">
      <c r="B4" s="15" t="s">
        <v>18</v>
      </c>
      <c r="C4" s="132">
        <v>1074.147144</v>
      </c>
      <c r="D4" s="132">
        <v>1006.83361</v>
      </c>
      <c r="E4" s="132">
        <v>896.22024999999996</v>
      </c>
      <c r="F4" s="132">
        <v>926.249278</v>
      </c>
      <c r="G4" s="132">
        <v>934.50009699999998</v>
      </c>
      <c r="H4" s="132">
        <v>940.61782900000003</v>
      </c>
      <c r="I4" s="132">
        <v>1118.9518069999999</v>
      </c>
      <c r="J4" s="132">
        <v>1352.6695580000001</v>
      </c>
      <c r="K4" s="132">
        <v>1500.2415060000001</v>
      </c>
      <c r="L4" s="132">
        <v>1481.0427790000001</v>
      </c>
      <c r="M4" s="132">
        <v>1330.508227</v>
      </c>
      <c r="N4" s="132">
        <v>1384.478214</v>
      </c>
      <c r="O4" s="132">
        <v>1079.64003</v>
      </c>
      <c r="P4" s="132">
        <v>973.66253400000005</v>
      </c>
      <c r="Q4" s="132">
        <v>917.748561</v>
      </c>
      <c r="R4" s="132">
        <v>936.87987599999997</v>
      </c>
      <c r="S4" s="132">
        <v>954.29309799999999</v>
      </c>
      <c r="T4" s="132">
        <v>951.70100200000002</v>
      </c>
      <c r="U4" s="132">
        <v>1141.0212819999999</v>
      </c>
      <c r="V4" s="132">
        <v>1283.3604009999999</v>
      </c>
      <c r="W4" s="132">
        <v>1417.332257</v>
      </c>
      <c r="X4" s="132">
        <v>1386.982872</v>
      </c>
      <c r="Y4" s="132">
        <v>1235.5182850000001</v>
      </c>
      <c r="Z4" s="132">
        <v>1260.964258</v>
      </c>
      <c r="AA4" s="132">
        <v>1035.1220490000001</v>
      </c>
      <c r="AB4" s="132">
        <v>978.42338199999995</v>
      </c>
      <c r="AC4" s="132">
        <v>888.33563300000003</v>
      </c>
      <c r="AD4" s="132">
        <v>924.50511400000005</v>
      </c>
      <c r="AE4" s="132">
        <v>919.119372</v>
      </c>
      <c r="AF4" s="132">
        <v>956.92725299999995</v>
      </c>
      <c r="AG4" s="132">
        <v>1124.3022679999999</v>
      </c>
      <c r="AH4" s="132">
        <v>1318.728241</v>
      </c>
      <c r="AI4" s="132">
        <v>1462.2224590000001</v>
      </c>
      <c r="AJ4" s="132">
        <v>1395.0156950000001</v>
      </c>
      <c r="AK4" s="132">
        <v>1269.7457469999999</v>
      </c>
      <c r="AL4" s="132">
        <v>1326.1380710000001</v>
      </c>
      <c r="AM4" s="132">
        <v>1115.2807849999999</v>
      </c>
      <c r="AN4" s="132">
        <v>959.76632400000005</v>
      </c>
      <c r="AO4" s="132">
        <v>891.53700100000003</v>
      </c>
      <c r="AP4" s="132">
        <v>928.74610099999995</v>
      </c>
      <c r="AQ4" s="132">
        <v>924.40040199999999</v>
      </c>
      <c r="AR4" s="132">
        <v>983.23515399999997</v>
      </c>
      <c r="AS4" s="132">
        <v>1155.5306720000001</v>
      </c>
      <c r="AT4" s="132">
        <v>1319.1639620000001</v>
      </c>
      <c r="AU4" s="132">
        <v>1490.2351289999999</v>
      </c>
      <c r="AV4" s="132">
        <v>1499.6685440000001</v>
      </c>
      <c r="AW4" s="132">
        <v>1270.8543320000001</v>
      </c>
      <c r="AX4" s="132">
        <v>1231.378465</v>
      </c>
      <c r="AY4" s="133">
        <v>1027.5869680000001</v>
      </c>
      <c r="AZ4" s="133">
        <v>955.44316500000002</v>
      </c>
      <c r="BA4" s="133">
        <v>887.88247699999999</v>
      </c>
      <c r="BB4" s="133">
        <v>915.00468799999999</v>
      </c>
      <c r="BC4" s="133">
        <v>911.55604300000005</v>
      </c>
      <c r="BD4" s="133">
        <v>940.85888399999999</v>
      </c>
      <c r="BE4" s="133">
        <v>1104.7995599999999</v>
      </c>
      <c r="BF4" s="133">
        <v>1248.2161699999999</v>
      </c>
      <c r="BG4" s="133">
        <v>1463.9717310000001</v>
      </c>
      <c r="BH4" s="133">
        <v>1514.3510570000001</v>
      </c>
      <c r="BI4" s="133">
        <v>1295.466651</v>
      </c>
      <c r="BJ4" s="133">
        <v>1263.4597249999999</v>
      </c>
      <c r="BK4" s="150">
        <f t="shared" ref="BK4:BK9" si="0">SUM(C4:N4)</f>
        <v>13946.460299</v>
      </c>
      <c r="BL4" s="150">
        <f t="shared" ref="BL4:BL9" si="1">SUM(O4:Z4)</f>
        <v>13539.104456000001</v>
      </c>
      <c r="BM4" s="150">
        <f t="shared" ref="BM4:BM9" si="2">SUM(AA4:AL4)</f>
        <v>13598.585283999999</v>
      </c>
      <c r="BN4" s="150">
        <f t="shared" ref="BN4:BN9" si="3">SUM(AM4:AX4)</f>
        <v>13769.796871000002</v>
      </c>
      <c r="BO4" s="150">
        <f t="shared" ref="BO4:BO9" si="4">SUM(AY4:BJ4)</f>
        <v>13528.597119000002</v>
      </c>
    </row>
    <row r="5" spans="2:67">
      <c r="B5" s="15" t="s">
        <v>19</v>
      </c>
      <c r="C5" s="132">
        <v>1081.1640629999999</v>
      </c>
      <c r="D5" s="132">
        <v>1014.114265</v>
      </c>
      <c r="E5" s="132">
        <v>903.61317399999996</v>
      </c>
      <c r="F5" s="132">
        <v>931.99041199999999</v>
      </c>
      <c r="G5" s="132">
        <v>940.78210300000001</v>
      </c>
      <c r="H5" s="132">
        <v>946.30128400000001</v>
      </c>
      <c r="I5" s="132">
        <v>1120.1100779999999</v>
      </c>
      <c r="J5" s="132">
        <v>1344.9149460000001</v>
      </c>
      <c r="K5" s="132">
        <v>1494.9789479999999</v>
      </c>
      <c r="L5" s="132">
        <v>1478.255234</v>
      </c>
      <c r="M5" s="132">
        <v>1330.3621370000001</v>
      </c>
      <c r="N5" s="132">
        <v>1388.492962</v>
      </c>
      <c r="O5" s="132">
        <v>1089.198848</v>
      </c>
      <c r="P5" s="132">
        <v>983.25872700000002</v>
      </c>
      <c r="Q5" s="132">
        <v>925.23907999999994</v>
      </c>
      <c r="R5" s="132">
        <v>940.06679399999996</v>
      </c>
      <c r="S5" s="132">
        <v>952.627027</v>
      </c>
      <c r="T5" s="132">
        <v>947.47955300000001</v>
      </c>
      <c r="U5" s="132">
        <v>1134.8537040000001</v>
      </c>
      <c r="V5" s="132">
        <v>1272.988118</v>
      </c>
      <c r="W5" s="132">
        <v>1416.840185</v>
      </c>
      <c r="X5" s="132">
        <v>1387.044731</v>
      </c>
      <c r="Y5" s="132">
        <v>1227.5900509999999</v>
      </c>
      <c r="Z5" s="132">
        <v>1256.0260949999999</v>
      </c>
      <c r="AA5" s="132">
        <v>1039.2192729999999</v>
      </c>
      <c r="AB5" s="132">
        <v>988.176694</v>
      </c>
      <c r="AC5" s="132">
        <v>899.93173999999999</v>
      </c>
      <c r="AD5" s="132">
        <v>934.93221600000004</v>
      </c>
      <c r="AE5" s="132">
        <v>927.60975699999995</v>
      </c>
      <c r="AF5" s="132">
        <v>964.241535</v>
      </c>
      <c r="AG5" s="132">
        <v>1125.108919</v>
      </c>
      <c r="AH5" s="132">
        <v>1313.242002</v>
      </c>
      <c r="AI5" s="132">
        <v>1456.8229329999999</v>
      </c>
      <c r="AJ5" s="132">
        <v>1391.624581</v>
      </c>
      <c r="AK5" s="132">
        <v>1269.4452100000001</v>
      </c>
      <c r="AL5" s="132">
        <v>1327.6873889999999</v>
      </c>
      <c r="AM5" s="132">
        <v>1121.969018</v>
      </c>
      <c r="AN5" s="132">
        <v>970.03285500000004</v>
      </c>
      <c r="AO5" s="132">
        <v>901.48033599999997</v>
      </c>
      <c r="AP5" s="132">
        <v>937.72507700000006</v>
      </c>
      <c r="AQ5" s="132">
        <v>929.75877000000003</v>
      </c>
      <c r="AR5" s="132">
        <v>981.13716599999998</v>
      </c>
      <c r="AS5" s="132">
        <v>1149.8802539999999</v>
      </c>
      <c r="AT5" s="132">
        <v>1300.1912689999999</v>
      </c>
      <c r="AU5" s="132">
        <v>1466.753876</v>
      </c>
      <c r="AV5" s="132">
        <v>1481.408917</v>
      </c>
      <c r="AW5" s="132">
        <v>1262.735175</v>
      </c>
      <c r="AX5" s="132">
        <v>1229.730855</v>
      </c>
      <c r="AY5" s="133">
        <v>1033.13976</v>
      </c>
      <c r="AZ5" s="133">
        <v>965.09964100000002</v>
      </c>
      <c r="BA5" s="133">
        <v>897.97848599999998</v>
      </c>
      <c r="BB5" s="133">
        <v>920.64597800000001</v>
      </c>
      <c r="BC5" s="133">
        <v>918.10529099999997</v>
      </c>
      <c r="BD5" s="133">
        <v>945.82160799999997</v>
      </c>
      <c r="BE5" s="133">
        <v>1102.2243289999999</v>
      </c>
      <c r="BF5" s="133">
        <v>1236.909609</v>
      </c>
      <c r="BG5" s="133">
        <v>1449.112245</v>
      </c>
      <c r="BH5" s="133">
        <v>1502.640396</v>
      </c>
      <c r="BI5" s="133">
        <v>1290.7984670000001</v>
      </c>
      <c r="BJ5" s="133">
        <v>1261.380261</v>
      </c>
      <c r="BK5" s="150">
        <f t="shared" si="0"/>
        <v>13975.079606000001</v>
      </c>
      <c r="BL5" s="150">
        <f t="shared" si="1"/>
        <v>13533.212912999999</v>
      </c>
      <c r="BM5" s="150">
        <f t="shared" si="2"/>
        <v>13638.042249</v>
      </c>
      <c r="BN5" s="150">
        <f t="shared" si="3"/>
        <v>13732.803568000001</v>
      </c>
      <c r="BO5" s="150">
        <f t="shared" si="4"/>
        <v>13523.856071000002</v>
      </c>
    </row>
    <row r="6" spans="2:67">
      <c r="B6" s="15" t="s">
        <v>20</v>
      </c>
      <c r="C6" s="132">
        <v>1089.375591</v>
      </c>
      <c r="D6" s="132">
        <v>1024.887221</v>
      </c>
      <c r="E6" s="132">
        <v>912.697317</v>
      </c>
      <c r="F6" s="132">
        <v>939.98112400000002</v>
      </c>
      <c r="G6" s="132">
        <v>945.06714499999998</v>
      </c>
      <c r="H6" s="132">
        <v>948.96213</v>
      </c>
      <c r="I6" s="132">
        <v>1119.796836</v>
      </c>
      <c r="J6" s="132">
        <v>1343.577168</v>
      </c>
      <c r="K6" s="132">
        <v>1494.823985</v>
      </c>
      <c r="L6" s="132">
        <v>1480.0081909999999</v>
      </c>
      <c r="M6" s="132">
        <v>1333.6488609999999</v>
      </c>
      <c r="N6" s="132">
        <v>1393.4911589999999</v>
      </c>
      <c r="O6" s="132">
        <v>1094.145867</v>
      </c>
      <c r="P6" s="132">
        <v>985.94431299999997</v>
      </c>
      <c r="Q6" s="132">
        <v>927.79616499999997</v>
      </c>
      <c r="R6" s="132">
        <v>941.02896399999997</v>
      </c>
      <c r="S6" s="132">
        <v>952.29793299999994</v>
      </c>
      <c r="T6" s="132">
        <v>945.16290600000002</v>
      </c>
      <c r="U6" s="132">
        <v>1127.075683</v>
      </c>
      <c r="V6" s="132">
        <v>1263.8390790000001</v>
      </c>
      <c r="W6" s="132">
        <v>1406.2550269999999</v>
      </c>
      <c r="X6" s="132">
        <v>1378.830177</v>
      </c>
      <c r="Y6" s="132">
        <v>1227.571633</v>
      </c>
      <c r="Z6" s="132">
        <v>1259.1837399999999</v>
      </c>
      <c r="AA6" s="132">
        <v>1041.7857320000001</v>
      </c>
      <c r="AB6" s="132">
        <v>992.17877499999997</v>
      </c>
      <c r="AC6" s="132">
        <v>903.775758</v>
      </c>
      <c r="AD6" s="132">
        <v>939.04575</v>
      </c>
      <c r="AE6" s="132">
        <v>929.021569</v>
      </c>
      <c r="AF6" s="132">
        <v>963.10450300000002</v>
      </c>
      <c r="AG6" s="132">
        <v>1122.7183110000001</v>
      </c>
      <c r="AH6" s="132">
        <v>1310.5558570000001</v>
      </c>
      <c r="AI6" s="132">
        <v>1455.0893410000001</v>
      </c>
      <c r="AJ6" s="132">
        <v>1391.986711</v>
      </c>
      <c r="AK6" s="132">
        <v>1272.3606400000001</v>
      </c>
      <c r="AL6" s="132">
        <v>1330.851942</v>
      </c>
      <c r="AM6" s="132">
        <v>1126.6018409999999</v>
      </c>
      <c r="AN6" s="132">
        <v>974.13554799999997</v>
      </c>
      <c r="AO6" s="132">
        <v>904.25812900000005</v>
      </c>
      <c r="AP6" s="132">
        <v>936.71003199999996</v>
      </c>
      <c r="AQ6" s="132">
        <v>925.09276399999999</v>
      </c>
      <c r="AR6" s="132">
        <v>974.19030699999996</v>
      </c>
      <c r="AS6" s="132">
        <v>1139.5603209999999</v>
      </c>
      <c r="AT6" s="132">
        <v>1287.2327809999999</v>
      </c>
      <c r="AU6" s="132">
        <v>1455.2419950000001</v>
      </c>
      <c r="AV6" s="132">
        <v>1474.0259040000001</v>
      </c>
      <c r="AW6" s="132">
        <v>1259.911083</v>
      </c>
      <c r="AX6" s="132">
        <v>1228.6420760000001</v>
      </c>
      <c r="AY6" s="133">
        <v>1035.5916609999999</v>
      </c>
      <c r="AZ6" s="133">
        <v>968.23099100000002</v>
      </c>
      <c r="BA6" s="133">
        <v>902.09250699999996</v>
      </c>
      <c r="BB6" s="133">
        <v>924.03669100000002</v>
      </c>
      <c r="BC6" s="133">
        <v>918.40952500000003</v>
      </c>
      <c r="BD6" s="133">
        <v>944.07702500000005</v>
      </c>
      <c r="BE6" s="133">
        <v>1100.0975820000001</v>
      </c>
      <c r="BF6" s="133">
        <v>1228.1267459999999</v>
      </c>
      <c r="BG6" s="133">
        <v>1437.2452740000001</v>
      </c>
      <c r="BH6" s="133">
        <v>1492.86707</v>
      </c>
      <c r="BI6" s="133">
        <v>1287.226416</v>
      </c>
      <c r="BJ6" s="133">
        <v>1262.141185</v>
      </c>
      <c r="BK6" s="150">
        <f t="shared" si="0"/>
        <v>14026.316727999998</v>
      </c>
      <c r="BL6" s="150">
        <f t="shared" si="1"/>
        <v>13509.131486999999</v>
      </c>
      <c r="BM6" s="150">
        <f t="shared" si="2"/>
        <v>13652.474889000001</v>
      </c>
      <c r="BN6" s="150">
        <f t="shared" si="3"/>
        <v>13685.602781000001</v>
      </c>
      <c r="BO6" s="150">
        <f t="shared" si="4"/>
        <v>13500.142673</v>
      </c>
    </row>
    <row r="7" spans="2:67">
      <c r="B7" s="15" t="s">
        <v>21</v>
      </c>
      <c r="C7" s="132">
        <v>1096.646988</v>
      </c>
      <c r="D7" s="132">
        <v>1027.803572</v>
      </c>
      <c r="E7" s="132">
        <v>913.78169400000002</v>
      </c>
      <c r="F7" s="132">
        <v>939.67150800000002</v>
      </c>
      <c r="G7" s="132">
        <v>944.18501600000002</v>
      </c>
      <c r="H7" s="132">
        <v>947.66095199999995</v>
      </c>
      <c r="I7" s="132">
        <v>1117.482293</v>
      </c>
      <c r="J7" s="132">
        <v>1344.5450049999999</v>
      </c>
      <c r="K7" s="132">
        <v>1498.3113410000001</v>
      </c>
      <c r="L7" s="132">
        <v>1483.962162</v>
      </c>
      <c r="M7" s="132">
        <v>1337.781203</v>
      </c>
      <c r="N7" s="132">
        <v>1397.2515109999999</v>
      </c>
      <c r="O7" s="132">
        <v>1096.710619</v>
      </c>
      <c r="P7" s="132">
        <v>987.20179599999994</v>
      </c>
      <c r="Q7" s="132">
        <v>926.16052500000001</v>
      </c>
      <c r="R7" s="132">
        <v>937.39904999999999</v>
      </c>
      <c r="S7" s="132">
        <v>948.21243900000002</v>
      </c>
      <c r="T7" s="132">
        <v>940.09571900000003</v>
      </c>
      <c r="U7" s="132">
        <v>1122.7663219999999</v>
      </c>
      <c r="V7" s="132">
        <v>1260.2597989999999</v>
      </c>
      <c r="W7" s="132">
        <v>1403.710912</v>
      </c>
      <c r="X7" s="132">
        <v>1376.7472150000001</v>
      </c>
      <c r="Y7" s="132">
        <v>1225.7122690000001</v>
      </c>
      <c r="Z7" s="132">
        <v>1257.2463740000001</v>
      </c>
      <c r="AA7" s="132">
        <v>1040.218425</v>
      </c>
      <c r="AB7" s="132">
        <v>992.38388399999997</v>
      </c>
      <c r="AC7" s="132">
        <v>905.46971299999996</v>
      </c>
      <c r="AD7" s="132">
        <v>941.67188399999998</v>
      </c>
      <c r="AE7" s="132">
        <v>930.70052599999997</v>
      </c>
      <c r="AF7" s="132">
        <v>962.72367599999995</v>
      </c>
      <c r="AG7" s="132">
        <v>1122.3636570000001</v>
      </c>
      <c r="AH7" s="132">
        <v>1309.615663</v>
      </c>
      <c r="AI7" s="132">
        <v>1452.980544</v>
      </c>
      <c r="AJ7" s="132">
        <v>1388.9358549999999</v>
      </c>
      <c r="AK7" s="132">
        <v>1269.016635</v>
      </c>
      <c r="AL7" s="132">
        <v>1326.689347</v>
      </c>
      <c r="AM7" s="132">
        <v>1121.050021</v>
      </c>
      <c r="AN7" s="132">
        <v>969.71908800000006</v>
      </c>
      <c r="AO7" s="132">
        <v>901.67631500000005</v>
      </c>
      <c r="AP7" s="132">
        <v>934.222441</v>
      </c>
      <c r="AQ7" s="132">
        <v>920.87867000000006</v>
      </c>
      <c r="AR7" s="132">
        <v>967.74196600000005</v>
      </c>
      <c r="AS7" s="132">
        <v>1134.375497</v>
      </c>
      <c r="AT7" s="132">
        <v>1283.2841000000001</v>
      </c>
      <c r="AU7" s="132">
        <v>1451.3056570000001</v>
      </c>
      <c r="AV7" s="132">
        <v>1470.122196</v>
      </c>
      <c r="AW7" s="132">
        <v>1259.2614659999999</v>
      </c>
      <c r="AX7" s="132">
        <v>1228.906442</v>
      </c>
      <c r="AY7" s="133">
        <v>1037.766192</v>
      </c>
      <c r="AZ7" s="133">
        <v>961.53530699999999</v>
      </c>
      <c r="BA7" s="133">
        <v>893.13037999999995</v>
      </c>
      <c r="BB7" s="133">
        <v>917.86073099999999</v>
      </c>
      <c r="BC7" s="133">
        <v>914.21610299999998</v>
      </c>
      <c r="BD7" s="133">
        <v>935.69535299999995</v>
      </c>
      <c r="BE7" s="133">
        <v>1090.4139769999999</v>
      </c>
      <c r="BF7" s="133">
        <v>1219.8166880000001</v>
      </c>
      <c r="BG7" s="133">
        <v>1429.6208489999999</v>
      </c>
      <c r="BH7" s="133">
        <v>1485.5349819999999</v>
      </c>
      <c r="BI7" s="133">
        <v>1281.6672659999999</v>
      </c>
      <c r="BJ7" s="133">
        <v>1254.8199520000001</v>
      </c>
      <c r="BK7" s="150">
        <f t="shared" si="0"/>
        <v>14049.083245000002</v>
      </c>
      <c r="BL7" s="150">
        <f t="shared" si="1"/>
        <v>13482.223038999999</v>
      </c>
      <c r="BM7" s="150">
        <f t="shared" si="2"/>
        <v>13642.769808999998</v>
      </c>
      <c r="BN7" s="150">
        <f t="shared" si="3"/>
        <v>13642.543858999999</v>
      </c>
      <c r="BO7" s="150">
        <f t="shared" si="4"/>
        <v>13422.07778</v>
      </c>
    </row>
    <row r="8" spans="2:67">
      <c r="B8" s="15" t="s">
        <v>22</v>
      </c>
      <c r="C8" s="132">
        <v>1096.625767</v>
      </c>
      <c r="D8" s="132">
        <v>1027.803572</v>
      </c>
      <c r="E8" s="132">
        <v>913.78169400000002</v>
      </c>
      <c r="F8" s="132">
        <v>939.67150800000002</v>
      </c>
      <c r="G8" s="132">
        <v>944.18501600000002</v>
      </c>
      <c r="H8" s="132">
        <v>947.66095199999995</v>
      </c>
      <c r="I8" s="132">
        <v>1117.482293</v>
      </c>
      <c r="J8" s="132">
        <v>1344.5450049999999</v>
      </c>
      <c r="K8" s="132">
        <v>1498.3113410000001</v>
      </c>
      <c r="L8" s="132">
        <v>1483.962162</v>
      </c>
      <c r="M8" s="132">
        <v>1337.781203</v>
      </c>
      <c r="N8" s="132">
        <v>1391.810442</v>
      </c>
      <c r="O8" s="132">
        <v>1093.3272939999999</v>
      </c>
      <c r="P8" s="132">
        <v>984.11221999999998</v>
      </c>
      <c r="Q8" s="132">
        <v>923.80337199999997</v>
      </c>
      <c r="R8" s="132">
        <v>934.53912300000002</v>
      </c>
      <c r="S8" s="132">
        <v>944.98809700000004</v>
      </c>
      <c r="T8" s="132">
        <v>940.09571900000003</v>
      </c>
      <c r="U8" s="132">
        <v>1119.228668</v>
      </c>
      <c r="V8" s="132">
        <v>1256.247177</v>
      </c>
      <c r="W8" s="132">
        <v>1397.416424</v>
      </c>
      <c r="X8" s="132">
        <v>1371.3530209999999</v>
      </c>
      <c r="Y8" s="132">
        <v>1219.754545</v>
      </c>
      <c r="Z8" s="132">
        <v>1249.508435</v>
      </c>
      <c r="AA8" s="132">
        <v>1031.8438289999999</v>
      </c>
      <c r="AB8" s="132">
        <v>980.90196600000002</v>
      </c>
      <c r="AC8" s="132">
        <v>893.55207399999995</v>
      </c>
      <c r="AD8" s="132">
        <v>925.95354699999996</v>
      </c>
      <c r="AE8" s="132">
        <v>917.91803700000003</v>
      </c>
      <c r="AF8" s="132">
        <v>962.72367599999995</v>
      </c>
      <c r="AG8" s="132">
        <v>1110.006523</v>
      </c>
      <c r="AH8" s="132">
        <v>1294.7544539999999</v>
      </c>
      <c r="AI8" s="132">
        <v>1435.8734239999999</v>
      </c>
      <c r="AJ8" s="132">
        <v>1376.2017040000001</v>
      </c>
      <c r="AK8" s="132">
        <v>1258.311641</v>
      </c>
      <c r="AL8" s="132">
        <v>1315.4257829999999</v>
      </c>
      <c r="AM8" s="132">
        <v>1111.828516</v>
      </c>
      <c r="AN8" s="132">
        <v>962.48904100000004</v>
      </c>
      <c r="AO8" s="132">
        <v>890.83489299999997</v>
      </c>
      <c r="AP8" s="132">
        <v>922.19727799999998</v>
      </c>
      <c r="AQ8" s="132">
        <v>913.70860400000004</v>
      </c>
      <c r="AR8" s="132">
        <v>961.36896400000001</v>
      </c>
      <c r="AS8" s="132">
        <v>1127.677498</v>
      </c>
      <c r="AT8" s="132">
        <v>1273.7767510000001</v>
      </c>
      <c r="AU8" s="132">
        <v>1442.086847</v>
      </c>
      <c r="AV8" s="132">
        <v>1460.3570589999999</v>
      </c>
      <c r="AW8" s="132">
        <v>1246.7097960000001</v>
      </c>
      <c r="AX8" s="132">
        <v>1215.0586679999999</v>
      </c>
      <c r="AY8" s="133">
        <v>1024.7464580000001</v>
      </c>
      <c r="AZ8" s="133">
        <v>955.34440500000005</v>
      </c>
      <c r="BA8" s="133">
        <v>889.01962400000002</v>
      </c>
      <c r="BB8" s="133">
        <v>912.14399000000003</v>
      </c>
      <c r="BC8" s="133">
        <v>907.15208099999995</v>
      </c>
      <c r="BD8" s="133">
        <v>930.15574000000004</v>
      </c>
      <c r="BE8" s="133">
        <v>1084.4127599999999</v>
      </c>
      <c r="BF8" s="133">
        <v>1213.00371</v>
      </c>
      <c r="BG8" s="133">
        <v>1424.8014909999999</v>
      </c>
      <c r="BH8" s="133">
        <v>1480.976764</v>
      </c>
      <c r="BI8" s="133">
        <v>1277.47397</v>
      </c>
      <c r="BJ8" s="133">
        <v>1251.296486</v>
      </c>
      <c r="BK8" s="150">
        <f t="shared" si="0"/>
        <v>14043.620955000002</v>
      </c>
      <c r="BL8" s="150">
        <f t="shared" si="1"/>
        <v>13434.374094999999</v>
      </c>
      <c r="BM8" s="150">
        <f t="shared" si="2"/>
        <v>13503.466657999999</v>
      </c>
      <c r="BN8" s="150">
        <f t="shared" si="3"/>
        <v>13528.093914999999</v>
      </c>
      <c r="BO8" s="150">
        <f t="shared" si="4"/>
        <v>13350.527478999997</v>
      </c>
    </row>
    <row r="9" spans="2:67">
      <c r="B9" s="15" t="s">
        <v>23</v>
      </c>
      <c r="C9" s="132">
        <v>1096.625767</v>
      </c>
      <c r="D9" s="132">
        <v>1027.803572</v>
      </c>
      <c r="E9" s="132">
        <v>913.78169400000002</v>
      </c>
      <c r="F9" s="132">
        <v>939.67150800000002</v>
      </c>
      <c r="G9" s="132">
        <v>944.18501600000002</v>
      </c>
      <c r="H9" s="132">
        <v>947.66095199999995</v>
      </c>
      <c r="I9" s="132">
        <v>1117.482293</v>
      </c>
      <c r="J9" s="132">
        <v>1344.5450049999999</v>
      </c>
      <c r="K9" s="132">
        <v>1498.3113410000001</v>
      </c>
      <c r="L9" s="132">
        <v>1483.962162</v>
      </c>
      <c r="M9" s="132">
        <v>1337.781203</v>
      </c>
      <c r="N9" s="132">
        <v>1391.810442</v>
      </c>
      <c r="O9" s="132">
        <v>1093.3272939999999</v>
      </c>
      <c r="P9" s="132">
        <v>984.11221999999998</v>
      </c>
      <c r="Q9" s="132">
        <v>923.80337199999997</v>
      </c>
      <c r="R9" s="132">
        <v>934.53912300000002</v>
      </c>
      <c r="S9" s="132">
        <v>944.98809700000004</v>
      </c>
      <c r="T9" s="132">
        <v>940.09571900000003</v>
      </c>
      <c r="U9" s="132">
        <v>1119.228668</v>
      </c>
      <c r="V9" s="132">
        <v>1256.247177</v>
      </c>
      <c r="W9" s="132">
        <v>1397.416424</v>
      </c>
      <c r="X9" s="132">
        <v>1371.3530209999999</v>
      </c>
      <c r="Y9" s="132">
        <v>1219.754545</v>
      </c>
      <c r="Z9" s="132">
        <v>1249.508435</v>
      </c>
      <c r="AA9" s="132">
        <v>1031.8438289999999</v>
      </c>
      <c r="AB9" s="132">
        <v>980.90196600000002</v>
      </c>
      <c r="AC9" s="132">
        <v>893.55207399999995</v>
      </c>
      <c r="AD9" s="132">
        <v>925.95354699999996</v>
      </c>
      <c r="AE9" s="132">
        <v>917.91803700000003</v>
      </c>
      <c r="AF9" s="132">
        <v>962.72367599999995</v>
      </c>
      <c r="AG9" s="132">
        <v>1110.006523</v>
      </c>
      <c r="AH9" s="132">
        <v>1294.7544539999999</v>
      </c>
      <c r="AI9" s="132">
        <v>1435.8734239999999</v>
      </c>
      <c r="AJ9" s="132">
        <v>1376.2017040000001</v>
      </c>
      <c r="AK9" s="132">
        <v>1258.311641</v>
      </c>
      <c r="AL9" s="132">
        <v>1315.4257829999999</v>
      </c>
      <c r="AM9" s="132">
        <v>1111.828516</v>
      </c>
      <c r="AN9" s="132">
        <v>962.48904100000004</v>
      </c>
      <c r="AO9" s="132">
        <v>890.83489299999997</v>
      </c>
      <c r="AP9" s="132">
        <v>922.19727799999998</v>
      </c>
      <c r="AQ9" s="132">
        <v>913.70860400000004</v>
      </c>
      <c r="AR9" s="132">
        <v>961.36896400000001</v>
      </c>
      <c r="AS9" s="132">
        <v>1127.677498</v>
      </c>
      <c r="AT9" s="132">
        <v>1273.7767510000001</v>
      </c>
      <c r="AU9" s="132">
        <v>1442.086847</v>
      </c>
      <c r="AV9" s="132">
        <v>1460.3570589999999</v>
      </c>
      <c r="AW9" s="132">
        <v>1246.7097960000001</v>
      </c>
      <c r="AX9" s="132">
        <v>1215.0586679999999</v>
      </c>
      <c r="AY9" s="133">
        <v>1024.7464580000001</v>
      </c>
      <c r="AZ9" s="133">
        <v>955.34440500000005</v>
      </c>
      <c r="BA9" s="133">
        <v>889.01962400000002</v>
      </c>
      <c r="BB9" s="133">
        <v>912.14399000000003</v>
      </c>
      <c r="BC9" s="133">
        <v>907.15208099999995</v>
      </c>
      <c r="BD9" s="133">
        <v>930.15574000000004</v>
      </c>
      <c r="BE9" s="133">
        <v>1084.4127599999999</v>
      </c>
      <c r="BF9" s="133">
        <v>1213.00371</v>
      </c>
      <c r="BG9" s="133">
        <v>1424.8014909999999</v>
      </c>
      <c r="BH9" s="133">
        <v>1480.976764</v>
      </c>
      <c r="BI9" s="133">
        <v>1277.47397</v>
      </c>
      <c r="BJ9" s="133">
        <v>1251.296486</v>
      </c>
      <c r="BK9" s="150">
        <f t="shared" si="0"/>
        <v>14043.620955000002</v>
      </c>
      <c r="BL9" s="150">
        <f t="shared" si="1"/>
        <v>13434.374094999999</v>
      </c>
      <c r="BM9" s="150">
        <f t="shared" si="2"/>
        <v>13503.466657999999</v>
      </c>
      <c r="BN9" s="150">
        <f t="shared" si="3"/>
        <v>13528.093914999999</v>
      </c>
      <c r="BO9" s="150">
        <f t="shared" si="4"/>
        <v>13350.527478999997</v>
      </c>
    </row>
    <row r="10" spans="2:67">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row>
    <row r="11" spans="2:67">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row>
    <row r="12" spans="2:67">
      <c r="B12" s="21" t="s">
        <v>24</v>
      </c>
      <c r="C12" s="22">
        <f>SUM(C9,C14)</f>
        <v>1836.0715934614716</v>
      </c>
      <c r="D12" s="22">
        <f t="shared" ref="D12:BJ12" si="5">SUM(D9,D14)</f>
        <v>1779.2903997614721</v>
      </c>
      <c r="E12" s="22">
        <f t="shared" si="5"/>
        <v>1665.1206060614725</v>
      </c>
      <c r="F12" s="22">
        <f t="shared" si="5"/>
        <v>1693.1283825614721</v>
      </c>
      <c r="G12" s="22">
        <f t="shared" si="5"/>
        <v>1686.9871310614719</v>
      </c>
      <c r="H12" s="22">
        <f t="shared" si="5"/>
        <v>1677.5867831614719</v>
      </c>
      <c r="I12" s="22">
        <f t="shared" si="5"/>
        <v>1842.6414588614721</v>
      </c>
      <c r="J12" s="22">
        <f t="shared" si="5"/>
        <v>2074.2725145614727</v>
      </c>
      <c r="K12" s="22">
        <f t="shared" si="5"/>
        <v>2226.8563657614718</v>
      </c>
      <c r="L12" s="22">
        <f t="shared" si="5"/>
        <v>2247.0160366614718</v>
      </c>
      <c r="M12" s="22">
        <f t="shared" si="5"/>
        <v>2058.3869539614725</v>
      </c>
      <c r="N12" s="22">
        <f t="shared" si="5"/>
        <v>2196.5434227614719</v>
      </c>
      <c r="O12" s="22">
        <f t="shared" si="5"/>
        <v>1837.400267205702</v>
      </c>
      <c r="P12" s="22">
        <f t="shared" si="5"/>
        <v>1749.0306247057017</v>
      </c>
      <c r="Q12" s="22">
        <f t="shared" si="5"/>
        <v>1678.9903895057021</v>
      </c>
      <c r="R12" s="22">
        <f t="shared" si="5"/>
        <v>1742.2535590057021</v>
      </c>
      <c r="S12" s="22">
        <f t="shared" si="5"/>
        <v>1725.7685176057021</v>
      </c>
      <c r="T12" s="22">
        <f t="shared" si="5"/>
        <v>1694.5868072057019</v>
      </c>
      <c r="U12" s="22">
        <f t="shared" si="5"/>
        <v>1886.8163485057023</v>
      </c>
      <c r="V12" s="22">
        <f t="shared" si="5"/>
        <v>2022.9694718057017</v>
      </c>
      <c r="W12" s="22">
        <f t="shared" si="5"/>
        <v>2169.6806359057018</v>
      </c>
      <c r="X12" s="22">
        <f t="shared" si="5"/>
        <v>2163.7393975057021</v>
      </c>
      <c r="Y12" s="22">
        <f t="shared" si="5"/>
        <v>1966.3353439057023</v>
      </c>
      <c r="Z12" s="22">
        <f t="shared" si="5"/>
        <v>2055.2291006057021</v>
      </c>
      <c r="AA12" s="22">
        <f t="shared" si="5"/>
        <v>1782.9375615767394</v>
      </c>
      <c r="AB12" s="22">
        <f t="shared" si="5"/>
        <v>1743.8315422767394</v>
      </c>
      <c r="AC12" s="22">
        <f t="shared" si="5"/>
        <v>1634.563099276739</v>
      </c>
      <c r="AD12" s="22">
        <f t="shared" si="5"/>
        <v>1677.8113272767393</v>
      </c>
      <c r="AE12" s="22">
        <f t="shared" si="5"/>
        <v>1646.5439422767395</v>
      </c>
      <c r="AF12" s="22">
        <f t="shared" si="5"/>
        <v>1696.1727235767391</v>
      </c>
      <c r="AG12" s="22">
        <f t="shared" si="5"/>
        <v>1884.8111792767393</v>
      </c>
      <c r="AH12" s="22">
        <f t="shared" si="5"/>
        <v>2065.1087937767397</v>
      </c>
      <c r="AI12" s="22">
        <f t="shared" si="5"/>
        <v>2181.4395632767396</v>
      </c>
      <c r="AJ12" s="22">
        <f t="shared" si="5"/>
        <v>2169.5637080767397</v>
      </c>
      <c r="AK12" s="22">
        <f t="shared" si="5"/>
        <v>1993.5793000767392</v>
      </c>
      <c r="AL12" s="22">
        <f t="shared" si="5"/>
        <v>2079.2366983767392</v>
      </c>
      <c r="AM12" s="22">
        <f t="shared" si="5"/>
        <v>1858.3340521177192</v>
      </c>
      <c r="AN12" s="22">
        <f t="shared" si="5"/>
        <v>1698.998854417719</v>
      </c>
      <c r="AO12" s="22">
        <f t="shared" si="5"/>
        <v>1614.5375247177192</v>
      </c>
      <c r="AP12" s="22">
        <f t="shared" si="5"/>
        <v>1695.8913109177192</v>
      </c>
      <c r="AQ12" s="22">
        <f t="shared" si="5"/>
        <v>1634.4398078177192</v>
      </c>
      <c r="AR12" s="22">
        <f t="shared" si="5"/>
        <v>1682.4146419177191</v>
      </c>
      <c r="AS12" s="22">
        <f t="shared" si="5"/>
        <v>1886.3706861177193</v>
      </c>
      <c r="AT12" s="22">
        <f t="shared" si="5"/>
        <v>2014.4542604577196</v>
      </c>
      <c r="AU12" s="22">
        <f t="shared" si="5"/>
        <v>2148.4742248177195</v>
      </c>
      <c r="AV12" s="22">
        <f t="shared" si="5"/>
        <v>2190.876128417719</v>
      </c>
      <c r="AW12" s="22">
        <f t="shared" si="5"/>
        <v>1923.7351495010523</v>
      </c>
      <c r="AX12" s="22">
        <f t="shared" si="5"/>
        <v>1958.0023921010525</v>
      </c>
      <c r="AY12" s="22">
        <f t="shared" si="5"/>
        <v>1718.7097503457819</v>
      </c>
      <c r="AZ12" s="22">
        <f t="shared" si="5"/>
        <v>1662.9493282457818</v>
      </c>
      <c r="BA12" s="22">
        <f t="shared" si="5"/>
        <v>1607.7893313457819</v>
      </c>
      <c r="BB12" s="22">
        <f t="shared" si="5"/>
        <v>1647.0895634457818</v>
      </c>
      <c r="BC12" s="22">
        <f t="shared" si="5"/>
        <v>1592.7574268457815</v>
      </c>
      <c r="BD12" s="22">
        <f t="shared" si="5"/>
        <v>1621.2763452457821</v>
      </c>
      <c r="BE12" s="22">
        <f t="shared" si="5"/>
        <v>1799.1866743457815</v>
      </c>
      <c r="BF12" s="22">
        <f t="shared" si="5"/>
        <v>1923.7552743457813</v>
      </c>
      <c r="BG12" s="22">
        <f t="shared" si="5"/>
        <v>2148.8604320457812</v>
      </c>
      <c r="BH12" s="22">
        <f t="shared" si="5"/>
        <v>2263.8411709457814</v>
      </c>
      <c r="BI12" s="22">
        <f t="shared" si="5"/>
        <v>1971.3660591457817</v>
      </c>
      <c r="BJ12" s="22">
        <f t="shared" si="5"/>
        <v>1998.6208087457815</v>
      </c>
      <c r="BK12" s="150">
        <f t="shared" ref="BK12:BK14" si="6">SUM(C12:N12)</f>
        <v>22983.901648637664</v>
      </c>
      <c r="BL12" s="150">
        <f t="shared" ref="BL12:BL14" si="7">SUM(O12:Z12)</f>
        <v>22692.800463468426</v>
      </c>
      <c r="BM12" s="150">
        <f t="shared" ref="BM12:BM14" si="8">SUM(AA12:AL12)</f>
        <v>22555.599439120873</v>
      </c>
      <c r="BN12" s="150">
        <f t="shared" ref="BN12:BN14" si="9">SUM(AM12:AX12)</f>
        <v>22306.529033319297</v>
      </c>
      <c r="BO12" s="150">
        <f t="shared" ref="BO12:BO14" si="10">SUM(AY12:BJ12)</f>
        <v>21956.202165049381</v>
      </c>
    </row>
    <row r="13" spans="2:67">
      <c r="B13" s="21" t="s">
        <v>121</v>
      </c>
      <c r="C13" s="132">
        <v>1957.9466666666667</v>
      </c>
      <c r="D13" s="132">
        <v>1887.4815916666671</v>
      </c>
      <c r="E13" s="132">
        <v>1760.1031166666667</v>
      </c>
      <c r="F13" s="132">
        <v>1804.0490886666669</v>
      </c>
      <c r="G13" s="132">
        <v>1788.535436666667</v>
      </c>
      <c r="H13" s="132">
        <v>1804.2295386666665</v>
      </c>
      <c r="I13" s="132">
        <v>1945.0098306666669</v>
      </c>
      <c r="J13" s="132">
        <v>2186.2699486666666</v>
      </c>
      <c r="K13" s="132">
        <v>2365.4814666666666</v>
      </c>
      <c r="L13" s="132">
        <v>2420.2306559666658</v>
      </c>
      <c r="M13" s="132">
        <v>2199.7476557666669</v>
      </c>
      <c r="N13" s="132">
        <v>2355.6036187666664</v>
      </c>
      <c r="O13" s="132">
        <v>1943.7860829333331</v>
      </c>
      <c r="P13" s="132">
        <v>1869.1370060333336</v>
      </c>
      <c r="Q13" s="132">
        <v>1759.1789291333328</v>
      </c>
      <c r="R13" s="132">
        <v>1842.150777833333</v>
      </c>
      <c r="S13" s="132">
        <v>1815.5646487333333</v>
      </c>
      <c r="T13" s="132">
        <v>1809.478256733333</v>
      </c>
      <c r="U13" s="132">
        <v>1963.0576777333333</v>
      </c>
      <c r="V13" s="132">
        <v>2136.7160675333339</v>
      </c>
      <c r="W13" s="132">
        <v>2304.7218042333334</v>
      </c>
      <c r="X13" s="132">
        <v>2339.8861916333335</v>
      </c>
      <c r="Y13" s="132">
        <v>2101.5966688333333</v>
      </c>
      <c r="Z13" s="132">
        <v>2190.5653363333336</v>
      </c>
      <c r="AA13" s="132">
        <v>1845.7052401333331</v>
      </c>
      <c r="AB13" s="132">
        <v>1871.5549772333331</v>
      </c>
      <c r="AC13" s="132">
        <v>1762.1571593333329</v>
      </c>
      <c r="AD13" s="132">
        <v>1802.9618409333332</v>
      </c>
      <c r="AE13" s="132">
        <v>1771.6787774333336</v>
      </c>
      <c r="AF13" s="132">
        <v>1802.5549466333332</v>
      </c>
      <c r="AG13" s="132">
        <v>2031.0838584333333</v>
      </c>
      <c r="AH13" s="132">
        <v>2178.3782988333337</v>
      </c>
      <c r="AI13" s="132">
        <v>2334.7264966333328</v>
      </c>
      <c r="AJ13" s="132">
        <v>2347.5835835333337</v>
      </c>
      <c r="AK13" s="132">
        <v>2141.6142530333336</v>
      </c>
      <c r="AL13" s="132">
        <v>2207.9838734333334</v>
      </c>
      <c r="AM13" s="132">
        <v>1991.3711189333333</v>
      </c>
      <c r="AN13" s="132">
        <v>1825.7964241333329</v>
      </c>
      <c r="AO13" s="132">
        <v>1738.6966781333331</v>
      </c>
      <c r="AP13" s="132">
        <v>1807.6239472333332</v>
      </c>
      <c r="AQ13" s="132">
        <v>1762.9660932333331</v>
      </c>
      <c r="AR13" s="132">
        <v>1799.7555499333337</v>
      </c>
      <c r="AS13" s="132">
        <v>2003.0335210333335</v>
      </c>
      <c r="AT13" s="132">
        <v>2119.5934488333332</v>
      </c>
      <c r="AU13" s="132">
        <v>2266.2386738333335</v>
      </c>
      <c r="AV13" s="132">
        <v>2350.5396692333325</v>
      </c>
      <c r="AW13" s="132">
        <v>2064.2643606333331</v>
      </c>
      <c r="AX13" s="132">
        <v>2080.8201954333335</v>
      </c>
      <c r="AY13" s="133">
        <v>1804.2759675500008</v>
      </c>
      <c r="AZ13" s="133">
        <v>1774.7927068499998</v>
      </c>
      <c r="BA13" s="133">
        <v>1711.3133896499999</v>
      </c>
      <c r="BB13" s="133">
        <v>1755.6321180500001</v>
      </c>
      <c r="BC13" s="133">
        <v>1696.4246252500004</v>
      </c>
      <c r="BD13" s="133">
        <v>1716.6725034500005</v>
      </c>
      <c r="BE13" s="133">
        <v>1895.81889735</v>
      </c>
      <c r="BF13" s="133">
        <v>2010.2183809500002</v>
      </c>
      <c r="BG13" s="133">
        <v>2274.2127627500004</v>
      </c>
      <c r="BH13" s="133">
        <v>2412.2323935500003</v>
      </c>
      <c r="BI13" s="133">
        <v>2114.24498245</v>
      </c>
      <c r="BJ13" s="133">
        <v>2148.9341900500003</v>
      </c>
      <c r="BK13" s="150">
        <f t="shared" si="6"/>
        <v>24474.688615499996</v>
      </c>
      <c r="BL13" s="150">
        <f t="shared" si="7"/>
        <v>24075.8394477</v>
      </c>
      <c r="BM13" s="150">
        <f t="shared" si="8"/>
        <v>24097.983305599999</v>
      </c>
      <c r="BN13" s="150">
        <f t="shared" si="9"/>
        <v>23810.699680599999</v>
      </c>
      <c r="BO13" s="150">
        <f t="shared" si="10"/>
        <v>23314.772917899998</v>
      </c>
    </row>
    <row r="14" spans="2:67">
      <c r="B14" s="21" t="s">
        <v>25</v>
      </c>
      <c r="C14" s="132">
        <v>739.4458264614716</v>
      </c>
      <c r="D14" s="132">
        <v>751.48682776147211</v>
      </c>
      <c r="E14" s="132">
        <v>751.33891206147246</v>
      </c>
      <c r="F14" s="132">
        <v>753.45687456147209</v>
      </c>
      <c r="G14" s="132">
        <v>742.80211506147191</v>
      </c>
      <c r="H14" s="132">
        <v>729.92583116147193</v>
      </c>
      <c r="I14" s="132">
        <v>725.15916586147205</v>
      </c>
      <c r="J14" s="132">
        <v>729.72750956147274</v>
      </c>
      <c r="K14" s="132">
        <v>728.54502476147172</v>
      </c>
      <c r="L14" s="132">
        <v>763.05387466147181</v>
      </c>
      <c r="M14" s="132">
        <v>720.60575096147249</v>
      </c>
      <c r="N14" s="132">
        <v>804.73298076147194</v>
      </c>
      <c r="O14" s="132">
        <v>744.07297320570206</v>
      </c>
      <c r="P14" s="132">
        <v>764.91840470570173</v>
      </c>
      <c r="Q14" s="132">
        <v>755.1870175057021</v>
      </c>
      <c r="R14" s="132">
        <v>807.71443600570205</v>
      </c>
      <c r="S14" s="132">
        <v>780.78042060570203</v>
      </c>
      <c r="T14" s="132">
        <v>754.49108820570189</v>
      </c>
      <c r="U14" s="132">
        <v>767.58768050570234</v>
      </c>
      <c r="V14" s="132">
        <v>766.72229480570172</v>
      </c>
      <c r="W14" s="132">
        <v>772.26421190570181</v>
      </c>
      <c r="X14" s="132">
        <v>792.38637650570217</v>
      </c>
      <c r="Y14" s="132">
        <v>746.5807989057023</v>
      </c>
      <c r="Z14" s="132">
        <v>805.72066560570215</v>
      </c>
      <c r="AA14" s="132">
        <v>751.09373257673951</v>
      </c>
      <c r="AB14" s="132">
        <v>762.92957627673934</v>
      </c>
      <c r="AC14" s="132">
        <v>741.01102527673902</v>
      </c>
      <c r="AD14" s="132">
        <v>751.85778027673939</v>
      </c>
      <c r="AE14" s="132">
        <v>728.62590527673945</v>
      </c>
      <c r="AF14" s="132">
        <v>733.44904757673919</v>
      </c>
      <c r="AG14" s="132">
        <v>774.80465627673925</v>
      </c>
      <c r="AH14" s="132">
        <v>770.35433977673983</v>
      </c>
      <c r="AI14" s="132">
        <v>745.5661392767397</v>
      </c>
      <c r="AJ14" s="132">
        <v>793.36200407673959</v>
      </c>
      <c r="AK14" s="132">
        <v>735.26765907673916</v>
      </c>
      <c r="AL14" s="132">
        <v>763.81091537673933</v>
      </c>
      <c r="AM14" s="132">
        <v>746.5055361177192</v>
      </c>
      <c r="AN14" s="132">
        <v>736.50981341771899</v>
      </c>
      <c r="AO14" s="132">
        <v>723.70263171771921</v>
      </c>
      <c r="AP14" s="132">
        <v>773.69403291771926</v>
      </c>
      <c r="AQ14" s="132">
        <v>720.73120381771912</v>
      </c>
      <c r="AR14" s="132">
        <v>721.0456779177191</v>
      </c>
      <c r="AS14" s="132">
        <v>758.69318811771927</v>
      </c>
      <c r="AT14" s="132">
        <v>740.67750945771945</v>
      </c>
      <c r="AU14" s="132">
        <v>706.38737781771943</v>
      </c>
      <c r="AV14" s="132">
        <v>730.51906941771904</v>
      </c>
      <c r="AW14" s="132">
        <v>677.02535350105222</v>
      </c>
      <c r="AX14" s="132">
        <v>742.94372410105257</v>
      </c>
      <c r="AY14" s="133">
        <v>693.96329234578184</v>
      </c>
      <c r="AZ14" s="133">
        <v>707.60492324578172</v>
      </c>
      <c r="BA14" s="133">
        <v>718.76970734578185</v>
      </c>
      <c r="BB14" s="133">
        <v>734.94557344578175</v>
      </c>
      <c r="BC14" s="133">
        <v>685.60534584578159</v>
      </c>
      <c r="BD14" s="133">
        <v>691.12060524578203</v>
      </c>
      <c r="BE14" s="133">
        <v>714.77391434578158</v>
      </c>
      <c r="BF14" s="133">
        <v>710.75156434578139</v>
      </c>
      <c r="BG14" s="133">
        <v>724.05894104578124</v>
      </c>
      <c r="BH14" s="133">
        <v>782.86440694578141</v>
      </c>
      <c r="BI14" s="133">
        <v>693.89208914578171</v>
      </c>
      <c r="BJ14" s="133">
        <v>747.3243227457815</v>
      </c>
      <c r="BK14" s="150">
        <f t="shared" si="6"/>
        <v>8940.2806936376637</v>
      </c>
      <c r="BL14" s="150">
        <f t="shared" si="7"/>
        <v>9258.4263684684247</v>
      </c>
      <c r="BM14" s="150">
        <f t="shared" si="8"/>
        <v>9052.1327811208739</v>
      </c>
      <c r="BN14" s="150">
        <f t="shared" si="9"/>
        <v>8778.4351183192975</v>
      </c>
      <c r="BO14" s="150">
        <f t="shared" si="10"/>
        <v>8605.6746860493804</v>
      </c>
    </row>
    <row r="16" spans="2:67">
      <c r="B16" s="11" t="s">
        <v>96</v>
      </c>
    </row>
    <row r="17" spans="2:3">
      <c r="B17" s="11" t="s">
        <v>26</v>
      </c>
    </row>
    <row r="18" spans="2:3">
      <c r="B18" s="11" t="s">
        <v>15</v>
      </c>
    </row>
    <row r="19" spans="2:3">
      <c r="C19" s="23"/>
    </row>
    <row r="20" spans="2:3">
      <c r="C20" s="24"/>
    </row>
    <row r="21" spans="2:3">
      <c r="C21" s="23"/>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sheetPr>
    <tabColor theme="0"/>
  </sheetPr>
  <dimension ref="B2:BO19"/>
  <sheetViews>
    <sheetView zoomScaleNormal="100" workbookViewId="0">
      <pane xSplit="2" ySplit="2" topLeftCell="C3" activePane="bottomRight" state="frozen"/>
      <selection pane="topRight"/>
      <selection pane="bottomLeft"/>
      <selection pane="bottomRight" activeCell="BH24" sqref="BH24"/>
    </sheetView>
  </sheetViews>
  <sheetFormatPr defaultRowHeight="12.75"/>
  <cols>
    <col min="1" max="1" width="4.5" style="25" customWidth="1"/>
    <col min="2" max="2" width="21.5" style="25" customWidth="1"/>
    <col min="3" max="16384" width="9" style="25"/>
  </cols>
  <sheetData>
    <row r="2" spans="2:67">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c r="BK2" s="25" t="s">
        <v>133</v>
      </c>
      <c r="BL2" s="25" t="s">
        <v>134</v>
      </c>
      <c r="BM2" s="25" t="s">
        <v>135</v>
      </c>
      <c r="BN2" s="25" t="s">
        <v>136</v>
      </c>
      <c r="BO2" s="25" t="s">
        <v>137</v>
      </c>
    </row>
    <row r="3" spans="2:67">
      <c r="B3" s="15" t="s">
        <v>17</v>
      </c>
      <c r="C3" s="132">
        <v>1072.5937039999999</v>
      </c>
      <c r="D3" s="132">
        <v>1002.548331</v>
      </c>
      <c r="E3" s="132">
        <v>891.41137500000002</v>
      </c>
      <c r="F3" s="132">
        <v>920.27375700000005</v>
      </c>
      <c r="G3" s="132">
        <v>930.27142300000003</v>
      </c>
      <c r="H3" s="132">
        <v>937.73771799999997</v>
      </c>
      <c r="I3" s="132">
        <v>1118.193135</v>
      </c>
      <c r="J3" s="132">
        <v>1354.118199</v>
      </c>
      <c r="K3" s="132">
        <v>1502.915833</v>
      </c>
      <c r="L3" s="132">
        <v>1476.731078</v>
      </c>
      <c r="M3" s="132">
        <v>1329.580091</v>
      </c>
      <c r="N3" s="132">
        <v>1380.7914330000001</v>
      </c>
      <c r="O3" s="132">
        <v>1079.2268710000001</v>
      </c>
      <c r="P3" s="132">
        <v>967.92615999999998</v>
      </c>
      <c r="Q3" s="132">
        <v>913.21490700000004</v>
      </c>
      <c r="R3" s="132">
        <v>931.89867800000002</v>
      </c>
      <c r="S3" s="132">
        <v>952.59688400000005</v>
      </c>
      <c r="T3" s="132">
        <v>952.69684900000004</v>
      </c>
      <c r="U3" s="132">
        <v>1144.973403</v>
      </c>
      <c r="V3" s="132">
        <v>1288.000286</v>
      </c>
      <c r="W3" s="132">
        <v>1424.121568</v>
      </c>
      <c r="X3" s="132">
        <v>1391.6743919999999</v>
      </c>
      <c r="Y3" s="132">
        <v>1234.548256</v>
      </c>
      <c r="Z3" s="132">
        <v>1265.6987779999999</v>
      </c>
      <c r="AA3" s="132">
        <v>1040.895544</v>
      </c>
      <c r="AB3" s="132">
        <v>975.67001300000004</v>
      </c>
      <c r="AC3" s="132">
        <v>883.25524299999995</v>
      </c>
      <c r="AD3" s="132">
        <v>918.77049299999999</v>
      </c>
      <c r="AE3" s="132">
        <v>913.385627</v>
      </c>
      <c r="AF3" s="132">
        <v>953.32238500000005</v>
      </c>
      <c r="AG3" s="132">
        <v>1118.6699140000001</v>
      </c>
      <c r="AH3" s="132">
        <v>1314.2169940000001</v>
      </c>
      <c r="AI3" s="132">
        <v>1464.2698869999999</v>
      </c>
      <c r="AJ3" s="132">
        <v>1395.7652439999999</v>
      </c>
      <c r="AK3" s="132">
        <v>1270.520992</v>
      </c>
      <c r="AL3" s="132">
        <v>1323.0546119999999</v>
      </c>
      <c r="AM3" s="132">
        <v>1113.369158</v>
      </c>
      <c r="AN3" s="132">
        <v>956.35032999999999</v>
      </c>
      <c r="AO3" s="132">
        <v>887.70175700000004</v>
      </c>
      <c r="AP3" s="132">
        <v>923.89520600000003</v>
      </c>
      <c r="AQ3" s="132">
        <v>918.92459799999995</v>
      </c>
      <c r="AR3" s="132">
        <v>978.02160000000003</v>
      </c>
      <c r="AS3" s="132">
        <v>1151.7940819999999</v>
      </c>
      <c r="AT3" s="132">
        <v>1320.7703019999999</v>
      </c>
      <c r="AU3" s="132">
        <v>1499.9265130000001</v>
      </c>
      <c r="AV3" s="132">
        <v>1511.094288</v>
      </c>
      <c r="AW3" s="132">
        <v>1277.073813</v>
      </c>
      <c r="AX3" s="132">
        <v>1233.4547829999999</v>
      </c>
      <c r="AY3" s="133">
        <v>1029.6532910000001</v>
      </c>
      <c r="AZ3" s="133">
        <v>951.15650600000004</v>
      </c>
      <c r="BA3" s="133">
        <v>883.45299</v>
      </c>
      <c r="BB3" s="133">
        <v>908.33205199999998</v>
      </c>
      <c r="BC3" s="133">
        <v>907.47965099999999</v>
      </c>
      <c r="BD3" s="133">
        <v>937.41998899999999</v>
      </c>
      <c r="BE3" s="133">
        <v>1100.01656</v>
      </c>
      <c r="BF3" s="133">
        <v>1247.2774039999999</v>
      </c>
      <c r="BG3" s="133">
        <v>1469.163571</v>
      </c>
      <c r="BH3" s="133">
        <v>1519.920865</v>
      </c>
      <c r="BI3" s="133">
        <v>1297.349324</v>
      </c>
      <c r="BJ3" s="133">
        <v>1263.0235620000001</v>
      </c>
      <c r="BK3" s="151">
        <f>SUM(C3:N3)</f>
        <v>13917.166077</v>
      </c>
      <c r="BL3" s="151">
        <f>SUM(O3:Z3)</f>
        <v>13546.577032000001</v>
      </c>
      <c r="BM3" s="151">
        <f>SUM(AA3:AL3)</f>
        <v>13571.796948000001</v>
      </c>
      <c r="BN3" s="151">
        <f>SUM(AM3:AX3)</f>
        <v>13772.376429999998</v>
      </c>
      <c r="BO3" s="151">
        <f>SUM(AY3:BJ3)</f>
        <v>13514.245765</v>
      </c>
    </row>
    <row r="4" spans="2:67">
      <c r="B4" s="15" t="s">
        <v>18</v>
      </c>
      <c r="C4" s="132">
        <v>1074.147144</v>
      </c>
      <c r="D4" s="132">
        <v>1006.83361</v>
      </c>
      <c r="E4" s="132">
        <v>896.22024999999996</v>
      </c>
      <c r="F4" s="132">
        <v>926.249278</v>
      </c>
      <c r="G4" s="132">
        <v>934.50009699999998</v>
      </c>
      <c r="H4" s="132">
        <v>940.61782900000003</v>
      </c>
      <c r="I4" s="132">
        <v>1118.9518069999999</v>
      </c>
      <c r="J4" s="132">
        <v>1352.6695580000001</v>
      </c>
      <c r="K4" s="132">
        <v>1500.2415060000001</v>
      </c>
      <c r="L4" s="132">
        <v>1481.0427790000001</v>
      </c>
      <c r="M4" s="132">
        <v>1330.508227</v>
      </c>
      <c r="N4" s="132">
        <v>1384.478214</v>
      </c>
      <c r="O4" s="132">
        <v>1079.64003</v>
      </c>
      <c r="P4" s="132">
        <v>973.66253400000005</v>
      </c>
      <c r="Q4" s="132">
        <v>917.748561</v>
      </c>
      <c r="R4" s="132">
        <v>936.87987599999997</v>
      </c>
      <c r="S4" s="132">
        <v>954.29309799999999</v>
      </c>
      <c r="T4" s="132">
        <v>951.70100200000002</v>
      </c>
      <c r="U4" s="132">
        <v>1141.0212819999999</v>
      </c>
      <c r="V4" s="132">
        <v>1283.3604009999999</v>
      </c>
      <c r="W4" s="132">
        <v>1417.332257</v>
      </c>
      <c r="X4" s="132">
        <v>1386.982872</v>
      </c>
      <c r="Y4" s="132">
        <v>1235.5182850000001</v>
      </c>
      <c r="Z4" s="132">
        <v>1260.964258</v>
      </c>
      <c r="AA4" s="132">
        <v>1035.1220490000001</v>
      </c>
      <c r="AB4" s="132">
        <v>978.42338199999995</v>
      </c>
      <c r="AC4" s="132">
        <v>888.33563300000003</v>
      </c>
      <c r="AD4" s="132">
        <v>924.50511400000005</v>
      </c>
      <c r="AE4" s="132">
        <v>919.119372</v>
      </c>
      <c r="AF4" s="132">
        <v>956.92725299999995</v>
      </c>
      <c r="AG4" s="132">
        <v>1124.3022679999999</v>
      </c>
      <c r="AH4" s="132">
        <v>1318.728241</v>
      </c>
      <c r="AI4" s="132">
        <v>1462.2224590000001</v>
      </c>
      <c r="AJ4" s="132">
        <v>1395.0156950000001</v>
      </c>
      <c r="AK4" s="132">
        <v>1269.7457469999999</v>
      </c>
      <c r="AL4" s="132">
        <v>1326.1380710000001</v>
      </c>
      <c r="AM4" s="132">
        <v>1115.2807849999999</v>
      </c>
      <c r="AN4" s="132">
        <v>959.76632400000005</v>
      </c>
      <c r="AO4" s="132">
        <v>891.53700100000003</v>
      </c>
      <c r="AP4" s="132">
        <v>928.74610099999995</v>
      </c>
      <c r="AQ4" s="132">
        <v>924.40040199999999</v>
      </c>
      <c r="AR4" s="132">
        <v>983.23515399999997</v>
      </c>
      <c r="AS4" s="132">
        <v>1155.5306720000001</v>
      </c>
      <c r="AT4" s="132">
        <v>1319.1639620000001</v>
      </c>
      <c r="AU4" s="132">
        <v>1490.2351289999999</v>
      </c>
      <c r="AV4" s="132">
        <v>1499.6685440000001</v>
      </c>
      <c r="AW4" s="132">
        <v>1270.8543320000001</v>
      </c>
      <c r="AX4" s="132">
        <v>1231.378465</v>
      </c>
      <c r="AY4" s="133">
        <v>1027.5869680000001</v>
      </c>
      <c r="AZ4" s="133">
        <v>955.44316500000002</v>
      </c>
      <c r="BA4" s="133">
        <v>887.88247699999999</v>
      </c>
      <c r="BB4" s="133">
        <v>915.00468799999999</v>
      </c>
      <c r="BC4" s="133">
        <v>911.55604300000005</v>
      </c>
      <c r="BD4" s="133">
        <v>940.85888399999999</v>
      </c>
      <c r="BE4" s="133">
        <v>1104.7995599999999</v>
      </c>
      <c r="BF4" s="133">
        <v>1248.2161699999999</v>
      </c>
      <c r="BG4" s="133">
        <v>1463.9717310000001</v>
      </c>
      <c r="BH4" s="133">
        <v>1514.3510570000001</v>
      </c>
      <c r="BI4" s="133">
        <v>1295.466651</v>
      </c>
      <c r="BJ4" s="133">
        <v>1263.4597249999999</v>
      </c>
      <c r="BK4" s="151">
        <f t="shared" ref="BK4:BK9" si="0">SUM(C4:N4)</f>
        <v>13946.460299</v>
      </c>
      <c r="BL4" s="151">
        <f t="shared" ref="BL4:BL9" si="1">SUM(O4:Z4)</f>
        <v>13539.104456000001</v>
      </c>
      <c r="BM4" s="151">
        <f t="shared" ref="BM4:BM9" si="2">SUM(AA4:AL4)</f>
        <v>13598.585283999999</v>
      </c>
      <c r="BN4" s="151">
        <f t="shared" ref="BN4:BN9" si="3">SUM(AM4:AX4)</f>
        <v>13769.796871000002</v>
      </c>
      <c r="BO4" s="151">
        <f t="shared" ref="BO4:BO9" si="4">SUM(AY4:BJ4)</f>
        <v>13528.597119000002</v>
      </c>
    </row>
    <row r="5" spans="2:67">
      <c r="B5" s="15" t="s">
        <v>19</v>
      </c>
      <c r="C5" s="132">
        <v>1081.1640629999999</v>
      </c>
      <c r="D5" s="132">
        <v>1014.114265</v>
      </c>
      <c r="E5" s="132">
        <v>903.61317399999996</v>
      </c>
      <c r="F5" s="132">
        <v>931.99041199999999</v>
      </c>
      <c r="G5" s="132">
        <v>940.78210300000001</v>
      </c>
      <c r="H5" s="132">
        <v>946.30128400000001</v>
      </c>
      <c r="I5" s="132">
        <v>1120.1100779999999</v>
      </c>
      <c r="J5" s="132">
        <v>1344.9149460000001</v>
      </c>
      <c r="K5" s="132">
        <v>1494.9789479999999</v>
      </c>
      <c r="L5" s="132">
        <v>1478.255234</v>
      </c>
      <c r="M5" s="132">
        <v>1330.3621370000001</v>
      </c>
      <c r="N5" s="132">
        <v>1388.492962</v>
      </c>
      <c r="O5" s="132">
        <v>1089.198848</v>
      </c>
      <c r="P5" s="132">
        <v>983.25872700000002</v>
      </c>
      <c r="Q5" s="132">
        <v>925.23907999999994</v>
      </c>
      <c r="R5" s="132">
        <v>940.06679399999996</v>
      </c>
      <c r="S5" s="132">
        <v>952.627027</v>
      </c>
      <c r="T5" s="132">
        <v>947.47955300000001</v>
      </c>
      <c r="U5" s="132">
        <v>1134.8537040000001</v>
      </c>
      <c r="V5" s="132">
        <v>1272.988118</v>
      </c>
      <c r="W5" s="132">
        <v>1416.840185</v>
      </c>
      <c r="X5" s="132">
        <v>1387.044731</v>
      </c>
      <c r="Y5" s="132">
        <v>1227.5900509999999</v>
      </c>
      <c r="Z5" s="132">
        <v>1256.0260949999999</v>
      </c>
      <c r="AA5" s="132">
        <v>1039.2192729999999</v>
      </c>
      <c r="AB5" s="132">
        <v>988.176694</v>
      </c>
      <c r="AC5" s="132">
        <v>899.93173999999999</v>
      </c>
      <c r="AD5" s="132">
        <v>934.93221600000004</v>
      </c>
      <c r="AE5" s="132">
        <v>927.60975699999995</v>
      </c>
      <c r="AF5" s="132">
        <v>964.241535</v>
      </c>
      <c r="AG5" s="132">
        <v>1125.108919</v>
      </c>
      <c r="AH5" s="132">
        <v>1313.242002</v>
      </c>
      <c r="AI5" s="132">
        <v>1456.8229329999999</v>
      </c>
      <c r="AJ5" s="132">
        <v>1391.624581</v>
      </c>
      <c r="AK5" s="132">
        <v>1269.4452100000001</v>
      </c>
      <c r="AL5" s="132">
        <v>1327.6873889999999</v>
      </c>
      <c r="AM5" s="132">
        <v>1121.969018</v>
      </c>
      <c r="AN5" s="132">
        <v>970.03285500000004</v>
      </c>
      <c r="AO5" s="132">
        <v>901.48033599999997</v>
      </c>
      <c r="AP5" s="132">
        <v>937.72507700000006</v>
      </c>
      <c r="AQ5" s="132">
        <v>929.75877000000003</v>
      </c>
      <c r="AR5" s="132">
        <v>981.13716599999998</v>
      </c>
      <c r="AS5" s="132">
        <v>1149.8802539999999</v>
      </c>
      <c r="AT5" s="132">
        <v>1300.1912689999999</v>
      </c>
      <c r="AU5" s="132">
        <v>1466.753876</v>
      </c>
      <c r="AV5" s="132">
        <v>1481.408917</v>
      </c>
      <c r="AW5" s="132">
        <v>1262.735175</v>
      </c>
      <c r="AX5" s="132">
        <v>1229.730855</v>
      </c>
      <c r="AY5" s="133">
        <v>1033.13976</v>
      </c>
      <c r="AZ5" s="133">
        <v>965.09964100000002</v>
      </c>
      <c r="BA5" s="133">
        <v>897.97848599999998</v>
      </c>
      <c r="BB5" s="133">
        <v>920.64597800000001</v>
      </c>
      <c r="BC5" s="133">
        <v>918.10529099999997</v>
      </c>
      <c r="BD5" s="133">
        <v>945.82160799999997</v>
      </c>
      <c r="BE5" s="133">
        <v>1102.2243289999999</v>
      </c>
      <c r="BF5" s="133">
        <v>1236.909609</v>
      </c>
      <c r="BG5" s="133">
        <v>1449.112245</v>
      </c>
      <c r="BH5" s="133">
        <v>1502.640396</v>
      </c>
      <c r="BI5" s="133">
        <v>1290.7984670000001</v>
      </c>
      <c r="BJ5" s="133">
        <v>1261.380261</v>
      </c>
      <c r="BK5" s="151">
        <f t="shared" si="0"/>
        <v>13975.079606000001</v>
      </c>
      <c r="BL5" s="151">
        <f t="shared" si="1"/>
        <v>13533.212912999999</v>
      </c>
      <c r="BM5" s="151">
        <f t="shared" si="2"/>
        <v>13638.042249</v>
      </c>
      <c r="BN5" s="151">
        <f t="shared" si="3"/>
        <v>13732.803568000001</v>
      </c>
      <c r="BO5" s="151">
        <f t="shared" si="4"/>
        <v>13523.856071000002</v>
      </c>
    </row>
    <row r="6" spans="2:67">
      <c r="B6" s="15" t="s">
        <v>20</v>
      </c>
      <c r="C6" s="132">
        <v>1089.375591</v>
      </c>
      <c r="D6" s="132">
        <v>1024.887221</v>
      </c>
      <c r="E6" s="132">
        <v>912.697317</v>
      </c>
      <c r="F6" s="132">
        <v>939.98112400000002</v>
      </c>
      <c r="G6" s="132">
        <v>945.06714499999998</v>
      </c>
      <c r="H6" s="132">
        <v>948.96213</v>
      </c>
      <c r="I6" s="132">
        <v>1119.796836</v>
      </c>
      <c r="J6" s="132">
        <v>1343.577168</v>
      </c>
      <c r="K6" s="132">
        <v>1494.823985</v>
      </c>
      <c r="L6" s="132">
        <v>1480.0081909999999</v>
      </c>
      <c r="M6" s="132">
        <v>1333.6488609999999</v>
      </c>
      <c r="N6" s="132">
        <v>1393.4911589999999</v>
      </c>
      <c r="O6" s="132">
        <v>1094.145867</v>
      </c>
      <c r="P6" s="132">
        <v>985.94431299999997</v>
      </c>
      <c r="Q6" s="132">
        <v>927.79616499999997</v>
      </c>
      <c r="R6" s="132">
        <v>941.02896399999997</v>
      </c>
      <c r="S6" s="132">
        <v>952.29793299999994</v>
      </c>
      <c r="T6" s="132">
        <v>945.16290600000002</v>
      </c>
      <c r="U6" s="132">
        <v>1127.075683</v>
      </c>
      <c r="V6" s="132">
        <v>1263.8390790000001</v>
      </c>
      <c r="W6" s="132">
        <v>1406.2550269999999</v>
      </c>
      <c r="X6" s="132">
        <v>1378.830177</v>
      </c>
      <c r="Y6" s="132">
        <v>1227.571633</v>
      </c>
      <c r="Z6" s="132">
        <v>1259.1837399999999</v>
      </c>
      <c r="AA6" s="132">
        <v>1041.7857320000001</v>
      </c>
      <c r="AB6" s="132">
        <v>992.17877499999997</v>
      </c>
      <c r="AC6" s="132">
        <v>903.775758</v>
      </c>
      <c r="AD6" s="132">
        <v>939.04575</v>
      </c>
      <c r="AE6" s="132">
        <v>929.021569</v>
      </c>
      <c r="AF6" s="132">
        <v>963.10450300000002</v>
      </c>
      <c r="AG6" s="132">
        <v>1122.7183110000001</v>
      </c>
      <c r="AH6" s="132">
        <v>1310.5558570000001</v>
      </c>
      <c r="AI6" s="132">
        <v>1455.0893410000001</v>
      </c>
      <c r="AJ6" s="132">
        <v>1391.986711</v>
      </c>
      <c r="AK6" s="132">
        <v>1272.3606400000001</v>
      </c>
      <c r="AL6" s="132">
        <v>1330.851942</v>
      </c>
      <c r="AM6" s="132">
        <v>1126.6018409999999</v>
      </c>
      <c r="AN6" s="132">
        <v>974.13554799999997</v>
      </c>
      <c r="AO6" s="132">
        <v>904.25812900000005</v>
      </c>
      <c r="AP6" s="132">
        <v>936.71003199999996</v>
      </c>
      <c r="AQ6" s="132">
        <v>925.09276399999999</v>
      </c>
      <c r="AR6" s="132">
        <v>974.19030699999996</v>
      </c>
      <c r="AS6" s="132">
        <v>1139.5603209999999</v>
      </c>
      <c r="AT6" s="132">
        <v>1287.2327809999999</v>
      </c>
      <c r="AU6" s="132">
        <v>1455.2419950000001</v>
      </c>
      <c r="AV6" s="132">
        <v>1474.0259040000001</v>
      </c>
      <c r="AW6" s="132">
        <v>1259.911083</v>
      </c>
      <c r="AX6" s="132">
        <v>1228.6420760000001</v>
      </c>
      <c r="AY6" s="133">
        <v>1035.5916609999999</v>
      </c>
      <c r="AZ6" s="133">
        <v>968.23099100000002</v>
      </c>
      <c r="BA6" s="133">
        <v>902.09250699999996</v>
      </c>
      <c r="BB6" s="133">
        <v>924.03669100000002</v>
      </c>
      <c r="BC6" s="133">
        <v>918.40952500000003</v>
      </c>
      <c r="BD6" s="133">
        <v>944.07702500000005</v>
      </c>
      <c r="BE6" s="133">
        <v>1100.0975820000001</v>
      </c>
      <c r="BF6" s="133">
        <v>1228.1267459999999</v>
      </c>
      <c r="BG6" s="133">
        <v>1437.2452740000001</v>
      </c>
      <c r="BH6" s="133">
        <v>1492.86707</v>
      </c>
      <c r="BI6" s="133">
        <v>1287.226416</v>
      </c>
      <c r="BJ6" s="133">
        <v>1262.141185</v>
      </c>
      <c r="BK6" s="151">
        <f t="shared" si="0"/>
        <v>14026.316727999998</v>
      </c>
      <c r="BL6" s="151">
        <f t="shared" si="1"/>
        <v>13509.131486999999</v>
      </c>
      <c r="BM6" s="151">
        <f t="shared" si="2"/>
        <v>13652.474889000001</v>
      </c>
      <c r="BN6" s="151">
        <f t="shared" si="3"/>
        <v>13685.602781000001</v>
      </c>
      <c r="BO6" s="151">
        <f t="shared" si="4"/>
        <v>13500.142673</v>
      </c>
    </row>
    <row r="7" spans="2:67">
      <c r="B7" s="15" t="s">
        <v>21</v>
      </c>
      <c r="C7" s="132">
        <v>1096.646988</v>
      </c>
      <c r="D7" s="132">
        <v>1027.803572</v>
      </c>
      <c r="E7" s="132">
        <v>913.78169400000002</v>
      </c>
      <c r="F7" s="132">
        <v>939.67150800000002</v>
      </c>
      <c r="G7" s="132">
        <v>944.18501600000002</v>
      </c>
      <c r="H7" s="132">
        <v>947.66095199999995</v>
      </c>
      <c r="I7" s="132">
        <v>1117.482293</v>
      </c>
      <c r="J7" s="132">
        <v>1344.5450049999999</v>
      </c>
      <c r="K7" s="132">
        <v>1498.3113410000001</v>
      </c>
      <c r="L7" s="132">
        <v>1483.962162</v>
      </c>
      <c r="M7" s="132">
        <v>1337.781203</v>
      </c>
      <c r="N7" s="132">
        <v>1397.2515109999999</v>
      </c>
      <c r="O7" s="132">
        <v>1096.710619</v>
      </c>
      <c r="P7" s="132">
        <v>987.20179599999994</v>
      </c>
      <c r="Q7" s="132">
        <v>926.16052500000001</v>
      </c>
      <c r="R7" s="132">
        <v>937.39904999999999</v>
      </c>
      <c r="S7" s="132">
        <v>948.21243900000002</v>
      </c>
      <c r="T7" s="132">
        <v>940.09571900000003</v>
      </c>
      <c r="U7" s="132">
        <v>1122.7663219999999</v>
      </c>
      <c r="V7" s="132">
        <v>1260.2597989999999</v>
      </c>
      <c r="W7" s="132">
        <v>1403.710912</v>
      </c>
      <c r="X7" s="132">
        <v>1376.7472150000001</v>
      </c>
      <c r="Y7" s="132">
        <v>1225.7122690000001</v>
      </c>
      <c r="Z7" s="132">
        <v>1257.2463740000001</v>
      </c>
      <c r="AA7" s="132">
        <v>1040.218425</v>
      </c>
      <c r="AB7" s="132">
        <v>992.38388399999997</v>
      </c>
      <c r="AC7" s="132">
        <v>905.46971299999996</v>
      </c>
      <c r="AD7" s="132">
        <v>941.67188399999998</v>
      </c>
      <c r="AE7" s="132">
        <v>930.70052599999997</v>
      </c>
      <c r="AF7" s="132">
        <v>962.72367599999995</v>
      </c>
      <c r="AG7" s="132">
        <v>1122.3636570000001</v>
      </c>
      <c r="AH7" s="132">
        <v>1309.615663</v>
      </c>
      <c r="AI7" s="132">
        <v>1452.980544</v>
      </c>
      <c r="AJ7" s="132">
        <v>1388.9358549999999</v>
      </c>
      <c r="AK7" s="132">
        <v>1269.016635</v>
      </c>
      <c r="AL7" s="132">
        <v>1326.689347</v>
      </c>
      <c r="AM7" s="132">
        <v>1121.050021</v>
      </c>
      <c r="AN7" s="132">
        <v>969.71908800000006</v>
      </c>
      <c r="AO7" s="132">
        <v>901.67631500000005</v>
      </c>
      <c r="AP7" s="132">
        <v>934.222441</v>
      </c>
      <c r="AQ7" s="132">
        <v>920.87867000000006</v>
      </c>
      <c r="AR7" s="132">
        <v>967.74196600000005</v>
      </c>
      <c r="AS7" s="132">
        <v>1134.375497</v>
      </c>
      <c r="AT7" s="132">
        <v>1283.2841000000001</v>
      </c>
      <c r="AU7" s="132">
        <v>1451.3056570000001</v>
      </c>
      <c r="AV7" s="132">
        <v>1470.122196</v>
      </c>
      <c r="AW7" s="132">
        <v>1259.2614659999999</v>
      </c>
      <c r="AX7" s="132">
        <v>1228.906442</v>
      </c>
      <c r="AY7" s="133">
        <v>1037.766192</v>
      </c>
      <c r="AZ7" s="133">
        <v>961.53530699999999</v>
      </c>
      <c r="BA7" s="133">
        <v>893.13037999999995</v>
      </c>
      <c r="BB7" s="133">
        <v>917.86073099999999</v>
      </c>
      <c r="BC7" s="133">
        <v>914.21610299999998</v>
      </c>
      <c r="BD7" s="133">
        <v>935.69535299999995</v>
      </c>
      <c r="BE7" s="133">
        <v>1090.4139769999999</v>
      </c>
      <c r="BF7" s="133">
        <v>1219.8166880000001</v>
      </c>
      <c r="BG7" s="133">
        <v>1429.6208489999999</v>
      </c>
      <c r="BH7" s="133">
        <v>1485.5349819999999</v>
      </c>
      <c r="BI7" s="133">
        <v>1281.6672659999999</v>
      </c>
      <c r="BJ7" s="133">
        <v>1254.8199520000001</v>
      </c>
      <c r="BK7" s="151">
        <f t="shared" si="0"/>
        <v>14049.083245000002</v>
      </c>
      <c r="BL7" s="151">
        <f t="shared" si="1"/>
        <v>13482.223038999999</v>
      </c>
      <c r="BM7" s="151">
        <f t="shared" si="2"/>
        <v>13642.769808999998</v>
      </c>
      <c r="BN7" s="151">
        <f t="shared" si="3"/>
        <v>13642.543858999999</v>
      </c>
      <c r="BO7" s="151">
        <f t="shared" si="4"/>
        <v>13422.07778</v>
      </c>
    </row>
    <row r="8" spans="2:67">
      <c r="B8" s="15" t="s">
        <v>22</v>
      </c>
      <c r="C8" s="132">
        <v>1096.625767</v>
      </c>
      <c r="D8" s="132">
        <v>1027.803572</v>
      </c>
      <c r="E8" s="132">
        <v>913.78169400000002</v>
      </c>
      <c r="F8" s="132">
        <v>939.67150800000002</v>
      </c>
      <c r="G8" s="132">
        <v>944.18501600000002</v>
      </c>
      <c r="H8" s="132">
        <v>947.66095199999995</v>
      </c>
      <c r="I8" s="132">
        <v>1117.482293</v>
      </c>
      <c r="J8" s="132">
        <v>1344.5450049999999</v>
      </c>
      <c r="K8" s="132">
        <v>1498.3113410000001</v>
      </c>
      <c r="L8" s="132">
        <v>1483.962162</v>
      </c>
      <c r="M8" s="132">
        <v>1337.781203</v>
      </c>
      <c r="N8" s="132">
        <v>1391.810442</v>
      </c>
      <c r="O8" s="132">
        <v>1093.3272939999999</v>
      </c>
      <c r="P8" s="132">
        <v>984.11221999999998</v>
      </c>
      <c r="Q8" s="132">
        <v>923.80337199999997</v>
      </c>
      <c r="R8" s="132">
        <v>934.53912300000002</v>
      </c>
      <c r="S8" s="132">
        <v>944.98809700000004</v>
      </c>
      <c r="T8" s="132">
        <v>940.09571900000003</v>
      </c>
      <c r="U8" s="132">
        <v>1119.228668</v>
      </c>
      <c r="V8" s="132">
        <v>1256.247177</v>
      </c>
      <c r="W8" s="132">
        <v>1397.416424</v>
      </c>
      <c r="X8" s="132">
        <v>1371.3530209999999</v>
      </c>
      <c r="Y8" s="132">
        <v>1219.754545</v>
      </c>
      <c r="Z8" s="132">
        <v>1249.508435</v>
      </c>
      <c r="AA8" s="132">
        <v>1031.8438289999999</v>
      </c>
      <c r="AB8" s="132">
        <v>980.90196600000002</v>
      </c>
      <c r="AC8" s="132">
        <v>893.55207399999995</v>
      </c>
      <c r="AD8" s="132">
        <v>925.95354699999996</v>
      </c>
      <c r="AE8" s="132">
        <v>917.91803700000003</v>
      </c>
      <c r="AF8" s="132">
        <v>962.72367599999995</v>
      </c>
      <c r="AG8" s="132">
        <v>1110.006523</v>
      </c>
      <c r="AH8" s="132">
        <v>1294.7544539999999</v>
      </c>
      <c r="AI8" s="132">
        <v>1435.8734239999999</v>
      </c>
      <c r="AJ8" s="132">
        <v>1376.2017040000001</v>
      </c>
      <c r="AK8" s="132">
        <v>1258.311641</v>
      </c>
      <c r="AL8" s="132">
        <v>1315.4257829999999</v>
      </c>
      <c r="AM8" s="132">
        <v>1111.828516</v>
      </c>
      <c r="AN8" s="132">
        <v>962.48904100000004</v>
      </c>
      <c r="AO8" s="132">
        <v>890.83489299999997</v>
      </c>
      <c r="AP8" s="132">
        <v>922.19727799999998</v>
      </c>
      <c r="AQ8" s="132">
        <v>913.70860400000004</v>
      </c>
      <c r="AR8" s="132">
        <v>961.36896400000001</v>
      </c>
      <c r="AS8" s="132">
        <v>1127.677498</v>
      </c>
      <c r="AT8" s="132">
        <v>1273.7767510000001</v>
      </c>
      <c r="AU8" s="132">
        <v>1442.086847</v>
      </c>
      <c r="AV8" s="132">
        <v>1460.3570589999999</v>
      </c>
      <c r="AW8" s="132">
        <v>1246.7097960000001</v>
      </c>
      <c r="AX8" s="132">
        <v>1215.0586679999999</v>
      </c>
      <c r="AY8" s="133">
        <v>1024.7464580000001</v>
      </c>
      <c r="AZ8" s="133">
        <v>955.34440500000005</v>
      </c>
      <c r="BA8" s="133">
        <v>889.01962400000002</v>
      </c>
      <c r="BB8" s="133">
        <v>912.14399000000003</v>
      </c>
      <c r="BC8" s="133">
        <v>907.15208099999995</v>
      </c>
      <c r="BD8" s="133">
        <v>930.15574000000004</v>
      </c>
      <c r="BE8" s="133">
        <v>1084.4127599999999</v>
      </c>
      <c r="BF8" s="133">
        <v>1213.00371</v>
      </c>
      <c r="BG8" s="133">
        <v>1424.8014909999999</v>
      </c>
      <c r="BH8" s="133">
        <v>1480.976764</v>
      </c>
      <c r="BI8" s="133">
        <v>1277.47397</v>
      </c>
      <c r="BJ8" s="133">
        <v>1251.296486</v>
      </c>
      <c r="BK8" s="151">
        <f t="shared" si="0"/>
        <v>14043.620955000002</v>
      </c>
      <c r="BL8" s="151">
        <f t="shared" si="1"/>
        <v>13434.374094999999</v>
      </c>
      <c r="BM8" s="151">
        <f t="shared" si="2"/>
        <v>13503.466657999999</v>
      </c>
      <c r="BN8" s="151">
        <f t="shared" si="3"/>
        <v>13528.093914999999</v>
      </c>
      <c r="BO8" s="151">
        <f t="shared" si="4"/>
        <v>13350.527478999997</v>
      </c>
    </row>
    <row r="9" spans="2:67">
      <c r="B9" s="15" t="s">
        <v>23</v>
      </c>
      <c r="C9" s="132">
        <v>1096.625767</v>
      </c>
      <c r="D9" s="132">
        <v>1027.803572</v>
      </c>
      <c r="E9" s="132">
        <v>913.78169400000002</v>
      </c>
      <c r="F9" s="132">
        <v>939.67150800000002</v>
      </c>
      <c r="G9" s="132">
        <v>944.18501600000002</v>
      </c>
      <c r="H9" s="132">
        <v>947.66095199999995</v>
      </c>
      <c r="I9" s="132">
        <v>1117.482293</v>
      </c>
      <c r="J9" s="132">
        <v>1344.5450049999999</v>
      </c>
      <c r="K9" s="132">
        <v>1498.3113410000001</v>
      </c>
      <c r="L9" s="132">
        <v>1483.962162</v>
      </c>
      <c r="M9" s="132">
        <v>1337.781203</v>
      </c>
      <c r="N9" s="132">
        <v>1391.810442</v>
      </c>
      <c r="O9" s="132">
        <v>1093.3272939999999</v>
      </c>
      <c r="P9" s="132">
        <v>984.11221999999998</v>
      </c>
      <c r="Q9" s="132">
        <v>923.80337199999997</v>
      </c>
      <c r="R9" s="132">
        <v>934.53912300000002</v>
      </c>
      <c r="S9" s="132">
        <v>944.98809700000004</v>
      </c>
      <c r="T9" s="132">
        <v>940.09571900000003</v>
      </c>
      <c r="U9" s="132">
        <v>1119.228668</v>
      </c>
      <c r="V9" s="132">
        <v>1256.247177</v>
      </c>
      <c r="W9" s="132">
        <v>1397.416424</v>
      </c>
      <c r="X9" s="132">
        <v>1371.3530209999999</v>
      </c>
      <c r="Y9" s="132">
        <v>1219.754545</v>
      </c>
      <c r="Z9" s="132">
        <v>1249.508435</v>
      </c>
      <c r="AA9" s="132">
        <v>1031.8438289999999</v>
      </c>
      <c r="AB9" s="132">
        <v>980.90196600000002</v>
      </c>
      <c r="AC9" s="132">
        <v>893.55207399999995</v>
      </c>
      <c r="AD9" s="132">
        <v>925.95354699999996</v>
      </c>
      <c r="AE9" s="132">
        <v>917.91803700000003</v>
      </c>
      <c r="AF9" s="132">
        <v>962.72367599999995</v>
      </c>
      <c r="AG9" s="132">
        <v>1110.006523</v>
      </c>
      <c r="AH9" s="132">
        <v>1294.7544539999999</v>
      </c>
      <c r="AI9" s="132">
        <v>1435.8734239999999</v>
      </c>
      <c r="AJ9" s="132">
        <v>1376.2017040000001</v>
      </c>
      <c r="AK9" s="132">
        <v>1258.311641</v>
      </c>
      <c r="AL9" s="132">
        <v>1315.4257829999999</v>
      </c>
      <c r="AM9" s="132">
        <v>1111.828516</v>
      </c>
      <c r="AN9" s="132">
        <v>962.48904100000004</v>
      </c>
      <c r="AO9" s="132">
        <v>890.83489299999997</v>
      </c>
      <c r="AP9" s="132">
        <v>922.19727799999998</v>
      </c>
      <c r="AQ9" s="132">
        <v>913.70860400000004</v>
      </c>
      <c r="AR9" s="132">
        <v>961.36896400000001</v>
      </c>
      <c r="AS9" s="132">
        <v>1127.677498</v>
      </c>
      <c r="AT9" s="132">
        <v>1273.7767510000001</v>
      </c>
      <c r="AU9" s="132">
        <v>1442.086847</v>
      </c>
      <c r="AV9" s="132">
        <v>1460.3570589999999</v>
      </c>
      <c r="AW9" s="132">
        <v>1246.7097960000001</v>
      </c>
      <c r="AX9" s="132">
        <v>1215.0586679999999</v>
      </c>
      <c r="AY9" s="133">
        <v>1024.7464580000001</v>
      </c>
      <c r="AZ9" s="133">
        <v>955.34440500000005</v>
      </c>
      <c r="BA9" s="133">
        <v>889.01962400000002</v>
      </c>
      <c r="BB9" s="133">
        <v>912.14399000000003</v>
      </c>
      <c r="BC9" s="133">
        <v>907.15208099999995</v>
      </c>
      <c r="BD9" s="133">
        <v>930.15574000000004</v>
      </c>
      <c r="BE9" s="133">
        <v>1084.4127599999999</v>
      </c>
      <c r="BF9" s="133">
        <v>1213.00371</v>
      </c>
      <c r="BG9" s="133">
        <v>1424.8014909999999</v>
      </c>
      <c r="BH9" s="133">
        <v>1480.976764</v>
      </c>
      <c r="BI9" s="133">
        <v>1277.47397</v>
      </c>
      <c r="BJ9" s="133">
        <v>1251.296486</v>
      </c>
      <c r="BK9" s="151">
        <f t="shared" si="0"/>
        <v>14043.620955000002</v>
      </c>
      <c r="BL9" s="151">
        <f t="shared" si="1"/>
        <v>13434.374094999999</v>
      </c>
      <c r="BM9" s="151">
        <f t="shared" si="2"/>
        <v>13503.466657999999</v>
      </c>
      <c r="BN9" s="151">
        <f t="shared" si="3"/>
        <v>13528.093914999999</v>
      </c>
      <c r="BO9" s="151">
        <f t="shared" si="4"/>
        <v>13350.527478999997</v>
      </c>
    </row>
    <row r="10" spans="2:67">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c r="BK10" s="151"/>
      <c r="BL10" s="151"/>
      <c r="BM10" s="151"/>
      <c r="BN10" s="151"/>
      <c r="BO10" s="151"/>
    </row>
    <row r="11" spans="2:67">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c r="BK11" s="151"/>
      <c r="BL11" s="151"/>
      <c r="BM11" s="151"/>
      <c r="BN11" s="151"/>
      <c r="BO11" s="151"/>
    </row>
    <row r="12" spans="2:67">
      <c r="B12" s="21" t="s">
        <v>24</v>
      </c>
      <c r="C12" s="22">
        <f>SUM(C9,C14)</f>
        <v>1837.9728628666669</v>
      </c>
      <c r="D12" s="22">
        <f t="shared" ref="D12:BJ12" si="5">SUM(D9,D14)</f>
        <v>1781.2239173666669</v>
      </c>
      <c r="E12" s="22">
        <f t="shared" si="5"/>
        <v>1672.1975442666669</v>
      </c>
      <c r="F12" s="22">
        <f t="shared" si="5"/>
        <v>1679.4296645666666</v>
      </c>
      <c r="G12" s="22">
        <f t="shared" si="5"/>
        <v>1693.3364068666663</v>
      </c>
      <c r="H12" s="22">
        <f t="shared" si="5"/>
        <v>1678.5179954666664</v>
      </c>
      <c r="I12" s="22">
        <f t="shared" si="5"/>
        <v>1843.9435966666667</v>
      </c>
      <c r="J12" s="22">
        <f t="shared" si="5"/>
        <v>2082.0405428666668</v>
      </c>
      <c r="K12" s="22">
        <f t="shared" si="5"/>
        <v>2227.9005543666667</v>
      </c>
      <c r="L12" s="22">
        <f t="shared" si="5"/>
        <v>2263.1019380666667</v>
      </c>
      <c r="M12" s="22">
        <f t="shared" si="5"/>
        <v>2059.1356900666669</v>
      </c>
      <c r="N12" s="22">
        <f t="shared" si="5"/>
        <v>2211.3588349666666</v>
      </c>
      <c r="O12" s="22">
        <f t="shared" si="5"/>
        <v>1834.8981297333332</v>
      </c>
      <c r="P12" s="22">
        <f t="shared" si="5"/>
        <v>1746.528487233333</v>
      </c>
      <c r="Q12" s="22">
        <f t="shared" si="5"/>
        <v>1676.4882913333333</v>
      </c>
      <c r="R12" s="22">
        <f t="shared" si="5"/>
        <v>1739.7514215333333</v>
      </c>
      <c r="S12" s="22">
        <f t="shared" si="5"/>
        <v>1723.2663801333333</v>
      </c>
      <c r="T12" s="22">
        <f t="shared" si="5"/>
        <v>1692.0846697333332</v>
      </c>
      <c r="U12" s="22">
        <f t="shared" si="5"/>
        <v>1884.3130440333337</v>
      </c>
      <c r="V12" s="22">
        <f t="shared" si="5"/>
        <v>2047.2230662150091</v>
      </c>
      <c r="W12" s="22">
        <f t="shared" si="5"/>
        <v>2167.1784597333331</v>
      </c>
      <c r="X12" s="22">
        <f t="shared" si="5"/>
        <v>2161.2372600333333</v>
      </c>
      <c r="Y12" s="22">
        <f t="shared" si="5"/>
        <v>1963.8332064333335</v>
      </c>
      <c r="Z12" s="22">
        <f t="shared" si="5"/>
        <v>2052.7269631333334</v>
      </c>
      <c r="AA12" s="22">
        <f t="shared" si="5"/>
        <v>1778.5992342333334</v>
      </c>
      <c r="AB12" s="22">
        <f t="shared" si="5"/>
        <v>1739.4932149333333</v>
      </c>
      <c r="AC12" s="22">
        <f t="shared" si="5"/>
        <v>1630.2247719333329</v>
      </c>
      <c r="AD12" s="22">
        <f t="shared" si="5"/>
        <v>1673.4729999333333</v>
      </c>
      <c r="AE12" s="22">
        <f t="shared" si="5"/>
        <v>1642.2056149333334</v>
      </c>
      <c r="AF12" s="22">
        <f t="shared" si="5"/>
        <v>1691.8343962333331</v>
      </c>
      <c r="AG12" s="22">
        <f t="shared" si="5"/>
        <v>1880.4728492333331</v>
      </c>
      <c r="AH12" s="22">
        <f t="shared" si="5"/>
        <v>2060.7704664333337</v>
      </c>
      <c r="AI12" s="22">
        <f t="shared" si="5"/>
        <v>2177.1015187333337</v>
      </c>
      <c r="AJ12" s="22">
        <f t="shared" si="5"/>
        <v>2173.9751759333335</v>
      </c>
      <c r="AK12" s="22">
        <f t="shared" si="5"/>
        <v>1889.2409727333334</v>
      </c>
      <c r="AL12" s="22">
        <f t="shared" si="5"/>
        <v>2074.8983710333332</v>
      </c>
      <c r="AM12" s="22">
        <f t="shared" si="5"/>
        <v>1852.7944101333333</v>
      </c>
      <c r="AN12" s="22">
        <f t="shared" si="5"/>
        <v>1700.7588284333331</v>
      </c>
      <c r="AO12" s="22">
        <f t="shared" si="5"/>
        <v>1608.9974987333333</v>
      </c>
      <c r="AP12" s="22">
        <f t="shared" si="5"/>
        <v>1690.3529002333335</v>
      </c>
      <c r="AQ12" s="22">
        <f t="shared" si="5"/>
        <v>1628.8997818333332</v>
      </c>
      <c r="AR12" s="22">
        <f t="shared" si="5"/>
        <v>1676.8746159333332</v>
      </c>
      <c r="AS12" s="22">
        <f t="shared" si="5"/>
        <v>1880.8306601333334</v>
      </c>
      <c r="AT12" s="22">
        <f t="shared" si="5"/>
        <v>2014.5065444733336</v>
      </c>
      <c r="AU12" s="22">
        <f t="shared" si="5"/>
        <v>2181.4089813333335</v>
      </c>
      <c r="AV12" s="22">
        <f t="shared" si="5"/>
        <v>2185.3301349333328</v>
      </c>
      <c r="AW12" s="22">
        <f t="shared" si="5"/>
        <v>1933.8935453333331</v>
      </c>
      <c r="AX12" s="22">
        <f t="shared" si="5"/>
        <v>1952.4622910333333</v>
      </c>
      <c r="AY12" s="22">
        <f t="shared" si="5"/>
        <v>1740.5676962500002</v>
      </c>
      <c r="AZ12" s="22">
        <f t="shared" si="5"/>
        <v>1658.6872741500001</v>
      </c>
      <c r="BA12" s="22">
        <f t="shared" si="5"/>
        <v>1625.5272772500002</v>
      </c>
      <c r="BB12" s="22">
        <f t="shared" si="5"/>
        <v>1642.8275093500001</v>
      </c>
      <c r="BC12" s="22">
        <f t="shared" si="5"/>
        <v>1588.4953727499999</v>
      </c>
      <c r="BD12" s="22">
        <f t="shared" si="5"/>
        <v>1617.0142911500004</v>
      </c>
      <c r="BE12" s="22">
        <f t="shared" si="5"/>
        <v>1794.98919955</v>
      </c>
      <c r="BF12" s="22">
        <f t="shared" si="5"/>
        <v>1959.8730476923806</v>
      </c>
      <c r="BG12" s="22">
        <f t="shared" si="5"/>
        <v>2144.6079178499999</v>
      </c>
      <c r="BH12" s="22">
        <f t="shared" si="5"/>
        <v>2259.92059165</v>
      </c>
      <c r="BI12" s="22">
        <f t="shared" si="5"/>
        <v>1998.8173013300002</v>
      </c>
      <c r="BJ12" s="22">
        <f t="shared" si="5"/>
        <v>2004.5092328560809</v>
      </c>
      <c r="BK12" s="151">
        <f t="shared" ref="BK12:BK14" si="6">SUM(C12:N12)</f>
        <v>23030.159548399999</v>
      </c>
      <c r="BL12" s="151">
        <f t="shared" ref="BL12:BL14" si="7">SUM(O12:Z12)</f>
        <v>22689.529379281674</v>
      </c>
      <c r="BM12" s="151">
        <f t="shared" ref="BM12:BM14" si="8">SUM(AA12:AL12)</f>
        <v>22412.289586299998</v>
      </c>
      <c r="BN12" s="151">
        <f t="shared" ref="BN12:BN14" si="9">SUM(AM12:AX12)</f>
        <v>22307.11019254</v>
      </c>
      <c r="BO12" s="151">
        <f t="shared" ref="BO12:BO14" si="10">SUM(AY12:BJ12)</f>
        <v>22035.836711828466</v>
      </c>
    </row>
    <row r="13" spans="2:67">
      <c r="B13" s="21" t="s">
        <v>121</v>
      </c>
      <c r="C13" s="132">
        <v>1957.9466666666667</v>
      </c>
      <c r="D13" s="132">
        <v>1887.4815916666671</v>
      </c>
      <c r="E13" s="132">
        <v>1760.1031166666667</v>
      </c>
      <c r="F13" s="132">
        <v>1804.0490886666669</v>
      </c>
      <c r="G13" s="132">
        <v>1788.535436666667</v>
      </c>
      <c r="H13" s="132">
        <v>1804.2295386666665</v>
      </c>
      <c r="I13" s="132">
        <v>1945.0098306666669</v>
      </c>
      <c r="J13" s="132">
        <v>2186.2699486666666</v>
      </c>
      <c r="K13" s="132">
        <v>2365.4814666666666</v>
      </c>
      <c r="L13" s="132">
        <v>2420.2306559666658</v>
      </c>
      <c r="M13" s="132">
        <v>2199.7476557666669</v>
      </c>
      <c r="N13" s="132">
        <v>2355.6036187666664</v>
      </c>
      <c r="O13" s="132">
        <v>1943.7860829333331</v>
      </c>
      <c r="P13" s="132">
        <v>1869.1370060333336</v>
      </c>
      <c r="Q13" s="132">
        <v>1759.1789291333328</v>
      </c>
      <c r="R13" s="132">
        <v>1842.150777833333</v>
      </c>
      <c r="S13" s="132">
        <v>1815.5646487333333</v>
      </c>
      <c r="T13" s="132">
        <v>1809.478256733333</v>
      </c>
      <c r="U13" s="132">
        <v>1963.0576777333333</v>
      </c>
      <c r="V13" s="132">
        <v>2136.7160675333339</v>
      </c>
      <c r="W13" s="132">
        <v>2304.7218042333334</v>
      </c>
      <c r="X13" s="132">
        <v>2339.8861916333335</v>
      </c>
      <c r="Y13" s="132">
        <v>2101.5966688333333</v>
      </c>
      <c r="Z13" s="132">
        <v>2190.5653363333336</v>
      </c>
      <c r="AA13" s="132">
        <v>1845.7052401333331</v>
      </c>
      <c r="AB13" s="132">
        <v>1871.5549772333331</v>
      </c>
      <c r="AC13" s="132">
        <v>1762.1571593333329</v>
      </c>
      <c r="AD13" s="132">
        <v>1802.9618409333332</v>
      </c>
      <c r="AE13" s="132">
        <v>1771.6787774333336</v>
      </c>
      <c r="AF13" s="132">
        <v>1802.5549466333332</v>
      </c>
      <c r="AG13" s="132">
        <v>2031.0838584333333</v>
      </c>
      <c r="AH13" s="132">
        <v>2178.3782988333337</v>
      </c>
      <c r="AI13" s="132">
        <v>2334.7264966333328</v>
      </c>
      <c r="AJ13" s="132">
        <v>2347.5835835333337</v>
      </c>
      <c r="AK13" s="132">
        <v>2141.6142530333336</v>
      </c>
      <c r="AL13" s="132">
        <v>2207.9838734333334</v>
      </c>
      <c r="AM13" s="132">
        <v>1991.3711189333333</v>
      </c>
      <c r="AN13" s="132">
        <v>1825.7964241333329</v>
      </c>
      <c r="AO13" s="132">
        <v>1738.6966781333331</v>
      </c>
      <c r="AP13" s="132">
        <v>1807.6239472333332</v>
      </c>
      <c r="AQ13" s="132">
        <v>1762.9660932333331</v>
      </c>
      <c r="AR13" s="132">
        <v>1799.7555499333337</v>
      </c>
      <c r="AS13" s="132">
        <v>2003.0335210333335</v>
      </c>
      <c r="AT13" s="132">
        <v>2119.5934488333332</v>
      </c>
      <c r="AU13" s="132">
        <v>2266.2386738333335</v>
      </c>
      <c r="AV13" s="132">
        <v>2350.5396692333325</v>
      </c>
      <c r="AW13" s="132">
        <v>2064.2643606333331</v>
      </c>
      <c r="AX13" s="132">
        <v>2080.8201954333335</v>
      </c>
      <c r="AY13" s="133">
        <v>1804.2759675500008</v>
      </c>
      <c r="AZ13" s="133">
        <v>1774.7927068499998</v>
      </c>
      <c r="BA13" s="133">
        <v>1711.3133896499999</v>
      </c>
      <c r="BB13" s="133">
        <v>1755.6321180500001</v>
      </c>
      <c r="BC13" s="133">
        <v>1696.4246252500004</v>
      </c>
      <c r="BD13" s="133">
        <v>1716.6725034500005</v>
      </c>
      <c r="BE13" s="133">
        <v>1895.81889735</v>
      </c>
      <c r="BF13" s="133">
        <v>2010.2183809500002</v>
      </c>
      <c r="BG13" s="133">
        <v>2274.2127627500004</v>
      </c>
      <c r="BH13" s="133">
        <v>2412.2323935500003</v>
      </c>
      <c r="BI13" s="133">
        <v>2114.24498245</v>
      </c>
      <c r="BJ13" s="133">
        <v>2148.9341900500003</v>
      </c>
      <c r="BK13" s="151">
        <f t="shared" si="6"/>
        <v>24474.688615499996</v>
      </c>
      <c r="BL13" s="151">
        <f t="shared" si="7"/>
        <v>24075.8394477</v>
      </c>
      <c r="BM13" s="151">
        <f t="shared" si="8"/>
        <v>24097.983305599999</v>
      </c>
      <c r="BN13" s="151">
        <f t="shared" si="9"/>
        <v>23810.699680599999</v>
      </c>
      <c r="BO13" s="151">
        <f t="shared" si="10"/>
        <v>23314.772917899998</v>
      </c>
    </row>
    <row r="14" spans="2:67">
      <c r="B14" s="21" t="s">
        <v>25</v>
      </c>
      <c r="C14" s="132">
        <v>741.3470958666669</v>
      </c>
      <c r="D14" s="132">
        <v>753.42034536666688</v>
      </c>
      <c r="E14" s="132">
        <v>758.41585026666689</v>
      </c>
      <c r="F14" s="132">
        <v>739.75815656666657</v>
      </c>
      <c r="G14" s="132">
        <v>749.15139086666625</v>
      </c>
      <c r="H14" s="132">
        <v>730.85704346666648</v>
      </c>
      <c r="I14" s="132">
        <v>726.46130366666671</v>
      </c>
      <c r="J14" s="132">
        <v>737.49553786666684</v>
      </c>
      <c r="K14" s="132">
        <v>729.58921336666663</v>
      </c>
      <c r="L14" s="132">
        <v>779.13977606666663</v>
      </c>
      <c r="M14" s="132">
        <v>721.35448706666693</v>
      </c>
      <c r="N14" s="132">
        <v>819.5483929666666</v>
      </c>
      <c r="O14" s="132">
        <v>741.5708357333333</v>
      </c>
      <c r="P14" s="132">
        <v>762.41626723333297</v>
      </c>
      <c r="Q14" s="132">
        <v>752.68491933333337</v>
      </c>
      <c r="R14" s="132">
        <v>805.2122985333333</v>
      </c>
      <c r="S14" s="132">
        <v>778.27828313333328</v>
      </c>
      <c r="T14" s="132">
        <v>751.98895073333313</v>
      </c>
      <c r="U14" s="132">
        <v>765.08437603333368</v>
      </c>
      <c r="V14" s="132">
        <v>790.97588921500915</v>
      </c>
      <c r="W14" s="132">
        <v>769.76203573333305</v>
      </c>
      <c r="X14" s="132">
        <v>789.88423903333342</v>
      </c>
      <c r="Y14" s="132">
        <v>744.07866143333354</v>
      </c>
      <c r="Z14" s="132">
        <v>803.21852813333339</v>
      </c>
      <c r="AA14" s="132">
        <v>746.75540523333348</v>
      </c>
      <c r="AB14" s="132">
        <v>758.5912489333333</v>
      </c>
      <c r="AC14" s="132">
        <v>736.67269793333298</v>
      </c>
      <c r="AD14" s="132">
        <v>747.51945293333335</v>
      </c>
      <c r="AE14" s="132">
        <v>724.28757793333341</v>
      </c>
      <c r="AF14" s="132">
        <v>729.11072023333315</v>
      </c>
      <c r="AG14" s="132">
        <v>770.46632623333312</v>
      </c>
      <c r="AH14" s="132">
        <v>766.0160124333338</v>
      </c>
      <c r="AI14" s="132">
        <v>741.22809473333382</v>
      </c>
      <c r="AJ14" s="132">
        <v>797.77347193333344</v>
      </c>
      <c r="AK14" s="132">
        <v>630.92933173333336</v>
      </c>
      <c r="AL14" s="132">
        <v>759.4725880333333</v>
      </c>
      <c r="AM14" s="132">
        <v>740.96589413333322</v>
      </c>
      <c r="AN14" s="132">
        <v>738.26978743333302</v>
      </c>
      <c r="AO14" s="132">
        <v>718.16260573333329</v>
      </c>
      <c r="AP14" s="132">
        <v>768.15562223333347</v>
      </c>
      <c r="AQ14" s="132">
        <v>715.1911778333332</v>
      </c>
      <c r="AR14" s="132">
        <v>715.50565193333318</v>
      </c>
      <c r="AS14" s="132">
        <v>753.15316213333335</v>
      </c>
      <c r="AT14" s="132">
        <v>740.72979347333353</v>
      </c>
      <c r="AU14" s="132">
        <v>739.32213433333345</v>
      </c>
      <c r="AV14" s="132">
        <v>724.97307593333289</v>
      </c>
      <c r="AW14" s="132">
        <v>687.18374933333303</v>
      </c>
      <c r="AX14" s="132">
        <v>737.40362303333336</v>
      </c>
      <c r="AY14" s="133">
        <v>715.82123825000008</v>
      </c>
      <c r="AZ14" s="133">
        <v>703.34286915000007</v>
      </c>
      <c r="BA14" s="133">
        <v>736.5076532500002</v>
      </c>
      <c r="BB14" s="133">
        <v>730.6835193500001</v>
      </c>
      <c r="BC14" s="133">
        <v>681.34329174999993</v>
      </c>
      <c r="BD14" s="133">
        <v>686.85855115000038</v>
      </c>
      <c r="BE14" s="133">
        <v>710.57643955000003</v>
      </c>
      <c r="BF14" s="133">
        <v>746.86933769238067</v>
      </c>
      <c r="BG14" s="133">
        <v>719.80642684999998</v>
      </c>
      <c r="BH14" s="133">
        <v>778.94382765</v>
      </c>
      <c r="BI14" s="133">
        <v>721.34333133000018</v>
      </c>
      <c r="BJ14" s="133">
        <v>753.21274685608091</v>
      </c>
      <c r="BK14" s="151">
        <f t="shared" si="6"/>
        <v>8986.5385933999987</v>
      </c>
      <c r="BL14" s="151">
        <f t="shared" si="7"/>
        <v>9255.1552842816764</v>
      </c>
      <c r="BM14" s="151">
        <f t="shared" si="8"/>
        <v>8908.8229283000001</v>
      </c>
      <c r="BN14" s="151">
        <f t="shared" si="9"/>
        <v>8779.0162775399986</v>
      </c>
      <c r="BO14" s="151">
        <f t="shared" si="10"/>
        <v>8685.309232828462</v>
      </c>
    </row>
    <row r="16" spans="2:67" customFormat="1">
      <c r="B16" s="11" t="s">
        <v>97</v>
      </c>
    </row>
    <row r="17" spans="2:3" customFormat="1">
      <c r="B17" s="11" t="s">
        <v>26</v>
      </c>
    </row>
    <row r="18" spans="2:3" customFormat="1">
      <c r="B18" s="11" t="s">
        <v>15</v>
      </c>
    </row>
    <row r="19" spans="2:3">
      <c r="C19" s="138" t="s">
        <v>129</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sheetPr>
    <tabColor theme="0"/>
  </sheetPr>
  <dimension ref="A2:CZ26"/>
  <sheetViews>
    <sheetView zoomScaleNormal="100" workbookViewId="0">
      <pane xSplit="4" ySplit="2" topLeftCell="E3" activePane="bottomRight" state="frozen"/>
      <selection pane="topRight"/>
      <selection pane="bottomLeft"/>
      <selection pane="bottomRight" activeCell="I34" sqref="I34"/>
    </sheetView>
  </sheetViews>
  <sheetFormatPr defaultRowHeight="12.75"/>
  <cols>
    <col min="1" max="1" width="10.125" style="25" hidden="1" customWidth="1"/>
    <col min="2" max="2" width="0.375" style="25" hidden="1" customWidth="1"/>
    <col min="3" max="3" width="4.5" style="25" customWidth="1"/>
    <col min="4" max="4" width="21.5" style="25" customWidth="1"/>
    <col min="5" max="16384" width="9" style="25"/>
  </cols>
  <sheetData>
    <row r="2" spans="4:104">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c r="D3" s="15" t="s">
        <v>17</v>
      </c>
      <c r="E3" s="26">
        <f>'Orig. fully-reconciled - all'!C3-'Revised fully-reconciled - all'!C3</f>
        <v>0</v>
      </c>
      <c r="F3" s="26">
        <f>'Orig. fully-reconciled - all'!D3-'Revised fully-reconciled - all'!D3</f>
        <v>0</v>
      </c>
      <c r="G3" s="26">
        <f>'Orig. fully-reconciled - all'!E3-'Revised fully-reconciled - all'!E3</f>
        <v>0</v>
      </c>
      <c r="H3" s="26">
        <f>'Orig. fully-reconciled - all'!F3-'Revised fully-reconciled - all'!F3</f>
        <v>0</v>
      </c>
      <c r="I3" s="26">
        <f>'Orig. fully-reconciled - all'!G3-'Revised fully-reconciled - all'!G3</f>
        <v>0</v>
      </c>
      <c r="J3" s="26">
        <f>'Orig. fully-reconciled - all'!H3-'Revised fully-reconciled - all'!H3</f>
        <v>0</v>
      </c>
      <c r="K3" s="26">
        <f>'Orig. fully-reconciled - all'!I3-'Revised fully-reconciled - all'!I3</f>
        <v>0</v>
      </c>
      <c r="L3" s="26">
        <f>'Orig. fully-reconciled - all'!J3-'Revised fully-reconciled - all'!J3</f>
        <v>0</v>
      </c>
      <c r="M3" s="26">
        <f>'Orig. fully-reconciled - all'!K3-'Revised fully-reconciled - all'!K3</f>
        <v>0</v>
      </c>
      <c r="N3" s="26">
        <f>'Orig. fully-reconciled - all'!L3-'Revised fully-reconciled - all'!L3</f>
        <v>0</v>
      </c>
      <c r="O3" s="26">
        <f>'Orig. fully-reconciled - all'!M3-'Revised fully-reconciled - all'!M3</f>
        <v>0</v>
      </c>
      <c r="P3" s="26">
        <f>'Orig. fully-reconciled - all'!N3-'Revised fully-reconciled - all'!N3</f>
        <v>0</v>
      </c>
      <c r="Q3" s="26">
        <f>'Orig. fully-reconciled - all'!O3-'Revised fully-reconciled - all'!O3</f>
        <v>0</v>
      </c>
      <c r="R3" s="26">
        <f>'Orig. fully-reconciled - all'!P3-'Revised fully-reconciled - all'!P3</f>
        <v>0</v>
      </c>
      <c r="S3" s="26">
        <f>'Orig. fully-reconciled - all'!Q3-'Revised fully-reconciled - all'!Q3</f>
        <v>0</v>
      </c>
      <c r="T3" s="26">
        <f>'Orig. fully-reconciled - all'!R3-'Revised fully-reconciled - all'!R3</f>
        <v>0</v>
      </c>
      <c r="U3" s="26">
        <f>'Orig. fully-reconciled - all'!S3-'Revised fully-reconciled - all'!S3</f>
        <v>0</v>
      </c>
      <c r="V3" s="26">
        <f>'Orig. fully-reconciled - all'!T3-'Revised fully-reconciled - all'!T3</f>
        <v>0</v>
      </c>
      <c r="W3" s="26">
        <f>'Orig. fully-reconciled - all'!U3-'Revised fully-reconciled - all'!U3</f>
        <v>0</v>
      </c>
      <c r="X3" s="26">
        <f>'Orig. fully-reconciled - all'!V3-'Revised fully-reconciled - all'!V3</f>
        <v>0</v>
      </c>
      <c r="Y3" s="26">
        <f>'Orig. fully-reconciled - all'!W3-'Revised fully-reconciled - all'!W3</f>
        <v>0</v>
      </c>
      <c r="Z3" s="26">
        <f>'Orig. fully-reconciled - all'!X3-'Revised fully-reconciled - all'!X3</f>
        <v>0</v>
      </c>
      <c r="AA3" s="26">
        <f>'Orig. fully-reconciled - all'!Y3-'Revised fully-reconciled - all'!Y3</f>
        <v>0</v>
      </c>
      <c r="AB3" s="26">
        <f>'Orig. fully-reconciled - all'!Z3-'Revised fully-reconciled - all'!Z3</f>
        <v>0</v>
      </c>
      <c r="AC3" s="26">
        <f>'Orig. fully-reconciled - all'!AA3-'Revised fully-reconciled - all'!AA3</f>
        <v>0</v>
      </c>
      <c r="AD3" s="26">
        <f>'Orig. fully-reconciled - all'!AB3-'Revised fully-reconciled - all'!AB3</f>
        <v>0</v>
      </c>
      <c r="AE3" s="26">
        <f>'Orig. fully-reconciled - all'!AC3-'Revised fully-reconciled - all'!AC3</f>
        <v>0</v>
      </c>
      <c r="AF3" s="26">
        <f>'Orig. fully-reconciled - all'!AD3-'Revised fully-reconciled - all'!AD3</f>
        <v>0</v>
      </c>
      <c r="AG3" s="26">
        <f>'Orig. fully-reconciled - all'!AE3-'Revised fully-reconciled - all'!AE3</f>
        <v>0</v>
      </c>
      <c r="AH3" s="26">
        <f>'Orig. fully-reconciled - all'!AF3-'Revised fully-reconciled - all'!AF3</f>
        <v>0</v>
      </c>
      <c r="AI3" s="26">
        <f>'Orig. fully-reconciled - all'!AG3-'Revised fully-reconciled - all'!AG3</f>
        <v>0</v>
      </c>
      <c r="AJ3" s="26">
        <f>'Orig. fully-reconciled - all'!AH3-'Revised fully-reconciled - all'!AH3</f>
        <v>0</v>
      </c>
      <c r="AK3" s="26">
        <f>'Orig. fully-reconciled - all'!AI3-'Revised fully-reconciled - all'!AI3</f>
        <v>0</v>
      </c>
      <c r="AL3" s="26">
        <f>'Orig. fully-reconciled - all'!AJ3-'Revised fully-reconciled - all'!AJ3</f>
        <v>0</v>
      </c>
      <c r="AM3" s="26">
        <f>'Orig. fully-reconciled - all'!AK3-'Revised fully-reconciled - all'!AK3</f>
        <v>0</v>
      </c>
      <c r="AN3" s="26">
        <f>'Orig. fully-reconciled - all'!AL3-'Revised fully-reconciled - all'!AL3</f>
        <v>0</v>
      </c>
      <c r="AO3" s="26">
        <f>'Orig. fully-reconciled - all'!AM3-'Revised fully-reconciled - all'!AM3</f>
        <v>0</v>
      </c>
      <c r="AP3" s="26">
        <f>'Orig. fully-reconciled - all'!AN3-'Revised fully-reconciled - all'!AN3</f>
        <v>0</v>
      </c>
      <c r="AQ3" s="26">
        <f>'Orig. fully-reconciled - all'!AO3-'Revised fully-reconciled - all'!AO3</f>
        <v>0</v>
      </c>
      <c r="AR3" s="26">
        <f>'Orig. fully-reconciled - all'!AP3-'Revised fully-reconciled - all'!AP3</f>
        <v>0</v>
      </c>
      <c r="AS3" s="26">
        <f>'Orig. fully-reconciled - all'!AQ3-'Revised fully-reconciled - all'!AQ3</f>
        <v>0</v>
      </c>
      <c r="AT3" s="26">
        <f>'Orig. fully-reconciled - all'!AR3-'Revised fully-reconciled - all'!AR3</f>
        <v>0</v>
      </c>
      <c r="AU3" s="26">
        <f>'Orig. fully-reconciled - all'!AS3-'Revised fully-reconciled - all'!AS3</f>
        <v>0</v>
      </c>
      <c r="AV3" s="26">
        <f>'Orig. fully-reconciled - all'!AT3-'Revised fully-reconciled - all'!AT3</f>
        <v>0</v>
      </c>
      <c r="AW3" s="26">
        <f>'Orig. fully-reconciled - all'!AU3-'Revised fully-reconciled - all'!AU3</f>
        <v>0</v>
      </c>
      <c r="AX3" s="26">
        <f>'Orig. fully-reconciled - all'!AV3-'Revised fully-reconciled - all'!AV3</f>
        <v>0</v>
      </c>
      <c r="AY3" s="26">
        <f>'Orig. fully-reconciled - all'!AW3-'Revised fully-reconciled - all'!AW3</f>
        <v>0</v>
      </c>
      <c r="AZ3" s="26">
        <f>'Orig. fully-reconciled - all'!AX3-'Revised fully-reconciled - all'!AX3</f>
        <v>0</v>
      </c>
      <c r="BA3" s="26">
        <f>'Orig. fully-reconciled - all'!AY3-'Revised fully-reconciled - all'!AY3</f>
        <v>0</v>
      </c>
      <c r="BB3" s="26">
        <f>'Orig. fully-reconciled - all'!AZ3-'Revised fully-reconciled - all'!AZ3</f>
        <v>0</v>
      </c>
      <c r="BC3" s="26">
        <f>'Orig. fully-reconciled - all'!BA3-'Revised fully-reconciled - all'!BA3</f>
        <v>0</v>
      </c>
      <c r="BD3" s="26">
        <f>'Orig. fully-reconciled - all'!BB3-'Revised fully-reconciled - all'!BB3</f>
        <v>0</v>
      </c>
      <c r="BE3" s="26">
        <f>'Orig. fully-reconciled - all'!BC3-'Revised fully-reconciled - all'!BC3</f>
        <v>0</v>
      </c>
      <c r="BF3" s="26">
        <f>'Orig. fully-reconciled - all'!BD3-'Revised fully-reconciled - all'!BD3</f>
        <v>0</v>
      </c>
      <c r="BG3" s="26">
        <f>'Orig. fully-reconciled - all'!BE3-'Revised fully-reconciled - all'!BE3</f>
        <v>0</v>
      </c>
      <c r="BH3" s="26">
        <f>'Orig. fully-reconciled - all'!BF3-'Revised fully-reconciled - all'!BF3</f>
        <v>0</v>
      </c>
      <c r="BI3" s="26">
        <f>'Orig. fully-reconciled - all'!BG3-'Revised fully-reconciled - all'!BG3</f>
        <v>0</v>
      </c>
      <c r="BJ3" s="26">
        <f>'Orig. fully-reconciled - all'!BH3-'Revised fully-reconciled - all'!BH3</f>
        <v>0</v>
      </c>
      <c r="BK3" s="26">
        <f>'Orig. fully-reconciled - all'!BI3-'Revised fully-reconciled - all'!BI3</f>
        <v>0</v>
      </c>
      <c r="BL3" s="26">
        <f>'Orig. fully-reconciled - all'!BJ3-'Revised fully-reconciled - all'!BJ3</f>
        <v>0</v>
      </c>
      <c r="BM3" s="26" t="e">
        <f>'Orig. fully-reconciled - all'!#REF!-'Revised fully-reconciled - all'!BK3</f>
        <v>#REF!</v>
      </c>
      <c r="BN3" s="26" t="e">
        <f>'Orig. fully-reconciled - all'!#REF!-'Revised fully-reconciled - all'!BL3</f>
        <v>#REF!</v>
      </c>
      <c r="BO3" s="26" t="e">
        <f>'Orig. fully-reconciled - all'!#REF!-'Revised fully-reconciled - all'!BM3</f>
        <v>#REF!</v>
      </c>
      <c r="BP3" s="26" t="e">
        <f>'Orig. fully-reconciled - all'!#REF!-'Revised fully-reconciled - all'!BN3</f>
        <v>#REF!</v>
      </c>
      <c r="BQ3" s="26" t="e">
        <f>'Orig. fully-reconciled - all'!#REF!-'Revised fully-reconciled - all'!BO3</f>
        <v>#REF!</v>
      </c>
      <c r="BR3" s="26" t="e">
        <f>'Orig. fully-reconciled - all'!#REF!-'Revised fully-reconciled - all'!BP3</f>
        <v>#REF!</v>
      </c>
      <c r="BS3" s="26" t="e">
        <f>'Orig. fully-reconciled - all'!#REF!-'Revised fully-reconciled - all'!BQ3</f>
        <v>#REF!</v>
      </c>
      <c r="BT3" s="26" t="e">
        <f>'Orig. fully-reconciled - all'!#REF!-'Revised fully-reconciled - all'!BR3</f>
        <v>#REF!</v>
      </c>
      <c r="BU3" s="26" t="e">
        <f>'Orig. fully-reconciled - all'!#REF!-'Revised fully-reconciled - all'!BS3</f>
        <v>#REF!</v>
      </c>
      <c r="BV3" s="26" t="e">
        <f>'Orig. fully-reconciled - all'!#REF!-'Revised fully-reconciled - all'!BT3</f>
        <v>#REF!</v>
      </c>
      <c r="BW3" s="26" t="e">
        <f>'Orig. fully-reconciled - all'!#REF!-'Revised fully-reconciled - all'!BU3</f>
        <v>#REF!</v>
      </c>
      <c r="BX3" s="26" t="e">
        <f>'Orig. fully-reconciled - all'!#REF!-'Revised fully-reconciled - all'!BV3</f>
        <v>#REF!</v>
      </c>
      <c r="BY3" s="26" t="e">
        <f>'Orig. fully-reconciled - all'!#REF!-'Revised fully-reconciled - all'!BW3</f>
        <v>#REF!</v>
      </c>
      <c r="BZ3" s="26" t="e">
        <f>'Orig. fully-reconciled - all'!#REF!-'Revised fully-reconciled - all'!BX3</f>
        <v>#REF!</v>
      </c>
      <c r="CA3" s="26" t="e">
        <f>'Orig. fully-reconciled - all'!#REF!-'Revised fully-reconciled - all'!BY3</f>
        <v>#REF!</v>
      </c>
      <c r="CB3" s="26" t="e">
        <f>'Orig. fully-reconciled - all'!#REF!-'Revised fully-reconciled - all'!BZ3</f>
        <v>#REF!</v>
      </c>
      <c r="CC3" s="26" t="e">
        <f>'Orig. fully-reconciled - all'!#REF!-'Revised fully-reconciled - all'!CA3</f>
        <v>#REF!</v>
      </c>
      <c r="CD3" s="26" t="e">
        <f>'Orig. fully-reconciled - all'!#REF!-'Revised fully-reconciled - all'!CB3</f>
        <v>#REF!</v>
      </c>
      <c r="CE3" s="26" t="e">
        <f>'Orig. fully-reconciled - all'!#REF!-'Revised fully-reconciled - all'!CC3</f>
        <v>#REF!</v>
      </c>
      <c r="CF3" s="26" t="e">
        <f>'Orig. fully-reconciled - all'!#REF!-'Revised fully-reconciled - all'!CD3</f>
        <v>#REF!</v>
      </c>
      <c r="CG3" s="26" t="e">
        <f>'Orig. fully-reconciled - all'!#REF!-'Revised fully-reconciled - all'!CE3</f>
        <v>#REF!</v>
      </c>
      <c r="CH3" s="26" t="e">
        <f>'Orig. fully-reconciled - all'!#REF!-'Revised fully-reconciled - all'!CF3</f>
        <v>#REF!</v>
      </c>
      <c r="CI3" s="26" t="e">
        <f>'Orig. fully-reconciled - all'!#REF!-'Revised fully-reconciled - all'!CG3</f>
        <v>#REF!</v>
      </c>
      <c r="CJ3" s="26" t="e">
        <f>'Orig. fully-reconciled - all'!#REF!-'Revised fully-reconciled - all'!CH3</f>
        <v>#REF!</v>
      </c>
      <c r="CK3" s="26" t="e">
        <f>'Orig. fully-reconciled - all'!#REF!-'Revised fully-reconciled - all'!CI3</f>
        <v>#REF!</v>
      </c>
      <c r="CL3" s="26" t="e">
        <f>'Orig. fully-reconciled - all'!#REF!-'Revised fully-reconciled - all'!CJ3</f>
        <v>#REF!</v>
      </c>
      <c r="CM3" s="26" t="e">
        <f>'Orig. fully-reconciled - all'!#REF!-'Revised fully-reconciled - all'!CK3</f>
        <v>#REF!</v>
      </c>
      <c r="CN3" s="26" t="e">
        <f>'Orig. fully-reconciled - all'!#REF!-'Revised fully-reconciled - all'!CL3</f>
        <v>#REF!</v>
      </c>
      <c r="CO3" s="26" t="e">
        <f>'Orig. fully-reconciled - all'!#REF!-'Revised fully-reconciled - all'!CM3</f>
        <v>#REF!</v>
      </c>
      <c r="CP3" s="26" t="e">
        <f>'Orig. fully-reconciled - all'!#REF!-'Revised fully-reconciled - all'!CN3</f>
        <v>#REF!</v>
      </c>
      <c r="CQ3" s="26" t="e">
        <f>'Orig. fully-reconciled - all'!#REF!-'Revised fully-reconciled - all'!CO3</f>
        <v>#REF!</v>
      </c>
      <c r="CR3" s="26" t="e">
        <f>'Orig. fully-reconciled - all'!#REF!-'Revised fully-reconciled - all'!CP3</f>
        <v>#REF!</v>
      </c>
      <c r="CS3" s="26" t="e">
        <f>'Orig. fully-reconciled - all'!#REF!-'Revised fully-reconciled - all'!CQ3</f>
        <v>#REF!</v>
      </c>
      <c r="CT3" s="26" t="e">
        <f>'Orig. fully-reconciled - all'!#REF!-'Revised fully-reconciled - all'!CR3</f>
        <v>#REF!</v>
      </c>
      <c r="CU3" s="26" t="e">
        <f>'Orig. fully-reconciled - all'!#REF!-'Revised fully-reconciled - all'!CS3</f>
        <v>#REF!</v>
      </c>
      <c r="CV3" s="26" t="e">
        <f>'Orig. fully-reconciled - all'!#REF!-'Revised fully-reconciled - all'!CT3</f>
        <v>#REF!</v>
      </c>
      <c r="CW3" s="26" t="e">
        <f>'Orig. fully-reconciled - all'!#REF!-'Revised fully-reconciled - all'!CU3</f>
        <v>#REF!</v>
      </c>
      <c r="CX3" s="26" t="e">
        <f>'Orig. fully-reconciled - all'!#REF!-'Revised fully-reconciled - all'!CV3</f>
        <v>#REF!</v>
      </c>
      <c r="CY3" s="26" t="e">
        <f>'Orig. fully-reconciled - all'!#REF!-'Revised fully-reconciled - all'!CW3</f>
        <v>#REF!</v>
      </c>
      <c r="CZ3" s="26" t="e">
        <f>'Orig. fully-reconciled - all'!#REF!-'Revised fully-reconciled - all'!CX3</f>
        <v>#REF!</v>
      </c>
    </row>
    <row r="4" spans="4:104">
      <c r="D4" s="15" t="s">
        <v>18</v>
      </c>
      <c r="E4" s="26">
        <f>'Orig. fully-reconciled - all'!C4-'Revised fully-reconciled - all'!C4</f>
        <v>0</v>
      </c>
      <c r="F4" s="26">
        <f>'Orig. fully-reconciled - all'!D4-'Revised fully-reconciled - all'!D4</f>
        <v>0</v>
      </c>
      <c r="G4" s="26">
        <f>'Orig. fully-reconciled - all'!E4-'Revised fully-reconciled - all'!E4</f>
        <v>0</v>
      </c>
      <c r="H4" s="26">
        <f>'Orig. fully-reconciled - all'!F4-'Revised fully-reconciled - all'!F4</f>
        <v>0</v>
      </c>
      <c r="I4" s="26">
        <f>'Orig. fully-reconciled - all'!G4-'Revised fully-reconciled - all'!G4</f>
        <v>0</v>
      </c>
      <c r="J4" s="26">
        <f>'Orig. fully-reconciled - all'!H4-'Revised fully-reconciled - all'!H4</f>
        <v>0</v>
      </c>
      <c r="K4" s="26">
        <f>'Orig. fully-reconciled - all'!I4-'Revised fully-reconciled - all'!I4</f>
        <v>0</v>
      </c>
      <c r="L4" s="26">
        <f>'Orig. fully-reconciled - all'!J4-'Revised fully-reconciled - all'!J4</f>
        <v>0</v>
      </c>
      <c r="M4" s="26">
        <f>'Orig. fully-reconciled - all'!K4-'Revised fully-reconciled - all'!K4</f>
        <v>0</v>
      </c>
      <c r="N4" s="26">
        <f>'Orig. fully-reconciled - all'!L4-'Revised fully-reconciled - all'!L4</f>
        <v>0</v>
      </c>
      <c r="O4" s="26">
        <f>'Orig. fully-reconciled - all'!M4-'Revised fully-reconciled - all'!M4</f>
        <v>0</v>
      </c>
      <c r="P4" s="26">
        <f>'Orig. fully-reconciled - all'!N4-'Revised fully-reconciled - all'!N4</f>
        <v>0</v>
      </c>
      <c r="Q4" s="26">
        <f>'Orig. fully-reconciled - all'!O4-'Revised fully-reconciled - all'!O4</f>
        <v>0</v>
      </c>
      <c r="R4" s="26">
        <f>'Orig. fully-reconciled - all'!P4-'Revised fully-reconciled - all'!P4</f>
        <v>0</v>
      </c>
      <c r="S4" s="26">
        <f>'Orig. fully-reconciled - all'!Q4-'Revised fully-reconciled - all'!Q4</f>
        <v>0</v>
      </c>
      <c r="T4" s="26">
        <f>'Orig. fully-reconciled - all'!R4-'Revised fully-reconciled - all'!R4</f>
        <v>0</v>
      </c>
      <c r="U4" s="26">
        <f>'Orig. fully-reconciled - all'!S4-'Revised fully-reconciled - all'!S4</f>
        <v>0</v>
      </c>
      <c r="V4" s="26">
        <f>'Orig. fully-reconciled - all'!T4-'Revised fully-reconciled - all'!T4</f>
        <v>0</v>
      </c>
      <c r="W4" s="26">
        <f>'Orig. fully-reconciled - all'!U4-'Revised fully-reconciled - all'!U4</f>
        <v>0</v>
      </c>
      <c r="X4" s="26">
        <f>'Orig. fully-reconciled - all'!V4-'Revised fully-reconciled - all'!V4</f>
        <v>0</v>
      </c>
      <c r="Y4" s="26">
        <f>'Orig. fully-reconciled - all'!W4-'Revised fully-reconciled - all'!W4</f>
        <v>0</v>
      </c>
      <c r="Z4" s="26">
        <f>'Orig. fully-reconciled - all'!X4-'Revised fully-reconciled - all'!X4</f>
        <v>0</v>
      </c>
      <c r="AA4" s="26">
        <f>'Orig. fully-reconciled - all'!Y4-'Revised fully-reconciled - all'!Y4</f>
        <v>0</v>
      </c>
      <c r="AB4" s="26">
        <f>'Orig. fully-reconciled - all'!Z4-'Revised fully-reconciled - all'!Z4</f>
        <v>0</v>
      </c>
      <c r="AC4" s="26">
        <f>'Orig. fully-reconciled - all'!AA4-'Revised fully-reconciled - all'!AA4</f>
        <v>0</v>
      </c>
      <c r="AD4" s="26">
        <f>'Orig. fully-reconciled - all'!AB4-'Revised fully-reconciled - all'!AB4</f>
        <v>0</v>
      </c>
      <c r="AE4" s="26">
        <f>'Orig. fully-reconciled - all'!AC4-'Revised fully-reconciled - all'!AC4</f>
        <v>0</v>
      </c>
      <c r="AF4" s="26">
        <f>'Orig. fully-reconciled - all'!AD4-'Revised fully-reconciled - all'!AD4</f>
        <v>0</v>
      </c>
      <c r="AG4" s="26">
        <f>'Orig. fully-reconciled - all'!AE4-'Revised fully-reconciled - all'!AE4</f>
        <v>0</v>
      </c>
      <c r="AH4" s="26">
        <f>'Orig. fully-reconciled - all'!AF4-'Revised fully-reconciled - all'!AF4</f>
        <v>0</v>
      </c>
      <c r="AI4" s="26">
        <f>'Orig. fully-reconciled - all'!AG4-'Revised fully-reconciled - all'!AG4</f>
        <v>0</v>
      </c>
      <c r="AJ4" s="26">
        <f>'Orig. fully-reconciled - all'!AH4-'Revised fully-reconciled - all'!AH4</f>
        <v>0</v>
      </c>
      <c r="AK4" s="26">
        <f>'Orig. fully-reconciled - all'!AI4-'Revised fully-reconciled - all'!AI4</f>
        <v>0</v>
      </c>
      <c r="AL4" s="26">
        <f>'Orig. fully-reconciled - all'!AJ4-'Revised fully-reconciled - all'!AJ4</f>
        <v>0</v>
      </c>
      <c r="AM4" s="26">
        <f>'Orig. fully-reconciled - all'!AK4-'Revised fully-reconciled - all'!AK4</f>
        <v>0</v>
      </c>
      <c r="AN4" s="26">
        <f>'Orig. fully-reconciled - all'!AL4-'Revised fully-reconciled - all'!AL4</f>
        <v>0</v>
      </c>
      <c r="AO4" s="26">
        <f>'Orig. fully-reconciled - all'!AM4-'Revised fully-reconciled - all'!AM4</f>
        <v>0</v>
      </c>
      <c r="AP4" s="26">
        <f>'Orig. fully-reconciled - all'!AN4-'Revised fully-reconciled - all'!AN4</f>
        <v>0</v>
      </c>
      <c r="AQ4" s="26">
        <f>'Orig. fully-reconciled - all'!AO4-'Revised fully-reconciled - all'!AO4</f>
        <v>0</v>
      </c>
      <c r="AR4" s="26">
        <f>'Orig. fully-reconciled - all'!AP4-'Revised fully-reconciled - all'!AP4</f>
        <v>0</v>
      </c>
      <c r="AS4" s="26">
        <f>'Orig. fully-reconciled - all'!AQ4-'Revised fully-reconciled - all'!AQ4</f>
        <v>0</v>
      </c>
      <c r="AT4" s="26">
        <f>'Orig. fully-reconciled - all'!AR4-'Revised fully-reconciled - all'!AR4</f>
        <v>0</v>
      </c>
      <c r="AU4" s="26">
        <f>'Orig. fully-reconciled - all'!AS4-'Revised fully-reconciled - all'!AS4</f>
        <v>0</v>
      </c>
      <c r="AV4" s="26">
        <f>'Orig. fully-reconciled - all'!AT4-'Revised fully-reconciled - all'!AT4</f>
        <v>0</v>
      </c>
      <c r="AW4" s="26">
        <f>'Orig. fully-reconciled - all'!AU4-'Revised fully-reconciled - all'!AU4</f>
        <v>0</v>
      </c>
      <c r="AX4" s="26">
        <f>'Orig. fully-reconciled - all'!AV4-'Revised fully-reconciled - all'!AV4</f>
        <v>0</v>
      </c>
      <c r="AY4" s="26">
        <f>'Orig. fully-reconciled - all'!AW4-'Revised fully-reconciled - all'!AW4</f>
        <v>0</v>
      </c>
      <c r="AZ4" s="26">
        <f>'Orig. fully-reconciled - all'!AX4-'Revised fully-reconciled - all'!AX4</f>
        <v>0</v>
      </c>
      <c r="BA4" s="26">
        <f>'Orig. fully-reconciled - all'!AY4-'Revised fully-reconciled - all'!AY4</f>
        <v>0</v>
      </c>
      <c r="BB4" s="26">
        <f>'Orig. fully-reconciled - all'!AZ4-'Revised fully-reconciled - all'!AZ4</f>
        <v>0</v>
      </c>
      <c r="BC4" s="26">
        <f>'Orig. fully-reconciled - all'!BA4-'Revised fully-reconciled - all'!BA4</f>
        <v>0</v>
      </c>
      <c r="BD4" s="26">
        <f>'Orig. fully-reconciled - all'!BB4-'Revised fully-reconciled - all'!BB4</f>
        <v>0</v>
      </c>
      <c r="BE4" s="26">
        <f>'Orig. fully-reconciled - all'!BC4-'Revised fully-reconciled - all'!BC4</f>
        <v>0</v>
      </c>
      <c r="BF4" s="26">
        <f>'Orig. fully-reconciled - all'!BD4-'Revised fully-reconciled - all'!BD4</f>
        <v>0</v>
      </c>
      <c r="BG4" s="26">
        <f>'Orig. fully-reconciled - all'!BE4-'Revised fully-reconciled - all'!BE4</f>
        <v>0</v>
      </c>
      <c r="BH4" s="26">
        <f>'Orig. fully-reconciled - all'!BF4-'Revised fully-reconciled - all'!BF4</f>
        <v>0</v>
      </c>
      <c r="BI4" s="26">
        <f>'Orig. fully-reconciled - all'!BG4-'Revised fully-reconciled - all'!BG4</f>
        <v>0</v>
      </c>
      <c r="BJ4" s="26">
        <f>'Orig. fully-reconciled - all'!BH4-'Revised fully-reconciled - all'!BH4</f>
        <v>0</v>
      </c>
      <c r="BK4" s="26">
        <f>'Orig. fully-reconciled - all'!BI4-'Revised fully-reconciled - all'!BI4</f>
        <v>0</v>
      </c>
      <c r="BL4" s="26">
        <f>'Orig. fully-reconciled - all'!BJ4-'Revised fully-reconciled - all'!BJ4</f>
        <v>0</v>
      </c>
      <c r="BM4" s="26" t="e">
        <f>'Orig. fully-reconciled - all'!#REF!-'Revised fully-reconciled - all'!BK4</f>
        <v>#REF!</v>
      </c>
      <c r="BN4" s="26" t="e">
        <f>'Orig. fully-reconciled - all'!#REF!-'Revised fully-reconciled - all'!BL4</f>
        <v>#REF!</v>
      </c>
      <c r="BO4" s="26" t="e">
        <f>'Orig. fully-reconciled - all'!#REF!-'Revised fully-reconciled - all'!BM4</f>
        <v>#REF!</v>
      </c>
      <c r="BP4" s="26" t="e">
        <f>'Orig. fully-reconciled - all'!#REF!-'Revised fully-reconciled - all'!BN4</f>
        <v>#REF!</v>
      </c>
      <c r="BQ4" s="26" t="e">
        <f>'Orig. fully-reconciled - all'!#REF!-'Revised fully-reconciled - all'!BO4</f>
        <v>#REF!</v>
      </c>
      <c r="BR4" s="26" t="e">
        <f>'Orig. fully-reconciled - all'!#REF!-'Revised fully-reconciled - all'!BP4</f>
        <v>#REF!</v>
      </c>
      <c r="BS4" s="26" t="e">
        <f>'Orig. fully-reconciled - all'!#REF!-'Revised fully-reconciled - all'!BQ4</f>
        <v>#REF!</v>
      </c>
      <c r="BT4" s="26" t="e">
        <f>'Orig. fully-reconciled - all'!#REF!-'Revised fully-reconciled - all'!BR4</f>
        <v>#REF!</v>
      </c>
      <c r="BU4" s="26" t="e">
        <f>'Orig. fully-reconciled - all'!#REF!-'Revised fully-reconciled - all'!BS4</f>
        <v>#REF!</v>
      </c>
      <c r="BV4" s="26" t="e">
        <f>'Orig. fully-reconciled - all'!#REF!-'Revised fully-reconciled - all'!BT4</f>
        <v>#REF!</v>
      </c>
      <c r="BW4" s="26" t="e">
        <f>'Orig. fully-reconciled - all'!#REF!-'Revised fully-reconciled - all'!BU4</f>
        <v>#REF!</v>
      </c>
      <c r="BX4" s="26" t="e">
        <f>'Orig. fully-reconciled - all'!#REF!-'Revised fully-reconciled - all'!BV4</f>
        <v>#REF!</v>
      </c>
      <c r="BY4" s="26" t="e">
        <f>'Orig. fully-reconciled - all'!#REF!-'Revised fully-reconciled - all'!BW4</f>
        <v>#REF!</v>
      </c>
      <c r="BZ4" s="26" t="e">
        <f>'Orig. fully-reconciled - all'!#REF!-'Revised fully-reconciled - all'!BX4</f>
        <v>#REF!</v>
      </c>
      <c r="CA4" s="26" t="e">
        <f>'Orig. fully-reconciled - all'!#REF!-'Revised fully-reconciled - all'!BY4</f>
        <v>#REF!</v>
      </c>
      <c r="CB4" s="26" t="e">
        <f>'Orig. fully-reconciled - all'!#REF!-'Revised fully-reconciled - all'!BZ4</f>
        <v>#REF!</v>
      </c>
      <c r="CC4" s="26" t="e">
        <f>'Orig. fully-reconciled - all'!#REF!-'Revised fully-reconciled - all'!CA4</f>
        <v>#REF!</v>
      </c>
      <c r="CD4" s="26" t="e">
        <f>'Orig. fully-reconciled - all'!#REF!-'Revised fully-reconciled - all'!CB4</f>
        <v>#REF!</v>
      </c>
      <c r="CE4" s="26" t="e">
        <f>'Orig. fully-reconciled - all'!#REF!-'Revised fully-reconciled - all'!CC4</f>
        <v>#REF!</v>
      </c>
      <c r="CF4" s="26" t="e">
        <f>'Orig. fully-reconciled - all'!#REF!-'Revised fully-reconciled - all'!CD4</f>
        <v>#REF!</v>
      </c>
      <c r="CG4" s="26" t="e">
        <f>'Orig. fully-reconciled - all'!#REF!-'Revised fully-reconciled - all'!CE4</f>
        <v>#REF!</v>
      </c>
      <c r="CH4" s="26" t="e">
        <f>'Orig. fully-reconciled - all'!#REF!-'Revised fully-reconciled - all'!CF4</f>
        <v>#REF!</v>
      </c>
      <c r="CI4" s="26" t="e">
        <f>'Orig. fully-reconciled - all'!#REF!-'Revised fully-reconciled - all'!CG4</f>
        <v>#REF!</v>
      </c>
      <c r="CJ4" s="26" t="e">
        <f>'Orig. fully-reconciled - all'!#REF!-'Revised fully-reconciled - all'!CH4</f>
        <v>#REF!</v>
      </c>
      <c r="CK4" s="26" t="e">
        <f>'Orig. fully-reconciled - all'!#REF!-'Revised fully-reconciled - all'!CI4</f>
        <v>#REF!</v>
      </c>
      <c r="CL4" s="26" t="e">
        <f>'Orig. fully-reconciled - all'!#REF!-'Revised fully-reconciled - all'!CJ4</f>
        <v>#REF!</v>
      </c>
      <c r="CM4" s="26" t="e">
        <f>'Orig. fully-reconciled - all'!#REF!-'Revised fully-reconciled - all'!CK4</f>
        <v>#REF!</v>
      </c>
      <c r="CN4" s="26" t="e">
        <f>'Orig. fully-reconciled - all'!#REF!-'Revised fully-reconciled - all'!CL4</f>
        <v>#REF!</v>
      </c>
      <c r="CO4" s="26" t="e">
        <f>'Orig. fully-reconciled - all'!#REF!-'Revised fully-reconciled - all'!CM4</f>
        <v>#REF!</v>
      </c>
      <c r="CP4" s="26" t="e">
        <f>'Orig. fully-reconciled - all'!#REF!-'Revised fully-reconciled - all'!CN4</f>
        <v>#REF!</v>
      </c>
      <c r="CQ4" s="26" t="e">
        <f>'Orig. fully-reconciled - all'!#REF!-'Revised fully-reconciled - all'!CO4</f>
        <v>#REF!</v>
      </c>
      <c r="CR4" s="26" t="e">
        <f>'Orig. fully-reconciled - all'!#REF!-'Revised fully-reconciled - all'!CP4</f>
        <v>#REF!</v>
      </c>
      <c r="CS4" s="26" t="e">
        <f>'Orig. fully-reconciled - all'!#REF!-'Revised fully-reconciled - all'!CQ4</f>
        <v>#REF!</v>
      </c>
      <c r="CT4" s="26" t="e">
        <f>'Orig. fully-reconciled - all'!#REF!-'Revised fully-reconciled - all'!CR4</f>
        <v>#REF!</v>
      </c>
      <c r="CU4" s="26" t="e">
        <f>'Orig. fully-reconciled - all'!#REF!-'Revised fully-reconciled - all'!CS4</f>
        <v>#REF!</v>
      </c>
      <c r="CV4" s="26" t="e">
        <f>'Orig. fully-reconciled - all'!#REF!-'Revised fully-reconciled - all'!CT4</f>
        <v>#REF!</v>
      </c>
      <c r="CW4" s="26" t="e">
        <f>'Orig. fully-reconciled - all'!#REF!-'Revised fully-reconciled - all'!CU4</f>
        <v>#REF!</v>
      </c>
      <c r="CX4" s="26" t="e">
        <f>'Orig. fully-reconciled - all'!#REF!-'Revised fully-reconciled - all'!CV4</f>
        <v>#REF!</v>
      </c>
      <c r="CY4" s="26" t="e">
        <f>'Orig. fully-reconciled - all'!#REF!-'Revised fully-reconciled - all'!CW4</f>
        <v>#REF!</v>
      </c>
      <c r="CZ4" s="26" t="e">
        <f>'Orig. fully-reconciled - all'!#REF!-'Revised fully-reconciled - all'!CX4</f>
        <v>#REF!</v>
      </c>
    </row>
    <row r="5" spans="4:104">
      <c r="D5" s="15" t="s">
        <v>19</v>
      </c>
      <c r="E5" s="26">
        <f>'Orig. fully-reconciled - all'!C5-'Revised fully-reconciled - all'!C5</f>
        <v>0</v>
      </c>
      <c r="F5" s="26">
        <f>'Orig. fully-reconciled - all'!D5-'Revised fully-reconciled - all'!D5</f>
        <v>0</v>
      </c>
      <c r="G5" s="26">
        <f>'Orig. fully-reconciled - all'!E5-'Revised fully-reconciled - all'!E5</f>
        <v>0</v>
      </c>
      <c r="H5" s="26">
        <f>'Orig. fully-reconciled - all'!F5-'Revised fully-reconciled - all'!F5</f>
        <v>0</v>
      </c>
      <c r="I5" s="26">
        <f>'Orig. fully-reconciled - all'!G5-'Revised fully-reconciled - all'!G5</f>
        <v>0</v>
      </c>
      <c r="J5" s="26">
        <f>'Orig. fully-reconciled - all'!H5-'Revised fully-reconciled - all'!H5</f>
        <v>0</v>
      </c>
      <c r="K5" s="26">
        <f>'Orig. fully-reconciled - all'!I5-'Revised fully-reconciled - all'!I5</f>
        <v>0</v>
      </c>
      <c r="L5" s="26">
        <f>'Orig. fully-reconciled - all'!J5-'Revised fully-reconciled - all'!J5</f>
        <v>0</v>
      </c>
      <c r="M5" s="26">
        <f>'Orig. fully-reconciled - all'!K5-'Revised fully-reconciled - all'!K5</f>
        <v>0</v>
      </c>
      <c r="N5" s="26">
        <f>'Orig. fully-reconciled - all'!L5-'Revised fully-reconciled - all'!L5</f>
        <v>0</v>
      </c>
      <c r="O5" s="26">
        <f>'Orig. fully-reconciled - all'!M5-'Revised fully-reconciled - all'!M5</f>
        <v>0</v>
      </c>
      <c r="P5" s="26">
        <f>'Orig. fully-reconciled - all'!N5-'Revised fully-reconciled - all'!N5</f>
        <v>0</v>
      </c>
      <c r="Q5" s="26">
        <f>'Orig. fully-reconciled - all'!O5-'Revised fully-reconciled - all'!O5</f>
        <v>0</v>
      </c>
      <c r="R5" s="26">
        <f>'Orig. fully-reconciled - all'!P5-'Revised fully-reconciled - all'!P5</f>
        <v>0</v>
      </c>
      <c r="S5" s="26">
        <f>'Orig. fully-reconciled - all'!Q5-'Revised fully-reconciled - all'!Q5</f>
        <v>0</v>
      </c>
      <c r="T5" s="26">
        <f>'Orig. fully-reconciled - all'!R5-'Revised fully-reconciled - all'!R5</f>
        <v>0</v>
      </c>
      <c r="U5" s="26">
        <f>'Orig. fully-reconciled - all'!S5-'Revised fully-reconciled - all'!S5</f>
        <v>0</v>
      </c>
      <c r="V5" s="26">
        <f>'Orig. fully-reconciled - all'!T5-'Revised fully-reconciled - all'!T5</f>
        <v>0</v>
      </c>
      <c r="W5" s="26">
        <f>'Orig. fully-reconciled - all'!U5-'Revised fully-reconciled - all'!U5</f>
        <v>0</v>
      </c>
      <c r="X5" s="26">
        <f>'Orig. fully-reconciled - all'!V5-'Revised fully-reconciled - all'!V5</f>
        <v>0</v>
      </c>
      <c r="Y5" s="26">
        <f>'Orig. fully-reconciled - all'!W5-'Revised fully-reconciled - all'!W5</f>
        <v>0</v>
      </c>
      <c r="Z5" s="26">
        <f>'Orig. fully-reconciled - all'!X5-'Revised fully-reconciled - all'!X5</f>
        <v>0</v>
      </c>
      <c r="AA5" s="26">
        <f>'Orig. fully-reconciled - all'!Y5-'Revised fully-reconciled - all'!Y5</f>
        <v>0</v>
      </c>
      <c r="AB5" s="26">
        <f>'Orig. fully-reconciled - all'!Z5-'Revised fully-reconciled - all'!Z5</f>
        <v>0</v>
      </c>
      <c r="AC5" s="26">
        <f>'Orig. fully-reconciled - all'!AA5-'Revised fully-reconciled - all'!AA5</f>
        <v>0</v>
      </c>
      <c r="AD5" s="26">
        <f>'Orig. fully-reconciled - all'!AB5-'Revised fully-reconciled - all'!AB5</f>
        <v>0</v>
      </c>
      <c r="AE5" s="26">
        <f>'Orig. fully-reconciled - all'!AC5-'Revised fully-reconciled - all'!AC5</f>
        <v>0</v>
      </c>
      <c r="AF5" s="26">
        <f>'Orig. fully-reconciled - all'!AD5-'Revised fully-reconciled - all'!AD5</f>
        <v>0</v>
      </c>
      <c r="AG5" s="26">
        <f>'Orig. fully-reconciled - all'!AE5-'Revised fully-reconciled - all'!AE5</f>
        <v>0</v>
      </c>
      <c r="AH5" s="26">
        <f>'Orig. fully-reconciled - all'!AF5-'Revised fully-reconciled - all'!AF5</f>
        <v>0</v>
      </c>
      <c r="AI5" s="26">
        <f>'Orig. fully-reconciled - all'!AG5-'Revised fully-reconciled - all'!AG5</f>
        <v>0</v>
      </c>
      <c r="AJ5" s="26">
        <f>'Orig. fully-reconciled - all'!AH5-'Revised fully-reconciled - all'!AH5</f>
        <v>0</v>
      </c>
      <c r="AK5" s="26">
        <f>'Orig. fully-reconciled - all'!AI5-'Revised fully-reconciled - all'!AI5</f>
        <v>0</v>
      </c>
      <c r="AL5" s="26">
        <f>'Orig. fully-reconciled - all'!AJ5-'Revised fully-reconciled - all'!AJ5</f>
        <v>0</v>
      </c>
      <c r="AM5" s="26">
        <f>'Orig. fully-reconciled - all'!AK5-'Revised fully-reconciled - all'!AK5</f>
        <v>0</v>
      </c>
      <c r="AN5" s="26">
        <f>'Orig. fully-reconciled - all'!AL5-'Revised fully-reconciled - all'!AL5</f>
        <v>0</v>
      </c>
      <c r="AO5" s="26">
        <f>'Orig. fully-reconciled - all'!AM5-'Revised fully-reconciled - all'!AM5</f>
        <v>0</v>
      </c>
      <c r="AP5" s="26">
        <f>'Orig. fully-reconciled - all'!AN5-'Revised fully-reconciled - all'!AN5</f>
        <v>0</v>
      </c>
      <c r="AQ5" s="26">
        <f>'Orig. fully-reconciled - all'!AO5-'Revised fully-reconciled - all'!AO5</f>
        <v>0</v>
      </c>
      <c r="AR5" s="26">
        <f>'Orig. fully-reconciled - all'!AP5-'Revised fully-reconciled - all'!AP5</f>
        <v>0</v>
      </c>
      <c r="AS5" s="26">
        <f>'Orig. fully-reconciled - all'!AQ5-'Revised fully-reconciled - all'!AQ5</f>
        <v>0</v>
      </c>
      <c r="AT5" s="26">
        <f>'Orig. fully-reconciled - all'!AR5-'Revised fully-reconciled - all'!AR5</f>
        <v>0</v>
      </c>
      <c r="AU5" s="26">
        <f>'Orig. fully-reconciled - all'!AS5-'Revised fully-reconciled - all'!AS5</f>
        <v>0</v>
      </c>
      <c r="AV5" s="26">
        <f>'Orig. fully-reconciled - all'!AT5-'Revised fully-reconciled - all'!AT5</f>
        <v>0</v>
      </c>
      <c r="AW5" s="26">
        <f>'Orig. fully-reconciled - all'!AU5-'Revised fully-reconciled - all'!AU5</f>
        <v>0</v>
      </c>
      <c r="AX5" s="26">
        <f>'Orig. fully-reconciled - all'!AV5-'Revised fully-reconciled - all'!AV5</f>
        <v>0</v>
      </c>
      <c r="AY5" s="26">
        <f>'Orig. fully-reconciled - all'!AW5-'Revised fully-reconciled - all'!AW5</f>
        <v>0</v>
      </c>
      <c r="AZ5" s="26">
        <f>'Orig. fully-reconciled - all'!AX5-'Revised fully-reconciled - all'!AX5</f>
        <v>0</v>
      </c>
      <c r="BA5" s="26">
        <f>'Orig. fully-reconciled - all'!AY5-'Revised fully-reconciled - all'!AY5</f>
        <v>0</v>
      </c>
      <c r="BB5" s="26">
        <f>'Orig. fully-reconciled - all'!AZ5-'Revised fully-reconciled - all'!AZ5</f>
        <v>0</v>
      </c>
      <c r="BC5" s="26">
        <f>'Orig. fully-reconciled - all'!BA5-'Revised fully-reconciled - all'!BA5</f>
        <v>0</v>
      </c>
      <c r="BD5" s="26">
        <f>'Orig. fully-reconciled - all'!BB5-'Revised fully-reconciled - all'!BB5</f>
        <v>0</v>
      </c>
      <c r="BE5" s="26">
        <f>'Orig. fully-reconciled - all'!BC5-'Revised fully-reconciled - all'!BC5</f>
        <v>0</v>
      </c>
      <c r="BF5" s="26">
        <f>'Orig. fully-reconciled - all'!BD5-'Revised fully-reconciled - all'!BD5</f>
        <v>0</v>
      </c>
      <c r="BG5" s="26">
        <f>'Orig. fully-reconciled - all'!BE5-'Revised fully-reconciled - all'!BE5</f>
        <v>0</v>
      </c>
      <c r="BH5" s="26">
        <f>'Orig. fully-reconciled - all'!BF5-'Revised fully-reconciled - all'!BF5</f>
        <v>0</v>
      </c>
      <c r="BI5" s="26">
        <f>'Orig. fully-reconciled - all'!BG5-'Revised fully-reconciled - all'!BG5</f>
        <v>0</v>
      </c>
      <c r="BJ5" s="26">
        <f>'Orig. fully-reconciled - all'!BH5-'Revised fully-reconciled - all'!BH5</f>
        <v>0</v>
      </c>
      <c r="BK5" s="26">
        <f>'Orig. fully-reconciled - all'!BI5-'Revised fully-reconciled - all'!BI5</f>
        <v>0</v>
      </c>
      <c r="BL5" s="26">
        <f>'Orig. fully-reconciled - all'!BJ5-'Revised fully-reconciled - all'!BJ5</f>
        <v>0</v>
      </c>
      <c r="BM5" s="26" t="e">
        <f>'Orig. fully-reconciled - all'!#REF!-'Revised fully-reconciled - all'!BK5</f>
        <v>#REF!</v>
      </c>
      <c r="BN5" s="26" t="e">
        <f>'Orig. fully-reconciled - all'!#REF!-'Revised fully-reconciled - all'!BL5</f>
        <v>#REF!</v>
      </c>
      <c r="BO5" s="26" t="e">
        <f>'Orig. fully-reconciled - all'!#REF!-'Revised fully-reconciled - all'!BM5</f>
        <v>#REF!</v>
      </c>
      <c r="BP5" s="26" t="e">
        <f>'Orig. fully-reconciled - all'!#REF!-'Revised fully-reconciled - all'!BN5</f>
        <v>#REF!</v>
      </c>
      <c r="BQ5" s="26" t="e">
        <f>'Orig. fully-reconciled - all'!#REF!-'Revised fully-reconciled - all'!BO5</f>
        <v>#REF!</v>
      </c>
      <c r="BR5" s="26" t="e">
        <f>'Orig. fully-reconciled - all'!#REF!-'Revised fully-reconciled - all'!BP5</f>
        <v>#REF!</v>
      </c>
      <c r="BS5" s="26" t="e">
        <f>'Orig. fully-reconciled - all'!#REF!-'Revised fully-reconciled - all'!BQ5</f>
        <v>#REF!</v>
      </c>
      <c r="BT5" s="26" t="e">
        <f>'Orig. fully-reconciled - all'!#REF!-'Revised fully-reconciled - all'!BR5</f>
        <v>#REF!</v>
      </c>
      <c r="BU5" s="26" t="e">
        <f>'Orig. fully-reconciled - all'!#REF!-'Revised fully-reconciled - all'!BS5</f>
        <v>#REF!</v>
      </c>
      <c r="BV5" s="26" t="e">
        <f>'Orig. fully-reconciled - all'!#REF!-'Revised fully-reconciled - all'!BT5</f>
        <v>#REF!</v>
      </c>
      <c r="BW5" s="26" t="e">
        <f>'Orig. fully-reconciled - all'!#REF!-'Revised fully-reconciled - all'!BU5</f>
        <v>#REF!</v>
      </c>
      <c r="BX5" s="26" t="e">
        <f>'Orig. fully-reconciled - all'!#REF!-'Revised fully-reconciled - all'!BV5</f>
        <v>#REF!</v>
      </c>
      <c r="BY5" s="26" t="e">
        <f>'Orig. fully-reconciled - all'!#REF!-'Revised fully-reconciled - all'!BW5</f>
        <v>#REF!</v>
      </c>
      <c r="BZ5" s="26" t="e">
        <f>'Orig. fully-reconciled - all'!#REF!-'Revised fully-reconciled - all'!BX5</f>
        <v>#REF!</v>
      </c>
      <c r="CA5" s="26" t="e">
        <f>'Orig. fully-reconciled - all'!#REF!-'Revised fully-reconciled - all'!BY5</f>
        <v>#REF!</v>
      </c>
      <c r="CB5" s="26" t="e">
        <f>'Orig. fully-reconciled - all'!#REF!-'Revised fully-reconciled - all'!BZ5</f>
        <v>#REF!</v>
      </c>
      <c r="CC5" s="26" t="e">
        <f>'Orig. fully-reconciled - all'!#REF!-'Revised fully-reconciled - all'!CA5</f>
        <v>#REF!</v>
      </c>
      <c r="CD5" s="26" t="e">
        <f>'Orig. fully-reconciled - all'!#REF!-'Revised fully-reconciled - all'!CB5</f>
        <v>#REF!</v>
      </c>
      <c r="CE5" s="26" t="e">
        <f>'Orig. fully-reconciled - all'!#REF!-'Revised fully-reconciled - all'!CC5</f>
        <v>#REF!</v>
      </c>
      <c r="CF5" s="26" t="e">
        <f>'Orig. fully-reconciled - all'!#REF!-'Revised fully-reconciled - all'!CD5</f>
        <v>#REF!</v>
      </c>
      <c r="CG5" s="26" t="e">
        <f>'Orig. fully-reconciled - all'!#REF!-'Revised fully-reconciled - all'!CE5</f>
        <v>#REF!</v>
      </c>
      <c r="CH5" s="26" t="e">
        <f>'Orig. fully-reconciled - all'!#REF!-'Revised fully-reconciled - all'!CF5</f>
        <v>#REF!</v>
      </c>
      <c r="CI5" s="26" t="e">
        <f>'Orig. fully-reconciled - all'!#REF!-'Revised fully-reconciled - all'!CG5</f>
        <v>#REF!</v>
      </c>
      <c r="CJ5" s="26" t="e">
        <f>'Orig. fully-reconciled - all'!#REF!-'Revised fully-reconciled - all'!CH5</f>
        <v>#REF!</v>
      </c>
      <c r="CK5" s="26" t="e">
        <f>'Orig. fully-reconciled - all'!#REF!-'Revised fully-reconciled - all'!CI5</f>
        <v>#REF!</v>
      </c>
      <c r="CL5" s="26" t="e">
        <f>'Orig. fully-reconciled - all'!#REF!-'Revised fully-reconciled - all'!CJ5</f>
        <v>#REF!</v>
      </c>
      <c r="CM5" s="26" t="e">
        <f>'Orig. fully-reconciled - all'!#REF!-'Revised fully-reconciled - all'!CK5</f>
        <v>#REF!</v>
      </c>
      <c r="CN5" s="26" t="e">
        <f>'Orig. fully-reconciled - all'!#REF!-'Revised fully-reconciled - all'!CL5</f>
        <v>#REF!</v>
      </c>
      <c r="CO5" s="26" t="e">
        <f>'Orig. fully-reconciled - all'!#REF!-'Revised fully-reconciled - all'!CM5</f>
        <v>#REF!</v>
      </c>
      <c r="CP5" s="26" t="e">
        <f>'Orig. fully-reconciled - all'!#REF!-'Revised fully-reconciled - all'!CN5</f>
        <v>#REF!</v>
      </c>
      <c r="CQ5" s="26" t="e">
        <f>'Orig. fully-reconciled - all'!#REF!-'Revised fully-reconciled - all'!CO5</f>
        <v>#REF!</v>
      </c>
      <c r="CR5" s="26" t="e">
        <f>'Orig. fully-reconciled - all'!#REF!-'Revised fully-reconciled - all'!CP5</f>
        <v>#REF!</v>
      </c>
      <c r="CS5" s="26" t="e">
        <f>'Orig. fully-reconciled - all'!#REF!-'Revised fully-reconciled - all'!CQ5</f>
        <v>#REF!</v>
      </c>
      <c r="CT5" s="26" t="e">
        <f>'Orig. fully-reconciled - all'!#REF!-'Revised fully-reconciled - all'!CR5</f>
        <v>#REF!</v>
      </c>
      <c r="CU5" s="26" t="e">
        <f>'Orig. fully-reconciled - all'!#REF!-'Revised fully-reconciled - all'!CS5</f>
        <v>#REF!</v>
      </c>
      <c r="CV5" s="26" t="e">
        <f>'Orig. fully-reconciled - all'!#REF!-'Revised fully-reconciled - all'!CT5</f>
        <v>#REF!</v>
      </c>
      <c r="CW5" s="26" t="e">
        <f>'Orig. fully-reconciled - all'!#REF!-'Revised fully-reconciled - all'!CU5</f>
        <v>#REF!</v>
      </c>
      <c r="CX5" s="26" t="e">
        <f>'Orig. fully-reconciled - all'!#REF!-'Revised fully-reconciled - all'!CV5</f>
        <v>#REF!</v>
      </c>
      <c r="CY5" s="26" t="e">
        <f>'Orig. fully-reconciled - all'!#REF!-'Revised fully-reconciled - all'!CW5</f>
        <v>#REF!</v>
      </c>
      <c r="CZ5" s="26" t="e">
        <f>'Orig. fully-reconciled - all'!#REF!-'Revised fully-reconciled - all'!CX5</f>
        <v>#REF!</v>
      </c>
    </row>
    <row r="6" spans="4:104">
      <c r="D6" s="15" t="s">
        <v>20</v>
      </c>
      <c r="E6" s="26">
        <f>'Orig. fully-reconciled - all'!C6-'Revised fully-reconciled - all'!C6</f>
        <v>0</v>
      </c>
      <c r="F6" s="26">
        <f>'Orig. fully-reconciled - all'!D6-'Revised fully-reconciled - all'!D6</f>
        <v>0</v>
      </c>
      <c r="G6" s="26">
        <f>'Orig. fully-reconciled - all'!E6-'Revised fully-reconciled - all'!E6</f>
        <v>0</v>
      </c>
      <c r="H6" s="26">
        <f>'Orig. fully-reconciled - all'!F6-'Revised fully-reconciled - all'!F6</f>
        <v>0</v>
      </c>
      <c r="I6" s="26">
        <f>'Orig. fully-reconciled - all'!G6-'Revised fully-reconciled - all'!G6</f>
        <v>0</v>
      </c>
      <c r="J6" s="26">
        <f>'Orig. fully-reconciled - all'!H6-'Revised fully-reconciled - all'!H6</f>
        <v>0</v>
      </c>
      <c r="K6" s="26">
        <f>'Orig. fully-reconciled - all'!I6-'Revised fully-reconciled - all'!I6</f>
        <v>0</v>
      </c>
      <c r="L6" s="26">
        <f>'Orig. fully-reconciled - all'!J6-'Revised fully-reconciled - all'!J6</f>
        <v>0</v>
      </c>
      <c r="M6" s="26">
        <f>'Orig. fully-reconciled - all'!K6-'Revised fully-reconciled - all'!K6</f>
        <v>0</v>
      </c>
      <c r="N6" s="26">
        <f>'Orig. fully-reconciled - all'!L6-'Revised fully-reconciled - all'!L6</f>
        <v>0</v>
      </c>
      <c r="O6" s="26">
        <f>'Orig. fully-reconciled - all'!M6-'Revised fully-reconciled - all'!M6</f>
        <v>0</v>
      </c>
      <c r="P6" s="26">
        <f>'Orig. fully-reconciled - all'!N6-'Revised fully-reconciled - all'!N6</f>
        <v>0</v>
      </c>
      <c r="Q6" s="26">
        <f>'Orig. fully-reconciled - all'!O6-'Revised fully-reconciled - all'!O6</f>
        <v>0</v>
      </c>
      <c r="R6" s="26">
        <f>'Orig. fully-reconciled - all'!P6-'Revised fully-reconciled - all'!P6</f>
        <v>0</v>
      </c>
      <c r="S6" s="26">
        <f>'Orig. fully-reconciled - all'!Q6-'Revised fully-reconciled - all'!Q6</f>
        <v>0</v>
      </c>
      <c r="T6" s="26">
        <f>'Orig. fully-reconciled - all'!R6-'Revised fully-reconciled - all'!R6</f>
        <v>0</v>
      </c>
      <c r="U6" s="26">
        <f>'Orig. fully-reconciled - all'!S6-'Revised fully-reconciled - all'!S6</f>
        <v>0</v>
      </c>
      <c r="V6" s="26">
        <f>'Orig. fully-reconciled - all'!T6-'Revised fully-reconciled - all'!T6</f>
        <v>0</v>
      </c>
      <c r="W6" s="26">
        <f>'Orig. fully-reconciled - all'!U6-'Revised fully-reconciled - all'!U6</f>
        <v>0</v>
      </c>
      <c r="X6" s="26">
        <f>'Orig. fully-reconciled - all'!V6-'Revised fully-reconciled - all'!V6</f>
        <v>0</v>
      </c>
      <c r="Y6" s="26">
        <f>'Orig. fully-reconciled - all'!W6-'Revised fully-reconciled - all'!W6</f>
        <v>0</v>
      </c>
      <c r="Z6" s="26">
        <f>'Orig. fully-reconciled - all'!X6-'Revised fully-reconciled - all'!X6</f>
        <v>0</v>
      </c>
      <c r="AA6" s="26">
        <f>'Orig. fully-reconciled - all'!Y6-'Revised fully-reconciled - all'!Y6</f>
        <v>0</v>
      </c>
      <c r="AB6" s="26">
        <f>'Orig. fully-reconciled - all'!Z6-'Revised fully-reconciled - all'!Z6</f>
        <v>0</v>
      </c>
      <c r="AC6" s="26">
        <f>'Orig. fully-reconciled - all'!AA6-'Revised fully-reconciled - all'!AA6</f>
        <v>0</v>
      </c>
      <c r="AD6" s="26">
        <f>'Orig. fully-reconciled - all'!AB6-'Revised fully-reconciled - all'!AB6</f>
        <v>0</v>
      </c>
      <c r="AE6" s="26">
        <f>'Orig. fully-reconciled - all'!AC6-'Revised fully-reconciled - all'!AC6</f>
        <v>0</v>
      </c>
      <c r="AF6" s="26">
        <f>'Orig. fully-reconciled - all'!AD6-'Revised fully-reconciled - all'!AD6</f>
        <v>0</v>
      </c>
      <c r="AG6" s="26">
        <f>'Orig. fully-reconciled - all'!AE6-'Revised fully-reconciled - all'!AE6</f>
        <v>0</v>
      </c>
      <c r="AH6" s="26">
        <f>'Orig. fully-reconciled - all'!AF6-'Revised fully-reconciled - all'!AF6</f>
        <v>0</v>
      </c>
      <c r="AI6" s="26">
        <f>'Orig. fully-reconciled - all'!AG6-'Revised fully-reconciled - all'!AG6</f>
        <v>0</v>
      </c>
      <c r="AJ6" s="26">
        <f>'Orig. fully-reconciled - all'!AH6-'Revised fully-reconciled - all'!AH6</f>
        <v>0</v>
      </c>
      <c r="AK6" s="26">
        <f>'Orig. fully-reconciled - all'!AI6-'Revised fully-reconciled - all'!AI6</f>
        <v>0</v>
      </c>
      <c r="AL6" s="26">
        <f>'Orig. fully-reconciled - all'!AJ6-'Revised fully-reconciled - all'!AJ6</f>
        <v>0</v>
      </c>
      <c r="AM6" s="26">
        <f>'Orig. fully-reconciled - all'!AK6-'Revised fully-reconciled - all'!AK6</f>
        <v>0</v>
      </c>
      <c r="AN6" s="26">
        <f>'Orig. fully-reconciled - all'!AL6-'Revised fully-reconciled - all'!AL6</f>
        <v>0</v>
      </c>
      <c r="AO6" s="26">
        <f>'Orig. fully-reconciled - all'!AM6-'Revised fully-reconciled - all'!AM6</f>
        <v>0</v>
      </c>
      <c r="AP6" s="26">
        <f>'Orig. fully-reconciled - all'!AN6-'Revised fully-reconciled - all'!AN6</f>
        <v>0</v>
      </c>
      <c r="AQ6" s="26">
        <f>'Orig. fully-reconciled - all'!AO6-'Revised fully-reconciled - all'!AO6</f>
        <v>0</v>
      </c>
      <c r="AR6" s="26">
        <f>'Orig. fully-reconciled - all'!AP6-'Revised fully-reconciled - all'!AP6</f>
        <v>0</v>
      </c>
      <c r="AS6" s="26">
        <f>'Orig. fully-reconciled - all'!AQ6-'Revised fully-reconciled - all'!AQ6</f>
        <v>0</v>
      </c>
      <c r="AT6" s="26">
        <f>'Orig. fully-reconciled - all'!AR6-'Revised fully-reconciled - all'!AR6</f>
        <v>0</v>
      </c>
      <c r="AU6" s="26">
        <f>'Orig. fully-reconciled - all'!AS6-'Revised fully-reconciled - all'!AS6</f>
        <v>0</v>
      </c>
      <c r="AV6" s="26">
        <f>'Orig. fully-reconciled - all'!AT6-'Revised fully-reconciled - all'!AT6</f>
        <v>0</v>
      </c>
      <c r="AW6" s="26">
        <f>'Orig. fully-reconciled - all'!AU6-'Revised fully-reconciled - all'!AU6</f>
        <v>0</v>
      </c>
      <c r="AX6" s="26">
        <f>'Orig. fully-reconciled - all'!AV6-'Revised fully-reconciled - all'!AV6</f>
        <v>0</v>
      </c>
      <c r="AY6" s="26">
        <f>'Orig. fully-reconciled - all'!AW6-'Revised fully-reconciled - all'!AW6</f>
        <v>0</v>
      </c>
      <c r="AZ6" s="26">
        <f>'Orig. fully-reconciled - all'!AX6-'Revised fully-reconciled - all'!AX6</f>
        <v>0</v>
      </c>
      <c r="BA6" s="26">
        <f>'Orig. fully-reconciled - all'!AY6-'Revised fully-reconciled - all'!AY6</f>
        <v>0</v>
      </c>
      <c r="BB6" s="26">
        <f>'Orig. fully-reconciled - all'!AZ6-'Revised fully-reconciled - all'!AZ6</f>
        <v>0</v>
      </c>
      <c r="BC6" s="26">
        <f>'Orig. fully-reconciled - all'!BA6-'Revised fully-reconciled - all'!BA6</f>
        <v>0</v>
      </c>
      <c r="BD6" s="26">
        <f>'Orig. fully-reconciled - all'!BB6-'Revised fully-reconciled - all'!BB6</f>
        <v>0</v>
      </c>
      <c r="BE6" s="26">
        <f>'Orig. fully-reconciled - all'!BC6-'Revised fully-reconciled - all'!BC6</f>
        <v>0</v>
      </c>
      <c r="BF6" s="26">
        <f>'Orig. fully-reconciled - all'!BD6-'Revised fully-reconciled - all'!BD6</f>
        <v>0</v>
      </c>
      <c r="BG6" s="26">
        <f>'Orig. fully-reconciled - all'!BE6-'Revised fully-reconciled - all'!BE6</f>
        <v>0</v>
      </c>
      <c r="BH6" s="26">
        <f>'Orig. fully-reconciled - all'!BF6-'Revised fully-reconciled - all'!BF6</f>
        <v>0</v>
      </c>
      <c r="BI6" s="26">
        <f>'Orig. fully-reconciled - all'!BG6-'Revised fully-reconciled - all'!BG6</f>
        <v>0</v>
      </c>
      <c r="BJ6" s="26">
        <f>'Orig. fully-reconciled - all'!BH6-'Revised fully-reconciled - all'!BH6</f>
        <v>0</v>
      </c>
      <c r="BK6" s="26">
        <f>'Orig. fully-reconciled - all'!BI6-'Revised fully-reconciled - all'!BI6</f>
        <v>0</v>
      </c>
      <c r="BL6" s="26">
        <f>'Orig. fully-reconciled - all'!BJ6-'Revised fully-reconciled - all'!BJ6</f>
        <v>0</v>
      </c>
      <c r="BM6" s="26" t="e">
        <f>'Orig. fully-reconciled - all'!#REF!-'Revised fully-reconciled - all'!BK6</f>
        <v>#REF!</v>
      </c>
      <c r="BN6" s="26" t="e">
        <f>'Orig. fully-reconciled - all'!#REF!-'Revised fully-reconciled - all'!BL6</f>
        <v>#REF!</v>
      </c>
      <c r="BO6" s="26" t="e">
        <f>'Orig. fully-reconciled - all'!#REF!-'Revised fully-reconciled - all'!BM6</f>
        <v>#REF!</v>
      </c>
      <c r="BP6" s="26" t="e">
        <f>'Orig. fully-reconciled - all'!#REF!-'Revised fully-reconciled - all'!BN6</f>
        <v>#REF!</v>
      </c>
      <c r="BQ6" s="26" t="e">
        <f>'Orig. fully-reconciled - all'!#REF!-'Revised fully-reconciled - all'!BO6</f>
        <v>#REF!</v>
      </c>
      <c r="BR6" s="26" t="e">
        <f>'Orig. fully-reconciled - all'!#REF!-'Revised fully-reconciled - all'!BP6</f>
        <v>#REF!</v>
      </c>
      <c r="BS6" s="26" t="e">
        <f>'Orig. fully-reconciled - all'!#REF!-'Revised fully-reconciled - all'!BQ6</f>
        <v>#REF!</v>
      </c>
      <c r="BT6" s="26" t="e">
        <f>'Orig. fully-reconciled - all'!#REF!-'Revised fully-reconciled - all'!BR6</f>
        <v>#REF!</v>
      </c>
      <c r="BU6" s="26" t="e">
        <f>'Orig. fully-reconciled - all'!#REF!-'Revised fully-reconciled - all'!BS6</f>
        <v>#REF!</v>
      </c>
      <c r="BV6" s="26" t="e">
        <f>'Orig. fully-reconciled - all'!#REF!-'Revised fully-reconciled - all'!BT6</f>
        <v>#REF!</v>
      </c>
      <c r="BW6" s="26" t="e">
        <f>'Orig. fully-reconciled - all'!#REF!-'Revised fully-reconciled - all'!BU6</f>
        <v>#REF!</v>
      </c>
      <c r="BX6" s="26" t="e">
        <f>'Orig. fully-reconciled - all'!#REF!-'Revised fully-reconciled - all'!BV6</f>
        <v>#REF!</v>
      </c>
      <c r="BY6" s="26" t="e">
        <f>'Orig. fully-reconciled - all'!#REF!-'Revised fully-reconciled - all'!BW6</f>
        <v>#REF!</v>
      </c>
      <c r="BZ6" s="26" t="e">
        <f>'Orig. fully-reconciled - all'!#REF!-'Revised fully-reconciled - all'!BX6</f>
        <v>#REF!</v>
      </c>
      <c r="CA6" s="26" t="e">
        <f>'Orig. fully-reconciled - all'!#REF!-'Revised fully-reconciled - all'!BY6</f>
        <v>#REF!</v>
      </c>
      <c r="CB6" s="26" t="e">
        <f>'Orig. fully-reconciled - all'!#REF!-'Revised fully-reconciled - all'!BZ6</f>
        <v>#REF!</v>
      </c>
      <c r="CC6" s="26" t="e">
        <f>'Orig. fully-reconciled - all'!#REF!-'Revised fully-reconciled - all'!CA6</f>
        <v>#REF!</v>
      </c>
      <c r="CD6" s="26" t="e">
        <f>'Orig. fully-reconciled - all'!#REF!-'Revised fully-reconciled - all'!CB6</f>
        <v>#REF!</v>
      </c>
      <c r="CE6" s="26" t="e">
        <f>'Orig. fully-reconciled - all'!#REF!-'Revised fully-reconciled - all'!CC6</f>
        <v>#REF!</v>
      </c>
      <c r="CF6" s="26" t="e">
        <f>'Orig. fully-reconciled - all'!#REF!-'Revised fully-reconciled - all'!CD6</f>
        <v>#REF!</v>
      </c>
      <c r="CG6" s="26" t="e">
        <f>'Orig. fully-reconciled - all'!#REF!-'Revised fully-reconciled - all'!CE6</f>
        <v>#REF!</v>
      </c>
      <c r="CH6" s="26" t="e">
        <f>'Orig. fully-reconciled - all'!#REF!-'Revised fully-reconciled - all'!CF6</f>
        <v>#REF!</v>
      </c>
      <c r="CI6" s="26" t="e">
        <f>'Orig. fully-reconciled - all'!#REF!-'Revised fully-reconciled - all'!CG6</f>
        <v>#REF!</v>
      </c>
      <c r="CJ6" s="26" t="e">
        <f>'Orig. fully-reconciled - all'!#REF!-'Revised fully-reconciled - all'!CH6</f>
        <v>#REF!</v>
      </c>
      <c r="CK6" s="26" t="e">
        <f>'Orig. fully-reconciled - all'!#REF!-'Revised fully-reconciled - all'!CI6</f>
        <v>#REF!</v>
      </c>
      <c r="CL6" s="26" t="e">
        <f>'Orig. fully-reconciled - all'!#REF!-'Revised fully-reconciled - all'!CJ6</f>
        <v>#REF!</v>
      </c>
      <c r="CM6" s="26" t="e">
        <f>'Orig. fully-reconciled - all'!#REF!-'Revised fully-reconciled - all'!CK6</f>
        <v>#REF!</v>
      </c>
      <c r="CN6" s="26" t="e">
        <f>'Orig. fully-reconciled - all'!#REF!-'Revised fully-reconciled - all'!CL6</f>
        <v>#REF!</v>
      </c>
      <c r="CO6" s="26" t="e">
        <f>'Orig. fully-reconciled - all'!#REF!-'Revised fully-reconciled - all'!CM6</f>
        <v>#REF!</v>
      </c>
      <c r="CP6" s="26" t="e">
        <f>'Orig. fully-reconciled - all'!#REF!-'Revised fully-reconciled - all'!CN6</f>
        <v>#REF!</v>
      </c>
      <c r="CQ6" s="26" t="e">
        <f>'Orig. fully-reconciled - all'!#REF!-'Revised fully-reconciled - all'!CO6</f>
        <v>#REF!</v>
      </c>
      <c r="CR6" s="26" t="e">
        <f>'Orig. fully-reconciled - all'!#REF!-'Revised fully-reconciled - all'!CP6</f>
        <v>#REF!</v>
      </c>
      <c r="CS6" s="26" t="e">
        <f>'Orig. fully-reconciled - all'!#REF!-'Revised fully-reconciled - all'!CQ6</f>
        <v>#REF!</v>
      </c>
      <c r="CT6" s="26" t="e">
        <f>'Orig. fully-reconciled - all'!#REF!-'Revised fully-reconciled - all'!CR6</f>
        <v>#REF!</v>
      </c>
      <c r="CU6" s="26" t="e">
        <f>'Orig. fully-reconciled - all'!#REF!-'Revised fully-reconciled - all'!CS6</f>
        <v>#REF!</v>
      </c>
      <c r="CV6" s="26" t="e">
        <f>'Orig. fully-reconciled - all'!#REF!-'Revised fully-reconciled - all'!CT6</f>
        <v>#REF!</v>
      </c>
      <c r="CW6" s="26" t="e">
        <f>'Orig. fully-reconciled - all'!#REF!-'Revised fully-reconciled - all'!CU6</f>
        <v>#REF!</v>
      </c>
      <c r="CX6" s="26" t="e">
        <f>'Orig. fully-reconciled - all'!#REF!-'Revised fully-reconciled - all'!CV6</f>
        <v>#REF!</v>
      </c>
      <c r="CY6" s="26" t="e">
        <f>'Orig. fully-reconciled - all'!#REF!-'Revised fully-reconciled - all'!CW6</f>
        <v>#REF!</v>
      </c>
      <c r="CZ6" s="26" t="e">
        <f>'Orig. fully-reconciled - all'!#REF!-'Revised fully-reconciled - all'!CX6</f>
        <v>#REF!</v>
      </c>
    </row>
    <row r="7" spans="4:104">
      <c r="D7" s="15" t="s">
        <v>21</v>
      </c>
      <c r="E7" s="26">
        <f>'Orig. fully-reconciled - all'!C7-'Revised fully-reconciled - all'!C7</f>
        <v>0</v>
      </c>
      <c r="F7" s="26">
        <f>'Orig. fully-reconciled - all'!D7-'Revised fully-reconciled - all'!D7</f>
        <v>0</v>
      </c>
      <c r="G7" s="26">
        <f>'Orig. fully-reconciled - all'!E7-'Revised fully-reconciled - all'!E7</f>
        <v>0</v>
      </c>
      <c r="H7" s="26">
        <f>'Orig. fully-reconciled - all'!F7-'Revised fully-reconciled - all'!F7</f>
        <v>0</v>
      </c>
      <c r="I7" s="26">
        <f>'Orig. fully-reconciled - all'!G7-'Revised fully-reconciled - all'!G7</f>
        <v>0</v>
      </c>
      <c r="J7" s="26">
        <f>'Orig. fully-reconciled - all'!H7-'Revised fully-reconciled - all'!H7</f>
        <v>0</v>
      </c>
      <c r="K7" s="26">
        <f>'Orig. fully-reconciled - all'!I7-'Revised fully-reconciled - all'!I7</f>
        <v>0</v>
      </c>
      <c r="L7" s="26">
        <f>'Orig. fully-reconciled - all'!J7-'Revised fully-reconciled - all'!J7</f>
        <v>0</v>
      </c>
      <c r="M7" s="26">
        <f>'Orig. fully-reconciled - all'!K7-'Revised fully-reconciled - all'!K7</f>
        <v>0</v>
      </c>
      <c r="N7" s="26">
        <f>'Orig. fully-reconciled - all'!L7-'Revised fully-reconciled - all'!L7</f>
        <v>0</v>
      </c>
      <c r="O7" s="26">
        <f>'Orig. fully-reconciled - all'!M7-'Revised fully-reconciled - all'!M7</f>
        <v>0</v>
      </c>
      <c r="P7" s="26">
        <f>'Orig. fully-reconciled - all'!N7-'Revised fully-reconciled - all'!N7</f>
        <v>0</v>
      </c>
      <c r="Q7" s="26">
        <f>'Orig. fully-reconciled - all'!O7-'Revised fully-reconciled - all'!O7</f>
        <v>0</v>
      </c>
      <c r="R7" s="26">
        <f>'Orig. fully-reconciled - all'!P7-'Revised fully-reconciled - all'!P7</f>
        <v>0</v>
      </c>
      <c r="S7" s="26">
        <f>'Orig. fully-reconciled - all'!Q7-'Revised fully-reconciled - all'!Q7</f>
        <v>0</v>
      </c>
      <c r="T7" s="26">
        <f>'Orig. fully-reconciled - all'!R7-'Revised fully-reconciled - all'!R7</f>
        <v>0</v>
      </c>
      <c r="U7" s="26">
        <f>'Orig. fully-reconciled - all'!S7-'Revised fully-reconciled - all'!S7</f>
        <v>0</v>
      </c>
      <c r="V7" s="26">
        <f>'Orig. fully-reconciled - all'!T7-'Revised fully-reconciled - all'!T7</f>
        <v>0</v>
      </c>
      <c r="W7" s="26">
        <f>'Orig. fully-reconciled - all'!U7-'Revised fully-reconciled - all'!U7</f>
        <v>0</v>
      </c>
      <c r="X7" s="26">
        <f>'Orig. fully-reconciled - all'!V7-'Revised fully-reconciled - all'!V7</f>
        <v>0</v>
      </c>
      <c r="Y7" s="26">
        <f>'Orig. fully-reconciled - all'!W7-'Revised fully-reconciled - all'!W7</f>
        <v>0</v>
      </c>
      <c r="Z7" s="26">
        <f>'Orig. fully-reconciled - all'!X7-'Revised fully-reconciled - all'!X7</f>
        <v>0</v>
      </c>
      <c r="AA7" s="26">
        <f>'Orig. fully-reconciled - all'!Y7-'Revised fully-reconciled - all'!Y7</f>
        <v>0</v>
      </c>
      <c r="AB7" s="26">
        <f>'Orig. fully-reconciled - all'!Z7-'Revised fully-reconciled - all'!Z7</f>
        <v>0</v>
      </c>
      <c r="AC7" s="26">
        <f>'Orig. fully-reconciled - all'!AA7-'Revised fully-reconciled - all'!AA7</f>
        <v>0</v>
      </c>
      <c r="AD7" s="26">
        <f>'Orig. fully-reconciled - all'!AB7-'Revised fully-reconciled - all'!AB7</f>
        <v>0</v>
      </c>
      <c r="AE7" s="26">
        <f>'Orig. fully-reconciled - all'!AC7-'Revised fully-reconciled - all'!AC7</f>
        <v>0</v>
      </c>
      <c r="AF7" s="26">
        <f>'Orig. fully-reconciled - all'!AD7-'Revised fully-reconciled - all'!AD7</f>
        <v>0</v>
      </c>
      <c r="AG7" s="26">
        <f>'Orig. fully-reconciled - all'!AE7-'Revised fully-reconciled - all'!AE7</f>
        <v>0</v>
      </c>
      <c r="AH7" s="26">
        <f>'Orig. fully-reconciled - all'!AF7-'Revised fully-reconciled - all'!AF7</f>
        <v>0</v>
      </c>
      <c r="AI7" s="26">
        <f>'Orig. fully-reconciled - all'!AG7-'Revised fully-reconciled - all'!AG7</f>
        <v>0</v>
      </c>
      <c r="AJ7" s="26">
        <f>'Orig. fully-reconciled - all'!AH7-'Revised fully-reconciled - all'!AH7</f>
        <v>0</v>
      </c>
      <c r="AK7" s="26">
        <f>'Orig. fully-reconciled - all'!AI7-'Revised fully-reconciled - all'!AI7</f>
        <v>0</v>
      </c>
      <c r="AL7" s="26">
        <f>'Orig. fully-reconciled - all'!AJ7-'Revised fully-reconciled - all'!AJ7</f>
        <v>0</v>
      </c>
      <c r="AM7" s="26">
        <f>'Orig. fully-reconciled - all'!AK7-'Revised fully-reconciled - all'!AK7</f>
        <v>0</v>
      </c>
      <c r="AN7" s="26">
        <f>'Orig. fully-reconciled - all'!AL7-'Revised fully-reconciled - all'!AL7</f>
        <v>0</v>
      </c>
      <c r="AO7" s="26">
        <f>'Orig. fully-reconciled - all'!AM7-'Revised fully-reconciled - all'!AM7</f>
        <v>0</v>
      </c>
      <c r="AP7" s="26">
        <f>'Orig. fully-reconciled - all'!AN7-'Revised fully-reconciled - all'!AN7</f>
        <v>0</v>
      </c>
      <c r="AQ7" s="26">
        <f>'Orig. fully-reconciled - all'!AO7-'Revised fully-reconciled - all'!AO7</f>
        <v>0</v>
      </c>
      <c r="AR7" s="26">
        <f>'Orig. fully-reconciled - all'!AP7-'Revised fully-reconciled - all'!AP7</f>
        <v>0</v>
      </c>
      <c r="AS7" s="26">
        <f>'Orig. fully-reconciled - all'!AQ7-'Revised fully-reconciled - all'!AQ7</f>
        <v>0</v>
      </c>
      <c r="AT7" s="26">
        <f>'Orig. fully-reconciled - all'!AR7-'Revised fully-reconciled - all'!AR7</f>
        <v>0</v>
      </c>
      <c r="AU7" s="26">
        <f>'Orig. fully-reconciled - all'!AS7-'Revised fully-reconciled - all'!AS7</f>
        <v>0</v>
      </c>
      <c r="AV7" s="26">
        <f>'Orig. fully-reconciled - all'!AT7-'Revised fully-reconciled - all'!AT7</f>
        <v>0</v>
      </c>
      <c r="AW7" s="26">
        <f>'Orig. fully-reconciled - all'!AU7-'Revised fully-reconciled - all'!AU7</f>
        <v>0</v>
      </c>
      <c r="AX7" s="26">
        <f>'Orig. fully-reconciled - all'!AV7-'Revised fully-reconciled - all'!AV7</f>
        <v>0</v>
      </c>
      <c r="AY7" s="26">
        <f>'Orig. fully-reconciled - all'!AW7-'Revised fully-reconciled - all'!AW7</f>
        <v>0</v>
      </c>
      <c r="AZ7" s="26">
        <f>'Orig. fully-reconciled - all'!AX7-'Revised fully-reconciled - all'!AX7</f>
        <v>0</v>
      </c>
      <c r="BA7" s="26">
        <f>'Orig. fully-reconciled - all'!AY7-'Revised fully-reconciled - all'!AY7</f>
        <v>0</v>
      </c>
      <c r="BB7" s="26">
        <f>'Orig. fully-reconciled - all'!AZ7-'Revised fully-reconciled - all'!AZ7</f>
        <v>0</v>
      </c>
      <c r="BC7" s="26">
        <f>'Orig. fully-reconciled - all'!BA7-'Revised fully-reconciled - all'!BA7</f>
        <v>0</v>
      </c>
      <c r="BD7" s="26">
        <f>'Orig. fully-reconciled - all'!BB7-'Revised fully-reconciled - all'!BB7</f>
        <v>0</v>
      </c>
      <c r="BE7" s="26">
        <f>'Orig. fully-reconciled - all'!BC7-'Revised fully-reconciled - all'!BC7</f>
        <v>0</v>
      </c>
      <c r="BF7" s="26">
        <f>'Orig. fully-reconciled - all'!BD7-'Revised fully-reconciled - all'!BD7</f>
        <v>0</v>
      </c>
      <c r="BG7" s="26">
        <f>'Orig. fully-reconciled - all'!BE7-'Revised fully-reconciled - all'!BE7</f>
        <v>0</v>
      </c>
      <c r="BH7" s="26">
        <f>'Orig. fully-reconciled - all'!BF7-'Revised fully-reconciled - all'!BF7</f>
        <v>0</v>
      </c>
      <c r="BI7" s="26">
        <f>'Orig. fully-reconciled - all'!BG7-'Revised fully-reconciled - all'!BG7</f>
        <v>0</v>
      </c>
      <c r="BJ7" s="26">
        <f>'Orig. fully-reconciled - all'!BH7-'Revised fully-reconciled - all'!BH7</f>
        <v>0</v>
      </c>
      <c r="BK7" s="26">
        <f>'Orig. fully-reconciled - all'!BI7-'Revised fully-reconciled - all'!BI7</f>
        <v>0</v>
      </c>
      <c r="BL7" s="26">
        <f>'Orig. fully-reconciled - all'!BJ7-'Revised fully-reconciled - all'!BJ7</f>
        <v>0</v>
      </c>
      <c r="BM7" s="26" t="e">
        <f>'Orig. fully-reconciled - all'!#REF!-'Revised fully-reconciled - all'!BK7</f>
        <v>#REF!</v>
      </c>
      <c r="BN7" s="26" t="e">
        <f>'Orig. fully-reconciled - all'!#REF!-'Revised fully-reconciled - all'!BL7</f>
        <v>#REF!</v>
      </c>
      <c r="BO7" s="26" t="e">
        <f>'Orig. fully-reconciled - all'!#REF!-'Revised fully-reconciled - all'!BM7</f>
        <v>#REF!</v>
      </c>
      <c r="BP7" s="26" t="e">
        <f>'Orig. fully-reconciled - all'!#REF!-'Revised fully-reconciled - all'!BN7</f>
        <v>#REF!</v>
      </c>
      <c r="BQ7" s="26" t="e">
        <f>'Orig. fully-reconciled - all'!#REF!-'Revised fully-reconciled - all'!BO7</f>
        <v>#REF!</v>
      </c>
      <c r="BR7" s="26" t="e">
        <f>'Orig. fully-reconciled - all'!#REF!-'Revised fully-reconciled - all'!BP7</f>
        <v>#REF!</v>
      </c>
      <c r="BS7" s="26" t="e">
        <f>'Orig. fully-reconciled - all'!#REF!-'Revised fully-reconciled - all'!BQ7</f>
        <v>#REF!</v>
      </c>
      <c r="BT7" s="26" t="e">
        <f>'Orig. fully-reconciled - all'!#REF!-'Revised fully-reconciled - all'!BR7</f>
        <v>#REF!</v>
      </c>
      <c r="BU7" s="26" t="e">
        <f>'Orig. fully-reconciled - all'!#REF!-'Revised fully-reconciled - all'!BS7</f>
        <v>#REF!</v>
      </c>
      <c r="BV7" s="26" t="e">
        <f>'Orig. fully-reconciled - all'!#REF!-'Revised fully-reconciled - all'!BT7</f>
        <v>#REF!</v>
      </c>
      <c r="BW7" s="26" t="e">
        <f>'Orig. fully-reconciled - all'!#REF!-'Revised fully-reconciled - all'!BU7</f>
        <v>#REF!</v>
      </c>
      <c r="BX7" s="26" t="e">
        <f>'Orig. fully-reconciled - all'!#REF!-'Revised fully-reconciled - all'!BV7</f>
        <v>#REF!</v>
      </c>
      <c r="BY7" s="26" t="e">
        <f>'Orig. fully-reconciled - all'!#REF!-'Revised fully-reconciled - all'!BW7</f>
        <v>#REF!</v>
      </c>
      <c r="BZ7" s="26" t="e">
        <f>'Orig. fully-reconciled - all'!#REF!-'Revised fully-reconciled - all'!BX7</f>
        <v>#REF!</v>
      </c>
      <c r="CA7" s="26" t="e">
        <f>'Orig. fully-reconciled - all'!#REF!-'Revised fully-reconciled - all'!BY7</f>
        <v>#REF!</v>
      </c>
      <c r="CB7" s="26" t="e">
        <f>'Orig. fully-reconciled - all'!#REF!-'Revised fully-reconciled - all'!BZ7</f>
        <v>#REF!</v>
      </c>
      <c r="CC7" s="26" t="e">
        <f>'Orig. fully-reconciled - all'!#REF!-'Revised fully-reconciled - all'!CA7</f>
        <v>#REF!</v>
      </c>
      <c r="CD7" s="26" t="e">
        <f>'Orig. fully-reconciled - all'!#REF!-'Revised fully-reconciled - all'!CB7</f>
        <v>#REF!</v>
      </c>
      <c r="CE7" s="26" t="e">
        <f>'Orig. fully-reconciled - all'!#REF!-'Revised fully-reconciled - all'!CC7</f>
        <v>#REF!</v>
      </c>
      <c r="CF7" s="26" t="e">
        <f>'Orig. fully-reconciled - all'!#REF!-'Revised fully-reconciled - all'!CD7</f>
        <v>#REF!</v>
      </c>
      <c r="CG7" s="26" t="e">
        <f>'Orig. fully-reconciled - all'!#REF!-'Revised fully-reconciled - all'!CE7</f>
        <v>#REF!</v>
      </c>
      <c r="CH7" s="26" t="e">
        <f>'Orig. fully-reconciled - all'!#REF!-'Revised fully-reconciled - all'!CF7</f>
        <v>#REF!</v>
      </c>
      <c r="CI7" s="26" t="e">
        <f>'Orig. fully-reconciled - all'!#REF!-'Revised fully-reconciled - all'!CG7</f>
        <v>#REF!</v>
      </c>
      <c r="CJ7" s="26" t="e">
        <f>'Orig. fully-reconciled - all'!#REF!-'Revised fully-reconciled - all'!CH7</f>
        <v>#REF!</v>
      </c>
      <c r="CK7" s="26" t="e">
        <f>'Orig. fully-reconciled - all'!#REF!-'Revised fully-reconciled - all'!CI7</f>
        <v>#REF!</v>
      </c>
      <c r="CL7" s="26" t="e">
        <f>'Orig. fully-reconciled - all'!#REF!-'Revised fully-reconciled - all'!CJ7</f>
        <v>#REF!</v>
      </c>
      <c r="CM7" s="26" t="e">
        <f>'Orig. fully-reconciled - all'!#REF!-'Revised fully-reconciled - all'!CK7</f>
        <v>#REF!</v>
      </c>
      <c r="CN7" s="26" t="e">
        <f>'Orig. fully-reconciled - all'!#REF!-'Revised fully-reconciled - all'!CL7</f>
        <v>#REF!</v>
      </c>
      <c r="CO7" s="26" t="e">
        <f>'Orig. fully-reconciled - all'!#REF!-'Revised fully-reconciled - all'!CM7</f>
        <v>#REF!</v>
      </c>
      <c r="CP7" s="26" t="e">
        <f>'Orig. fully-reconciled - all'!#REF!-'Revised fully-reconciled - all'!CN7</f>
        <v>#REF!</v>
      </c>
      <c r="CQ7" s="26" t="e">
        <f>'Orig. fully-reconciled - all'!#REF!-'Revised fully-reconciled - all'!CO7</f>
        <v>#REF!</v>
      </c>
      <c r="CR7" s="26" t="e">
        <f>'Orig. fully-reconciled - all'!#REF!-'Revised fully-reconciled - all'!CP7</f>
        <v>#REF!</v>
      </c>
      <c r="CS7" s="26" t="e">
        <f>'Orig. fully-reconciled - all'!#REF!-'Revised fully-reconciled - all'!CQ7</f>
        <v>#REF!</v>
      </c>
      <c r="CT7" s="26" t="e">
        <f>'Orig. fully-reconciled - all'!#REF!-'Revised fully-reconciled - all'!CR7</f>
        <v>#REF!</v>
      </c>
      <c r="CU7" s="26" t="e">
        <f>'Orig. fully-reconciled - all'!#REF!-'Revised fully-reconciled - all'!CS7</f>
        <v>#REF!</v>
      </c>
      <c r="CV7" s="26" t="e">
        <f>'Orig. fully-reconciled - all'!#REF!-'Revised fully-reconciled - all'!CT7</f>
        <v>#REF!</v>
      </c>
      <c r="CW7" s="26" t="e">
        <f>'Orig. fully-reconciled - all'!#REF!-'Revised fully-reconciled - all'!CU7</f>
        <v>#REF!</v>
      </c>
      <c r="CX7" s="26" t="e">
        <f>'Orig. fully-reconciled - all'!#REF!-'Revised fully-reconciled - all'!CV7</f>
        <v>#REF!</v>
      </c>
      <c r="CY7" s="26" t="e">
        <f>'Orig. fully-reconciled - all'!#REF!-'Revised fully-reconciled - all'!CW7</f>
        <v>#REF!</v>
      </c>
      <c r="CZ7" s="26" t="e">
        <f>'Orig. fully-reconciled - all'!#REF!-'Revised fully-reconciled - all'!CX7</f>
        <v>#REF!</v>
      </c>
    </row>
    <row r="8" spans="4:104">
      <c r="D8" s="15" t="s">
        <v>22</v>
      </c>
      <c r="E8" s="26">
        <f>'Orig. fully-reconciled - all'!C8-'Revised fully-reconciled - all'!C8</f>
        <v>0</v>
      </c>
      <c r="F8" s="26">
        <f>'Orig. fully-reconciled - all'!D8-'Revised fully-reconciled - all'!D8</f>
        <v>0</v>
      </c>
      <c r="G8" s="26">
        <f>'Orig. fully-reconciled - all'!E8-'Revised fully-reconciled - all'!E8</f>
        <v>0</v>
      </c>
      <c r="H8" s="26">
        <f>'Orig. fully-reconciled - all'!F8-'Revised fully-reconciled - all'!F8</f>
        <v>0</v>
      </c>
      <c r="I8" s="26">
        <f>'Orig. fully-reconciled - all'!G8-'Revised fully-reconciled - all'!G8</f>
        <v>0</v>
      </c>
      <c r="J8" s="26">
        <f>'Orig. fully-reconciled - all'!H8-'Revised fully-reconciled - all'!H8</f>
        <v>0</v>
      </c>
      <c r="K8" s="26">
        <f>'Orig. fully-reconciled - all'!I8-'Revised fully-reconciled - all'!I8</f>
        <v>0</v>
      </c>
      <c r="L8" s="26">
        <f>'Orig. fully-reconciled - all'!J8-'Revised fully-reconciled - all'!J8</f>
        <v>0</v>
      </c>
      <c r="M8" s="26">
        <f>'Orig. fully-reconciled - all'!K8-'Revised fully-reconciled - all'!K8</f>
        <v>0</v>
      </c>
      <c r="N8" s="26">
        <f>'Orig. fully-reconciled - all'!L8-'Revised fully-reconciled - all'!L8</f>
        <v>0</v>
      </c>
      <c r="O8" s="26">
        <f>'Orig. fully-reconciled - all'!M8-'Revised fully-reconciled - all'!M8</f>
        <v>0</v>
      </c>
      <c r="P8" s="26">
        <f>'Orig. fully-reconciled - all'!N8-'Revised fully-reconciled - all'!N8</f>
        <v>0</v>
      </c>
      <c r="Q8" s="26">
        <f>'Orig. fully-reconciled - all'!O8-'Revised fully-reconciled - all'!O8</f>
        <v>0</v>
      </c>
      <c r="R8" s="26">
        <f>'Orig. fully-reconciled - all'!P8-'Revised fully-reconciled - all'!P8</f>
        <v>0</v>
      </c>
      <c r="S8" s="26">
        <f>'Orig. fully-reconciled - all'!Q8-'Revised fully-reconciled - all'!Q8</f>
        <v>0</v>
      </c>
      <c r="T8" s="26">
        <f>'Orig. fully-reconciled - all'!R8-'Revised fully-reconciled - all'!R8</f>
        <v>0</v>
      </c>
      <c r="U8" s="26">
        <f>'Orig. fully-reconciled - all'!S8-'Revised fully-reconciled - all'!S8</f>
        <v>0</v>
      </c>
      <c r="V8" s="26">
        <f>'Orig. fully-reconciled - all'!T8-'Revised fully-reconciled - all'!T8</f>
        <v>0</v>
      </c>
      <c r="W8" s="26">
        <f>'Orig. fully-reconciled - all'!U8-'Revised fully-reconciled - all'!U8</f>
        <v>0</v>
      </c>
      <c r="X8" s="26">
        <f>'Orig. fully-reconciled - all'!V8-'Revised fully-reconciled - all'!V8</f>
        <v>0</v>
      </c>
      <c r="Y8" s="26">
        <f>'Orig. fully-reconciled - all'!W8-'Revised fully-reconciled - all'!W8</f>
        <v>0</v>
      </c>
      <c r="Z8" s="26">
        <f>'Orig. fully-reconciled - all'!X8-'Revised fully-reconciled - all'!X8</f>
        <v>0</v>
      </c>
      <c r="AA8" s="26">
        <f>'Orig. fully-reconciled - all'!Y8-'Revised fully-reconciled - all'!Y8</f>
        <v>0</v>
      </c>
      <c r="AB8" s="26">
        <f>'Orig. fully-reconciled - all'!Z8-'Revised fully-reconciled - all'!Z8</f>
        <v>0</v>
      </c>
      <c r="AC8" s="26">
        <f>'Orig. fully-reconciled - all'!AA8-'Revised fully-reconciled - all'!AA8</f>
        <v>0</v>
      </c>
      <c r="AD8" s="26">
        <f>'Orig. fully-reconciled - all'!AB8-'Revised fully-reconciled - all'!AB8</f>
        <v>0</v>
      </c>
      <c r="AE8" s="26">
        <f>'Orig. fully-reconciled - all'!AC8-'Revised fully-reconciled - all'!AC8</f>
        <v>0</v>
      </c>
      <c r="AF8" s="26">
        <f>'Orig. fully-reconciled - all'!AD8-'Revised fully-reconciled - all'!AD8</f>
        <v>0</v>
      </c>
      <c r="AG8" s="26">
        <f>'Orig. fully-reconciled - all'!AE8-'Revised fully-reconciled - all'!AE8</f>
        <v>0</v>
      </c>
      <c r="AH8" s="26">
        <f>'Orig. fully-reconciled - all'!AF8-'Revised fully-reconciled - all'!AF8</f>
        <v>0</v>
      </c>
      <c r="AI8" s="26">
        <f>'Orig. fully-reconciled - all'!AG8-'Revised fully-reconciled - all'!AG8</f>
        <v>0</v>
      </c>
      <c r="AJ8" s="26">
        <f>'Orig. fully-reconciled - all'!AH8-'Revised fully-reconciled - all'!AH8</f>
        <v>0</v>
      </c>
      <c r="AK8" s="26">
        <f>'Orig. fully-reconciled - all'!AI8-'Revised fully-reconciled - all'!AI8</f>
        <v>0</v>
      </c>
      <c r="AL8" s="26">
        <f>'Orig. fully-reconciled - all'!AJ8-'Revised fully-reconciled - all'!AJ8</f>
        <v>0</v>
      </c>
      <c r="AM8" s="26">
        <f>'Orig. fully-reconciled - all'!AK8-'Revised fully-reconciled - all'!AK8</f>
        <v>0</v>
      </c>
      <c r="AN8" s="26">
        <f>'Orig. fully-reconciled - all'!AL8-'Revised fully-reconciled - all'!AL8</f>
        <v>0</v>
      </c>
      <c r="AO8" s="26">
        <f>'Orig. fully-reconciled - all'!AM8-'Revised fully-reconciled - all'!AM8</f>
        <v>0</v>
      </c>
      <c r="AP8" s="26">
        <f>'Orig. fully-reconciled - all'!AN8-'Revised fully-reconciled - all'!AN8</f>
        <v>0</v>
      </c>
      <c r="AQ8" s="26">
        <f>'Orig. fully-reconciled - all'!AO8-'Revised fully-reconciled - all'!AO8</f>
        <v>0</v>
      </c>
      <c r="AR8" s="26">
        <f>'Orig. fully-reconciled - all'!AP8-'Revised fully-reconciled - all'!AP8</f>
        <v>0</v>
      </c>
      <c r="AS8" s="26">
        <f>'Orig. fully-reconciled - all'!AQ8-'Revised fully-reconciled - all'!AQ8</f>
        <v>0</v>
      </c>
      <c r="AT8" s="26">
        <f>'Orig. fully-reconciled - all'!AR8-'Revised fully-reconciled - all'!AR8</f>
        <v>0</v>
      </c>
      <c r="AU8" s="26">
        <f>'Orig. fully-reconciled - all'!AS8-'Revised fully-reconciled - all'!AS8</f>
        <v>0</v>
      </c>
      <c r="AV8" s="26">
        <f>'Orig. fully-reconciled - all'!AT8-'Revised fully-reconciled - all'!AT8</f>
        <v>0</v>
      </c>
      <c r="AW8" s="26">
        <f>'Orig. fully-reconciled - all'!AU8-'Revised fully-reconciled - all'!AU8</f>
        <v>0</v>
      </c>
      <c r="AX8" s="26">
        <f>'Orig. fully-reconciled - all'!AV8-'Revised fully-reconciled - all'!AV8</f>
        <v>0</v>
      </c>
      <c r="AY8" s="26">
        <f>'Orig. fully-reconciled - all'!AW8-'Revised fully-reconciled - all'!AW8</f>
        <v>0</v>
      </c>
      <c r="AZ8" s="26">
        <f>'Orig. fully-reconciled - all'!AX8-'Revised fully-reconciled - all'!AX8</f>
        <v>0</v>
      </c>
      <c r="BA8" s="26">
        <f>'Orig. fully-reconciled - all'!AY8-'Revised fully-reconciled - all'!AY8</f>
        <v>0</v>
      </c>
      <c r="BB8" s="26">
        <f>'Orig. fully-reconciled - all'!AZ8-'Revised fully-reconciled - all'!AZ8</f>
        <v>0</v>
      </c>
      <c r="BC8" s="26">
        <f>'Orig. fully-reconciled - all'!BA8-'Revised fully-reconciled - all'!BA8</f>
        <v>0</v>
      </c>
      <c r="BD8" s="26">
        <f>'Orig. fully-reconciled - all'!BB8-'Revised fully-reconciled - all'!BB8</f>
        <v>0</v>
      </c>
      <c r="BE8" s="26">
        <f>'Orig. fully-reconciled - all'!BC8-'Revised fully-reconciled - all'!BC8</f>
        <v>0</v>
      </c>
      <c r="BF8" s="26">
        <f>'Orig. fully-reconciled - all'!BD8-'Revised fully-reconciled - all'!BD8</f>
        <v>0</v>
      </c>
      <c r="BG8" s="26">
        <f>'Orig. fully-reconciled - all'!BE8-'Revised fully-reconciled - all'!BE8</f>
        <v>0</v>
      </c>
      <c r="BH8" s="26">
        <f>'Orig. fully-reconciled - all'!BF8-'Revised fully-reconciled - all'!BF8</f>
        <v>0</v>
      </c>
      <c r="BI8" s="26">
        <f>'Orig. fully-reconciled - all'!BG8-'Revised fully-reconciled - all'!BG8</f>
        <v>0</v>
      </c>
      <c r="BJ8" s="26">
        <f>'Orig. fully-reconciled - all'!BH8-'Revised fully-reconciled - all'!BH8</f>
        <v>0</v>
      </c>
      <c r="BK8" s="26">
        <f>'Orig. fully-reconciled - all'!BI8-'Revised fully-reconciled - all'!BI8</f>
        <v>0</v>
      </c>
      <c r="BL8" s="26">
        <f>'Orig. fully-reconciled - all'!BJ8-'Revised fully-reconciled - all'!BJ8</f>
        <v>0</v>
      </c>
      <c r="BM8" s="26" t="e">
        <f>'Orig. fully-reconciled - all'!#REF!-'Revised fully-reconciled - all'!BK8</f>
        <v>#REF!</v>
      </c>
      <c r="BN8" s="26" t="e">
        <f>'Orig. fully-reconciled - all'!#REF!-'Revised fully-reconciled - all'!BL8</f>
        <v>#REF!</v>
      </c>
      <c r="BO8" s="26" t="e">
        <f>'Orig. fully-reconciled - all'!#REF!-'Revised fully-reconciled - all'!BM8</f>
        <v>#REF!</v>
      </c>
      <c r="BP8" s="26" t="e">
        <f>'Orig. fully-reconciled - all'!#REF!-'Revised fully-reconciled - all'!BN8</f>
        <v>#REF!</v>
      </c>
      <c r="BQ8" s="26" t="e">
        <f>'Orig. fully-reconciled - all'!#REF!-'Revised fully-reconciled - all'!BO8</f>
        <v>#REF!</v>
      </c>
      <c r="BR8" s="26" t="e">
        <f>'Orig. fully-reconciled - all'!#REF!-'Revised fully-reconciled - all'!BP8</f>
        <v>#REF!</v>
      </c>
      <c r="BS8" s="26" t="e">
        <f>'Orig. fully-reconciled - all'!#REF!-'Revised fully-reconciled - all'!BQ8</f>
        <v>#REF!</v>
      </c>
      <c r="BT8" s="26" t="e">
        <f>'Orig. fully-reconciled - all'!#REF!-'Revised fully-reconciled - all'!BR8</f>
        <v>#REF!</v>
      </c>
      <c r="BU8" s="26" t="e">
        <f>'Orig. fully-reconciled - all'!#REF!-'Revised fully-reconciled - all'!BS8</f>
        <v>#REF!</v>
      </c>
      <c r="BV8" s="26" t="e">
        <f>'Orig. fully-reconciled - all'!#REF!-'Revised fully-reconciled - all'!BT8</f>
        <v>#REF!</v>
      </c>
      <c r="BW8" s="26" t="e">
        <f>'Orig. fully-reconciled - all'!#REF!-'Revised fully-reconciled - all'!BU8</f>
        <v>#REF!</v>
      </c>
      <c r="BX8" s="26" t="e">
        <f>'Orig. fully-reconciled - all'!#REF!-'Revised fully-reconciled - all'!BV8</f>
        <v>#REF!</v>
      </c>
      <c r="BY8" s="26" t="e">
        <f>'Orig. fully-reconciled - all'!#REF!-'Revised fully-reconciled - all'!BW8</f>
        <v>#REF!</v>
      </c>
      <c r="BZ8" s="26" t="e">
        <f>'Orig. fully-reconciled - all'!#REF!-'Revised fully-reconciled - all'!BX8</f>
        <v>#REF!</v>
      </c>
      <c r="CA8" s="26" t="e">
        <f>'Orig. fully-reconciled - all'!#REF!-'Revised fully-reconciled - all'!BY8</f>
        <v>#REF!</v>
      </c>
      <c r="CB8" s="26" t="e">
        <f>'Orig. fully-reconciled - all'!#REF!-'Revised fully-reconciled - all'!BZ8</f>
        <v>#REF!</v>
      </c>
      <c r="CC8" s="26" t="e">
        <f>'Orig. fully-reconciled - all'!#REF!-'Revised fully-reconciled - all'!CA8</f>
        <v>#REF!</v>
      </c>
      <c r="CD8" s="26" t="e">
        <f>'Orig. fully-reconciled - all'!#REF!-'Revised fully-reconciled - all'!CB8</f>
        <v>#REF!</v>
      </c>
      <c r="CE8" s="26" t="e">
        <f>'Orig. fully-reconciled - all'!#REF!-'Revised fully-reconciled - all'!CC8</f>
        <v>#REF!</v>
      </c>
      <c r="CF8" s="26" t="e">
        <f>'Orig. fully-reconciled - all'!#REF!-'Revised fully-reconciled - all'!CD8</f>
        <v>#REF!</v>
      </c>
      <c r="CG8" s="26" t="e">
        <f>'Orig. fully-reconciled - all'!#REF!-'Revised fully-reconciled - all'!CE8</f>
        <v>#REF!</v>
      </c>
      <c r="CH8" s="26" t="e">
        <f>'Orig. fully-reconciled - all'!#REF!-'Revised fully-reconciled - all'!CF8</f>
        <v>#REF!</v>
      </c>
      <c r="CI8" s="26" t="e">
        <f>'Orig. fully-reconciled - all'!#REF!-'Revised fully-reconciled - all'!CG8</f>
        <v>#REF!</v>
      </c>
      <c r="CJ8" s="26" t="e">
        <f>'Orig. fully-reconciled - all'!#REF!-'Revised fully-reconciled - all'!CH8</f>
        <v>#REF!</v>
      </c>
      <c r="CK8" s="26" t="e">
        <f>'Orig. fully-reconciled - all'!#REF!-'Revised fully-reconciled - all'!CI8</f>
        <v>#REF!</v>
      </c>
      <c r="CL8" s="26" t="e">
        <f>'Orig. fully-reconciled - all'!#REF!-'Revised fully-reconciled - all'!CJ8</f>
        <v>#REF!</v>
      </c>
      <c r="CM8" s="26" t="e">
        <f>'Orig. fully-reconciled - all'!#REF!-'Revised fully-reconciled - all'!CK8</f>
        <v>#REF!</v>
      </c>
      <c r="CN8" s="26" t="e">
        <f>'Orig. fully-reconciled - all'!#REF!-'Revised fully-reconciled - all'!CL8</f>
        <v>#REF!</v>
      </c>
      <c r="CO8" s="26" t="e">
        <f>'Orig. fully-reconciled - all'!#REF!-'Revised fully-reconciled - all'!CM8</f>
        <v>#REF!</v>
      </c>
      <c r="CP8" s="26" t="e">
        <f>'Orig. fully-reconciled - all'!#REF!-'Revised fully-reconciled - all'!CN8</f>
        <v>#REF!</v>
      </c>
      <c r="CQ8" s="26" t="e">
        <f>'Orig. fully-reconciled - all'!#REF!-'Revised fully-reconciled - all'!CO8</f>
        <v>#REF!</v>
      </c>
      <c r="CR8" s="26" t="e">
        <f>'Orig. fully-reconciled - all'!#REF!-'Revised fully-reconciled - all'!CP8</f>
        <v>#REF!</v>
      </c>
      <c r="CS8" s="26" t="e">
        <f>'Orig. fully-reconciled - all'!#REF!-'Revised fully-reconciled - all'!CQ8</f>
        <v>#REF!</v>
      </c>
      <c r="CT8" s="26" t="e">
        <f>'Orig. fully-reconciled - all'!#REF!-'Revised fully-reconciled - all'!CR8</f>
        <v>#REF!</v>
      </c>
      <c r="CU8" s="26" t="e">
        <f>'Orig. fully-reconciled - all'!#REF!-'Revised fully-reconciled - all'!CS8</f>
        <v>#REF!</v>
      </c>
      <c r="CV8" s="26" t="e">
        <f>'Orig. fully-reconciled - all'!#REF!-'Revised fully-reconciled - all'!CT8</f>
        <v>#REF!</v>
      </c>
      <c r="CW8" s="26" t="e">
        <f>'Orig. fully-reconciled - all'!#REF!-'Revised fully-reconciled - all'!CU8</f>
        <v>#REF!</v>
      </c>
      <c r="CX8" s="26" t="e">
        <f>'Orig. fully-reconciled - all'!#REF!-'Revised fully-reconciled - all'!CV8</f>
        <v>#REF!</v>
      </c>
      <c r="CY8" s="26" t="e">
        <f>'Orig. fully-reconciled - all'!#REF!-'Revised fully-reconciled - all'!CW8</f>
        <v>#REF!</v>
      </c>
      <c r="CZ8" s="26" t="e">
        <f>'Orig. fully-reconciled - all'!#REF!-'Revised fully-reconciled - all'!CX8</f>
        <v>#REF!</v>
      </c>
    </row>
    <row r="9" spans="4:104">
      <c r="D9" s="15" t="s">
        <v>23</v>
      </c>
      <c r="E9" s="26">
        <f>'Orig. fully-reconciled - all'!C9-'Revised fully-reconciled - all'!C9</f>
        <v>0</v>
      </c>
      <c r="F9" s="26">
        <f>'Orig. fully-reconciled - all'!D9-'Revised fully-reconciled - all'!D9</f>
        <v>0</v>
      </c>
      <c r="G9" s="26">
        <f>'Orig. fully-reconciled - all'!E9-'Revised fully-reconciled - all'!E9</f>
        <v>0</v>
      </c>
      <c r="H9" s="26">
        <f>'Orig. fully-reconciled - all'!F9-'Revised fully-reconciled - all'!F9</f>
        <v>0</v>
      </c>
      <c r="I9" s="26">
        <f>'Orig. fully-reconciled - all'!G9-'Revised fully-reconciled - all'!G9</f>
        <v>0</v>
      </c>
      <c r="J9" s="26">
        <f>'Orig. fully-reconciled - all'!H9-'Revised fully-reconciled - all'!H9</f>
        <v>0</v>
      </c>
      <c r="K9" s="26">
        <f>'Orig. fully-reconciled - all'!I9-'Revised fully-reconciled - all'!I9</f>
        <v>0</v>
      </c>
      <c r="L9" s="26">
        <f>'Orig. fully-reconciled - all'!J9-'Revised fully-reconciled - all'!J9</f>
        <v>0</v>
      </c>
      <c r="M9" s="26">
        <f>'Orig. fully-reconciled - all'!K9-'Revised fully-reconciled - all'!K9</f>
        <v>0</v>
      </c>
      <c r="N9" s="26">
        <f>'Orig. fully-reconciled - all'!L9-'Revised fully-reconciled - all'!L9</f>
        <v>0</v>
      </c>
      <c r="O9" s="26">
        <f>'Orig. fully-reconciled - all'!M9-'Revised fully-reconciled - all'!M9</f>
        <v>0</v>
      </c>
      <c r="P9" s="26">
        <f>'Orig. fully-reconciled - all'!N9-'Revised fully-reconciled - all'!N9</f>
        <v>0</v>
      </c>
      <c r="Q9" s="26">
        <f>'Orig. fully-reconciled - all'!O9-'Revised fully-reconciled - all'!O9</f>
        <v>0</v>
      </c>
      <c r="R9" s="26">
        <f>'Orig. fully-reconciled - all'!P9-'Revised fully-reconciled - all'!P9</f>
        <v>0</v>
      </c>
      <c r="S9" s="26">
        <f>'Orig. fully-reconciled - all'!Q9-'Revised fully-reconciled - all'!Q9</f>
        <v>0</v>
      </c>
      <c r="T9" s="26">
        <f>'Orig. fully-reconciled - all'!R9-'Revised fully-reconciled - all'!R9</f>
        <v>0</v>
      </c>
      <c r="U9" s="26">
        <f>'Orig. fully-reconciled - all'!S9-'Revised fully-reconciled - all'!S9</f>
        <v>0</v>
      </c>
      <c r="V9" s="26">
        <f>'Orig. fully-reconciled - all'!T9-'Revised fully-reconciled - all'!T9</f>
        <v>0</v>
      </c>
      <c r="W9" s="26">
        <f>'Orig. fully-reconciled - all'!U9-'Revised fully-reconciled - all'!U9</f>
        <v>0</v>
      </c>
      <c r="X9" s="26">
        <f>'Orig. fully-reconciled - all'!V9-'Revised fully-reconciled - all'!V9</f>
        <v>0</v>
      </c>
      <c r="Y9" s="26">
        <f>'Orig. fully-reconciled - all'!W9-'Revised fully-reconciled - all'!W9</f>
        <v>0</v>
      </c>
      <c r="Z9" s="26">
        <f>'Orig. fully-reconciled - all'!X9-'Revised fully-reconciled - all'!X9</f>
        <v>0</v>
      </c>
      <c r="AA9" s="26">
        <f>'Orig. fully-reconciled - all'!Y9-'Revised fully-reconciled - all'!Y9</f>
        <v>0</v>
      </c>
      <c r="AB9" s="26">
        <f>'Orig. fully-reconciled - all'!Z9-'Revised fully-reconciled - all'!Z9</f>
        <v>0</v>
      </c>
      <c r="AC9" s="26">
        <f>'Orig. fully-reconciled - all'!AA9-'Revised fully-reconciled - all'!AA9</f>
        <v>0</v>
      </c>
      <c r="AD9" s="26">
        <f>'Orig. fully-reconciled - all'!AB9-'Revised fully-reconciled - all'!AB9</f>
        <v>0</v>
      </c>
      <c r="AE9" s="26">
        <f>'Orig. fully-reconciled - all'!AC9-'Revised fully-reconciled - all'!AC9</f>
        <v>0</v>
      </c>
      <c r="AF9" s="26">
        <f>'Orig. fully-reconciled - all'!AD9-'Revised fully-reconciled - all'!AD9</f>
        <v>0</v>
      </c>
      <c r="AG9" s="26">
        <f>'Orig. fully-reconciled - all'!AE9-'Revised fully-reconciled - all'!AE9</f>
        <v>0</v>
      </c>
      <c r="AH9" s="26">
        <f>'Orig. fully-reconciled - all'!AF9-'Revised fully-reconciled - all'!AF9</f>
        <v>0</v>
      </c>
      <c r="AI9" s="26">
        <f>'Orig. fully-reconciled - all'!AG9-'Revised fully-reconciled - all'!AG9</f>
        <v>0</v>
      </c>
      <c r="AJ9" s="26">
        <f>'Orig. fully-reconciled - all'!AH9-'Revised fully-reconciled - all'!AH9</f>
        <v>0</v>
      </c>
      <c r="AK9" s="26">
        <f>'Orig. fully-reconciled - all'!AI9-'Revised fully-reconciled - all'!AI9</f>
        <v>0</v>
      </c>
      <c r="AL9" s="26">
        <f>'Orig. fully-reconciled - all'!AJ9-'Revised fully-reconciled - all'!AJ9</f>
        <v>0</v>
      </c>
      <c r="AM9" s="26">
        <f>'Orig. fully-reconciled - all'!AK9-'Revised fully-reconciled - all'!AK9</f>
        <v>0</v>
      </c>
      <c r="AN9" s="26">
        <f>'Orig. fully-reconciled - all'!AL9-'Revised fully-reconciled - all'!AL9</f>
        <v>0</v>
      </c>
      <c r="AO9" s="26">
        <f>'Orig. fully-reconciled - all'!AM9-'Revised fully-reconciled - all'!AM9</f>
        <v>0</v>
      </c>
      <c r="AP9" s="26">
        <f>'Orig. fully-reconciled - all'!AN9-'Revised fully-reconciled - all'!AN9</f>
        <v>0</v>
      </c>
      <c r="AQ9" s="26">
        <f>'Orig. fully-reconciled - all'!AO9-'Revised fully-reconciled - all'!AO9</f>
        <v>0</v>
      </c>
      <c r="AR9" s="26">
        <f>'Orig. fully-reconciled - all'!AP9-'Revised fully-reconciled - all'!AP9</f>
        <v>0</v>
      </c>
      <c r="AS9" s="26">
        <f>'Orig. fully-reconciled - all'!AQ9-'Revised fully-reconciled - all'!AQ9</f>
        <v>0</v>
      </c>
      <c r="AT9" s="26">
        <f>'Orig. fully-reconciled - all'!AR9-'Revised fully-reconciled - all'!AR9</f>
        <v>0</v>
      </c>
      <c r="AU9" s="26">
        <f>'Orig. fully-reconciled - all'!AS9-'Revised fully-reconciled - all'!AS9</f>
        <v>0</v>
      </c>
      <c r="AV9" s="26">
        <f>'Orig. fully-reconciled - all'!AT9-'Revised fully-reconciled - all'!AT9</f>
        <v>0</v>
      </c>
      <c r="AW9" s="26">
        <f>'Orig. fully-reconciled - all'!AU9-'Revised fully-reconciled - all'!AU9</f>
        <v>0</v>
      </c>
      <c r="AX9" s="26">
        <f>'Orig. fully-reconciled - all'!AV9-'Revised fully-reconciled - all'!AV9</f>
        <v>0</v>
      </c>
      <c r="AY9" s="26">
        <f>'Orig. fully-reconciled - all'!AW9-'Revised fully-reconciled - all'!AW9</f>
        <v>0</v>
      </c>
      <c r="AZ9" s="26">
        <f>'Orig. fully-reconciled - all'!AX9-'Revised fully-reconciled - all'!AX9</f>
        <v>0</v>
      </c>
      <c r="BA9" s="26">
        <f>'Orig. fully-reconciled - all'!AY9-'Revised fully-reconciled - all'!AY9</f>
        <v>0</v>
      </c>
      <c r="BB9" s="26">
        <f>'Orig. fully-reconciled - all'!AZ9-'Revised fully-reconciled - all'!AZ9</f>
        <v>0</v>
      </c>
      <c r="BC9" s="26">
        <f>'Orig. fully-reconciled - all'!BA9-'Revised fully-reconciled - all'!BA9</f>
        <v>0</v>
      </c>
      <c r="BD9" s="26">
        <f>'Orig. fully-reconciled - all'!BB9-'Revised fully-reconciled - all'!BB9</f>
        <v>0</v>
      </c>
      <c r="BE9" s="26">
        <f>'Orig. fully-reconciled - all'!BC9-'Revised fully-reconciled - all'!BC9</f>
        <v>0</v>
      </c>
      <c r="BF9" s="26">
        <f>'Orig. fully-reconciled - all'!BD9-'Revised fully-reconciled - all'!BD9</f>
        <v>0</v>
      </c>
      <c r="BG9" s="26">
        <f>'Orig. fully-reconciled - all'!BE9-'Revised fully-reconciled - all'!BE9</f>
        <v>0</v>
      </c>
      <c r="BH9" s="26">
        <f>'Orig. fully-reconciled - all'!BF9-'Revised fully-reconciled - all'!BF9</f>
        <v>0</v>
      </c>
      <c r="BI9" s="26">
        <f>'Orig. fully-reconciled - all'!BG9-'Revised fully-reconciled - all'!BG9</f>
        <v>0</v>
      </c>
      <c r="BJ9" s="26">
        <f>'Orig. fully-reconciled - all'!BH9-'Revised fully-reconciled - all'!BH9</f>
        <v>0</v>
      </c>
      <c r="BK9" s="26">
        <f>'Orig. fully-reconciled - all'!BI9-'Revised fully-reconciled - all'!BI9</f>
        <v>0</v>
      </c>
      <c r="BL9" s="26">
        <f>'Orig. fully-reconciled - all'!BJ9-'Revised fully-reconciled - all'!BJ9</f>
        <v>0</v>
      </c>
      <c r="BM9" s="26" t="e">
        <f>'Orig. fully-reconciled - all'!#REF!-'Revised fully-reconciled - all'!BK9</f>
        <v>#REF!</v>
      </c>
      <c r="BN9" s="26" t="e">
        <f>'Orig. fully-reconciled - all'!#REF!-'Revised fully-reconciled - all'!BL9</f>
        <v>#REF!</v>
      </c>
      <c r="BO9" s="26" t="e">
        <f>'Orig. fully-reconciled - all'!#REF!-'Revised fully-reconciled - all'!BM9</f>
        <v>#REF!</v>
      </c>
      <c r="BP9" s="26" t="e">
        <f>'Orig. fully-reconciled - all'!#REF!-'Revised fully-reconciled - all'!BN9</f>
        <v>#REF!</v>
      </c>
      <c r="BQ9" s="26" t="e">
        <f>'Orig. fully-reconciled - all'!#REF!-'Revised fully-reconciled - all'!BO9</f>
        <v>#REF!</v>
      </c>
      <c r="BR9" s="26" t="e">
        <f>'Orig. fully-reconciled - all'!#REF!-'Revised fully-reconciled - all'!BP9</f>
        <v>#REF!</v>
      </c>
      <c r="BS9" s="26" t="e">
        <f>'Orig. fully-reconciled - all'!#REF!-'Revised fully-reconciled - all'!BQ9</f>
        <v>#REF!</v>
      </c>
      <c r="BT9" s="26" t="e">
        <f>'Orig. fully-reconciled - all'!#REF!-'Revised fully-reconciled - all'!BR9</f>
        <v>#REF!</v>
      </c>
      <c r="BU9" s="26" t="e">
        <f>'Orig. fully-reconciled - all'!#REF!-'Revised fully-reconciled - all'!BS9</f>
        <v>#REF!</v>
      </c>
      <c r="BV9" s="26" t="e">
        <f>'Orig. fully-reconciled - all'!#REF!-'Revised fully-reconciled - all'!BT9</f>
        <v>#REF!</v>
      </c>
      <c r="BW9" s="26" t="e">
        <f>'Orig. fully-reconciled - all'!#REF!-'Revised fully-reconciled - all'!BU9</f>
        <v>#REF!</v>
      </c>
      <c r="BX9" s="26" t="e">
        <f>'Orig. fully-reconciled - all'!#REF!-'Revised fully-reconciled - all'!BV9</f>
        <v>#REF!</v>
      </c>
      <c r="BY9" s="26" t="e">
        <f>'Orig. fully-reconciled - all'!#REF!-'Revised fully-reconciled - all'!BW9</f>
        <v>#REF!</v>
      </c>
      <c r="BZ9" s="26" t="e">
        <f>'Orig. fully-reconciled - all'!#REF!-'Revised fully-reconciled - all'!BX9</f>
        <v>#REF!</v>
      </c>
      <c r="CA9" s="26" t="e">
        <f>'Orig. fully-reconciled - all'!#REF!-'Revised fully-reconciled - all'!BY9</f>
        <v>#REF!</v>
      </c>
      <c r="CB9" s="26" t="e">
        <f>'Orig. fully-reconciled - all'!#REF!-'Revised fully-reconciled - all'!BZ9</f>
        <v>#REF!</v>
      </c>
      <c r="CC9" s="26" t="e">
        <f>'Orig. fully-reconciled - all'!#REF!-'Revised fully-reconciled - all'!CA9</f>
        <v>#REF!</v>
      </c>
      <c r="CD9" s="26" t="e">
        <f>'Orig. fully-reconciled - all'!#REF!-'Revised fully-reconciled - all'!CB9</f>
        <v>#REF!</v>
      </c>
      <c r="CE9" s="26" t="e">
        <f>'Orig. fully-reconciled - all'!#REF!-'Revised fully-reconciled - all'!CC9</f>
        <v>#REF!</v>
      </c>
      <c r="CF9" s="26" t="e">
        <f>'Orig. fully-reconciled - all'!#REF!-'Revised fully-reconciled - all'!CD9</f>
        <v>#REF!</v>
      </c>
      <c r="CG9" s="26" t="e">
        <f>'Orig. fully-reconciled - all'!#REF!-'Revised fully-reconciled - all'!CE9</f>
        <v>#REF!</v>
      </c>
      <c r="CH9" s="26" t="e">
        <f>'Orig. fully-reconciled - all'!#REF!-'Revised fully-reconciled - all'!CF9</f>
        <v>#REF!</v>
      </c>
      <c r="CI9" s="26" t="e">
        <f>'Orig. fully-reconciled - all'!#REF!-'Revised fully-reconciled - all'!CG9</f>
        <v>#REF!</v>
      </c>
      <c r="CJ9" s="26" t="e">
        <f>'Orig. fully-reconciled - all'!#REF!-'Revised fully-reconciled - all'!CH9</f>
        <v>#REF!</v>
      </c>
      <c r="CK9" s="26" t="e">
        <f>'Orig. fully-reconciled - all'!#REF!-'Revised fully-reconciled - all'!CI9</f>
        <v>#REF!</v>
      </c>
      <c r="CL9" s="26" t="e">
        <f>'Orig. fully-reconciled - all'!#REF!-'Revised fully-reconciled - all'!CJ9</f>
        <v>#REF!</v>
      </c>
      <c r="CM9" s="26" t="e">
        <f>'Orig. fully-reconciled - all'!#REF!-'Revised fully-reconciled - all'!CK9</f>
        <v>#REF!</v>
      </c>
      <c r="CN9" s="26" t="e">
        <f>'Orig. fully-reconciled - all'!#REF!-'Revised fully-reconciled - all'!CL9</f>
        <v>#REF!</v>
      </c>
      <c r="CO9" s="26" t="e">
        <f>'Orig. fully-reconciled - all'!#REF!-'Revised fully-reconciled - all'!CM9</f>
        <v>#REF!</v>
      </c>
      <c r="CP9" s="26" t="e">
        <f>'Orig. fully-reconciled - all'!#REF!-'Revised fully-reconciled - all'!CN9</f>
        <v>#REF!</v>
      </c>
      <c r="CQ9" s="26" t="e">
        <f>'Orig. fully-reconciled - all'!#REF!-'Revised fully-reconciled - all'!CO9</f>
        <v>#REF!</v>
      </c>
      <c r="CR9" s="26" t="e">
        <f>'Orig. fully-reconciled - all'!#REF!-'Revised fully-reconciled - all'!CP9</f>
        <v>#REF!</v>
      </c>
      <c r="CS9" s="26" t="e">
        <f>'Orig. fully-reconciled - all'!#REF!-'Revised fully-reconciled - all'!CQ9</f>
        <v>#REF!</v>
      </c>
      <c r="CT9" s="26" t="e">
        <f>'Orig. fully-reconciled - all'!#REF!-'Revised fully-reconciled - all'!CR9</f>
        <v>#REF!</v>
      </c>
      <c r="CU9" s="26" t="e">
        <f>'Orig. fully-reconciled - all'!#REF!-'Revised fully-reconciled - all'!CS9</f>
        <v>#REF!</v>
      </c>
      <c r="CV9" s="26" t="e">
        <f>'Orig. fully-reconciled - all'!#REF!-'Revised fully-reconciled - all'!CT9</f>
        <v>#REF!</v>
      </c>
      <c r="CW9" s="26" t="e">
        <f>'Orig. fully-reconciled - all'!#REF!-'Revised fully-reconciled - all'!CU9</f>
        <v>#REF!</v>
      </c>
      <c r="CX9" s="26" t="e">
        <f>'Orig. fully-reconciled - all'!#REF!-'Revised fully-reconciled - all'!CV9</f>
        <v>#REF!</v>
      </c>
      <c r="CY9" s="26" t="e">
        <f>'Orig. fully-reconciled - all'!#REF!-'Revised fully-reconciled - all'!CW9</f>
        <v>#REF!</v>
      </c>
      <c r="CZ9" s="26" t="e">
        <f>'Orig. fully-reconciled - all'!#REF!-'Revised fully-reconciled - all'!CX9</f>
        <v>#REF!</v>
      </c>
    </row>
    <row r="10" spans="4:104">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c r="D12" s="21" t="s">
        <v>24</v>
      </c>
      <c r="E12" s="22">
        <f>SUM(E9,E14)</f>
        <v>1.9012694051953076</v>
      </c>
      <c r="F12" s="22">
        <f t="shared" ref="F12:BQ12" si="0">SUM(F9,F14)</f>
        <v>1.9335176051947656</v>
      </c>
      <c r="G12" s="22">
        <f t="shared" si="0"/>
        <v>7.0769382051944376</v>
      </c>
      <c r="H12" s="22">
        <f t="shared" si="0"/>
        <v>-13.69871799480552</v>
      </c>
      <c r="I12" s="22">
        <f t="shared" si="0"/>
        <v>6.3492758051943383</v>
      </c>
      <c r="J12" s="22">
        <f t="shared" si="0"/>
        <v>0.93121230519454912</v>
      </c>
      <c r="K12" s="22">
        <f t="shared" si="0"/>
        <v>1.3021378051946613</v>
      </c>
      <c r="L12" s="22">
        <f t="shared" si="0"/>
        <v>7.7680283051940933</v>
      </c>
      <c r="M12" s="22">
        <f t="shared" si="0"/>
        <v>1.0441886051949041</v>
      </c>
      <c r="N12" s="22">
        <f t="shared" si="0"/>
        <v>16.085901405194818</v>
      </c>
      <c r="O12" s="22">
        <f t="shared" si="0"/>
        <v>0.74873610519443901</v>
      </c>
      <c r="P12" s="22">
        <f t="shared" si="0"/>
        <v>14.815412205194662</v>
      </c>
      <c r="Q12" s="22">
        <f t="shared" si="0"/>
        <v>-2.5021374723687586</v>
      </c>
      <c r="R12" s="22">
        <f t="shared" si="0"/>
        <v>-2.5021374723687586</v>
      </c>
      <c r="S12" s="22">
        <f t="shared" si="0"/>
        <v>-2.5020981723687328</v>
      </c>
      <c r="T12" s="22">
        <f t="shared" si="0"/>
        <v>-2.5021374723687586</v>
      </c>
      <c r="U12" s="22">
        <f t="shared" si="0"/>
        <v>-2.5021374723687586</v>
      </c>
      <c r="V12" s="22">
        <f t="shared" si="0"/>
        <v>-2.5021374723687586</v>
      </c>
      <c r="W12" s="22">
        <f t="shared" si="0"/>
        <v>-2.5033044723686544</v>
      </c>
      <c r="X12" s="22">
        <f t="shared" si="0"/>
        <v>24.253594409307425</v>
      </c>
      <c r="Y12" s="22">
        <f t="shared" si="0"/>
        <v>-2.5021761723687632</v>
      </c>
      <c r="Z12" s="22">
        <f t="shared" si="0"/>
        <v>-2.5021374723687586</v>
      </c>
      <c r="AA12" s="22">
        <f t="shared" si="0"/>
        <v>-2.5021374723687586</v>
      </c>
      <c r="AB12" s="22">
        <f t="shared" si="0"/>
        <v>-2.5021374723687586</v>
      </c>
      <c r="AC12" s="22">
        <f t="shared" si="0"/>
        <v>-4.3383273434060357</v>
      </c>
      <c r="AD12" s="22">
        <f t="shared" si="0"/>
        <v>-4.3383273434060357</v>
      </c>
      <c r="AE12" s="22">
        <f t="shared" si="0"/>
        <v>-4.3383273434060357</v>
      </c>
      <c r="AF12" s="22">
        <f t="shared" si="0"/>
        <v>-4.3383273434060357</v>
      </c>
      <c r="AG12" s="22">
        <f t="shared" si="0"/>
        <v>-4.3383273434060357</v>
      </c>
      <c r="AH12" s="22">
        <f t="shared" si="0"/>
        <v>-4.3383273434060357</v>
      </c>
      <c r="AI12" s="22">
        <f t="shared" si="0"/>
        <v>-4.3383300434061312</v>
      </c>
      <c r="AJ12" s="22">
        <f t="shared" si="0"/>
        <v>-4.3383273434060357</v>
      </c>
      <c r="AK12" s="22">
        <f t="shared" si="0"/>
        <v>-4.3380445434058856</v>
      </c>
      <c r="AL12" s="22">
        <f t="shared" si="0"/>
        <v>4.4114678565938448</v>
      </c>
      <c r="AM12" s="22">
        <f t="shared" si="0"/>
        <v>-104.33832734340581</v>
      </c>
      <c r="AN12" s="22">
        <f t="shared" si="0"/>
        <v>-4.3383273434060357</v>
      </c>
      <c r="AO12" s="22">
        <f t="shared" si="0"/>
        <v>-5.5396419843859803</v>
      </c>
      <c r="AP12" s="22">
        <f t="shared" si="0"/>
        <v>1.7599740156140342</v>
      </c>
      <c r="AQ12" s="22">
        <f t="shared" si="0"/>
        <v>-5.5400259843859203</v>
      </c>
      <c r="AR12" s="22">
        <f t="shared" si="0"/>
        <v>-5.5384106843857808</v>
      </c>
      <c r="AS12" s="22">
        <f t="shared" si="0"/>
        <v>-5.5400259843859203</v>
      </c>
      <c r="AT12" s="22">
        <f t="shared" si="0"/>
        <v>-5.5400259843859203</v>
      </c>
      <c r="AU12" s="22">
        <f t="shared" si="0"/>
        <v>-5.5400259843859203</v>
      </c>
      <c r="AV12" s="22">
        <f t="shared" si="0"/>
        <v>5.2284015614077362E-2</v>
      </c>
      <c r="AW12" s="22">
        <f t="shared" si="0"/>
        <v>32.934756515614026</v>
      </c>
      <c r="AX12" s="22">
        <f t="shared" si="0"/>
        <v>-5.5459934843861447</v>
      </c>
      <c r="AY12" s="22">
        <f t="shared" si="0"/>
        <v>10.158395832280803</v>
      </c>
      <c r="AZ12" s="22">
        <f t="shared" si="0"/>
        <v>-5.5401010677192062</v>
      </c>
      <c r="BA12" s="22">
        <f t="shared" si="0"/>
        <v>21.857945904218241</v>
      </c>
      <c r="BB12" s="22">
        <f t="shared" si="0"/>
        <v>-4.2620540957816502</v>
      </c>
      <c r="BC12" s="22">
        <f t="shared" si="0"/>
        <v>17.73794590421835</v>
      </c>
      <c r="BD12" s="22">
        <f t="shared" si="0"/>
        <v>-4.2620540957816502</v>
      </c>
      <c r="BE12" s="22">
        <f t="shared" si="0"/>
        <v>-4.2620540957816502</v>
      </c>
      <c r="BF12" s="22">
        <f t="shared" si="0"/>
        <v>-4.2620540957816502</v>
      </c>
      <c r="BG12" s="22">
        <f t="shared" si="0"/>
        <v>-4.1974747957815453</v>
      </c>
      <c r="BH12" s="22">
        <f t="shared" si="0"/>
        <v>36.117773346599279</v>
      </c>
      <c r="BI12" s="22">
        <f t="shared" si="0"/>
        <v>-4.2525141957812593</v>
      </c>
      <c r="BJ12" s="22">
        <f t="shared" si="0"/>
        <v>-3.9205792957814083</v>
      </c>
      <c r="BK12" s="22">
        <f t="shared" si="0"/>
        <v>27.451242184218472</v>
      </c>
      <c r="BL12" s="22">
        <f t="shared" si="0"/>
        <v>5.888424110299411</v>
      </c>
      <c r="BM12" s="22" t="e">
        <f t="shared" si="0"/>
        <v>#REF!</v>
      </c>
      <c r="BN12" s="22" t="e">
        <f t="shared" si="0"/>
        <v>#REF!</v>
      </c>
      <c r="BO12" s="22" t="e">
        <f t="shared" si="0"/>
        <v>#REF!</v>
      </c>
      <c r="BP12" s="22" t="e">
        <f t="shared" si="0"/>
        <v>#REF!</v>
      </c>
      <c r="BQ12" s="22" t="e">
        <f t="shared" si="0"/>
        <v>#REF!</v>
      </c>
      <c r="BR12" s="22" t="e">
        <f t="shared" ref="BR12:CZ12" si="1">SUM(BR9,BR14)</f>
        <v>#REF!</v>
      </c>
      <c r="BS12" s="22" t="e">
        <f t="shared" si="1"/>
        <v>#REF!</v>
      </c>
      <c r="BT12" s="22" t="e">
        <f t="shared" si="1"/>
        <v>#REF!</v>
      </c>
      <c r="BU12" s="22" t="e">
        <f t="shared" si="1"/>
        <v>#REF!</v>
      </c>
      <c r="BV12" s="22" t="e">
        <f t="shared" si="1"/>
        <v>#REF!</v>
      </c>
      <c r="BW12" s="22" t="e">
        <f t="shared" si="1"/>
        <v>#REF!</v>
      </c>
      <c r="BX12" s="22" t="e">
        <f t="shared" si="1"/>
        <v>#REF!</v>
      </c>
      <c r="BY12" s="22" t="e">
        <f t="shared" si="1"/>
        <v>#REF!</v>
      </c>
      <c r="BZ12" s="22" t="e">
        <f t="shared" si="1"/>
        <v>#REF!</v>
      </c>
      <c r="CA12" s="22" t="e">
        <f t="shared" si="1"/>
        <v>#REF!</v>
      </c>
      <c r="CB12" s="22" t="e">
        <f t="shared" si="1"/>
        <v>#REF!</v>
      </c>
      <c r="CC12" s="22" t="e">
        <f t="shared" si="1"/>
        <v>#REF!</v>
      </c>
      <c r="CD12" s="22" t="e">
        <f t="shared" si="1"/>
        <v>#REF!</v>
      </c>
      <c r="CE12" s="22" t="e">
        <f t="shared" si="1"/>
        <v>#REF!</v>
      </c>
      <c r="CF12" s="22" t="e">
        <f t="shared" si="1"/>
        <v>#REF!</v>
      </c>
      <c r="CG12" s="22" t="e">
        <f t="shared" si="1"/>
        <v>#REF!</v>
      </c>
      <c r="CH12" s="22" t="e">
        <f t="shared" si="1"/>
        <v>#REF!</v>
      </c>
      <c r="CI12" s="22" t="e">
        <f t="shared" si="1"/>
        <v>#REF!</v>
      </c>
      <c r="CJ12" s="22" t="e">
        <f t="shared" si="1"/>
        <v>#REF!</v>
      </c>
      <c r="CK12" s="22" t="e">
        <f t="shared" si="1"/>
        <v>#REF!</v>
      </c>
      <c r="CL12" s="22" t="e">
        <f t="shared" si="1"/>
        <v>#REF!</v>
      </c>
      <c r="CM12" s="22" t="e">
        <f t="shared" si="1"/>
        <v>#REF!</v>
      </c>
      <c r="CN12" s="22" t="e">
        <f t="shared" si="1"/>
        <v>#REF!</v>
      </c>
      <c r="CO12" s="22" t="e">
        <f t="shared" si="1"/>
        <v>#REF!</v>
      </c>
      <c r="CP12" s="22" t="e">
        <f t="shared" si="1"/>
        <v>#REF!</v>
      </c>
      <c r="CQ12" s="22" t="e">
        <f t="shared" si="1"/>
        <v>#REF!</v>
      </c>
      <c r="CR12" s="22" t="e">
        <f t="shared" si="1"/>
        <v>#REF!</v>
      </c>
      <c r="CS12" s="22" t="e">
        <f t="shared" si="1"/>
        <v>#REF!</v>
      </c>
      <c r="CT12" s="22" t="e">
        <f t="shared" si="1"/>
        <v>#REF!</v>
      </c>
      <c r="CU12" s="22" t="e">
        <f t="shared" si="1"/>
        <v>#REF!</v>
      </c>
      <c r="CV12" s="22" t="e">
        <f t="shared" si="1"/>
        <v>#REF!</v>
      </c>
      <c r="CW12" s="22" t="e">
        <f t="shared" si="1"/>
        <v>#REF!</v>
      </c>
      <c r="CX12" s="22" t="e">
        <f t="shared" si="1"/>
        <v>#REF!</v>
      </c>
      <c r="CY12" s="22" t="e">
        <f t="shared" si="1"/>
        <v>#REF!</v>
      </c>
      <c r="CZ12" s="22" t="e">
        <f t="shared" si="1"/>
        <v>#REF!</v>
      </c>
    </row>
    <row r="13" spans="4:104">
      <c r="D13" s="21" t="s">
        <v>121</v>
      </c>
      <c r="E13" s="26">
        <f>'Revised fully-reconciled - all'!C13-'Orig. fully-reconciled - all'!C13</f>
        <v>0</v>
      </c>
      <c r="F13" s="26">
        <f>'Revised fully-reconciled - all'!D13-'Orig. fully-reconciled - all'!D13</f>
        <v>0</v>
      </c>
      <c r="G13" s="26">
        <f>'Revised fully-reconciled - all'!E13-'Orig. fully-reconciled - all'!E13</f>
        <v>0</v>
      </c>
      <c r="H13" s="26">
        <f>'Revised fully-reconciled - all'!F13-'Orig. fully-reconciled - all'!F13</f>
        <v>0</v>
      </c>
      <c r="I13" s="26">
        <f>'Revised fully-reconciled - all'!G13-'Orig. fully-reconciled - all'!G13</f>
        <v>0</v>
      </c>
      <c r="J13" s="26">
        <f>'Revised fully-reconciled - all'!H13-'Orig. fully-reconciled - all'!H13</f>
        <v>0</v>
      </c>
      <c r="K13" s="26">
        <f>'Revised fully-reconciled - all'!I13-'Orig. fully-reconciled - all'!I13</f>
        <v>0</v>
      </c>
      <c r="L13" s="26">
        <f>'Revised fully-reconciled - all'!J13-'Orig. fully-reconciled - all'!J13</f>
        <v>0</v>
      </c>
      <c r="M13" s="26">
        <f>'Revised fully-reconciled - all'!K13-'Orig. fully-reconciled - all'!K13</f>
        <v>0</v>
      </c>
      <c r="N13" s="26">
        <f>'Revised fully-reconciled - all'!L13-'Orig. fully-reconciled - all'!L13</f>
        <v>0</v>
      </c>
      <c r="O13" s="26">
        <f>'Revised fully-reconciled - all'!M13-'Orig. fully-reconciled - all'!M13</f>
        <v>0</v>
      </c>
      <c r="P13" s="26">
        <f>'Revised fully-reconciled - all'!N13-'Orig. fully-reconciled - all'!N13</f>
        <v>0</v>
      </c>
      <c r="Q13" s="26">
        <f>'Revised fully-reconciled - all'!O13-'Orig. fully-reconciled - all'!O13</f>
        <v>0</v>
      </c>
      <c r="R13" s="26">
        <f>'Revised fully-reconciled - all'!P13-'Orig. fully-reconciled - all'!P13</f>
        <v>0</v>
      </c>
      <c r="S13" s="26">
        <f>'Revised fully-reconciled - all'!Q13-'Orig. fully-reconciled - all'!Q13</f>
        <v>0</v>
      </c>
      <c r="T13" s="26">
        <f>'Revised fully-reconciled - all'!R13-'Orig. fully-reconciled - all'!R13</f>
        <v>0</v>
      </c>
      <c r="U13" s="26">
        <f>'Revised fully-reconciled - all'!S13-'Orig. fully-reconciled - all'!S13</f>
        <v>0</v>
      </c>
      <c r="V13" s="26">
        <f>'Revised fully-reconciled - all'!T13-'Orig. fully-reconciled - all'!T13</f>
        <v>0</v>
      </c>
      <c r="W13" s="26">
        <f>'Revised fully-reconciled - all'!U13-'Orig. fully-reconciled - all'!U13</f>
        <v>0</v>
      </c>
      <c r="X13" s="26">
        <f>'Revised fully-reconciled - all'!V13-'Orig. fully-reconciled - all'!V13</f>
        <v>0</v>
      </c>
      <c r="Y13" s="26">
        <f>'Revised fully-reconciled - all'!W13-'Orig. fully-reconciled - all'!W13</f>
        <v>0</v>
      </c>
      <c r="Z13" s="26">
        <f>'Revised fully-reconciled - all'!X13-'Orig. fully-reconciled - all'!X13</f>
        <v>0</v>
      </c>
      <c r="AA13" s="26">
        <f>'Revised fully-reconciled - all'!Y13-'Orig. fully-reconciled - all'!Y13</f>
        <v>0</v>
      </c>
      <c r="AB13" s="26">
        <f>'Revised fully-reconciled - all'!Z13-'Orig. fully-reconciled - all'!Z13</f>
        <v>0</v>
      </c>
      <c r="AC13" s="26">
        <f>'Revised fully-reconciled - all'!AA13-'Orig. fully-reconciled - all'!AA13</f>
        <v>0</v>
      </c>
      <c r="AD13" s="26">
        <f>'Revised fully-reconciled - all'!AB13-'Orig. fully-reconciled - all'!AB13</f>
        <v>0</v>
      </c>
      <c r="AE13" s="26">
        <f>'Revised fully-reconciled - all'!AC13-'Orig. fully-reconciled - all'!AC13</f>
        <v>0</v>
      </c>
      <c r="AF13" s="26">
        <f>'Revised fully-reconciled - all'!AD13-'Orig. fully-reconciled - all'!AD13</f>
        <v>0</v>
      </c>
      <c r="AG13" s="26">
        <f>'Revised fully-reconciled - all'!AE13-'Orig. fully-reconciled - all'!AE13</f>
        <v>0</v>
      </c>
      <c r="AH13" s="26">
        <f>'Revised fully-reconciled - all'!AF13-'Orig. fully-reconciled - all'!AF13</f>
        <v>0</v>
      </c>
      <c r="AI13" s="26">
        <f>'Revised fully-reconciled - all'!AG13-'Orig. fully-reconciled - all'!AG13</f>
        <v>0</v>
      </c>
      <c r="AJ13" s="26">
        <f>'Revised fully-reconciled - all'!AH13-'Orig. fully-reconciled - all'!AH13</f>
        <v>0</v>
      </c>
      <c r="AK13" s="26">
        <f>'Revised fully-reconciled - all'!AI13-'Orig. fully-reconciled - all'!AI13</f>
        <v>0</v>
      </c>
      <c r="AL13" s="26">
        <f>'Revised fully-reconciled - all'!AJ13-'Orig. fully-reconciled - all'!AJ13</f>
        <v>0</v>
      </c>
      <c r="AM13" s="26">
        <f>'Revised fully-reconciled - all'!AK13-'Orig. fully-reconciled - all'!AK13</f>
        <v>0</v>
      </c>
      <c r="AN13" s="26">
        <f>'Revised fully-reconciled - all'!AL13-'Orig. fully-reconciled - all'!AL13</f>
        <v>0</v>
      </c>
      <c r="AO13" s="26">
        <f>'Revised fully-reconciled - all'!AM13-'Orig. fully-reconciled - all'!AM13</f>
        <v>0</v>
      </c>
      <c r="AP13" s="26">
        <f>'Revised fully-reconciled - all'!AN13-'Orig. fully-reconciled - all'!AN13</f>
        <v>0</v>
      </c>
      <c r="AQ13" s="26">
        <f>'Revised fully-reconciled - all'!AO13-'Orig. fully-reconciled - all'!AO13</f>
        <v>0</v>
      </c>
      <c r="AR13" s="26">
        <f>'Revised fully-reconciled - all'!AP13-'Orig. fully-reconciled - all'!AP13</f>
        <v>0</v>
      </c>
      <c r="AS13" s="26">
        <f>'Revised fully-reconciled - all'!AQ13-'Orig. fully-reconciled - all'!AQ13</f>
        <v>0</v>
      </c>
      <c r="AT13" s="26">
        <f>'Revised fully-reconciled - all'!AR13-'Orig. fully-reconciled - all'!AR13</f>
        <v>0</v>
      </c>
      <c r="AU13" s="26">
        <f>'Revised fully-reconciled - all'!AS13-'Orig. fully-reconciled - all'!AS13</f>
        <v>0</v>
      </c>
      <c r="AV13" s="26">
        <f>'Revised fully-reconciled - all'!AT13-'Orig. fully-reconciled - all'!AT13</f>
        <v>0</v>
      </c>
      <c r="AW13" s="26">
        <f>'Revised fully-reconciled - all'!AU13-'Orig. fully-reconciled - all'!AU13</f>
        <v>0</v>
      </c>
      <c r="AX13" s="26">
        <f>'Revised fully-reconciled - all'!AV13-'Orig. fully-reconciled - all'!AV13</f>
        <v>0</v>
      </c>
      <c r="AY13" s="26">
        <f>'Revised fully-reconciled - all'!AW13-'Orig. fully-reconciled - all'!AW13</f>
        <v>0</v>
      </c>
      <c r="AZ13" s="26">
        <f>'Revised fully-reconciled - all'!AX13-'Orig. fully-reconciled - all'!AX13</f>
        <v>0</v>
      </c>
      <c r="BA13" s="26">
        <f>'Revised fully-reconciled - all'!AY13-'Orig. fully-reconciled - all'!AY13</f>
        <v>0</v>
      </c>
      <c r="BB13" s="26">
        <f>'Revised fully-reconciled - all'!AZ13-'Orig. fully-reconciled - all'!AZ13</f>
        <v>0</v>
      </c>
      <c r="BC13" s="26">
        <f>'Revised fully-reconciled - all'!BA13-'Orig. fully-reconciled - all'!BA13</f>
        <v>0</v>
      </c>
      <c r="BD13" s="26">
        <f>'Revised fully-reconciled - all'!BB13-'Orig. fully-reconciled - all'!BB13</f>
        <v>0</v>
      </c>
      <c r="BE13" s="26">
        <f>'Revised fully-reconciled - all'!BC13-'Orig. fully-reconciled - all'!BC13</f>
        <v>0</v>
      </c>
      <c r="BF13" s="26">
        <f>'Revised fully-reconciled - all'!BD13-'Orig. fully-reconciled - all'!BD13</f>
        <v>0</v>
      </c>
      <c r="BG13" s="26">
        <f>'Revised fully-reconciled - all'!BE13-'Orig. fully-reconciled - all'!BE13</f>
        <v>0</v>
      </c>
      <c r="BH13" s="26">
        <f>'Revised fully-reconciled - all'!BF13-'Orig. fully-reconciled - all'!BF13</f>
        <v>0</v>
      </c>
      <c r="BI13" s="26">
        <f>'Revised fully-reconciled - all'!BG13-'Orig. fully-reconciled - all'!BG13</f>
        <v>0</v>
      </c>
      <c r="BJ13" s="26">
        <f>'Revised fully-reconciled - all'!BH13-'Orig. fully-reconciled - all'!BH13</f>
        <v>0</v>
      </c>
      <c r="BK13" s="26">
        <f>'Revised fully-reconciled - all'!BI13-'Orig. fully-reconciled - all'!BI13</f>
        <v>0</v>
      </c>
      <c r="BL13" s="26">
        <f>'Revised fully-reconciled - all'!BJ13-'Orig. fully-reconciled - all'!BJ13</f>
        <v>0</v>
      </c>
      <c r="BM13" s="26" t="e">
        <f>'Revised fully-reconciled - all'!BK13-'Orig. fully-reconciled - all'!#REF!</f>
        <v>#REF!</v>
      </c>
      <c r="BN13" s="26" t="e">
        <f>'Revised fully-reconciled - all'!BL13-'Orig. fully-reconciled - all'!#REF!</f>
        <v>#REF!</v>
      </c>
      <c r="BO13" s="26" t="e">
        <f>'Revised fully-reconciled - all'!BM13-'Orig. fully-reconciled - all'!#REF!</f>
        <v>#REF!</v>
      </c>
      <c r="BP13" s="26" t="e">
        <f>'Revised fully-reconciled - all'!BN13-'Orig. fully-reconciled - all'!#REF!</f>
        <v>#REF!</v>
      </c>
      <c r="BQ13" s="26" t="e">
        <f>'Revised fully-reconciled - all'!BO13-'Orig. fully-reconciled - all'!#REF!</f>
        <v>#REF!</v>
      </c>
      <c r="BR13" s="26" t="e">
        <f>'Revised fully-reconciled - all'!BP13-'Orig. fully-reconciled - all'!#REF!</f>
        <v>#REF!</v>
      </c>
      <c r="BS13" s="26" t="e">
        <f>'Revised fully-reconciled - all'!BQ13-'Orig. fully-reconciled - all'!#REF!</f>
        <v>#REF!</v>
      </c>
      <c r="BT13" s="26" t="e">
        <f>'Revised fully-reconciled - all'!BR13-'Orig. fully-reconciled - all'!#REF!</f>
        <v>#REF!</v>
      </c>
      <c r="BU13" s="26" t="e">
        <f>'Revised fully-reconciled - all'!BS13-'Orig. fully-reconciled - all'!#REF!</f>
        <v>#REF!</v>
      </c>
      <c r="BV13" s="26" t="e">
        <f>'Revised fully-reconciled - all'!BT13-'Orig. fully-reconciled - all'!#REF!</f>
        <v>#REF!</v>
      </c>
      <c r="BW13" s="26" t="e">
        <f>'Revised fully-reconciled - all'!BU13-'Orig. fully-reconciled - all'!#REF!</f>
        <v>#REF!</v>
      </c>
      <c r="BX13" s="26" t="e">
        <f>'Revised fully-reconciled - all'!BV13-'Orig. fully-reconciled - all'!#REF!</f>
        <v>#REF!</v>
      </c>
      <c r="BY13" s="26" t="e">
        <f>'Revised fully-reconciled - all'!BW13-'Orig. fully-reconciled - all'!#REF!</f>
        <v>#REF!</v>
      </c>
      <c r="BZ13" s="26" t="e">
        <f>'Revised fully-reconciled - all'!BX13-'Orig. fully-reconciled - all'!#REF!</f>
        <v>#REF!</v>
      </c>
      <c r="CA13" s="26" t="e">
        <f>'Revised fully-reconciled - all'!BY13-'Orig. fully-reconciled - all'!#REF!</f>
        <v>#REF!</v>
      </c>
      <c r="CB13" s="26" t="e">
        <f>'Revised fully-reconciled - all'!BZ13-'Orig. fully-reconciled - all'!#REF!</f>
        <v>#REF!</v>
      </c>
      <c r="CC13" s="26" t="e">
        <f>'Revised fully-reconciled - all'!CA13-'Orig. fully-reconciled - all'!#REF!</f>
        <v>#REF!</v>
      </c>
      <c r="CD13" s="26" t="e">
        <f>'Revised fully-reconciled - all'!CB13-'Orig. fully-reconciled - all'!#REF!</f>
        <v>#REF!</v>
      </c>
      <c r="CE13" s="26" t="e">
        <f>'Revised fully-reconciled - all'!CC13-'Orig. fully-reconciled - all'!#REF!</f>
        <v>#REF!</v>
      </c>
      <c r="CF13" s="26" t="e">
        <f>'Revised fully-reconciled - all'!CD13-'Orig. fully-reconciled - all'!#REF!</f>
        <v>#REF!</v>
      </c>
      <c r="CG13" s="26" t="e">
        <f>'Revised fully-reconciled - all'!CE13-'Orig. fully-reconciled - all'!#REF!</f>
        <v>#REF!</v>
      </c>
      <c r="CH13" s="26" t="e">
        <f>'Revised fully-reconciled - all'!CF13-'Orig. fully-reconciled - all'!#REF!</f>
        <v>#REF!</v>
      </c>
      <c r="CI13" s="26" t="e">
        <f>'Revised fully-reconciled - all'!CG13-'Orig. fully-reconciled - all'!#REF!</f>
        <v>#REF!</v>
      </c>
      <c r="CJ13" s="26" t="e">
        <f>'Revised fully-reconciled - all'!CH13-'Orig. fully-reconciled - all'!#REF!</f>
        <v>#REF!</v>
      </c>
      <c r="CK13" s="26" t="e">
        <f>'Revised fully-reconciled - all'!CI13-'Orig. fully-reconciled - all'!#REF!</f>
        <v>#REF!</v>
      </c>
      <c r="CL13" s="26" t="e">
        <f>'Revised fully-reconciled - all'!CJ13-'Orig. fully-reconciled - all'!#REF!</f>
        <v>#REF!</v>
      </c>
      <c r="CM13" s="26" t="e">
        <f>'Revised fully-reconciled - all'!CK13-'Orig. fully-reconciled - all'!#REF!</f>
        <v>#REF!</v>
      </c>
      <c r="CN13" s="26" t="e">
        <f>'Revised fully-reconciled - all'!CL13-'Orig. fully-reconciled - all'!#REF!</f>
        <v>#REF!</v>
      </c>
      <c r="CO13" s="26" t="e">
        <f>'Revised fully-reconciled - all'!CM13-'Orig. fully-reconciled - all'!#REF!</f>
        <v>#REF!</v>
      </c>
      <c r="CP13" s="26" t="e">
        <f>'Revised fully-reconciled - all'!CN13-'Orig. fully-reconciled - all'!#REF!</f>
        <v>#REF!</v>
      </c>
      <c r="CQ13" s="26" t="e">
        <f>'Revised fully-reconciled - all'!CO13-'Orig. fully-reconciled - all'!#REF!</f>
        <v>#REF!</v>
      </c>
      <c r="CR13" s="26" t="e">
        <f>'Revised fully-reconciled - all'!CP13-'Orig. fully-reconciled - all'!#REF!</f>
        <v>#REF!</v>
      </c>
      <c r="CS13" s="26" t="e">
        <f>'Revised fully-reconciled - all'!CQ13-'Orig. fully-reconciled - all'!#REF!</f>
        <v>#REF!</v>
      </c>
      <c r="CT13" s="26" t="e">
        <f>'Revised fully-reconciled - all'!CR13-'Orig. fully-reconciled - all'!#REF!</f>
        <v>#REF!</v>
      </c>
      <c r="CU13" s="26" t="e">
        <f>'Revised fully-reconciled - all'!CS13-'Orig. fully-reconciled - all'!#REF!</f>
        <v>#REF!</v>
      </c>
      <c r="CV13" s="26" t="e">
        <f>'Revised fully-reconciled - all'!CT13-'Orig. fully-reconciled - all'!#REF!</f>
        <v>#REF!</v>
      </c>
      <c r="CW13" s="26" t="e">
        <f>'Revised fully-reconciled - all'!CU13-'Orig. fully-reconciled - all'!#REF!</f>
        <v>#REF!</v>
      </c>
      <c r="CX13" s="26" t="e">
        <f>'Revised fully-reconciled - all'!CV13-'Orig. fully-reconciled - all'!#REF!</f>
        <v>#REF!</v>
      </c>
      <c r="CY13" s="26" t="e">
        <f>'Revised fully-reconciled - all'!CW13-'Orig. fully-reconciled - all'!#REF!</f>
        <v>#REF!</v>
      </c>
      <c r="CZ13" s="26" t="e">
        <f>'Revised fully-reconciled - all'!CX13-'Orig. fully-reconciled - all'!#REF!</f>
        <v>#REF!</v>
      </c>
    </row>
    <row r="14" spans="4:104">
      <c r="D14" s="21" t="s">
        <v>25</v>
      </c>
      <c r="E14" s="26">
        <f>'Orig. fully-reconciled - all'!C14-'Revised fully-reconciled - all'!C14</f>
        <v>1.9012694051953076</v>
      </c>
      <c r="F14" s="26">
        <f>'Orig. fully-reconciled - all'!D14-'Revised fully-reconciled - all'!D14</f>
        <v>1.9335176051947656</v>
      </c>
      <c r="G14" s="26">
        <f>'Orig. fully-reconciled - all'!E14-'Revised fully-reconciled - all'!E14</f>
        <v>7.0769382051944376</v>
      </c>
      <c r="H14" s="26">
        <f>'Orig. fully-reconciled - all'!F14-'Revised fully-reconciled - all'!F14</f>
        <v>-13.69871799480552</v>
      </c>
      <c r="I14" s="26">
        <f>'Orig. fully-reconciled - all'!G14-'Revised fully-reconciled - all'!G14</f>
        <v>6.3492758051943383</v>
      </c>
      <c r="J14" s="26">
        <f>'Orig. fully-reconciled - all'!H14-'Revised fully-reconciled - all'!H14</f>
        <v>0.93121230519454912</v>
      </c>
      <c r="K14" s="26">
        <f>'Orig. fully-reconciled - all'!I14-'Revised fully-reconciled - all'!I14</f>
        <v>1.3021378051946613</v>
      </c>
      <c r="L14" s="26">
        <f>'Orig. fully-reconciled - all'!J14-'Revised fully-reconciled - all'!J14</f>
        <v>7.7680283051940933</v>
      </c>
      <c r="M14" s="26">
        <f>'Orig. fully-reconciled - all'!K14-'Revised fully-reconciled - all'!K14</f>
        <v>1.0441886051949041</v>
      </c>
      <c r="N14" s="26">
        <f>'Orig. fully-reconciled - all'!L14-'Revised fully-reconciled - all'!L14</f>
        <v>16.085901405194818</v>
      </c>
      <c r="O14" s="26">
        <f>'Orig. fully-reconciled - all'!M14-'Revised fully-reconciled - all'!M14</f>
        <v>0.74873610519443901</v>
      </c>
      <c r="P14" s="26">
        <f>'Orig. fully-reconciled - all'!N14-'Revised fully-reconciled - all'!N14</f>
        <v>14.815412205194662</v>
      </c>
      <c r="Q14" s="26">
        <f>'Orig. fully-reconciled - all'!O14-'Revised fully-reconciled - all'!O14</f>
        <v>-2.5021374723687586</v>
      </c>
      <c r="R14" s="26">
        <f>'Orig. fully-reconciled - all'!P14-'Revised fully-reconciled - all'!P14</f>
        <v>-2.5021374723687586</v>
      </c>
      <c r="S14" s="26">
        <f>'Orig. fully-reconciled - all'!Q14-'Revised fully-reconciled - all'!Q14</f>
        <v>-2.5020981723687328</v>
      </c>
      <c r="T14" s="26">
        <f>'Orig. fully-reconciled - all'!R14-'Revised fully-reconciled - all'!R14</f>
        <v>-2.5021374723687586</v>
      </c>
      <c r="U14" s="26">
        <f>'Orig. fully-reconciled - all'!S14-'Revised fully-reconciled - all'!S14</f>
        <v>-2.5021374723687586</v>
      </c>
      <c r="V14" s="26">
        <f>'Orig. fully-reconciled - all'!T14-'Revised fully-reconciled - all'!T14</f>
        <v>-2.5021374723687586</v>
      </c>
      <c r="W14" s="26">
        <f>'Orig. fully-reconciled - all'!U14-'Revised fully-reconciled - all'!U14</f>
        <v>-2.5033044723686544</v>
      </c>
      <c r="X14" s="26">
        <f>'Orig. fully-reconciled - all'!V14-'Revised fully-reconciled - all'!V14</f>
        <v>24.253594409307425</v>
      </c>
      <c r="Y14" s="26">
        <f>'Orig. fully-reconciled - all'!W14-'Revised fully-reconciled - all'!W14</f>
        <v>-2.5021761723687632</v>
      </c>
      <c r="Z14" s="26">
        <f>'Orig. fully-reconciled - all'!X14-'Revised fully-reconciled - all'!X14</f>
        <v>-2.5021374723687586</v>
      </c>
      <c r="AA14" s="26">
        <f>'Orig. fully-reconciled - all'!Y14-'Revised fully-reconciled - all'!Y14</f>
        <v>-2.5021374723687586</v>
      </c>
      <c r="AB14" s="26">
        <f>'Orig. fully-reconciled - all'!Z14-'Revised fully-reconciled - all'!Z14</f>
        <v>-2.5021374723687586</v>
      </c>
      <c r="AC14" s="26">
        <f>'Orig. fully-reconciled - all'!AA14-'Revised fully-reconciled - all'!AA14</f>
        <v>-4.3383273434060357</v>
      </c>
      <c r="AD14" s="26">
        <f>'Orig. fully-reconciled - all'!AB14-'Revised fully-reconciled - all'!AB14</f>
        <v>-4.3383273434060357</v>
      </c>
      <c r="AE14" s="26">
        <f>'Orig. fully-reconciled - all'!AC14-'Revised fully-reconciled - all'!AC14</f>
        <v>-4.3383273434060357</v>
      </c>
      <c r="AF14" s="26">
        <f>'Orig. fully-reconciled - all'!AD14-'Revised fully-reconciled - all'!AD14</f>
        <v>-4.3383273434060357</v>
      </c>
      <c r="AG14" s="26">
        <f>'Orig. fully-reconciled - all'!AE14-'Revised fully-reconciled - all'!AE14</f>
        <v>-4.3383273434060357</v>
      </c>
      <c r="AH14" s="26">
        <f>'Orig. fully-reconciled - all'!AF14-'Revised fully-reconciled - all'!AF14</f>
        <v>-4.3383273434060357</v>
      </c>
      <c r="AI14" s="26">
        <f>'Orig. fully-reconciled - all'!AG14-'Revised fully-reconciled - all'!AG14</f>
        <v>-4.3383300434061312</v>
      </c>
      <c r="AJ14" s="26">
        <f>'Orig. fully-reconciled - all'!AH14-'Revised fully-reconciled - all'!AH14</f>
        <v>-4.3383273434060357</v>
      </c>
      <c r="AK14" s="26">
        <f>'Orig. fully-reconciled - all'!AI14-'Revised fully-reconciled - all'!AI14</f>
        <v>-4.3380445434058856</v>
      </c>
      <c r="AL14" s="26">
        <f>'Orig. fully-reconciled - all'!AJ14-'Revised fully-reconciled - all'!AJ14</f>
        <v>4.4114678565938448</v>
      </c>
      <c r="AM14" s="26">
        <f>'Orig. fully-reconciled - all'!AK14-'Revised fully-reconciled - all'!AK14</f>
        <v>-104.33832734340581</v>
      </c>
      <c r="AN14" s="26">
        <f>'Orig. fully-reconciled - all'!AL14-'Revised fully-reconciled - all'!AL14</f>
        <v>-4.3383273434060357</v>
      </c>
      <c r="AO14" s="26">
        <f>'Orig. fully-reconciled - all'!AM14-'Revised fully-reconciled - all'!AM14</f>
        <v>-5.5396419843859803</v>
      </c>
      <c r="AP14" s="26">
        <f>'Orig. fully-reconciled - all'!AN14-'Revised fully-reconciled - all'!AN14</f>
        <v>1.7599740156140342</v>
      </c>
      <c r="AQ14" s="26">
        <f>'Orig. fully-reconciled - all'!AO14-'Revised fully-reconciled - all'!AO14</f>
        <v>-5.5400259843859203</v>
      </c>
      <c r="AR14" s="26">
        <f>'Orig. fully-reconciled - all'!AP14-'Revised fully-reconciled - all'!AP14</f>
        <v>-5.5384106843857808</v>
      </c>
      <c r="AS14" s="26">
        <f>'Orig. fully-reconciled - all'!AQ14-'Revised fully-reconciled - all'!AQ14</f>
        <v>-5.5400259843859203</v>
      </c>
      <c r="AT14" s="26">
        <f>'Orig. fully-reconciled - all'!AR14-'Revised fully-reconciled - all'!AR14</f>
        <v>-5.5400259843859203</v>
      </c>
      <c r="AU14" s="26">
        <f>'Orig. fully-reconciled - all'!AS14-'Revised fully-reconciled - all'!AS14</f>
        <v>-5.5400259843859203</v>
      </c>
      <c r="AV14" s="26">
        <f>'Orig. fully-reconciled - all'!AT14-'Revised fully-reconciled - all'!AT14</f>
        <v>5.2284015614077362E-2</v>
      </c>
      <c r="AW14" s="26">
        <f>'Orig. fully-reconciled - all'!AU14-'Revised fully-reconciled - all'!AU14</f>
        <v>32.934756515614026</v>
      </c>
      <c r="AX14" s="26">
        <f>'Orig. fully-reconciled - all'!AV14-'Revised fully-reconciled - all'!AV14</f>
        <v>-5.5459934843861447</v>
      </c>
      <c r="AY14" s="26">
        <f>'Orig. fully-reconciled - all'!AW14-'Revised fully-reconciled - all'!AW14</f>
        <v>10.158395832280803</v>
      </c>
      <c r="AZ14" s="26">
        <f>'Orig. fully-reconciled - all'!AX14-'Revised fully-reconciled - all'!AX14</f>
        <v>-5.5401010677192062</v>
      </c>
      <c r="BA14" s="26">
        <f>'Orig. fully-reconciled - all'!AY14-'Revised fully-reconciled - all'!AY14</f>
        <v>21.857945904218241</v>
      </c>
      <c r="BB14" s="26">
        <f>'Orig. fully-reconciled - all'!AZ14-'Revised fully-reconciled - all'!AZ14</f>
        <v>-4.2620540957816502</v>
      </c>
      <c r="BC14" s="26">
        <f>'Orig. fully-reconciled - all'!BA14-'Revised fully-reconciled - all'!BA14</f>
        <v>17.73794590421835</v>
      </c>
      <c r="BD14" s="26">
        <f>'Orig. fully-reconciled - all'!BB14-'Revised fully-reconciled - all'!BB14</f>
        <v>-4.2620540957816502</v>
      </c>
      <c r="BE14" s="26">
        <f>'Orig. fully-reconciled - all'!BC14-'Revised fully-reconciled - all'!BC14</f>
        <v>-4.2620540957816502</v>
      </c>
      <c r="BF14" s="26">
        <f>'Orig. fully-reconciled - all'!BD14-'Revised fully-reconciled - all'!BD14</f>
        <v>-4.2620540957816502</v>
      </c>
      <c r="BG14" s="26">
        <f>'Orig. fully-reconciled - all'!BE14-'Revised fully-reconciled - all'!BE14</f>
        <v>-4.1974747957815453</v>
      </c>
      <c r="BH14" s="26">
        <f>'Orig. fully-reconciled - all'!BF14-'Revised fully-reconciled - all'!BF14</f>
        <v>36.117773346599279</v>
      </c>
      <c r="BI14" s="26">
        <f>'Orig. fully-reconciled - all'!BG14-'Revised fully-reconciled - all'!BG14</f>
        <v>-4.2525141957812593</v>
      </c>
      <c r="BJ14" s="26">
        <f>'Orig. fully-reconciled - all'!BH14-'Revised fully-reconciled - all'!BH14</f>
        <v>-3.9205792957814083</v>
      </c>
      <c r="BK14" s="26">
        <f>'Orig. fully-reconciled - all'!BI14-'Revised fully-reconciled - all'!BI14</f>
        <v>27.451242184218472</v>
      </c>
      <c r="BL14" s="26">
        <f>'Orig. fully-reconciled - all'!BJ14-'Revised fully-reconciled - all'!BJ14</f>
        <v>5.888424110299411</v>
      </c>
      <c r="BM14" s="26" t="e">
        <f>'Orig. fully-reconciled - all'!#REF!-'Revised fully-reconciled - all'!BK14</f>
        <v>#REF!</v>
      </c>
      <c r="BN14" s="26" t="e">
        <f>'Orig. fully-reconciled - all'!#REF!-'Revised fully-reconciled - all'!BL14</f>
        <v>#REF!</v>
      </c>
      <c r="BO14" s="26" t="e">
        <f>'Orig. fully-reconciled - all'!#REF!-'Revised fully-reconciled - all'!BM14</f>
        <v>#REF!</v>
      </c>
      <c r="BP14" s="26" t="e">
        <f>'Orig. fully-reconciled - all'!#REF!-'Revised fully-reconciled - all'!BN14</f>
        <v>#REF!</v>
      </c>
      <c r="BQ14" s="26" t="e">
        <f>'Orig. fully-reconciled - all'!#REF!-'Revised fully-reconciled - all'!BO14</f>
        <v>#REF!</v>
      </c>
      <c r="BR14" s="26" t="e">
        <f>'Orig. fully-reconciled - all'!#REF!-'Revised fully-reconciled - all'!BP14</f>
        <v>#REF!</v>
      </c>
      <c r="BS14" s="26" t="e">
        <f>'Orig. fully-reconciled - all'!#REF!-'Revised fully-reconciled - all'!BQ14</f>
        <v>#REF!</v>
      </c>
      <c r="BT14" s="26" t="e">
        <f>'Orig. fully-reconciled - all'!#REF!-'Revised fully-reconciled - all'!BR14</f>
        <v>#REF!</v>
      </c>
      <c r="BU14" s="26" t="e">
        <f>'Orig. fully-reconciled - all'!#REF!-'Revised fully-reconciled - all'!BS14</f>
        <v>#REF!</v>
      </c>
      <c r="BV14" s="26" t="e">
        <f>'Orig. fully-reconciled - all'!#REF!-'Revised fully-reconciled - all'!BT14</f>
        <v>#REF!</v>
      </c>
      <c r="BW14" s="26" t="e">
        <f>'Orig. fully-reconciled - all'!#REF!-'Revised fully-reconciled - all'!BU14</f>
        <v>#REF!</v>
      </c>
      <c r="BX14" s="26" t="e">
        <f>'Orig. fully-reconciled - all'!#REF!-'Revised fully-reconciled - all'!BV14</f>
        <v>#REF!</v>
      </c>
      <c r="BY14" s="26" t="e">
        <f>'Orig. fully-reconciled - all'!#REF!-'Revised fully-reconciled - all'!BW14</f>
        <v>#REF!</v>
      </c>
      <c r="BZ14" s="26" t="e">
        <f>'Orig. fully-reconciled - all'!#REF!-'Revised fully-reconciled - all'!BX14</f>
        <v>#REF!</v>
      </c>
      <c r="CA14" s="26" t="e">
        <f>'Orig. fully-reconciled - all'!#REF!-'Revised fully-reconciled - all'!BY14</f>
        <v>#REF!</v>
      </c>
      <c r="CB14" s="26" t="e">
        <f>'Orig. fully-reconciled - all'!#REF!-'Revised fully-reconciled - all'!BZ14</f>
        <v>#REF!</v>
      </c>
      <c r="CC14" s="26" t="e">
        <f>'Orig. fully-reconciled - all'!#REF!-'Revised fully-reconciled - all'!CA14</f>
        <v>#REF!</v>
      </c>
      <c r="CD14" s="26" t="e">
        <f>'Orig. fully-reconciled - all'!#REF!-'Revised fully-reconciled - all'!CB14</f>
        <v>#REF!</v>
      </c>
      <c r="CE14" s="26" t="e">
        <f>'Orig. fully-reconciled - all'!#REF!-'Revised fully-reconciled - all'!CC14</f>
        <v>#REF!</v>
      </c>
      <c r="CF14" s="26" t="e">
        <f>'Orig. fully-reconciled - all'!#REF!-'Revised fully-reconciled - all'!CD14</f>
        <v>#REF!</v>
      </c>
      <c r="CG14" s="26" t="e">
        <f>'Orig. fully-reconciled - all'!#REF!-'Revised fully-reconciled - all'!CE14</f>
        <v>#REF!</v>
      </c>
      <c r="CH14" s="26" t="e">
        <f>'Orig. fully-reconciled - all'!#REF!-'Revised fully-reconciled - all'!CF14</f>
        <v>#REF!</v>
      </c>
      <c r="CI14" s="26" t="e">
        <f>'Orig. fully-reconciled - all'!#REF!-'Revised fully-reconciled - all'!CG14</f>
        <v>#REF!</v>
      </c>
      <c r="CJ14" s="26" t="e">
        <f>'Orig. fully-reconciled - all'!#REF!-'Revised fully-reconciled - all'!CH14</f>
        <v>#REF!</v>
      </c>
      <c r="CK14" s="26" t="e">
        <f>'Orig. fully-reconciled - all'!#REF!-'Revised fully-reconciled - all'!CI14</f>
        <v>#REF!</v>
      </c>
      <c r="CL14" s="26" t="e">
        <f>'Orig. fully-reconciled - all'!#REF!-'Revised fully-reconciled - all'!CJ14</f>
        <v>#REF!</v>
      </c>
      <c r="CM14" s="26" t="e">
        <f>'Orig. fully-reconciled - all'!#REF!-'Revised fully-reconciled - all'!CK14</f>
        <v>#REF!</v>
      </c>
      <c r="CN14" s="26" t="e">
        <f>'Orig. fully-reconciled - all'!#REF!-'Revised fully-reconciled - all'!CL14</f>
        <v>#REF!</v>
      </c>
      <c r="CO14" s="26" t="e">
        <f>'Orig. fully-reconciled - all'!#REF!-'Revised fully-reconciled - all'!CM14</f>
        <v>#REF!</v>
      </c>
      <c r="CP14" s="26" t="e">
        <f>'Orig. fully-reconciled - all'!#REF!-'Revised fully-reconciled - all'!CN14</f>
        <v>#REF!</v>
      </c>
      <c r="CQ14" s="26" t="e">
        <f>'Orig. fully-reconciled - all'!#REF!-'Revised fully-reconciled - all'!CO14</f>
        <v>#REF!</v>
      </c>
      <c r="CR14" s="26" t="e">
        <f>'Orig. fully-reconciled - all'!#REF!-'Revised fully-reconciled - all'!CP14</f>
        <v>#REF!</v>
      </c>
      <c r="CS14" s="26" t="e">
        <f>'Orig. fully-reconciled - all'!#REF!-'Revised fully-reconciled - all'!CQ14</f>
        <v>#REF!</v>
      </c>
      <c r="CT14" s="26" t="e">
        <f>'Orig. fully-reconciled - all'!#REF!-'Revised fully-reconciled - all'!CR14</f>
        <v>#REF!</v>
      </c>
      <c r="CU14" s="26" t="e">
        <f>'Orig. fully-reconciled - all'!#REF!-'Revised fully-reconciled - all'!CS14</f>
        <v>#REF!</v>
      </c>
      <c r="CV14" s="26" t="e">
        <f>'Orig. fully-reconciled - all'!#REF!-'Revised fully-reconciled - all'!CT14</f>
        <v>#REF!</v>
      </c>
      <c r="CW14" s="26" t="e">
        <f>'Orig. fully-reconciled - all'!#REF!-'Revised fully-reconciled - all'!CU14</f>
        <v>#REF!</v>
      </c>
      <c r="CX14" s="26" t="e">
        <f>'Orig. fully-reconciled - all'!#REF!-'Revised fully-reconciled - all'!CV14</f>
        <v>#REF!</v>
      </c>
      <c r="CY14" s="26" t="e">
        <f>'Orig. fully-reconciled - all'!#REF!-'Revised fully-reconciled - all'!CW14</f>
        <v>#REF!</v>
      </c>
      <c r="CZ14" s="26" t="e">
        <f>'Orig. fully-reconciled - all'!#REF!-'Revised fully-reconciled - all'!CX14</f>
        <v>#REF!</v>
      </c>
    </row>
    <row r="16" spans="4:104">
      <c r="D16" s="11"/>
    </row>
    <row r="17" spans="1:90" ht="41.25" customHeight="1">
      <c r="D17" s="154" t="s">
        <v>122</v>
      </c>
      <c r="E17" s="161" t="s">
        <v>110</v>
      </c>
      <c r="F17" s="161"/>
      <c r="G17" s="155" t="s">
        <v>29</v>
      </c>
      <c r="H17" s="156"/>
      <c r="I17" s="156"/>
      <c r="J17" s="156"/>
      <c r="K17" s="156"/>
      <c r="L17" s="156"/>
      <c r="M17" s="156"/>
      <c r="N17" s="156"/>
      <c r="O17" s="156"/>
      <c r="P17" s="156"/>
      <c r="Q17" s="157"/>
    </row>
    <row r="18" spans="1:90" ht="25.5" customHeight="1">
      <c r="A18" s="25" t="s">
        <v>30</v>
      </c>
      <c r="B18" s="25" t="s">
        <v>31</v>
      </c>
      <c r="D18" s="154"/>
      <c r="E18" s="127" t="s">
        <v>111</v>
      </c>
      <c r="F18" s="127" t="s">
        <v>112</v>
      </c>
      <c r="G18" s="158"/>
      <c r="H18" s="159"/>
      <c r="I18" s="159"/>
      <c r="J18" s="159"/>
      <c r="K18" s="159"/>
      <c r="L18" s="159"/>
      <c r="M18" s="159"/>
      <c r="N18" s="159"/>
      <c r="O18" s="159"/>
      <c r="P18" s="159"/>
      <c r="Q18" s="160"/>
      <c r="CL18" s="27"/>
    </row>
    <row r="19" spans="1:90">
      <c r="A19" s="25">
        <v>1</v>
      </c>
      <c r="B19" s="25">
        <v>12</v>
      </c>
      <c r="D19" s="28" t="s">
        <v>9</v>
      </c>
      <c r="E19" s="28">
        <f t="shared" ref="E19:E23" ca="1" si="2">SUM(OFFSET(Entry_Anchor,0,A19,1,B19))</f>
        <v>0</v>
      </c>
      <c r="F19" s="28">
        <f t="shared" ref="F19:F23" ca="1" si="3">SUM(OFFSET(NHH_Exit_Anchor,0,A19,1,B19),OFFSET(HH_Exit_Anchor,0,A19,1,B19))</f>
        <v>46.257899762335455</v>
      </c>
      <c r="G19" s="153"/>
      <c r="H19" s="153"/>
      <c r="I19" s="153"/>
      <c r="J19" s="153"/>
      <c r="K19" s="153"/>
      <c r="L19" s="153"/>
      <c r="M19" s="153"/>
      <c r="N19" s="153"/>
      <c r="O19" s="153"/>
      <c r="P19" s="153"/>
      <c r="Q19" s="153"/>
    </row>
    <row r="20" spans="1:90">
      <c r="A20" s="25">
        <f>A19+12</f>
        <v>13</v>
      </c>
      <c r="B20" s="25">
        <v>12</v>
      </c>
      <c r="D20" s="28" t="s">
        <v>10</v>
      </c>
      <c r="E20" s="28">
        <f t="shared" ca="1" si="2"/>
        <v>0</v>
      </c>
      <c r="F20" s="28">
        <f t="shared" ca="1" si="3"/>
        <v>-3.2710841867487943</v>
      </c>
      <c r="G20" s="153"/>
      <c r="H20" s="153"/>
      <c r="I20" s="153"/>
      <c r="J20" s="153"/>
      <c r="K20" s="153"/>
      <c r="L20" s="153"/>
      <c r="M20" s="153"/>
      <c r="N20" s="153"/>
      <c r="O20" s="153"/>
      <c r="P20" s="153"/>
      <c r="Q20" s="153"/>
    </row>
    <row r="21" spans="1:90">
      <c r="A21" s="25">
        <f t="shared" ref="A21:A23" si="4">A20+12</f>
        <v>25</v>
      </c>
      <c r="B21" s="25">
        <v>12</v>
      </c>
      <c r="D21" s="28" t="s">
        <v>11</v>
      </c>
      <c r="E21" s="28">
        <f t="shared" ca="1" si="2"/>
        <v>0</v>
      </c>
      <c r="F21" s="28">
        <f t="shared" ca="1" si="3"/>
        <v>-143.30985282087227</v>
      </c>
      <c r="G21" s="153"/>
      <c r="H21" s="153"/>
      <c r="I21" s="153"/>
      <c r="J21" s="153"/>
      <c r="K21" s="153"/>
      <c r="L21" s="153"/>
      <c r="M21" s="153"/>
      <c r="N21" s="153"/>
      <c r="O21" s="153"/>
      <c r="P21" s="153"/>
      <c r="Q21" s="153"/>
    </row>
    <row r="22" spans="1:90">
      <c r="A22" s="25">
        <f t="shared" si="4"/>
        <v>37</v>
      </c>
      <c r="B22" s="25">
        <v>12</v>
      </c>
      <c r="D22" s="28" t="s">
        <v>12</v>
      </c>
      <c r="E22" s="28">
        <f t="shared" ca="1" si="2"/>
        <v>0</v>
      </c>
      <c r="F22" s="28">
        <f t="shared" ca="1" si="3"/>
        <v>0.58115922070214765</v>
      </c>
      <c r="G22" s="153"/>
      <c r="H22" s="153"/>
      <c r="I22" s="153"/>
      <c r="J22" s="153"/>
      <c r="K22" s="153"/>
      <c r="L22" s="153"/>
      <c r="M22" s="153"/>
      <c r="N22" s="153"/>
      <c r="O22" s="153"/>
      <c r="P22" s="153"/>
      <c r="Q22" s="153"/>
    </row>
    <row r="23" spans="1:90">
      <c r="A23" s="25">
        <f t="shared" si="4"/>
        <v>49</v>
      </c>
      <c r="B23" s="25">
        <v>12</v>
      </c>
      <c r="D23" s="28" t="s">
        <v>13</v>
      </c>
      <c r="E23" s="28">
        <f t="shared" ca="1" si="2"/>
        <v>0</v>
      </c>
      <c r="F23" s="28">
        <f t="shared" ca="1" si="3"/>
        <v>79.634546779082939</v>
      </c>
      <c r="G23" s="153"/>
      <c r="H23" s="153"/>
      <c r="I23" s="153"/>
      <c r="J23" s="153"/>
      <c r="K23" s="153"/>
      <c r="L23" s="153"/>
      <c r="M23" s="153"/>
      <c r="N23" s="153"/>
      <c r="O23" s="153"/>
      <c r="P23" s="153"/>
      <c r="Q23" s="153"/>
    </row>
    <row r="25" spans="1:90">
      <c r="D25" s="123" t="s">
        <v>98</v>
      </c>
    </row>
    <row r="26" spans="1:90">
      <c r="D26" s="123" t="s">
        <v>99</v>
      </c>
    </row>
  </sheetData>
  <mergeCells count="8">
    <mergeCell ref="G23:Q23"/>
    <mergeCell ref="G21:Q21"/>
    <mergeCell ref="G22:Q22"/>
    <mergeCell ref="D17:D18"/>
    <mergeCell ref="G17:Q18"/>
    <mergeCell ref="E17:F17"/>
    <mergeCell ref="G19:Q19"/>
    <mergeCell ref="G20:Q20"/>
  </mergeCells>
  <conditionalFormatting sqref="E3:CZ9 E13:CZ14">
    <cfRule type="cellIs" dxfId="25" priority="5" operator="lessThan">
      <formula>0</formula>
    </cfRule>
    <cfRule type="cellIs" dxfId="24" priority="6" operator="greaterThan">
      <formula>0</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sheetPr>
    <tabColor theme="0"/>
  </sheetPr>
  <dimension ref="B1:O53"/>
  <sheetViews>
    <sheetView zoomScaleNormal="100" workbookViewId="0">
      <selection activeCell="H35" sqref="H35"/>
    </sheetView>
  </sheetViews>
  <sheetFormatPr defaultRowHeight="12.75"/>
  <cols>
    <col min="2" max="2" width="12.75" customWidth="1"/>
    <col min="3" max="3" width="16.625" customWidth="1"/>
    <col min="4" max="4" width="16" customWidth="1"/>
    <col min="5" max="5" width="16.625" customWidth="1"/>
    <col min="6" max="7" width="16" customWidth="1"/>
  </cols>
  <sheetData>
    <row r="1" spans="2:7" ht="12.75" customHeight="1">
      <c r="B1" s="1" t="s">
        <v>130</v>
      </c>
      <c r="D1" s="1"/>
    </row>
    <row r="2" spans="2:7">
      <c r="B2" s="1"/>
    </row>
    <row r="3" spans="2:7" ht="25.5">
      <c r="C3" s="165" t="s">
        <v>113</v>
      </c>
      <c r="D3" s="166"/>
      <c r="E3" s="165" t="s">
        <v>131</v>
      </c>
      <c r="F3" s="166"/>
      <c r="G3" s="4" t="s">
        <v>2</v>
      </c>
    </row>
    <row r="4" spans="2:7" ht="12.75" customHeight="1">
      <c r="C4" s="143" t="s">
        <v>101</v>
      </c>
      <c r="D4" s="144" t="s">
        <v>114</v>
      </c>
      <c r="E4" s="143" t="s">
        <v>101</v>
      </c>
      <c r="F4" s="144" t="s">
        <v>114</v>
      </c>
      <c r="G4" s="144" t="s">
        <v>102</v>
      </c>
    </row>
    <row r="5" spans="2:7" ht="12.75" customHeight="1">
      <c r="B5" s="162" t="s">
        <v>13</v>
      </c>
      <c r="C5" s="163"/>
      <c r="D5" s="163"/>
      <c r="E5" s="163"/>
      <c r="F5" s="163"/>
      <c r="G5" s="164"/>
    </row>
    <row r="6" spans="2:7">
      <c r="B6" s="124" t="s">
        <v>103</v>
      </c>
      <c r="C6" s="125"/>
      <c r="D6" s="134">
        <v>2399.518</v>
      </c>
      <c r="E6" s="125"/>
      <c r="F6" s="134">
        <f>+D6</f>
        <v>2399.518</v>
      </c>
      <c r="G6" s="135">
        <f>+F6</f>
        <v>2399.518</v>
      </c>
    </row>
    <row r="7" spans="2:7">
      <c r="B7" s="124" t="s">
        <v>104</v>
      </c>
      <c r="C7" s="125"/>
      <c r="D7" s="134">
        <v>3049.8919999999998</v>
      </c>
      <c r="E7" s="125"/>
      <c r="F7" s="134">
        <f>+D7</f>
        <v>3049.8919999999998</v>
      </c>
      <c r="G7" s="135">
        <f>+F7</f>
        <v>3049.8919999999998</v>
      </c>
    </row>
    <row r="8" spans="2:7">
      <c r="B8" s="124" t="s">
        <v>105</v>
      </c>
      <c r="C8" s="125"/>
      <c r="D8" s="134">
        <v>2964.1030000000001</v>
      </c>
      <c r="E8" s="125"/>
      <c r="F8" s="134">
        <v>2958.4702176698343</v>
      </c>
      <c r="G8" s="135">
        <v>3020.3698812483858</v>
      </c>
    </row>
    <row r="9" spans="2:7">
      <c r="B9" s="124" t="s">
        <v>106</v>
      </c>
      <c r="C9" s="125"/>
      <c r="D9" s="134">
        <v>1789.7349999999999</v>
      </c>
      <c r="E9" s="125"/>
      <c r="F9" s="134">
        <v>1786.3339073028699</v>
      </c>
      <c r="G9" s="135">
        <v>1821.7707437037532</v>
      </c>
    </row>
    <row r="10" spans="2:7">
      <c r="B10" s="124" t="s">
        <v>107</v>
      </c>
      <c r="C10" s="125"/>
      <c r="D10" s="134">
        <v>11931.468000000001</v>
      </c>
      <c r="E10" s="125"/>
      <c r="F10" s="134">
        <v>11914.727875027296</v>
      </c>
      <c r="G10" s="135">
        <v>12085.781029622845</v>
      </c>
    </row>
    <row r="11" spans="2:7">
      <c r="B11" s="126" t="s">
        <v>50</v>
      </c>
      <c r="C11" s="134">
        <v>23277.226999999999</v>
      </c>
      <c r="D11" s="134">
        <f>SUM(D6:D10)</f>
        <v>22134.716</v>
      </c>
      <c r="E11" s="134">
        <v>23277.226999999999</v>
      </c>
      <c r="F11" s="134">
        <f>SUM(F6:F10)</f>
        <v>22108.941999999999</v>
      </c>
      <c r="G11" s="135">
        <f>SUM(G6:G10)</f>
        <v>22377.331654574984</v>
      </c>
    </row>
    <row r="12" spans="2:7">
      <c r="B12" s="162" t="s">
        <v>12</v>
      </c>
      <c r="C12" s="163"/>
      <c r="D12" s="163"/>
      <c r="E12" s="163"/>
      <c r="F12" s="164"/>
      <c r="G12" s="141"/>
    </row>
    <row r="13" spans="2:7">
      <c r="B13" s="124" t="s">
        <v>103</v>
      </c>
      <c r="C13" s="125"/>
      <c r="D13" s="134">
        <v>2480.6080000000002</v>
      </c>
      <c r="E13" s="125"/>
      <c r="F13" s="134">
        <v>2480.6080000000002</v>
      </c>
      <c r="G13" s="141"/>
    </row>
    <row r="14" spans="2:7">
      <c r="B14" s="124" t="s">
        <v>104</v>
      </c>
      <c r="C14" s="125"/>
      <c r="D14" s="134">
        <v>3126.1439999999998</v>
      </c>
      <c r="E14" s="125"/>
      <c r="F14" s="134">
        <v>3126.1439999999998</v>
      </c>
      <c r="G14" s="141"/>
    </row>
    <row r="15" spans="2:7">
      <c r="B15" s="124" t="s">
        <v>105</v>
      </c>
      <c r="C15" s="125"/>
      <c r="D15" s="134">
        <v>2964.8960000000002</v>
      </c>
      <c r="E15" s="125"/>
      <c r="F15" s="134">
        <v>2964.8960000000002</v>
      </c>
      <c r="G15" s="141"/>
    </row>
    <row r="16" spans="2:7">
      <c r="B16" s="124" t="s">
        <v>106</v>
      </c>
      <c r="C16" s="125"/>
      <c r="D16" s="134">
        <v>1818.9190000000001</v>
      </c>
      <c r="E16" s="125"/>
      <c r="F16" s="134">
        <v>1818.9190000000001</v>
      </c>
      <c r="G16" s="141"/>
    </row>
    <row r="17" spans="2:7">
      <c r="B17" s="124" t="s">
        <v>107</v>
      </c>
      <c r="C17" s="125"/>
      <c r="D17" s="134">
        <v>12052.425999999999</v>
      </c>
      <c r="E17" s="125"/>
      <c r="F17" s="134">
        <v>12052.425999999999</v>
      </c>
      <c r="G17" s="141"/>
    </row>
    <row r="18" spans="2:7">
      <c r="B18" s="126" t="s">
        <v>50</v>
      </c>
      <c r="C18" s="134">
        <v>23781.68</v>
      </c>
      <c r="D18" s="134">
        <f>SUM(D13:D17)</f>
        <v>22442.993000000002</v>
      </c>
      <c r="E18" s="134">
        <v>23781.68</v>
      </c>
      <c r="F18" s="134">
        <f>SUM(F13:F17)</f>
        <v>22442.993000000002</v>
      </c>
      <c r="G18" s="141"/>
    </row>
    <row r="19" spans="2:7">
      <c r="B19" s="162" t="s">
        <v>11</v>
      </c>
      <c r="C19" s="163"/>
      <c r="D19" s="163"/>
      <c r="E19" s="163"/>
      <c r="F19" s="164"/>
      <c r="G19" s="141"/>
    </row>
    <row r="20" spans="2:7">
      <c r="B20" s="124" t="s">
        <v>103</v>
      </c>
      <c r="C20" s="125"/>
      <c r="D20" s="134">
        <v>2731.8270000000002</v>
      </c>
      <c r="E20" s="125"/>
      <c r="F20" s="134">
        <v>2731.8270000000002</v>
      </c>
      <c r="G20" s="141"/>
    </row>
    <row r="21" spans="2:7">
      <c r="B21" s="124" t="s">
        <v>104</v>
      </c>
      <c r="C21" s="125"/>
      <c r="D21" s="134">
        <v>3058.8739999999998</v>
      </c>
      <c r="E21" s="125"/>
      <c r="F21" s="134">
        <v>3058.8739999999998</v>
      </c>
      <c r="G21" s="141"/>
    </row>
    <row r="22" spans="2:7">
      <c r="B22" s="124" t="s">
        <v>105</v>
      </c>
      <c r="C22" s="125"/>
      <c r="D22" s="134">
        <v>3106.1959999999999</v>
      </c>
      <c r="E22" s="125"/>
      <c r="F22" s="134">
        <v>3106.1959999999999</v>
      </c>
      <c r="G22" s="141"/>
    </row>
    <row r="23" spans="2:7">
      <c r="B23" s="124" t="s">
        <v>106</v>
      </c>
      <c r="C23" s="125"/>
      <c r="D23" s="134">
        <v>1791.6980000000001</v>
      </c>
      <c r="E23" s="125"/>
      <c r="F23" s="134">
        <v>1791.6980000000001</v>
      </c>
      <c r="G23" s="141"/>
    </row>
    <row r="24" spans="2:7">
      <c r="B24" s="124" t="s">
        <v>107</v>
      </c>
      <c r="C24" s="125"/>
      <c r="D24" s="134">
        <v>12062.388999999999</v>
      </c>
      <c r="E24" s="125"/>
      <c r="F24" s="134">
        <v>12062.388999999999</v>
      </c>
      <c r="G24" s="141"/>
    </row>
    <row r="25" spans="2:7">
      <c r="B25" s="126" t="s">
        <v>50</v>
      </c>
      <c r="C25" s="134">
        <v>24094.553</v>
      </c>
      <c r="D25" s="134">
        <f>SUM(D20:D24)</f>
        <v>22750.984</v>
      </c>
      <c r="E25" s="134">
        <v>24094.553</v>
      </c>
      <c r="F25" s="134">
        <f>SUM(F20:F24)</f>
        <v>22750.984</v>
      </c>
      <c r="G25" s="141"/>
    </row>
    <row r="26" spans="2:7">
      <c r="B26" s="162" t="s">
        <v>10</v>
      </c>
      <c r="C26" s="163"/>
      <c r="D26" s="163"/>
      <c r="E26" s="163"/>
      <c r="F26" s="164"/>
      <c r="G26" s="141"/>
    </row>
    <row r="27" spans="2:7">
      <c r="B27" s="124" t="s">
        <v>103</v>
      </c>
      <c r="C27" s="125"/>
      <c r="D27" s="134">
        <v>2952.5540000000001</v>
      </c>
      <c r="E27" s="125"/>
      <c r="F27" s="134">
        <v>2952.5540000000001</v>
      </c>
      <c r="G27" s="141"/>
    </row>
    <row r="28" spans="2:7">
      <c r="B28" s="124" t="s">
        <v>104</v>
      </c>
      <c r="C28" s="125"/>
      <c r="D28" s="134">
        <v>3029.5520000000001</v>
      </c>
      <c r="E28" s="125"/>
      <c r="F28" s="134">
        <v>3029.5520000000001</v>
      </c>
      <c r="G28" s="141"/>
    </row>
    <row r="29" spans="2:7">
      <c r="B29" s="124" t="s">
        <v>105</v>
      </c>
      <c r="C29" s="125"/>
      <c r="D29" s="134">
        <v>3208.0839999999998</v>
      </c>
      <c r="E29" s="125"/>
      <c r="F29" s="134">
        <v>3208.0839999999998</v>
      </c>
      <c r="G29" s="141"/>
    </row>
    <row r="30" spans="2:7">
      <c r="B30" s="124" t="s">
        <v>106</v>
      </c>
      <c r="C30" s="125"/>
      <c r="D30" s="134">
        <v>1823.154</v>
      </c>
      <c r="E30" s="125"/>
      <c r="F30" s="134">
        <v>1823.154</v>
      </c>
      <c r="G30" s="141"/>
    </row>
    <row r="31" spans="2:7">
      <c r="B31" s="124" t="s">
        <v>107</v>
      </c>
      <c r="C31" s="125"/>
      <c r="D31" s="134">
        <v>11790.413</v>
      </c>
      <c r="E31" s="125"/>
      <c r="F31" s="134">
        <v>11790.413</v>
      </c>
      <c r="G31" s="141"/>
    </row>
    <row r="32" spans="2:7">
      <c r="B32" s="126" t="s">
        <v>50</v>
      </c>
      <c r="C32" s="134">
        <v>24075.732</v>
      </c>
      <c r="D32" s="134">
        <f>SUM(D27:D31)</f>
        <v>22803.756999999998</v>
      </c>
      <c r="E32" s="134">
        <v>24075.732</v>
      </c>
      <c r="F32" s="134">
        <f>SUM(F27:F31)</f>
        <v>22803.756999999998</v>
      </c>
      <c r="G32" s="141"/>
    </row>
    <row r="33" spans="2:15">
      <c r="B33" s="162" t="s">
        <v>9</v>
      </c>
      <c r="C33" s="163"/>
      <c r="D33" s="163"/>
      <c r="E33" s="163"/>
      <c r="F33" s="164"/>
      <c r="G33" s="141"/>
    </row>
    <row r="34" spans="2:15">
      <c r="B34" s="124" t="s">
        <v>103</v>
      </c>
      <c r="C34" s="125"/>
      <c r="D34" s="134">
        <v>2681.0859999999998</v>
      </c>
      <c r="E34" s="125"/>
      <c r="F34" s="134">
        <v>2681.0859999999998</v>
      </c>
      <c r="G34" s="141"/>
    </row>
    <row r="35" spans="2:15">
      <c r="B35" s="124" t="s">
        <v>104</v>
      </c>
      <c r="C35" s="125"/>
      <c r="D35" s="134">
        <v>3172.5390000000002</v>
      </c>
      <c r="E35" s="125"/>
      <c r="F35" s="134">
        <v>3172.5390000000002</v>
      </c>
      <c r="G35" s="141"/>
    </row>
    <row r="36" spans="2:15">
      <c r="B36" s="124" t="s">
        <v>105</v>
      </c>
      <c r="C36" s="125"/>
      <c r="D36" s="134">
        <v>3261.2370000000001</v>
      </c>
      <c r="E36" s="125"/>
      <c r="F36" s="134">
        <v>3261.2370000000001</v>
      </c>
      <c r="G36" s="141"/>
    </row>
    <row r="37" spans="2:15">
      <c r="B37" s="124" t="s">
        <v>106</v>
      </c>
      <c r="C37" s="125"/>
      <c r="D37" s="134">
        <v>1924.682</v>
      </c>
      <c r="E37" s="125"/>
      <c r="F37" s="134">
        <v>1924.682</v>
      </c>
      <c r="G37" s="141"/>
    </row>
    <row r="38" spans="2:15">
      <c r="B38" s="124" t="s">
        <v>107</v>
      </c>
      <c r="C38" s="125"/>
      <c r="D38" s="134">
        <v>12081.653</v>
      </c>
      <c r="E38" s="125"/>
      <c r="F38" s="134">
        <v>12081.653</v>
      </c>
      <c r="G38" s="141"/>
    </row>
    <row r="39" spans="2:15">
      <c r="B39" s="126" t="s">
        <v>50</v>
      </c>
      <c r="C39" s="134">
        <v>24480.307000000001</v>
      </c>
      <c r="D39" s="134">
        <f>SUM(D34:D38)</f>
        <v>23121.197</v>
      </c>
      <c r="E39" s="134">
        <v>24480.307000000001</v>
      </c>
      <c r="F39" s="134">
        <f>SUM(F34:F38)</f>
        <v>23121.197</v>
      </c>
      <c r="G39" s="141"/>
    </row>
    <row r="40" spans="2:15">
      <c r="B40" s="139"/>
      <c r="C40" s="140"/>
      <c r="D40" s="140"/>
      <c r="E40" s="140"/>
      <c r="F40" s="140"/>
      <c r="G40" s="142"/>
    </row>
    <row r="41" spans="2:15">
      <c r="B41" s="11" t="s">
        <v>115</v>
      </c>
    </row>
    <row r="42" spans="2:15">
      <c r="B42" s="11" t="s">
        <v>132</v>
      </c>
    </row>
    <row r="43" spans="2:15">
      <c r="B43" s="11" t="s">
        <v>116</v>
      </c>
    </row>
    <row r="44" spans="2:15">
      <c r="B44" s="11"/>
    </row>
    <row r="45" spans="2:15">
      <c r="B45" s="11" t="s">
        <v>117</v>
      </c>
    </row>
    <row r="47" spans="2:15" ht="25.5" customHeight="1">
      <c r="B47" s="154" t="s">
        <v>122</v>
      </c>
      <c r="C47" s="161" t="s">
        <v>110</v>
      </c>
      <c r="D47" s="161"/>
      <c r="E47" s="155" t="s">
        <v>29</v>
      </c>
      <c r="F47" s="156"/>
      <c r="G47" s="156"/>
      <c r="H47" s="156"/>
      <c r="I47" s="156"/>
      <c r="J47" s="156"/>
      <c r="K47" s="156"/>
      <c r="L47" s="156"/>
      <c r="M47" s="156"/>
      <c r="N47" s="156"/>
      <c r="O47" s="157"/>
    </row>
    <row r="48" spans="2:15">
      <c r="B48" s="154"/>
      <c r="C48" s="145" t="s">
        <v>111</v>
      </c>
      <c r="D48" s="145" t="s">
        <v>112</v>
      </c>
      <c r="E48" s="158"/>
      <c r="F48" s="159"/>
      <c r="G48" s="159"/>
      <c r="H48" s="159"/>
      <c r="I48" s="159"/>
      <c r="J48" s="159"/>
      <c r="K48" s="159"/>
      <c r="L48" s="159"/>
      <c r="M48" s="159"/>
      <c r="N48" s="159"/>
      <c r="O48" s="160"/>
    </row>
    <row r="49" spans="2:15">
      <c r="B49" s="79" t="s">
        <v>13</v>
      </c>
      <c r="C49" s="28">
        <f>E11-C11</f>
        <v>0</v>
      </c>
      <c r="D49" s="28">
        <f>D11-F11</f>
        <v>25.774000000001251</v>
      </c>
      <c r="E49" s="153"/>
      <c r="F49" s="153"/>
      <c r="G49" s="153"/>
      <c r="H49" s="153"/>
      <c r="I49" s="153"/>
      <c r="J49" s="153"/>
      <c r="K49" s="153"/>
      <c r="L49" s="153"/>
      <c r="M49" s="153"/>
      <c r="N49" s="153"/>
      <c r="O49" s="153"/>
    </row>
    <row r="50" spans="2:15">
      <c r="B50" s="79" t="s">
        <v>12</v>
      </c>
      <c r="C50" s="79">
        <f>E18-C18</f>
        <v>0</v>
      </c>
      <c r="D50" s="79">
        <f>D18-F18</f>
        <v>0</v>
      </c>
      <c r="E50" s="153"/>
      <c r="F50" s="153"/>
      <c r="G50" s="153"/>
      <c r="H50" s="153"/>
      <c r="I50" s="153"/>
      <c r="J50" s="153"/>
      <c r="K50" s="153"/>
      <c r="L50" s="153"/>
      <c r="M50" s="153"/>
      <c r="N50" s="153"/>
      <c r="O50" s="153"/>
    </row>
    <row r="51" spans="2:15">
      <c r="B51" s="79" t="s">
        <v>11</v>
      </c>
      <c r="C51" s="79">
        <f>E25-C25</f>
        <v>0</v>
      </c>
      <c r="D51" s="79">
        <f>D25-F25</f>
        <v>0</v>
      </c>
      <c r="E51" s="153"/>
      <c r="F51" s="153"/>
      <c r="G51" s="153"/>
      <c r="H51" s="153"/>
      <c r="I51" s="153"/>
      <c r="J51" s="153"/>
      <c r="K51" s="153"/>
      <c r="L51" s="153"/>
      <c r="M51" s="153"/>
      <c r="N51" s="153"/>
      <c r="O51" s="153"/>
    </row>
    <row r="52" spans="2:15">
      <c r="B52" s="79" t="s">
        <v>10</v>
      </c>
      <c r="C52" s="79">
        <f>E32-C32</f>
        <v>0</v>
      </c>
      <c r="D52" s="79">
        <f>D32-F32</f>
        <v>0</v>
      </c>
      <c r="E52" s="153"/>
      <c r="F52" s="153"/>
      <c r="G52" s="153"/>
      <c r="H52" s="153"/>
      <c r="I52" s="153"/>
      <c r="J52" s="153"/>
      <c r="K52" s="153"/>
      <c r="L52" s="153"/>
      <c r="M52" s="153"/>
      <c r="N52" s="153"/>
      <c r="O52" s="153"/>
    </row>
    <row r="53" spans="2:15">
      <c r="B53" s="79" t="s">
        <v>9</v>
      </c>
      <c r="C53" s="79">
        <f>E39-C39</f>
        <v>0</v>
      </c>
      <c r="D53" s="79">
        <f>D39-F39</f>
        <v>0</v>
      </c>
      <c r="E53" s="153"/>
      <c r="F53" s="153"/>
      <c r="G53" s="153"/>
      <c r="H53" s="153"/>
      <c r="I53" s="153"/>
      <c r="J53" s="153"/>
      <c r="K53" s="153"/>
      <c r="L53" s="153"/>
      <c r="M53" s="153"/>
      <c r="N53" s="153"/>
      <c r="O53" s="153"/>
    </row>
  </sheetData>
  <mergeCells count="15">
    <mergeCell ref="E50:O50"/>
    <mergeCell ref="E51:O51"/>
    <mergeCell ref="E52:O52"/>
    <mergeCell ref="E53:O53"/>
    <mergeCell ref="B47:B48"/>
    <mergeCell ref="C47:D47"/>
    <mergeCell ref="E47:O48"/>
    <mergeCell ref="E49:O49"/>
    <mergeCell ref="B26:F26"/>
    <mergeCell ref="B33:F33"/>
    <mergeCell ref="C3:D3"/>
    <mergeCell ref="E3:F3"/>
    <mergeCell ref="B5:G5"/>
    <mergeCell ref="B12:F12"/>
    <mergeCell ref="B19:F19"/>
  </mergeCells>
  <pageMargins left="0.70866141732283472" right="0.70866141732283472" top="0.74803149606299213" bottom="0.74803149606299213" header="0.31496062992125984" footer="0.31496062992125984"/>
  <pageSetup paperSize="9" scale="94" orientation="landscape" r:id="rId1"/>
  <rowBreaks count="1" manualBreakCount="1">
    <brk id="39" max="16383" man="1"/>
  </rowBreaks>
</worksheet>
</file>

<file path=xl/worksheets/sheet7.xml><?xml version="1.0" encoding="utf-8"?>
<worksheet xmlns="http://schemas.openxmlformats.org/spreadsheetml/2006/main" xmlns:r="http://schemas.openxmlformats.org/officeDocument/2006/relationships">
  <sheetPr>
    <tabColor rgb="FFFFFF00"/>
  </sheetPr>
  <dimension ref="B2:DF17"/>
  <sheetViews>
    <sheetView zoomScaleNormal="100" workbookViewId="0">
      <pane xSplit="2" ySplit="2" topLeftCell="CT3" activePane="bottomRight" state="frozen"/>
      <selection pane="topRight"/>
      <selection pane="bottomLeft"/>
      <selection pane="bottomRight" activeCell="CZ21" sqref="CZ21"/>
    </sheetView>
  </sheetViews>
  <sheetFormatPr defaultRowHeight="12.75"/>
  <cols>
    <col min="1" max="1" width="4.5" style="25" customWidth="1"/>
    <col min="2" max="2" width="21.5" style="25" customWidth="1"/>
    <col min="3" max="16384" width="9" style="25"/>
  </cols>
  <sheetData>
    <row r="2" spans="2:110">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c r="CY2" s="25" t="s">
        <v>133</v>
      </c>
      <c r="CZ2" s="25" t="s">
        <v>134</v>
      </c>
      <c r="DA2" s="25" t="s">
        <v>135</v>
      </c>
      <c r="DB2" s="25" t="s">
        <v>136</v>
      </c>
      <c r="DC2" s="25" t="s">
        <v>137</v>
      </c>
      <c r="DD2" s="138" t="s">
        <v>138</v>
      </c>
      <c r="DE2" s="138" t="s">
        <v>139</v>
      </c>
      <c r="DF2" s="138" t="s">
        <v>140</v>
      </c>
    </row>
    <row r="3" spans="2:110">
      <c r="B3" s="15" t="s">
        <v>17</v>
      </c>
      <c r="C3" s="132">
        <v>1072.5937039999999</v>
      </c>
      <c r="D3" s="132">
        <v>1002.548331</v>
      </c>
      <c r="E3" s="132">
        <v>891.41137500000002</v>
      </c>
      <c r="F3" s="132">
        <v>920.27375700000005</v>
      </c>
      <c r="G3" s="132">
        <v>930.27142300000003</v>
      </c>
      <c r="H3" s="132">
        <v>937.73771799999997</v>
      </c>
      <c r="I3" s="132">
        <v>1118.193135</v>
      </c>
      <c r="J3" s="132">
        <v>1354.118199</v>
      </c>
      <c r="K3" s="132">
        <v>1502.915833</v>
      </c>
      <c r="L3" s="132">
        <v>1476.731078</v>
      </c>
      <c r="M3" s="132">
        <v>1329.580091</v>
      </c>
      <c r="N3" s="132">
        <v>1380.7914330000001</v>
      </c>
      <c r="O3" s="132">
        <v>1079.2268710000001</v>
      </c>
      <c r="P3" s="132">
        <v>967.92615999999998</v>
      </c>
      <c r="Q3" s="132">
        <v>913.21490700000004</v>
      </c>
      <c r="R3" s="132">
        <v>931.89867800000002</v>
      </c>
      <c r="S3" s="132">
        <v>952.59688400000005</v>
      </c>
      <c r="T3" s="132">
        <v>952.69684900000004</v>
      </c>
      <c r="U3" s="132">
        <v>1144.973403</v>
      </c>
      <c r="V3" s="132">
        <v>1288.000286</v>
      </c>
      <c r="W3" s="132">
        <v>1424.121568</v>
      </c>
      <c r="X3" s="132">
        <v>1391.6743919999999</v>
      </c>
      <c r="Y3" s="132">
        <v>1234.548256</v>
      </c>
      <c r="Z3" s="132">
        <v>1265.6987779999999</v>
      </c>
      <c r="AA3" s="132">
        <v>1040.895544</v>
      </c>
      <c r="AB3" s="132">
        <v>975.67001300000004</v>
      </c>
      <c r="AC3" s="132">
        <v>883.25524299999995</v>
      </c>
      <c r="AD3" s="132">
        <v>918.77049299999999</v>
      </c>
      <c r="AE3" s="132">
        <v>913.385627</v>
      </c>
      <c r="AF3" s="132">
        <v>953.32238500000005</v>
      </c>
      <c r="AG3" s="132">
        <v>1118.6699140000001</v>
      </c>
      <c r="AH3" s="132">
        <v>1314.2169940000001</v>
      </c>
      <c r="AI3" s="132">
        <v>1464.2698869999999</v>
      </c>
      <c r="AJ3" s="132">
        <v>1395.7652439999999</v>
      </c>
      <c r="AK3" s="132">
        <v>1270.520992</v>
      </c>
      <c r="AL3" s="132">
        <v>1323.0546119999999</v>
      </c>
      <c r="AM3" s="132">
        <v>1113.369158</v>
      </c>
      <c r="AN3" s="132">
        <v>956.35032999999999</v>
      </c>
      <c r="AO3" s="132">
        <v>887.70175700000004</v>
      </c>
      <c r="AP3" s="132">
        <v>923.89520600000003</v>
      </c>
      <c r="AQ3" s="132">
        <v>918.92459799999995</v>
      </c>
      <c r="AR3" s="132">
        <v>978.02160000000003</v>
      </c>
      <c r="AS3" s="132">
        <v>1151.7940819999999</v>
      </c>
      <c r="AT3" s="132">
        <v>1320.7703019999999</v>
      </c>
      <c r="AU3" s="132">
        <v>1499.9265130000001</v>
      </c>
      <c r="AV3" s="132">
        <v>1511.094288</v>
      </c>
      <c r="AW3" s="132">
        <v>1277.073813</v>
      </c>
      <c r="AX3" s="132">
        <v>1233.4547829999999</v>
      </c>
      <c r="AY3" s="132">
        <v>1029.6532910000001</v>
      </c>
      <c r="AZ3" s="132">
        <v>951.15650600000004</v>
      </c>
      <c r="BA3" s="132">
        <v>883.45299</v>
      </c>
      <c r="BB3" s="132">
        <v>908.33205199999998</v>
      </c>
      <c r="BC3" s="132">
        <v>907.47965099999999</v>
      </c>
      <c r="BD3" s="132">
        <v>937.41998899999999</v>
      </c>
      <c r="BE3" s="132">
        <v>1100.01656</v>
      </c>
      <c r="BF3" s="132">
        <v>1247.2774039999999</v>
      </c>
      <c r="BG3" s="132">
        <v>1469.163571</v>
      </c>
      <c r="BH3" s="132">
        <v>1519.920865</v>
      </c>
      <c r="BI3" s="132">
        <v>1297.349324</v>
      </c>
      <c r="BJ3" s="132">
        <v>1263.0235620000001</v>
      </c>
      <c r="BK3" s="132">
        <v>1040.4964399999999</v>
      </c>
      <c r="BL3" s="132">
        <v>982.58124199999997</v>
      </c>
      <c r="BM3" s="132">
        <v>874.95062999999993</v>
      </c>
      <c r="BN3" s="132">
        <v>897.18396299999995</v>
      </c>
      <c r="BO3" s="132">
        <v>913.645894</v>
      </c>
      <c r="BP3" s="132">
        <v>948.93986499999994</v>
      </c>
      <c r="BQ3" s="132">
        <v>1094.552048</v>
      </c>
      <c r="BR3" s="132">
        <v>1323.396604</v>
      </c>
      <c r="BS3" s="132">
        <v>1556.9416139999998</v>
      </c>
      <c r="BT3" s="132">
        <v>1408.7619999999999</v>
      </c>
      <c r="BU3" s="132">
        <v>1196.88156</v>
      </c>
      <c r="BV3" s="132">
        <v>1233.3997999999999</v>
      </c>
      <c r="BW3" s="132">
        <v>965.1291359999999</v>
      </c>
      <c r="BX3" s="132">
        <v>950.52115499999991</v>
      </c>
      <c r="BY3" s="132">
        <v>896.38746099999992</v>
      </c>
      <c r="BZ3" s="132">
        <v>912.80220799999995</v>
      </c>
      <c r="CA3" s="132">
        <v>908.87087499999996</v>
      </c>
      <c r="CB3" s="132">
        <v>913.32332299999996</v>
      </c>
      <c r="CC3" s="132">
        <v>1045.8760929999999</v>
      </c>
      <c r="CD3" s="132">
        <v>1150.448703</v>
      </c>
      <c r="CE3" s="132">
        <v>1310.5543949999999</v>
      </c>
      <c r="CF3" s="132">
        <v>1313.8035869999999</v>
      </c>
      <c r="CG3" s="132">
        <v>1284.253328</v>
      </c>
      <c r="CH3" s="132">
        <v>1160.7129479999999</v>
      </c>
      <c r="CI3" s="132">
        <v>1030.9073289999999</v>
      </c>
      <c r="CJ3" s="132">
        <v>970.23051099999998</v>
      </c>
      <c r="CK3" s="132">
        <v>893.90126299999997</v>
      </c>
      <c r="CL3" s="132">
        <v>911.66481599999997</v>
      </c>
      <c r="CM3" s="132">
        <v>903.84559300000001</v>
      </c>
      <c r="CN3" s="132">
        <v>932.35524299999997</v>
      </c>
      <c r="CO3" s="132">
        <v>1098.4640440000001</v>
      </c>
      <c r="CP3" s="132">
        <v>1222.757169</v>
      </c>
      <c r="CQ3" s="132">
        <v>1334.3461609999999</v>
      </c>
      <c r="CR3" s="132">
        <v>1390.5638549999999</v>
      </c>
      <c r="CS3" s="132">
        <v>1241.3898319999998</v>
      </c>
      <c r="CT3" s="132">
        <v>1321.6075469999998</v>
      </c>
      <c r="CU3" s="132"/>
      <c r="CV3" s="132"/>
      <c r="CW3" s="132"/>
      <c r="CX3" s="132"/>
      <c r="CY3" s="151">
        <f>SUM(C3:N3)</f>
        <v>13917.166077</v>
      </c>
      <c r="CZ3" s="151">
        <f>SUM(O3:Z3)</f>
        <v>13546.577032000001</v>
      </c>
      <c r="DA3" s="151">
        <f>SUM(AA3:AL3)</f>
        <v>13571.796948000001</v>
      </c>
      <c r="DB3" s="151">
        <f>SUM(AM3:AX3)</f>
        <v>13772.376429999998</v>
      </c>
      <c r="DC3" s="151">
        <f>SUM(AY3:BJ3)</f>
        <v>13514.245765</v>
      </c>
      <c r="DD3" s="151">
        <f>SUM(BK3:BV3)</f>
        <v>13471.731659999999</v>
      </c>
      <c r="DE3" s="151">
        <f>SUM(BW3:CH3)</f>
        <v>12812.683212</v>
      </c>
      <c r="DF3" s="151">
        <f>SUM(CI3:CT3)</f>
        <v>13252.033362999999</v>
      </c>
    </row>
    <row r="4" spans="2:110">
      <c r="B4" s="15" t="s">
        <v>18</v>
      </c>
      <c r="C4" s="132">
        <v>1072.4200549999998</v>
      </c>
      <c r="D4" s="132">
        <v>1002.7727299999999</v>
      </c>
      <c r="E4" s="132">
        <v>891.61575200000004</v>
      </c>
      <c r="F4" s="132">
        <v>922.89544000000001</v>
      </c>
      <c r="G4" s="132">
        <v>935.69210500000008</v>
      </c>
      <c r="H4" s="132">
        <v>942.65837599999998</v>
      </c>
      <c r="I4" s="132">
        <v>1123.61373</v>
      </c>
      <c r="J4" s="132">
        <v>1357.9135630000001</v>
      </c>
      <c r="K4" s="132">
        <v>1505.249215</v>
      </c>
      <c r="L4" s="132">
        <v>1476.4417800000001</v>
      </c>
      <c r="M4" s="132">
        <v>1326.9524160000001</v>
      </c>
      <c r="N4" s="132">
        <v>1381.2864420000001</v>
      </c>
      <c r="O4" s="132">
        <v>1081.441961</v>
      </c>
      <c r="P4" s="132">
        <v>971.042461</v>
      </c>
      <c r="Q4" s="132">
        <v>914.59674100000007</v>
      </c>
      <c r="R4" s="132">
        <v>934.22196300000007</v>
      </c>
      <c r="S4" s="132">
        <v>958.79571200000009</v>
      </c>
      <c r="T4" s="132">
        <v>956.75422300000002</v>
      </c>
      <c r="U4" s="132">
        <v>1149.032042</v>
      </c>
      <c r="V4" s="132">
        <v>1289.095523</v>
      </c>
      <c r="W4" s="132">
        <v>1422.0278949999999</v>
      </c>
      <c r="X4" s="132">
        <v>1386.5669679999999</v>
      </c>
      <c r="Y4" s="132">
        <v>1229.719069</v>
      </c>
      <c r="Z4" s="132">
        <v>1259.983833</v>
      </c>
      <c r="AA4" s="132">
        <v>1036.621703</v>
      </c>
      <c r="AB4" s="132">
        <v>976.05931100000009</v>
      </c>
      <c r="AC4" s="132">
        <v>876.47962199999995</v>
      </c>
      <c r="AD4" s="132">
        <v>917.02417600000001</v>
      </c>
      <c r="AE4" s="132">
        <v>917.73595999999998</v>
      </c>
      <c r="AF4" s="132">
        <v>958.01441100000011</v>
      </c>
      <c r="AG4" s="132">
        <v>1125.059994</v>
      </c>
      <c r="AH4" s="132">
        <v>1318.8962300000001</v>
      </c>
      <c r="AI4" s="132">
        <v>1468.8017159999999</v>
      </c>
      <c r="AJ4" s="132">
        <v>1401.343079</v>
      </c>
      <c r="AK4" s="132">
        <v>1272.6887179999999</v>
      </c>
      <c r="AL4" s="132">
        <v>1320.7984769999998</v>
      </c>
      <c r="AM4" s="132">
        <v>1112.5063969999999</v>
      </c>
      <c r="AN4" s="132">
        <v>956.24826799999994</v>
      </c>
      <c r="AO4" s="132">
        <v>890.98854600000004</v>
      </c>
      <c r="AP4" s="132">
        <v>926.73968100000002</v>
      </c>
      <c r="AQ4" s="132">
        <v>922.3858019999999</v>
      </c>
      <c r="AR4" s="132">
        <v>982.15167200000008</v>
      </c>
      <c r="AS4" s="132">
        <v>1157.4807879999998</v>
      </c>
      <c r="AT4" s="132">
        <v>1325.2405319999998</v>
      </c>
      <c r="AU4" s="132">
        <v>1504.5861850000001</v>
      </c>
      <c r="AV4" s="132">
        <v>1515.5410710000001</v>
      </c>
      <c r="AW4" s="132">
        <v>1270.7441959999999</v>
      </c>
      <c r="AX4" s="132">
        <v>1221.9830259999999</v>
      </c>
      <c r="AY4" s="132">
        <v>1019.9966760000001</v>
      </c>
      <c r="AZ4" s="132">
        <v>947.32742400000006</v>
      </c>
      <c r="BA4" s="132">
        <v>880.32718799999998</v>
      </c>
      <c r="BB4" s="132">
        <v>909.152424</v>
      </c>
      <c r="BC4" s="132">
        <v>912.43678199999999</v>
      </c>
      <c r="BD4" s="132">
        <v>942.50650199999995</v>
      </c>
      <c r="BE4" s="132">
        <v>1106.723731</v>
      </c>
      <c r="BF4" s="132">
        <v>1249.4745379999999</v>
      </c>
      <c r="BG4" s="132">
        <v>1473.8967320000002</v>
      </c>
      <c r="BH4" s="132">
        <v>1523.173679</v>
      </c>
      <c r="BI4" s="132">
        <v>1296.4382840000001</v>
      </c>
      <c r="BJ4" s="132">
        <v>1256.7761410000001</v>
      </c>
      <c r="BK4" s="132">
        <v>1036.1271099999999</v>
      </c>
      <c r="BL4" s="132">
        <v>981.16600599999992</v>
      </c>
      <c r="BM4" s="132">
        <v>875.3063719999999</v>
      </c>
      <c r="BN4" s="132">
        <v>898.02091299999995</v>
      </c>
      <c r="BO4" s="132">
        <v>916.88897399999996</v>
      </c>
      <c r="BP4" s="132">
        <v>955.8259579999999</v>
      </c>
      <c r="BQ4" s="132">
        <v>1099.171347</v>
      </c>
      <c r="BR4" s="132">
        <v>1327.113036</v>
      </c>
      <c r="BS4" s="132">
        <v>1559.5305769999998</v>
      </c>
      <c r="BT4" s="132">
        <v>1409.511663</v>
      </c>
      <c r="BU4" s="132">
        <v>1195.357653</v>
      </c>
      <c r="BV4" s="132">
        <v>1230.204334</v>
      </c>
      <c r="BW4" s="132">
        <v>962.37316899999985</v>
      </c>
      <c r="BX4" s="132">
        <v>954.17805499999986</v>
      </c>
      <c r="BY4" s="132">
        <v>896.12349199999994</v>
      </c>
      <c r="BZ4" s="132">
        <v>910.75170199999991</v>
      </c>
      <c r="CA4" s="132">
        <v>907.36389799999995</v>
      </c>
      <c r="CB4" s="132">
        <v>912.84998299999995</v>
      </c>
      <c r="CC4" s="132">
        <v>1046.2966749999998</v>
      </c>
      <c r="CD4" s="132">
        <v>1152.2391110000001</v>
      </c>
      <c r="CE4" s="132">
        <v>1311.4735199999998</v>
      </c>
      <c r="CF4" s="132">
        <v>1313.0123309999999</v>
      </c>
      <c r="CG4" s="132">
        <v>1283.3901370000001</v>
      </c>
      <c r="CH4" s="132">
        <v>1160.4577879999999</v>
      </c>
      <c r="CI4" s="132">
        <v>1030.8615029999999</v>
      </c>
      <c r="CJ4" s="132">
        <v>967.55120799999997</v>
      </c>
      <c r="CK4" s="132">
        <v>892.55369199999996</v>
      </c>
      <c r="CL4" s="132">
        <v>914.89526999999998</v>
      </c>
      <c r="CM4" s="132">
        <v>905.52571</v>
      </c>
      <c r="CN4" s="132">
        <v>933.02917200000002</v>
      </c>
      <c r="CO4" s="132">
        <v>1098.010014</v>
      </c>
      <c r="CP4" s="132">
        <v>1218.0466300000001</v>
      </c>
      <c r="CQ4" s="132">
        <v>1333.488699</v>
      </c>
      <c r="CR4" s="132">
        <v>1382.7284729999999</v>
      </c>
      <c r="CS4" s="132">
        <v>1240.0101389999998</v>
      </c>
      <c r="CT4" s="132">
        <v>1317.0855829999998</v>
      </c>
      <c r="CU4" s="132"/>
      <c r="CV4" s="132"/>
      <c r="CW4" s="132"/>
      <c r="CX4" s="132"/>
      <c r="CY4" s="151">
        <f>SUM(C4:N4)</f>
        <v>13939.511604000003</v>
      </c>
      <c r="CZ4" s="151">
        <f t="shared" ref="CZ4:CZ14" si="0">SUM(O4:Z4)</f>
        <v>13553.278391</v>
      </c>
      <c r="DA4" s="151">
        <f t="shared" ref="DA4:DA14" si="1">SUM(AA4:AL4)</f>
        <v>13589.523397000001</v>
      </c>
      <c r="DB4" s="151">
        <f>SUM(AM4:AX4)</f>
        <v>13786.596163999999</v>
      </c>
      <c r="DC4" s="151">
        <f>SUM(AY4:BJ4)</f>
        <v>13518.230100999999</v>
      </c>
      <c r="DD4" s="151">
        <f t="shared" ref="DD4:DD9" si="2">SUM(BK4:BV4)</f>
        <v>13484.223942999999</v>
      </c>
      <c r="DE4" s="151">
        <f t="shared" ref="DE4:DE9" si="3">SUM(BW4:CH4)</f>
        <v>12810.509860999999</v>
      </c>
      <c r="DF4" s="151">
        <f t="shared" ref="DF4:DF9" si="4">SUM(CI4:CT4)</f>
        <v>13233.786092999999</v>
      </c>
    </row>
    <row r="5" spans="2:110">
      <c r="B5" s="15" t="s">
        <v>19</v>
      </c>
      <c r="C5" s="132">
        <v>1072.2788069999999</v>
      </c>
      <c r="D5" s="132">
        <v>1002.2256509999999</v>
      </c>
      <c r="E5" s="132">
        <v>890.24713500000007</v>
      </c>
      <c r="F5" s="132">
        <v>924.27809000000002</v>
      </c>
      <c r="G5" s="132">
        <v>942.35771700000009</v>
      </c>
      <c r="H5" s="132">
        <v>949.56297199999995</v>
      </c>
      <c r="I5" s="132">
        <v>1130.9899640000001</v>
      </c>
      <c r="J5" s="132">
        <v>1365.423006</v>
      </c>
      <c r="K5" s="132">
        <v>1510.2396740000002</v>
      </c>
      <c r="L5" s="132">
        <v>1483.0955540000002</v>
      </c>
      <c r="M5" s="132">
        <v>1332.022119</v>
      </c>
      <c r="N5" s="132">
        <v>1381.126784</v>
      </c>
      <c r="O5" s="132">
        <v>1073.394411</v>
      </c>
      <c r="P5" s="132">
        <v>966.172414</v>
      </c>
      <c r="Q5" s="132">
        <v>912.25235100000009</v>
      </c>
      <c r="R5" s="132">
        <v>934.48246000000006</v>
      </c>
      <c r="S5" s="132">
        <v>964.15703800000006</v>
      </c>
      <c r="T5" s="132">
        <v>966.59482000000003</v>
      </c>
      <c r="U5" s="132">
        <v>1158.4369790000001</v>
      </c>
      <c r="V5" s="132">
        <v>1296.075793</v>
      </c>
      <c r="W5" s="132">
        <v>1424.226136</v>
      </c>
      <c r="X5" s="132">
        <v>1383.8160029999999</v>
      </c>
      <c r="Y5" s="132">
        <v>1225.7512340000001</v>
      </c>
      <c r="Z5" s="132">
        <v>1253.297838</v>
      </c>
      <c r="AA5" s="132">
        <v>1027.233324</v>
      </c>
      <c r="AB5" s="132">
        <v>975.9080110000001</v>
      </c>
      <c r="AC5" s="132">
        <v>876.07233999999994</v>
      </c>
      <c r="AD5" s="132">
        <v>907.62234699999999</v>
      </c>
      <c r="AE5" s="132">
        <v>915.21122600000001</v>
      </c>
      <c r="AF5" s="132">
        <v>962.88434100000006</v>
      </c>
      <c r="AG5" s="132">
        <v>1135.5154359999999</v>
      </c>
      <c r="AH5" s="132">
        <v>1330.7471430000001</v>
      </c>
      <c r="AI5" s="132">
        <v>1478.487261</v>
      </c>
      <c r="AJ5" s="132">
        <v>1409.820232</v>
      </c>
      <c r="AK5" s="132">
        <v>1278.9245899999999</v>
      </c>
      <c r="AL5" s="132">
        <v>1320.7079779999999</v>
      </c>
      <c r="AM5" s="132">
        <v>1106.4505999999999</v>
      </c>
      <c r="AN5" s="132">
        <v>950.98768499999994</v>
      </c>
      <c r="AO5" s="132">
        <v>888.09727200000009</v>
      </c>
      <c r="AP5" s="132">
        <v>926.45742000000007</v>
      </c>
      <c r="AQ5" s="132">
        <v>925.37212099999988</v>
      </c>
      <c r="AR5" s="132">
        <v>989.38616000000013</v>
      </c>
      <c r="AS5" s="132">
        <v>1168.143611</v>
      </c>
      <c r="AT5" s="132">
        <v>1334.9232729999999</v>
      </c>
      <c r="AU5" s="132">
        <v>1513.0173550000002</v>
      </c>
      <c r="AV5" s="132">
        <v>1519.9001950000002</v>
      </c>
      <c r="AW5" s="132">
        <v>1268.277118</v>
      </c>
      <c r="AX5" s="132">
        <v>1214.4141339999999</v>
      </c>
      <c r="AY5" s="132">
        <v>999.67788300000007</v>
      </c>
      <c r="AZ5" s="132">
        <v>924.1793090000001</v>
      </c>
      <c r="BA5" s="132">
        <v>863.74010299999998</v>
      </c>
      <c r="BB5" s="132">
        <v>901.38109499999996</v>
      </c>
      <c r="BC5" s="132">
        <v>912.32175299999994</v>
      </c>
      <c r="BD5" s="132">
        <v>948.933266</v>
      </c>
      <c r="BE5" s="132">
        <v>1117.3657230000001</v>
      </c>
      <c r="BF5" s="132">
        <v>1258.2141179999999</v>
      </c>
      <c r="BG5" s="132">
        <v>1479.7075140000002</v>
      </c>
      <c r="BH5" s="132">
        <v>1529.7605450000001</v>
      </c>
      <c r="BI5" s="132">
        <v>1300.2067950000001</v>
      </c>
      <c r="BJ5" s="132">
        <v>1253.180828</v>
      </c>
      <c r="BK5" s="132">
        <v>1024.1098609999999</v>
      </c>
      <c r="BL5" s="132">
        <v>965.76682799999992</v>
      </c>
      <c r="BM5" s="132">
        <v>865.13139999999987</v>
      </c>
      <c r="BN5" s="132">
        <v>893.53134899999998</v>
      </c>
      <c r="BO5" s="132">
        <v>915.463573</v>
      </c>
      <c r="BP5" s="132">
        <v>959.38446199999987</v>
      </c>
      <c r="BQ5" s="132">
        <v>1105.9244369999999</v>
      </c>
      <c r="BR5" s="132">
        <v>1333.3494880000001</v>
      </c>
      <c r="BS5" s="132">
        <v>1561.4933669999998</v>
      </c>
      <c r="BT5" s="132">
        <v>1413.1777609999999</v>
      </c>
      <c r="BU5" s="132">
        <v>1193.1942180000001</v>
      </c>
      <c r="BV5" s="132">
        <v>1224.6193619999999</v>
      </c>
      <c r="BW5" s="132">
        <v>948.39328199999989</v>
      </c>
      <c r="BX5" s="132">
        <v>942.9566699999998</v>
      </c>
      <c r="BY5" s="132">
        <v>890.23265099999992</v>
      </c>
      <c r="BZ5" s="132">
        <v>904.2272089999999</v>
      </c>
      <c r="CA5" s="132">
        <v>895.240724</v>
      </c>
      <c r="CB5" s="132">
        <v>909.00605399999995</v>
      </c>
      <c r="CC5" s="132">
        <v>1044.7751639999999</v>
      </c>
      <c r="CD5" s="132">
        <v>1152.1183960000001</v>
      </c>
      <c r="CE5" s="132">
        <v>1310.2747169999998</v>
      </c>
      <c r="CF5" s="132">
        <v>1311.2071539999999</v>
      </c>
      <c r="CG5" s="132">
        <v>1280.5006600000002</v>
      </c>
      <c r="CH5" s="132">
        <v>1153.3074919999999</v>
      </c>
      <c r="CI5" s="132">
        <v>1023.4423269999999</v>
      </c>
      <c r="CJ5" s="132">
        <v>960.19905199999994</v>
      </c>
      <c r="CK5" s="132">
        <v>882.22566899999993</v>
      </c>
      <c r="CL5" s="132">
        <v>906.44926099999998</v>
      </c>
      <c r="CM5" s="132">
        <v>902.67692799999998</v>
      </c>
      <c r="CN5" s="132">
        <v>933.95973800000002</v>
      </c>
      <c r="CO5" s="132">
        <v>1099.730671</v>
      </c>
      <c r="CP5" s="132">
        <v>1217.466801</v>
      </c>
      <c r="CQ5" s="132">
        <v>1332.4758240000001</v>
      </c>
      <c r="CR5" s="132">
        <v>1378.8264319999998</v>
      </c>
      <c r="CS5" s="132">
        <v>1234.7388189999997</v>
      </c>
      <c r="CT5" s="132">
        <v>1310.3836529999999</v>
      </c>
      <c r="CU5" s="132"/>
      <c r="CV5" s="132"/>
      <c r="CW5" s="132"/>
      <c r="CX5" s="132"/>
      <c r="CY5" s="151">
        <f t="shared" ref="CY5:CY9" si="5">SUM(C5:N5)</f>
        <v>13983.847473</v>
      </c>
      <c r="CZ5" s="151">
        <f t="shared" si="0"/>
        <v>13558.657477000001</v>
      </c>
      <c r="DA5" s="151">
        <f t="shared" si="1"/>
        <v>13619.134229000001</v>
      </c>
      <c r="DB5" s="151">
        <f t="shared" ref="DB5:DB9" si="6">SUM(AM5:AX5)</f>
        <v>13805.426944000001</v>
      </c>
      <c r="DC5" s="151">
        <f t="shared" ref="DC5:DC9" si="7">SUM(AY5:BJ5)</f>
        <v>13488.668932000002</v>
      </c>
      <c r="DD5" s="151">
        <f t="shared" si="2"/>
        <v>13455.146105999998</v>
      </c>
      <c r="DE5" s="151">
        <f t="shared" si="3"/>
        <v>12742.240172999998</v>
      </c>
      <c r="DF5" s="151">
        <f t="shared" si="4"/>
        <v>13182.575175000002</v>
      </c>
    </row>
    <row r="6" spans="2:110">
      <c r="B6" s="15" t="s">
        <v>20</v>
      </c>
      <c r="C6" s="132">
        <v>1075.0423129999999</v>
      </c>
      <c r="D6" s="132">
        <v>1004.4313359999999</v>
      </c>
      <c r="E6" s="132">
        <v>890.76809100000003</v>
      </c>
      <c r="F6" s="132">
        <v>925.66116199999999</v>
      </c>
      <c r="G6" s="132">
        <v>945.95276500000011</v>
      </c>
      <c r="H6" s="132">
        <v>954.91564299999993</v>
      </c>
      <c r="I6" s="132">
        <v>1139.1500040000001</v>
      </c>
      <c r="J6" s="132">
        <v>1372.692137</v>
      </c>
      <c r="K6" s="132">
        <v>1518.6084160000003</v>
      </c>
      <c r="L6" s="132">
        <v>1493.8829030000002</v>
      </c>
      <c r="M6" s="132">
        <v>1340.5727879999999</v>
      </c>
      <c r="N6" s="132">
        <v>1389.265997</v>
      </c>
      <c r="O6" s="132">
        <v>1077.893683</v>
      </c>
      <c r="P6" s="132">
        <v>969.05639399999995</v>
      </c>
      <c r="Q6" s="132">
        <v>912.38487300000008</v>
      </c>
      <c r="R6" s="132">
        <v>933.04847100000006</v>
      </c>
      <c r="S6" s="132">
        <v>963.97506500000009</v>
      </c>
      <c r="T6" s="132">
        <v>968.06708000000003</v>
      </c>
      <c r="U6" s="132">
        <v>1161.8550700000001</v>
      </c>
      <c r="V6" s="132">
        <v>1300.8353930000001</v>
      </c>
      <c r="W6" s="132">
        <v>1429.358823</v>
      </c>
      <c r="X6" s="132">
        <v>1386.557515</v>
      </c>
      <c r="Y6" s="132">
        <v>1228.162746</v>
      </c>
      <c r="Z6" s="132">
        <v>1254.5587399999999</v>
      </c>
      <c r="AA6" s="132">
        <v>1026.7885590000001</v>
      </c>
      <c r="AB6" s="132">
        <v>974.2145210000001</v>
      </c>
      <c r="AC6" s="132">
        <v>869.0008519999999</v>
      </c>
      <c r="AD6" s="132">
        <v>898.19225600000004</v>
      </c>
      <c r="AE6" s="132">
        <v>904.60544700000003</v>
      </c>
      <c r="AF6" s="132">
        <v>953.89986700000009</v>
      </c>
      <c r="AG6" s="132">
        <v>1135.205031</v>
      </c>
      <c r="AH6" s="132">
        <v>1333.914055</v>
      </c>
      <c r="AI6" s="132">
        <v>1481.020317</v>
      </c>
      <c r="AJ6" s="132">
        <v>1413.8149109999999</v>
      </c>
      <c r="AK6" s="132">
        <v>1282.656714</v>
      </c>
      <c r="AL6" s="132">
        <v>1324.8718769999998</v>
      </c>
      <c r="AM6" s="132">
        <v>1108.0191279999999</v>
      </c>
      <c r="AN6" s="132">
        <v>950.03131299999995</v>
      </c>
      <c r="AO6" s="132">
        <v>885.83632900000009</v>
      </c>
      <c r="AP6" s="132">
        <v>923.64039800000012</v>
      </c>
      <c r="AQ6" s="132">
        <v>923.63359299999991</v>
      </c>
      <c r="AR6" s="132">
        <v>989.32861400000013</v>
      </c>
      <c r="AS6" s="132">
        <v>1171.2305389999999</v>
      </c>
      <c r="AT6" s="132">
        <v>1337.9178599999998</v>
      </c>
      <c r="AU6" s="132">
        <v>1517.8016360000001</v>
      </c>
      <c r="AV6" s="132">
        <v>1524.0220710000001</v>
      </c>
      <c r="AW6" s="132">
        <v>1270.999204</v>
      </c>
      <c r="AX6" s="132">
        <v>1213.855732</v>
      </c>
      <c r="AY6" s="132">
        <v>995.47925400000008</v>
      </c>
      <c r="AZ6" s="132">
        <v>917.37818800000014</v>
      </c>
      <c r="BA6" s="132">
        <v>854.31794100000002</v>
      </c>
      <c r="BB6" s="132">
        <v>887.90866599999993</v>
      </c>
      <c r="BC6" s="132">
        <v>900.6749759999999</v>
      </c>
      <c r="BD6" s="132">
        <v>940.98395900000003</v>
      </c>
      <c r="BE6" s="132">
        <v>1114.0710000000001</v>
      </c>
      <c r="BF6" s="132">
        <v>1257.0119549999999</v>
      </c>
      <c r="BG6" s="132">
        <v>1482.0520360000003</v>
      </c>
      <c r="BH6" s="132">
        <v>1532.9689990000002</v>
      </c>
      <c r="BI6" s="132">
        <v>1304.020426</v>
      </c>
      <c r="BJ6" s="132">
        <v>1256.5534420000001</v>
      </c>
      <c r="BK6" s="132">
        <v>1024.9625199999998</v>
      </c>
      <c r="BL6" s="132">
        <v>963.03815399999996</v>
      </c>
      <c r="BM6" s="132">
        <v>864.29714299999989</v>
      </c>
      <c r="BN6" s="132">
        <v>885.56726000000003</v>
      </c>
      <c r="BO6" s="132">
        <v>903.20104200000003</v>
      </c>
      <c r="BP6" s="132">
        <v>949.57898299999988</v>
      </c>
      <c r="BQ6" s="132">
        <v>1101.511759</v>
      </c>
      <c r="BR6" s="132">
        <v>1333.9327470000001</v>
      </c>
      <c r="BS6" s="132">
        <v>1563.5148989999998</v>
      </c>
      <c r="BT6" s="132">
        <v>1416.2261739999999</v>
      </c>
      <c r="BU6" s="132">
        <v>1193.395442</v>
      </c>
      <c r="BV6" s="132">
        <v>1223.088158</v>
      </c>
      <c r="BW6" s="132">
        <v>944.13134999999988</v>
      </c>
      <c r="BX6" s="132">
        <v>938.05883699999981</v>
      </c>
      <c r="BY6" s="132">
        <v>884.72618799999987</v>
      </c>
      <c r="BZ6" s="132">
        <v>895.89743599999986</v>
      </c>
      <c r="CA6" s="132">
        <v>883.75879499999996</v>
      </c>
      <c r="CB6" s="132">
        <v>895.52781199999993</v>
      </c>
      <c r="CC6" s="132">
        <v>1033.6447909999999</v>
      </c>
      <c r="CD6" s="132">
        <v>1144.1480120000001</v>
      </c>
      <c r="CE6" s="132">
        <v>1304.0879259999997</v>
      </c>
      <c r="CF6" s="132">
        <v>1305.715492</v>
      </c>
      <c r="CG6" s="132">
        <v>1276.3160350000001</v>
      </c>
      <c r="CH6" s="132">
        <v>1149.958719</v>
      </c>
      <c r="CI6" s="132">
        <v>1019.7769609999999</v>
      </c>
      <c r="CJ6" s="132">
        <v>957.05629299999998</v>
      </c>
      <c r="CK6" s="132">
        <v>876.47355599999992</v>
      </c>
      <c r="CL6" s="132">
        <v>899.80495599999995</v>
      </c>
      <c r="CM6" s="132">
        <v>894.76896899999997</v>
      </c>
      <c r="CN6" s="132">
        <v>927.51820199999997</v>
      </c>
      <c r="CO6" s="132">
        <v>1094.8552099999999</v>
      </c>
      <c r="CP6" s="132">
        <v>1215.2700380000001</v>
      </c>
      <c r="CQ6" s="132">
        <v>1332.2364230000001</v>
      </c>
      <c r="CR6" s="132">
        <v>1377.1233649999999</v>
      </c>
      <c r="CS6" s="132">
        <v>1232.1272559999998</v>
      </c>
      <c r="CT6" s="132">
        <v>1306.884335</v>
      </c>
      <c r="CU6" s="132"/>
      <c r="CV6" s="132"/>
      <c r="CW6" s="132"/>
      <c r="CX6" s="132"/>
      <c r="CY6" s="151">
        <f t="shared" si="5"/>
        <v>14050.943555000002</v>
      </c>
      <c r="CZ6" s="151">
        <f t="shared" si="0"/>
        <v>13585.753853</v>
      </c>
      <c r="DA6" s="151">
        <f t="shared" si="1"/>
        <v>13598.184406999999</v>
      </c>
      <c r="DB6" s="151">
        <f t="shared" si="6"/>
        <v>13816.316417</v>
      </c>
      <c r="DC6" s="151">
        <f t="shared" si="7"/>
        <v>13443.420842000003</v>
      </c>
      <c r="DD6" s="151">
        <f t="shared" si="2"/>
        <v>13422.314280999997</v>
      </c>
      <c r="DE6" s="151">
        <f t="shared" si="3"/>
        <v>12655.971393</v>
      </c>
      <c r="DF6" s="151">
        <f t="shared" si="4"/>
        <v>13133.895564</v>
      </c>
    </row>
    <row r="7" spans="2:110">
      <c r="B7" s="15" t="s">
        <v>21</v>
      </c>
      <c r="C7" s="132">
        <v>1087.3969059999999</v>
      </c>
      <c r="D7" s="132">
        <v>1017.4574319999999</v>
      </c>
      <c r="E7" s="132">
        <v>898.72313900000006</v>
      </c>
      <c r="F7" s="132">
        <v>931.34319800000003</v>
      </c>
      <c r="G7" s="132">
        <v>950.71805000000006</v>
      </c>
      <c r="H7" s="132">
        <v>960.14155399999993</v>
      </c>
      <c r="I7" s="132">
        <v>1143.6918850000002</v>
      </c>
      <c r="J7" s="132">
        <v>1375.4459609999999</v>
      </c>
      <c r="K7" s="132">
        <v>1523.1510000000003</v>
      </c>
      <c r="L7" s="132">
        <v>1503.9475360000001</v>
      </c>
      <c r="M7" s="132">
        <v>1350.19193</v>
      </c>
      <c r="N7" s="132">
        <v>1399.464518</v>
      </c>
      <c r="O7" s="132">
        <v>1088.353314</v>
      </c>
      <c r="P7" s="132">
        <v>980.18583599999999</v>
      </c>
      <c r="Q7" s="132">
        <v>921.08676400000013</v>
      </c>
      <c r="R7" s="132">
        <v>938.23369400000001</v>
      </c>
      <c r="S7" s="132">
        <v>966.34676700000011</v>
      </c>
      <c r="T7" s="132">
        <v>968.37066000000004</v>
      </c>
      <c r="U7" s="132">
        <v>1161.2856140000001</v>
      </c>
      <c r="V7" s="132">
        <v>1300.0445030000001</v>
      </c>
      <c r="W7" s="132">
        <v>1427.199826</v>
      </c>
      <c r="X7" s="132">
        <v>1384.804161</v>
      </c>
      <c r="Y7" s="132">
        <v>1230.880079</v>
      </c>
      <c r="Z7" s="132">
        <v>1258.441971</v>
      </c>
      <c r="AA7" s="132">
        <v>1030.5707590000002</v>
      </c>
      <c r="AB7" s="132">
        <v>978.49709700000005</v>
      </c>
      <c r="AC7" s="132">
        <v>872.08471899999995</v>
      </c>
      <c r="AD7" s="132">
        <v>900.75307300000009</v>
      </c>
      <c r="AE7" s="132">
        <v>904.81824800000004</v>
      </c>
      <c r="AF7" s="132">
        <v>951.01738000000012</v>
      </c>
      <c r="AG7" s="132">
        <v>1131.3376329999999</v>
      </c>
      <c r="AH7" s="132">
        <v>1329.4090489999999</v>
      </c>
      <c r="AI7" s="132">
        <v>1475.6368729999999</v>
      </c>
      <c r="AJ7" s="132">
        <v>1410.0435659999998</v>
      </c>
      <c r="AK7" s="132">
        <v>1280.2213669999999</v>
      </c>
      <c r="AL7" s="132">
        <v>1322.0838439999998</v>
      </c>
      <c r="AM7" s="132">
        <v>1106.0501079999999</v>
      </c>
      <c r="AN7" s="132">
        <v>948.113023</v>
      </c>
      <c r="AO7" s="132">
        <v>883.98989300000005</v>
      </c>
      <c r="AP7" s="132">
        <v>922.82657800000015</v>
      </c>
      <c r="AQ7" s="132">
        <v>924.40506099999993</v>
      </c>
      <c r="AR7" s="132">
        <v>991.57464100000016</v>
      </c>
      <c r="AS7" s="132">
        <v>1173.8500769999998</v>
      </c>
      <c r="AT7" s="132">
        <v>1338.4583469999998</v>
      </c>
      <c r="AU7" s="132">
        <v>1517.2901450000002</v>
      </c>
      <c r="AV7" s="132">
        <v>1523.1149760000001</v>
      </c>
      <c r="AW7" s="132">
        <v>1270.545106</v>
      </c>
      <c r="AX7" s="132">
        <v>1210.7254519999999</v>
      </c>
      <c r="AY7" s="132">
        <v>992.38762700000007</v>
      </c>
      <c r="AZ7" s="132">
        <v>913.72791100000018</v>
      </c>
      <c r="BA7" s="132">
        <v>849.63445400000001</v>
      </c>
      <c r="BB7" s="132">
        <v>882.58159099999989</v>
      </c>
      <c r="BC7" s="132">
        <v>896.8758939999999</v>
      </c>
      <c r="BD7" s="132">
        <v>938.667688</v>
      </c>
      <c r="BE7" s="132">
        <v>1111.018939</v>
      </c>
      <c r="BF7" s="132">
        <v>1252.544719</v>
      </c>
      <c r="BG7" s="132">
        <v>1475.0474890000003</v>
      </c>
      <c r="BH7" s="132">
        <v>1528.2103040000002</v>
      </c>
      <c r="BI7" s="132">
        <v>1301.1573330000001</v>
      </c>
      <c r="BJ7" s="132">
        <v>1252.0275430000002</v>
      </c>
      <c r="BK7" s="132">
        <v>1021.9919879999998</v>
      </c>
      <c r="BL7" s="132">
        <v>962.79997700000001</v>
      </c>
      <c r="BM7" s="132">
        <v>865.74077099999988</v>
      </c>
      <c r="BN7" s="132">
        <v>884.46399200000008</v>
      </c>
      <c r="BO7" s="132">
        <v>894.30710199999999</v>
      </c>
      <c r="BP7" s="132">
        <v>942.38172299999985</v>
      </c>
      <c r="BQ7" s="132">
        <v>1096.4650260000001</v>
      </c>
      <c r="BR7" s="132">
        <v>1329.00683</v>
      </c>
      <c r="BS7" s="132">
        <v>1553.5011509999997</v>
      </c>
      <c r="BT7" s="132">
        <v>1406.016889</v>
      </c>
      <c r="BU7" s="132">
        <v>1186.830361</v>
      </c>
      <c r="BV7" s="132">
        <v>1215.170435</v>
      </c>
      <c r="BW7" s="132">
        <v>937.56480899999985</v>
      </c>
      <c r="BX7" s="132">
        <v>931.85453499999983</v>
      </c>
      <c r="BY7" s="132">
        <v>877.68215499999985</v>
      </c>
      <c r="BZ7" s="132">
        <v>889.50451399999986</v>
      </c>
      <c r="CA7" s="132">
        <v>876.80729899999994</v>
      </c>
      <c r="CB7" s="132">
        <v>888.81072399999994</v>
      </c>
      <c r="CC7" s="132">
        <v>1024.965017</v>
      </c>
      <c r="CD7" s="132">
        <v>1134.3326040000002</v>
      </c>
      <c r="CE7" s="132">
        <v>1293.6641119999997</v>
      </c>
      <c r="CF7" s="132">
        <v>1293.4169489999999</v>
      </c>
      <c r="CG7" s="132">
        <v>1262.8431620000001</v>
      </c>
      <c r="CH7" s="132">
        <v>1139.794304</v>
      </c>
      <c r="CI7" s="132">
        <v>1010.2175329999999</v>
      </c>
      <c r="CJ7" s="132">
        <v>949.29972799999996</v>
      </c>
      <c r="CK7" s="132">
        <v>869.55441899999994</v>
      </c>
      <c r="CL7" s="132">
        <v>893.42261899999994</v>
      </c>
      <c r="CM7" s="132">
        <v>887.85498399999994</v>
      </c>
      <c r="CN7" s="132">
        <v>920.86938899999996</v>
      </c>
      <c r="CO7" s="132">
        <v>1088.7369269999999</v>
      </c>
      <c r="CP7" s="132">
        <v>1209.388643</v>
      </c>
      <c r="CQ7" s="132">
        <v>1328.7860930000002</v>
      </c>
      <c r="CR7" s="132">
        <v>1373.738423</v>
      </c>
      <c r="CS7" s="132">
        <v>1228.6872939999998</v>
      </c>
      <c r="CT7" s="132">
        <v>1302.7581169999999</v>
      </c>
      <c r="CU7" s="132"/>
      <c r="CV7" s="132"/>
      <c r="CW7" s="132"/>
      <c r="CX7" s="132"/>
      <c r="CY7" s="151">
        <f t="shared" si="5"/>
        <v>14141.673108999999</v>
      </c>
      <c r="CZ7" s="151">
        <f t="shared" si="0"/>
        <v>13625.233189</v>
      </c>
      <c r="DA7" s="151">
        <f t="shared" si="1"/>
        <v>13586.473608</v>
      </c>
      <c r="DB7" s="151">
        <f t="shared" si="6"/>
        <v>13810.943407000001</v>
      </c>
      <c r="DC7" s="151">
        <f t="shared" si="7"/>
        <v>13393.881492</v>
      </c>
      <c r="DD7" s="151">
        <f t="shared" si="2"/>
        <v>13358.676245000001</v>
      </c>
      <c r="DE7" s="151">
        <f t="shared" si="3"/>
        <v>12551.240183999998</v>
      </c>
      <c r="DF7" s="151">
        <f t="shared" si="4"/>
        <v>13063.314168999999</v>
      </c>
    </row>
    <row r="8" spans="2:110">
      <c r="B8" s="15" t="s">
        <v>22</v>
      </c>
      <c r="C8" s="132">
        <v>1091.4492599999999</v>
      </c>
      <c r="D8" s="132">
        <v>1020.9959499999999</v>
      </c>
      <c r="E8" s="132">
        <v>902.76233700000012</v>
      </c>
      <c r="F8" s="132">
        <v>934.84096799999998</v>
      </c>
      <c r="G8" s="132">
        <v>954.0790770000001</v>
      </c>
      <c r="H8" s="132">
        <v>964.20018899999991</v>
      </c>
      <c r="I8" s="132">
        <v>1148.2639430000002</v>
      </c>
      <c r="J8" s="132">
        <v>1380.0606269999998</v>
      </c>
      <c r="K8" s="132">
        <v>1527.7943290000003</v>
      </c>
      <c r="L8" s="132">
        <v>1513.1544240000001</v>
      </c>
      <c r="M8" s="132">
        <v>1351.797916</v>
      </c>
      <c r="N8" s="132">
        <v>1399.464518</v>
      </c>
      <c r="O8" s="132">
        <v>1088.353314</v>
      </c>
      <c r="P8" s="132">
        <v>980.18583599999999</v>
      </c>
      <c r="Q8" s="132">
        <v>921.08676400000013</v>
      </c>
      <c r="R8" s="132">
        <v>938.23369400000001</v>
      </c>
      <c r="S8" s="132">
        <v>966.34676700000011</v>
      </c>
      <c r="T8" s="132">
        <v>968.37066000000004</v>
      </c>
      <c r="U8" s="132">
        <v>1161.2856140000001</v>
      </c>
      <c r="V8" s="132">
        <v>1300.0445030000001</v>
      </c>
      <c r="W8" s="132">
        <v>1427.199826</v>
      </c>
      <c r="X8" s="132">
        <v>1384.804161</v>
      </c>
      <c r="Y8" s="132">
        <v>1230.880079</v>
      </c>
      <c r="Z8" s="132">
        <v>1258.441971</v>
      </c>
      <c r="AA8" s="132">
        <v>1030.5707590000002</v>
      </c>
      <c r="AB8" s="132">
        <v>978.49709700000005</v>
      </c>
      <c r="AC8" s="132">
        <v>872.08471899999995</v>
      </c>
      <c r="AD8" s="132">
        <v>900.75307300000009</v>
      </c>
      <c r="AE8" s="132">
        <v>904.81824800000004</v>
      </c>
      <c r="AF8" s="132">
        <v>950.99615900000015</v>
      </c>
      <c r="AG8" s="132">
        <v>1131.3376329999999</v>
      </c>
      <c r="AH8" s="132">
        <v>1329.4090489999999</v>
      </c>
      <c r="AI8" s="132">
        <v>1475.6368729999999</v>
      </c>
      <c r="AJ8" s="132">
        <v>1410.0435659999998</v>
      </c>
      <c r="AK8" s="132">
        <v>1280.2213669999999</v>
      </c>
      <c r="AL8" s="132">
        <v>1322.0838439999998</v>
      </c>
      <c r="AM8" s="132">
        <v>1106.0501079999999</v>
      </c>
      <c r="AN8" s="132">
        <v>948.113023</v>
      </c>
      <c r="AO8" s="132">
        <v>883.98989300000005</v>
      </c>
      <c r="AP8" s="132">
        <v>922.35973000000013</v>
      </c>
      <c r="AQ8" s="132">
        <v>919.23894899999993</v>
      </c>
      <c r="AR8" s="132">
        <v>988.16926200000012</v>
      </c>
      <c r="AS8" s="132">
        <v>1170.8274979999999</v>
      </c>
      <c r="AT8" s="132">
        <v>1336.0779309999998</v>
      </c>
      <c r="AU8" s="132">
        <v>1514.2518820000003</v>
      </c>
      <c r="AV8" s="132">
        <v>1520.2391810000001</v>
      </c>
      <c r="AW8" s="132">
        <v>1270.545106</v>
      </c>
      <c r="AX8" s="132">
        <v>1207.1877979999999</v>
      </c>
      <c r="AY8" s="132">
        <v>988.3750050000001</v>
      </c>
      <c r="AZ8" s="132">
        <v>907.43342300000018</v>
      </c>
      <c r="BA8" s="132">
        <v>844.42470400000002</v>
      </c>
      <c r="BB8" s="132">
        <v>875.9488849999999</v>
      </c>
      <c r="BC8" s="132">
        <v>889.11062099999992</v>
      </c>
      <c r="BD8" s="132">
        <v>930.16113499999994</v>
      </c>
      <c r="BE8" s="132">
        <v>1099.4425040000001</v>
      </c>
      <c r="BF8" s="132">
        <v>1240.375319</v>
      </c>
      <c r="BG8" s="132">
        <v>1459.4199270000004</v>
      </c>
      <c r="BH8" s="132">
        <v>1516.3331470000003</v>
      </c>
      <c r="BI8" s="132">
        <v>1301.1573330000001</v>
      </c>
      <c r="BJ8" s="132">
        <v>1239.6704090000001</v>
      </c>
      <c r="BK8" s="132">
        <v>1007.1307789999997</v>
      </c>
      <c r="BL8" s="132">
        <v>945.692857</v>
      </c>
      <c r="BM8" s="132">
        <v>853.40735199999983</v>
      </c>
      <c r="BN8" s="132">
        <v>873.00414300000011</v>
      </c>
      <c r="BO8" s="132">
        <v>883.071642</v>
      </c>
      <c r="BP8" s="132">
        <v>933.17793199999983</v>
      </c>
      <c r="BQ8" s="132">
        <v>1089.299164</v>
      </c>
      <c r="BR8" s="132">
        <v>1318.014917</v>
      </c>
      <c r="BS8" s="132">
        <v>1541.6095269999996</v>
      </c>
      <c r="BT8" s="132">
        <v>1398.8879669999999</v>
      </c>
      <c r="BU8" s="132">
        <v>1180.8914260000001</v>
      </c>
      <c r="BV8" s="132">
        <v>1208.5901060000001</v>
      </c>
      <c r="BW8" s="132">
        <v>928.05806499999983</v>
      </c>
      <c r="BX8" s="132">
        <v>922.60147599999982</v>
      </c>
      <c r="BY8" s="132">
        <v>868.43734099999983</v>
      </c>
      <c r="BZ8" s="132">
        <v>875.72866299999987</v>
      </c>
      <c r="CA8" s="132">
        <v>862.93647199999998</v>
      </c>
      <c r="CB8" s="132">
        <v>876.0146299999999</v>
      </c>
      <c r="CC8" s="132">
        <v>1018.821631</v>
      </c>
      <c r="CD8" s="132">
        <v>1130.2437620000001</v>
      </c>
      <c r="CE8" s="132">
        <v>1287.8605819999998</v>
      </c>
      <c r="CF8" s="132">
        <v>1286.3640329999998</v>
      </c>
      <c r="CG8" s="132">
        <v>1257.5149080000001</v>
      </c>
      <c r="CH8" s="132">
        <v>1133.793087</v>
      </c>
      <c r="CI8" s="132">
        <v>1003.4045549999998</v>
      </c>
      <c r="CJ8" s="132">
        <v>944.48036999999999</v>
      </c>
      <c r="CK8" s="132">
        <v>864.81770499999993</v>
      </c>
      <c r="CL8" s="132">
        <v>889.0713189999999</v>
      </c>
      <c r="CM8" s="132">
        <v>884.44107199999996</v>
      </c>
      <c r="CN8" s="132">
        <v>917.467896</v>
      </c>
      <c r="CO8" s="132">
        <v>1085.319105</v>
      </c>
      <c r="CP8" s="132">
        <v>1206.671934</v>
      </c>
      <c r="CQ8" s="132">
        <v>1326.3130950000002</v>
      </c>
      <c r="CR8" s="132">
        <v>1371.709873</v>
      </c>
      <c r="CS8" s="132">
        <v>1226.8941929999999</v>
      </c>
      <c r="CT8" s="132">
        <v>1300.5488569999998</v>
      </c>
      <c r="CU8" s="132"/>
      <c r="CV8" s="132"/>
      <c r="CW8" s="132"/>
      <c r="CX8" s="132"/>
      <c r="CY8" s="151">
        <f t="shared" si="5"/>
        <v>14188.863538000001</v>
      </c>
      <c r="CZ8" s="151">
        <f t="shared" si="0"/>
        <v>13625.233189</v>
      </c>
      <c r="DA8" s="151">
        <f t="shared" si="1"/>
        <v>13586.452387000001</v>
      </c>
      <c r="DB8" s="151">
        <f t="shared" si="6"/>
        <v>13787.050361000001</v>
      </c>
      <c r="DC8" s="151">
        <f t="shared" si="7"/>
        <v>13291.852411999998</v>
      </c>
      <c r="DD8" s="151">
        <f t="shared" si="2"/>
        <v>13232.777812</v>
      </c>
      <c r="DE8" s="151">
        <f t="shared" si="3"/>
        <v>12448.37465</v>
      </c>
      <c r="DF8" s="151">
        <f t="shared" si="4"/>
        <v>13021.139973999998</v>
      </c>
    </row>
    <row r="9" spans="2:110">
      <c r="B9" s="15" t="s">
        <v>23</v>
      </c>
      <c r="C9" s="132">
        <v>1091.4492599999999</v>
      </c>
      <c r="D9" s="132">
        <v>1020.9959499999999</v>
      </c>
      <c r="E9" s="132">
        <v>902.76233700000012</v>
      </c>
      <c r="F9" s="132">
        <v>934.84096799999998</v>
      </c>
      <c r="G9" s="132">
        <v>954.0790770000001</v>
      </c>
      <c r="H9" s="132">
        <v>964.20018899999991</v>
      </c>
      <c r="I9" s="132">
        <v>1148.2639430000002</v>
      </c>
      <c r="J9" s="132">
        <v>1380.0606269999998</v>
      </c>
      <c r="K9" s="132">
        <v>1527.7943290000003</v>
      </c>
      <c r="L9" s="132">
        <v>1513.1544240000001</v>
      </c>
      <c r="M9" s="132">
        <v>1351.797916</v>
      </c>
      <c r="N9" s="132">
        <v>1399.464518</v>
      </c>
      <c r="O9" s="132">
        <v>1088.353314</v>
      </c>
      <c r="P9" s="132">
        <v>980.18583599999999</v>
      </c>
      <c r="Q9" s="132">
        <v>921.08676400000013</v>
      </c>
      <c r="R9" s="132">
        <v>938.23369400000001</v>
      </c>
      <c r="S9" s="132">
        <v>966.34676700000011</v>
      </c>
      <c r="T9" s="132">
        <v>968.37066000000004</v>
      </c>
      <c r="U9" s="132">
        <v>1161.2856140000001</v>
      </c>
      <c r="V9" s="132">
        <v>1300.0445030000001</v>
      </c>
      <c r="W9" s="132">
        <v>1427.199826</v>
      </c>
      <c r="X9" s="132">
        <v>1384.804161</v>
      </c>
      <c r="Y9" s="132">
        <v>1230.880079</v>
      </c>
      <c r="Z9" s="132">
        <v>1258.441971</v>
      </c>
      <c r="AA9" s="132">
        <v>1030.5707590000002</v>
      </c>
      <c r="AB9" s="132">
        <v>978.49709700000005</v>
      </c>
      <c r="AC9" s="132">
        <v>872.08471899999995</v>
      </c>
      <c r="AD9" s="132">
        <v>900.75307300000009</v>
      </c>
      <c r="AE9" s="132">
        <v>904.81824800000004</v>
      </c>
      <c r="AF9" s="132">
        <v>950.99615900000015</v>
      </c>
      <c r="AG9" s="132">
        <v>1131.3376329999999</v>
      </c>
      <c r="AH9" s="132">
        <v>1329.4090489999999</v>
      </c>
      <c r="AI9" s="132">
        <v>1475.6368729999999</v>
      </c>
      <c r="AJ9" s="132">
        <v>1410.0435659999998</v>
      </c>
      <c r="AK9" s="132">
        <v>1280.2213669999999</v>
      </c>
      <c r="AL9" s="132">
        <v>1322.0838439999998</v>
      </c>
      <c r="AM9" s="132">
        <v>1106.0501079999999</v>
      </c>
      <c r="AN9" s="132">
        <v>948.113023</v>
      </c>
      <c r="AO9" s="132">
        <v>883.98989300000005</v>
      </c>
      <c r="AP9" s="132">
        <v>922.35973000000013</v>
      </c>
      <c r="AQ9" s="132">
        <v>919.23894899999993</v>
      </c>
      <c r="AR9" s="132">
        <v>988.16926200000012</v>
      </c>
      <c r="AS9" s="132">
        <v>1170.8274979999999</v>
      </c>
      <c r="AT9" s="132">
        <v>1336.0779309999998</v>
      </c>
      <c r="AU9" s="132">
        <v>1514.2518820000003</v>
      </c>
      <c r="AV9" s="132">
        <v>1520.2391810000001</v>
      </c>
      <c r="AW9" s="132">
        <v>1270.545106</v>
      </c>
      <c r="AX9" s="132">
        <v>1207.1877979999999</v>
      </c>
      <c r="AY9" s="132">
        <v>988.3750050000001</v>
      </c>
      <c r="AZ9" s="132">
        <v>907.43342300000018</v>
      </c>
      <c r="BA9" s="132">
        <v>844.42470400000002</v>
      </c>
      <c r="BB9" s="132">
        <v>875.9488849999999</v>
      </c>
      <c r="BC9" s="132">
        <v>889.11062099999992</v>
      </c>
      <c r="BD9" s="132">
        <v>930.16113499999994</v>
      </c>
      <c r="BE9" s="132">
        <v>1099.4425040000001</v>
      </c>
      <c r="BF9" s="132">
        <v>1240.375319</v>
      </c>
      <c r="BG9" s="132">
        <v>1459.4199270000004</v>
      </c>
      <c r="BH9" s="132">
        <v>1516.3331470000003</v>
      </c>
      <c r="BI9" s="132">
        <v>1301.1573330000001</v>
      </c>
      <c r="BJ9" s="132">
        <v>1239.6704090000001</v>
      </c>
      <c r="BK9" s="132">
        <v>1007.1307789999997</v>
      </c>
      <c r="BL9" s="132">
        <v>945.692857</v>
      </c>
      <c r="BM9" s="132">
        <v>853.40735199999983</v>
      </c>
      <c r="BN9" s="132">
        <v>873.00414300000011</v>
      </c>
      <c r="BO9" s="132">
        <v>883.071642</v>
      </c>
      <c r="BP9" s="132">
        <v>933.17793199999983</v>
      </c>
      <c r="BQ9" s="132">
        <v>1089.299164</v>
      </c>
      <c r="BR9" s="132">
        <v>1318.014917</v>
      </c>
      <c r="BS9" s="132">
        <v>1541.6095269999996</v>
      </c>
      <c r="BT9" s="132">
        <v>1398.8879669999999</v>
      </c>
      <c r="BU9" s="132">
        <v>1180.8914260000001</v>
      </c>
      <c r="BV9" s="132">
        <v>1208.5901060000001</v>
      </c>
      <c r="BW9" s="132">
        <v>928.05806499999983</v>
      </c>
      <c r="BX9" s="132">
        <v>922.60147599999982</v>
      </c>
      <c r="BY9" s="132">
        <v>868.43734099999983</v>
      </c>
      <c r="BZ9" s="132">
        <v>875.72866299999987</v>
      </c>
      <c r="CA9" s="132">
        <v>862.93647199999998</v>
      </c>
      <c r="CB9" s="132">
        <v>876.0146299999999</v>
      </c>
      <c r="CC9" s="132">
        <v>1018.821631</v>
      </c>
      <c r="CD9" s="132">
        <v>1130.2437620000001</v>
      </c>
      <c r="CE9" s="132">
        <v>1287.8605819999998</v>
      </c>
      <c r="CF9" s="132">
        <v>1286.3640329999998</v>
      </c>
      <c r="CG9" s="132">
        <v>1257.5149080000001</v>
      </c>
      <c r="CH9" s="132">
        <v>1133.793087</v>
      </c>
      <c r="CI9" s="132">
        <v>1003.4045549999998</v>
      </c>
      <c r="CJ9" s="132">
        <v>944.48036999999999</v>
      </c>
      <c r="CK9" s="132">
        <v>864.81770499999993</v>
      </c>
      <c r="CL9" s="132">
        <v>889.0713189999999</v>
      </c>
      <c r="CM9" s="132">
        <v>884.44107199999996</v>
      </c>
      <c r="CN9" s="132">
        <v>917.467896</v>
      </c>
      <c r="CO9" s="132">
        <v>1085.319105</v>
      </c>
      <c r="CP9" s="132">
        <v>1206.671934</v>
      </c>
      <c r="CQ9" s="132">
        <v>1326.3130950000002</v>
      </c>
      <c r="CR9" s="132">
        <v>1371.709873</v>
      </c>
      <c r="CS9" s="132">
        <v>1226.8941929999999</v>
      </c>
      <c r="CT9" s="132">
        <v>1300.5488569999998</v>
      </c>
      <c r="CU9" s="132"/>
      <c r="CV9" s="132"/>
      <c r="CW9" s="132"/>
      <c r="CX9" s="132"/>
      <c r="CY9" s="151">
        <f t="shared" si="5"/>
        <v>14188.863538000001</v>
      </c>
      <c r="CZ9" s="151">
        <f t="shared" si="0"/>
        <v>13625.233189</v>
      </c>
      <c r="DA9" s="151">
        <f t="shared" si="1"/>
        <v>13586.452387000001</v>
      </c>
      <c r="DB9" s="151">
        <f t="shared" si="6"/>
        <v>13787.050361000001</v>
      </c>
      <c r="DC9" s="151">
        <f t="shared" si="7"/>
        <v>13291.852411999998</v>
      </c>
      <c r="DD9" s="151">
        <f t="shared" si="2"/>
        <v>13232.777812</v>
      </c>
      <c r="DE9" s="151">
        <f t="shared" si="3"/>
        <v>12448.37465</v>
      </c>
      <c r="DF9" s="151">
        <f t="shared" si="4"/>
        <v>13021.139973999998</v>
      </c>
    </row>
    <row r="10" spans="2:110">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c r="CZ10" s="151"/>
      <c r="DA10" s="151"/>
    </row>
    <row r="11" spans="2:110">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c r="CZ11" s="151"/>
      <c r="DA11" s="151"/>
    </row>
    <row r="12" spans="2:110">
      <c r="B12" s="21" t="s">
        <v>24</v>
      </c>
      <c r="C12" s="22">
        <f>SUM(C9,C14)</f>
        <v>1828.3014179666657</v>
      </c>
      <c r="D12" s="22">
        <f t="shared" ref="D12:BO12" si="8">SUM(D9,D14)</f>
        <v>1769.8891092666663</v>
      </c>
      <c r="E12" s="22">
        <f t="shared" si="8"/>
        <v>1651.5075805666668</v>
      </c>
      <c r="F12" s="22">
        <f t="shared" si="8"/>
        <v>1685.7041740666662</v>
      </c>
      <c r="G12" s="22">
        <f t="shared" si="8"/>
        <v>1694.2875235666666</v>
      </c>
      <c r="H12" s="22">
        <f t="shared" si="8"/>
        <v>1691.5323516666663</v>
      </c>
      <c r="I12" s="22">
        <f t="shared" si="8"/>
        <v>1870.8294403666666</v>
      </c>
      <c r="J12" s="22">
        <f t="shared" si="8"/>
        <v>2107.194468066667</v>
      </c>
      <c r="K12" s="22">
        <f t="shared" si="8"/>
        <v>2253.7456852666664</v>
      </c>
      <c r="L12" s="22">
        <f t="shared" si="8"/>
        <v>2273.6146301666668</v>
      </c>
      <c r="M12" s="22">
        <f t="shared" si="8"/>
        <v>2069.8099984666669</v>
      </c>
      <c r="N12" s="22">
        <f t="shared" si="8"/>
        <v>2201.6038302666666</v>
      </c>
      <c r="O12" s="22">
        <f t="shared" si="8"/>
        <v>1829.9241497333333</v>
      </c>
      <c r="P12" s="22">
        <f t="shared" si="8"/>
        <v>1742.6021032333333</v>
      </c>
      <c r="Q12" s="22">
        <f t="shared" si="8"/>
        <v>1673.7716440333338</v>
      </c>
      <c r="R12" s="22">
        <f t="shared" si="8"/>
        <v>1743.4459925333333</v>
      </c>
      <c r="S12" s="22">
        <f t="shared" si="8"/>
        <v>1744.6250501333334</v>
      </c>
      <c r="T12" s="22">
        <f t="shared" si="8"/>
        <v>1720.3596107333333</v>
      </c>
      <c r="U12" s="22">
        <f t="shared" si="8"/>
        <v>1926.3711570333339</v>
      </c>
      <c r="V12" s="22">
        <f t="shared" si="8"/>
        <v>2064.2646603333333</v>
      </c>
      <c r="W12" s="22">
        <f t="shared" si="8"/>
        <v>2196.9619004333331</v>
      </c>
      <c r="X12" s="22">
        <f t="shared" si="8"/>
        <v>2174.6884000333334</v>
      </c>
      <c r="Y12" s="22">
        <f t="shared" si="8"/>
        <v>1974.9587404333336</v>
      </c>
      <c r="Z12" s="22">
        <f t="shared" si="8"/>
        <v>2061.6604991333334</v>
      </c>
      <c r="AA12" s="22">
        <f t="shared" si="8"/>
        <v>1777.3261642333337</v>
      </c>
      <c r="AB12" s="22">
        <f t="shared" si="8"/>
        <v>1737.0883459333334</v>
      </c>
      <c r="AC12" s="22">
        <f t="shared" si="8"/>
        <v>1608.7574169333332</v>
      </c>
      <c r="AD12" s="22">
        <f t="shared" si="8"/>
        <v>1648.2725259333336</v>
      </c>
      <c r="AE12" s="22">
        <f t="shared" si="8"/>
        <v>1629.1058259333336</v>
      </c>
      <c r="AF12" s="22">
        <f t="shared" si="8"/>
        <v>1680.1068792333335</v>
      </c>
      <c r="AG12" s="22">
        <f t="shared" si="8"/>
        <v>1901.8039619333331</v>
      </c>
      <c r="AH12" s="22">
        <f t="shared" si="8"/>
        <v>2095.4250614333337</v>
      </c>
      <c r="AI12" s="22">
        <f t="shared" si="8"/>
        <v>2216.8646849333336</v>
      </c>
      <c r="AJ12" s="22">
        <f t="shared" si="8"/>
        <v>2199.0672427333334</v>
      </c>
      <c r="AK12" s="22">
        <f t="shared" si="8"/>
        <v>2011.1506987333332</v>
      </c>
      <c r="AL12" s="22">
        <f t="shared" si="8"/>
        <v>2081.5564320333333</v>
      </c>
      <c r="AM12" s="22">
        <f t="shared" si="8"/>
        <v>1847.0156181333334</v>
      </c>
      <c r="AN12" s="22">
        <f t="shared" si="8"/>
        <v>1679.0828104333332</v>
      </c>
      <c r="AO12" s="22">
        <f t="shared" si="8"/>
        <v>1602.1524987333337</v>
      </c>
      <c r="AP12" s="22">
        <f t="shared" si="8"/>
        <v>1690.5137369333338</v>
      </c>
      <c r="AQ12" s="22">
        <f t="shared" si="8"/>
        <v>1634.4301268333334</v>
      </c>
      <c r="AR12" s="22">
        <f t="shared" si="8"/>
        <v>1703.6749139333333</v>
      </c>
      <c r="AS12" s="22">
        <f t="shared" si="8"/>
        <v>1923.9806601333335</v>
      </c>
      <c r="AT12" s="22">
        <f t="shared" si="8"/>
        <v>2071.2154144733331</v>
      </c>
      <c r="AU12" s="22">
        <f t="shared" si="8"/>
        <v>2215.0992338333335</v>
      </c>
      <c r="AV12" s="22">
        <f t="shared" si="8"/>
        <v>2245.2182244333335</v>
      </c>
      <c r="AW12" s="22">
        <f t="shared" si="8"/>
        <v>1942.0305085999998</v>
      </c>
      <c r="AX12" s="22">
        <f t="shared" si="8"/>
        <v>1944.5915712000001</v>
      </c>
      <c r="AY12" s="22">
        <f t="shared" si="8"/>
        <v>1678.0763813839576</v>
      </c>
      <c r="AZ12" s="22">
        <f t="shared" si="8"/>
        <v>1610.7764302839578</v>
      </c>
      <c r="BA12" s="22">
        <f t="shared" si="8"/>
        <v>1558.9324953839578</v>
      </c>
      <c r="BB12" s="22">
        <f t="shared" si="8"/>
        <v>1606.6325424839574</v>
      </c>
      <c r="BC12" s="22">
        <f t="shared" si="8"/>
        <v>1570.4540508839573</v>
      </c>
      <c r="BD12" s="22">
        <f t="shared" si="8"/>
        <v>1617.0198242839574</v>
      </c>
      <c r="BE12" s="22">
        <f t="shared" si="8"/>
        <v>1809.9545023839573</v>
      </c>
      <c r="BF12" s="22">
        <f t="shared" si="8"/>
        <v>1946.8649673839573</v>
      </c>
      <c r="BG12" s="22">
        <f t="shared" si="8"/>
        <v>2179.2169520839575</v>
      </c>
      <c r="BH12" s="22">
        <f t="shared" si="8"/>
        <v>2294.9356379839578</v>
      </c>
      <c r="BI12" s="22">
        <f t="shared" si="8"/>
        <v>1990.7875061839577</v>
      </c>
      <c r="BJ12" s="22">
        <f t="shared" si="8"/>
        <v>1982.7328157839574</v>
      </c>
      <c r="BK12" s="22">
        <f t="shared" si="8"/>
        <v>1697.4134648666663</v>
      </c>
      <c r="BL12" s="22">
        <f t="shared" si="8"/>
        <v>1641.0888192666664</v>
      </c>
      <c r="BM12" s="22">
        <f t="shared" si="8"/>
        <v>1585.6975692666661</v>
      </c>
      <c r="BN12" s="22">
        <f t="shared" si="8"/>
        <v>1619.7405049666663</v>
      </c>
      <c r="BO12" s="22">
        <f t="shared" si="8"/>
        <v>1587.5635727666663</v>
      </c>
      <c r="BP12" s="22">
        <f t="shared" ref="BP12:CX12" si="9">SUM(BP9,BP14)</f>
        <v>1636.4327595666664</v>
      </c>
      <c r="BQ12" s="22">
        <f t="shared" si="9"/>
        <v>1815.7758266666667</v>
      </c>
      <c r="BR12" s="22">
        <f t="shared" si="9"/>
        <v>2055.4119172666669</v>
      </c>
      <c r="BS12" s="22">
        <f t="shared" si="9"/>
        <v>2284.7980129666653</v>
      </c>
      <c r="BT12" s="22">
        <f t="shared" si="9"/>
        <v>2151.6043218666678</v>
      </c>
      <c r="BU12" s="22">
        <f t="shared" si="9"/>
        <v>1851.7388680666666</v>
      </c>
      <c r="BV12" s="22">
        <f t="shared" si="9"/>
        <v>1945.2096987666664</v>
      </c>
      <c r="BW12" s="22">
        <f t="shared" si="9"/>
        <v>1597.5392540500002</v>
      </c>
      <c r="BX12" s="22">
        <f t="shared" si="9"/>
        <v>1602.3485041499989</v>
      </c>
      <c r="BY12" s="22">
        <f t="shared" si="9"/>
        <v>1553.9727878500003</v>
      </c>
      <c r="BZ12" s="22">
        <f t="shared" si="9"/>
        <v>1591.6464058500007</v>
      </c>
      <c r="CA12" s="22">
        <f t="shared" si="9"/>
        <v>1574.23461215</v>
      </c>
      <c r="CB12" s="22">
        <f t="shared" si="9"/>
        <v>1568.1870905499991</v>
      </c>
      <c r="CC12" s="22">
        <f t="shared" si="9"/>
        <v>1748.6890030500003</v>
      </c>
      <c r="CD12" s="22">
        <f t="shared" si="9"/>
        <v>1827.4634667500009</v>
      </c>
      <c r="CE12" s="22">
        <f t="shared" si="9"/>
        <v>1973.3430976499994</v>
      </c>
      <c r="CF12" s="22">
        <f t="shared" si="9"/>
        <v>2001.4726729499998</v>
      </c>
      <c r="CG12" s="22">
        <f t="shared" si="9"/>
        <v>1959.4371673500004</v>
      </c>
      <c r="CH12" s="22">
        <f t="shared" si="9"/>
        <v>1843.4873536500004</v>
      </c>
      <c r="CI12" s="22">
        <f t="shared" si="9"/>
        <v>1719.7391061999992</v>
      </c>
      <c r="CJ12" s="22">
        <f t="shared" si="9"/>
        <v>1620.3798572000014</v>
      </c>
      <c r="CK12" s="22">
        <f t="shared" si="9"/>
        <v>1500.1975109999996</v>
      </c>
      <c r="CL12" s="22">
        <f t="shared" si="9"/>
        <v>1543.0239963000013</v>
      </c>
      <c r="CM12" s="22">
        <f t="shared" si="9"/>
        <v>1541.8572825999997</v>
      </c>
      <c r="CN12" s="22">
        <f t="shared" si="9"/>
        <v>1569.5689023</v>
      </c>
      <c r="CO12" s="22">
        <f t="shared" si="9"/>
        <v>1769.2696928000007</v>
      </c>
      <c r="CP12" s="22">
        <f t="shared" si="9"/>
        <v>1882.6886586000005</v>
      </c>
      <c r="CQ12" s="22">
        <f t="shared" si="9"/>
        <v>2007.3019580000005</v>
      </c>
      <c r="CR12" s="22">
        <f t="shared" si="9"/>
        <v>2085.9174147000003</v>
      </c>
      <c r="CS12" s="22">
        <f t="shared" si="9"/>
        <v>1870.5040021000009</v>
      </c>
      <c r="CT12" s="22">
        <f t="shared" si="9"/>
        <v>2019.8672452999992</v>
      </c>
      <c r="CU12" s="22">
        <f t="shared" si="9"/>
        <v>0</v>
      </c>
      <c r="CV12" s="22">
        <f t="shared" si="9"/>
        <v>0</v>
      </c>
      <c r="CW12" s="22">
        <f t="shared" si="9"/>
        <v>0</v>
      </c>
      <c r="CX12" s="22">
        <f t="shared" si="9"/>
        <v>0</v>
      </c>
      <c r="CY12" s="151">
        <f t="shared" ref="CY12:CY14" si="10">SUM(C12:N12)</f>
        <v>23098.0202097</v>
      </c>
      <c r="CZ12" s="151">
        <f t="shared" si="0"/>
        <v>22853.633907799998</v>
      </c>
      <c r="DA12" s="151">
        <f t="shared" si="1"/>
        <v>22586.525240000003</v>
      </c>
      <c r="DB12" s="151">
        <f t="shared" ref="DB12:DB14" si="11">SUM(AM12:AX12)</f>
        <v>22499.005317673335</v>
      </c>
      <c r="DC12" s="151">
        <f t="shared" ref="DC12:DC14" si="12">SUM(AY12:BJ12)</f>
        <v>21846.384106507492</v>
      </c>
      <c r="DD12" s="151">
        <f>SUM(BK12:BV12)</f>
        <v>21872.475336299998</v>
      </c>
      <c r="DE12" s="151">
        <f>SUM(BW12:CH12)</f>
        <v>20841.821416000003</v>
      </c>
      <c r="DF12" s="151">
        <f>SUM(CI12:CT12)</f>
        <v>21130.315627100004</v>
      </c>
    </row>
    <row r="13" spans="2:110">
      <c r="B13" s="21" t="s">
        <v>121</v>
      </c>
      <c r="C13" s="132">
        <v>1957.9466666666667</v>
      </c>
      <c r="D13" s="132">
        <v>1887.4815916666671</v>
      </c>
      <c r="E13" s="132">
        <v>1760.1031166666667</v>
      </c>
      <c r="F13" s="132">
        <v>1804.0490886666669</v>
      </c>
      <c r="G13" s="132">
        <v>1788.535436666667</v>
      </c>
      <c r="H13" s="132">
        <v>1804.2295386666665</v>
      </c>
      <c r="I13" s="132">
        <v>1945.0098306666669</v>
      </c>
      <c r="J13" s="132">
        <v>2186.2699486666666</v>
      </c>
      <c r="K13" s="132">
        <v>2365.4814666666666</v>
      </c>
      <c r="L13" s="132">
        <v>2420.2306559666658</v>
      </c>
      <c r="M13" s="132">
        <v>2199.7476557666669</v>
      </c>
      <c r="N13" s="132">
        <v>2355.6036187666664</v>
      </c>
      <c r="O13" s="132">
        <v>1943.7860829333331</v>
      </c>
      <c r="P13" s="132">
        <v>1869.1370060333336</v>
      </c>
      <c r="Q13" s="132">
        <v>1759.1789291333328</v>
      </c>
      <c r="R13" s="132">
        <v>1842.150777833333</v>
      </c>
      <c r="S13" s="132">
        <v>1815.5646487333333</v>
      </c>
      <c r="T13" s="132">
        <v>1809.478256733333</v>
      </c>
      <c r="U13" s="132">
        <v>1963.0576777333333</v>
      </c>
      <c r="V13" s="132">
        <v>2136.7160675333339</v>
      </c>
      <c r="W13" s="132">
        <v>2304.7218042333334</v>
      </c>
      <c r="X13" s="132">
        <v>2339.8861916333335</v>
      </c>
      <c r="Y13" s="132">
        <v>2101.5966688333333</v>
      </c>
      <c r="Z13" s="132">
        <v>2190.5653363333336</v>
      </c>
      <c r="AA13" s="132">
        <v>1845.7052401333331</v>
      </c>
      <c r="AB13" s="132">
        <v>1871.5549772333331</v>
      </c>
      <c r="AC13" s="132">
        <v>1762.1571593333329</v>
      </c>
      <c r="AD13" s="132">
        <v>1802.9618409333332</v>
      </c>
      <c r="AE13" s="132">
        <v>1771.6787774333336</v>
      </c>
      <c r="AF13" s="132">
        <v>1802.5549466333332</v>
      </c>
      <c r="AG13" s="132">
        <v>2031.0838584333333</v>
      </c>
      <c r="AH13" s="132">
        <v>2178.3782988333337</v>
      </c>
      <c r="AI13" s="132">
        <v>2334.7264966333328</v>
      </c>
      <c r="AJ13" s="132">
        <v>2347.5835835333337</v>
      </c>
      <c r="AK13" s="132">
        <v>2141.6142530333336</v>
      </c>
      <c r="AL13" s="132">
        <v>2207.9838734333334</v>
      </c>
      <c r="AM13" s="132">
        <v>1991.3711189333333</v>
      </c>
      <c r="AN13" s="132">
        <v>1825.7964241333329</v>
      </c>
      <c r="AO13" s="132">
        <v>1738.6966781333331</v>
      </c>
      <c r="AP13" s="132">
        <v>1807.6239472333332</v>
      </c>
      <c r="AQ13" s="132">
        <v>1762.9660932333331</v>
      </c>
      <c r="AR13" s="132">
        <v>1799.7555499333337</v>
      </c>
      <c r="AS13" s="132">
        <v>2003.0335210333335</v>
      </c>
      <c r="AT13" s="132">
        <v>2119.5934488333332</v>
      </c>
      <c r="AU13" s="132">
        <v>2266.2386738333335</v>
      </c>
      <c r="AV13" s="132">
        <v>2350.5396692333325</v>
      </c>
      <c r="AW13" s="132">
        <v>2064.2643606333331</v>
      </c>
      <c r="AX13" s="132">
        <v>2080.8201954333335</v>
      </c>
      <c r="AY13" s="132">
        <v>1804.2759675500008</v>
      </c>
      <c r="AZ13" s="132">
        <v>1774.7927068499998</v>
      </c>
      <c r="BA13" s="132">
        <v>1711.3133896499999</v>
      </c>
      <c r="BB13" s="132">
        <v>1755.6321180500001</v>
      </c>
      <c r="BC13" s="132">
        <v>1696.4246252500004</v>
      </c>
      <c r="BD13" s="132">
        <v>1716.6725034500005</v>
      </c>
      <c r="BE13" s="132">
        <v>1895.81889735</v>
      </c>
      <c r="BF13" s="132">
        <v>2010.2183809500002</v>
      </c>
      <c r="BG13" s="132">
        <v>2274.2127627500004</v>
      </c>
      <c r="BH13" s="132">
        <v>2412.2323935500003</v>
      </c>
      <c r="BI13" s="132">
        <v>2114.24498245</v>
      </c>
      <c r="BJ13" s="132">
        <v>2148.9341900500003</v>
      </c>
      <c r="BK13" s="132">
        <v>1823.0196421666669</v>
      </c>
      <c r="BL13" s="132">
        <v>1802.8787230666665</v>
      </c>
      <c r="BM13" s="132">
        <v>1718.8562502666666</v>
      </c>
      <c r="BN13" s="132">
        <v>1750.4550315666668</v>
      </c>
      <c r="BO13" s="132">
        <v>1718.7090124666663</v>
      </c>
      <c r="BP13" s="132">
        <v>1749.4740733666665</v>
      </c>
      <c r="BQ13" s="132">
        <v>1941.7577460666666</v>
      </c>
      <c r="BR13" s="132">
        <v>2128.9842574666668</v>
      </c>
      <c r="BS13" s="132">
        <v>2435.4021694666667</v>
      </c>
      <c r="BT13" s="132">
        <v>2304.8560690666664</v>
      </c>
      <c r="BU13" s="132">
        <v>1989.8336712666664</v>
      </c>
      <c r="BV13" s="132">
        <v>2096.5620596666668</v>
      </c>
      <c r="BW13" s="132">
        <v>1713.94017435</v>
      </c>
      <c r="BX13" s="132">
        <v>1708.7457059500002</v>
      </c>
      <c r="BY13" s="132">
        <v>1681.4319592499999</v>
      </c>
      <c r="BZ13" s="132">
        <v>1714.34386025</v>
      </c>
      <c r="CA13" s="132">
        <v>1713.7454072500002</v>
      </c>
      <c r="CB13" s="132">
        <v>1710.7002300500001</v>
      </c>
      <c r="CC13" s="132">
        <v>1856.4172759499997</v>
      </c>
      <c r="CD13" s="132">
        <v>1931.2527327500004</v>
      </c>
      <c r="CE13" s="132">
        <v>2134.5744253500002</v>
      </c>
      <c r="CF13" s="132">
        <v>2161.6740406500003</v>
      </c>
      <c r="CG13" s="132">
        <v>2101.1214274499994</v>
      </c>
      <c r="CH13" s="132">
        <v>1954.7242102500004</v>
      </c>
      <c r="CI13" s="132">
        <v>1802.1438233000003</v>
      </c>
      <c r="CJ13" s="132">
        <v>1758.3493136</v>
      </c>
      <c r="CK13" s="132">
        <v>1608.6585582</v>
      </c>
      <c r="CL13" s="132">
        <v>1644.8088973000001</v>
      </c>
      <c r="CM13" s="132">
        <v>1630.3675473999997</v>
      </c>
      <c r="CN13" s="132">
        <v>1644.0051089999997</v>
      </c>
      <c r="CO13" s="132">
        <v>1870.6033968999993</v>
      </c>
      <c r="CP13" s="132">
        <v>1983.5918982999999</v>
      </c>
      <c r="CQ13" s="132">
        <v>2159.5710268999992</v>
      </c>
      <c r="CR13" s="132">
        <v>2222.8257721999994</v>
      </c>
      <c r="CS13" s="132">
        <v>2009.9415173999998</v>
      </c>
      <c r="CT13" s="132">
        <v>2185.0032671999993</v>
      </c>
      <c r="CU13" s="132"/>
      <c r="CV13" s="132"/>
      <c r="CW13" s="132"/>
      <c r="CX13" s="132"/>
      <c r="CY13" s="151">
        <f t="shared" si="10"/>
        <v>24474.688615499996</v>
      </c>
      <c r="CZ13" s="151">
        <f t="shared" si="0"/>
        <v>24075.8394477</v>
      </c>
      <c r="DA13" s="151">
        <f t="shared" si="1"/>
        <v>24097.983305599999</v>
      </c>
      <c r="DB13" s="151">
        <f t="shared" si="11"/>
        <v>23810.699680599999</v>
      </c>
      <c r="DC13" s="151">
        <f t="shared" si="12"/>
        <v>23314.772917899998</v>
      </c>
      <c r="DD13" s="151">
        <f t="shared" ref="DD13:DD14" si="13">SUM(BK13:BV13)</f>
        <v>23460.788705900002</v>
      </c>
      <c r="DE13" s="151">
        <f t="shared" ref="DE13:DE14" si="14">SUM(BW13:CH13)</f>
        <v>22382.671449499998</v>
      </c>
      <c r="DF13" s="151">
        <f t="shared" ref="DF13:DF14" si="15">SUM(CI13:CT13)</f>
        <v>22519.870127699993</v>
      </c>
    </row>
    <row r="14" spans="2:110">
      <c r="B14" s="21" t="s">
        <v>25</v>
      </c>
      <c r="C14" s="132">
        <v>736.85215796666591</v>
      </c>
      <c r="D14" s="132">
        <v>748.89315926666632</v>
      </c>
      <c r="E14" s="132">
        <v>748.74524356666666</v>
      </c>
      <c r="F14" s="132">
        <v>750.86320606666618</v>
      </c>
      <c r="G14" s="132">
        <v>740.20844656666634</v>
      </c>
      <c r="H14" s="132">
        <v>727.33216266666636</v>
      </c>
      <c r="I14" s="132">
        <v>722.56549736666648</v>
      </c>
      <c r="J14" s="132">
        <v>727.13384106666706</v>
      </c>
      <c r="K14" s="132">
        <v>725.95135626666638</v>
      </c>
      <c r="L14" s="132">
        <v>760.46020616666658</v>
      </c>
      <c r="M14" s="132">
        <v>718.01208246666693</v>
      </c>
      <c r="N14" s="132">
        <v>802.13931226666659</v>
      </c>
      <c r="O14" s="132">
        <v>741.57083573333341</v>
      </c>
      <c r="P14" s="132">
        <v>762.4162672333332</v>
      </c>
      <c r="Q14" s="132">
        <v>752.68488003333357</v>
      </c>
      <c r="R14" s="132">
        <v>805.2122985333333</v>
      </c>
      <c r="S14" s="132">
        <v>778.27828313333339</v>
      </c>
      <c r="T14" s="132">
        <v>751.98895073333335</v>
      </c>
      <c r="U14" s="132">
        <v>765.08554303333369</v>
      </c>
      <c r="V14" s="132">
        <v>764.22015733333308</v>
      </c>
      <c r="W14" s="132">
        <v>769.76207443333317</v>
      </c>
      <c r="X14" s="132">
        <v>789.88423903333342</v>
      </c>
      <c r="Y14" s="132">
        <v>744.07866143333354</v>
      </c>
      <c r="Z14" s="132">
        <v>803.21852813333317</v>
      </c>
      <c r="AA14" s="132">
        <v>746.75540523333359</v>
      </c>
      <c r="AB14" s="132">
        <v>758.5912489333333</v>
      </c>
      <c r="AC14" s="132">
        <v>736.67269793333321</v>
      </c>
      <c r="AD14" s="132">
        <v>747.51945293333347</v>
      </c>
      <c r="AE14" s="132">
        <v>724.28757793333352</v>
      </c>
      <c r="AF14" s="132">
        <v>729.11072023333327</v>
      </c>
      <c r="AG14" s="132">
        <v>770.46632893333322</v>
      </c>
      <c r="AH14" s="132">
        <v>766.01601243333369</v>
      </c>
      <c r="AI14" s="132">
        <v>741.22781193333344</v>
      </c>
      <c r="AJ14" s="132">
        <v>789.02367673333356</v>
      </c>
      <c r="AK14" s="132">
        <v>730.92933173333324</v>
      </c>
      <c r="AL14" s="132">
        <v>759.47258803333341</v>
      </c>
      <c r="AM14" s="132">
        <v>740.96551013333351</v>
      </c>
      <c r="AN14" s="132">
        <v>730.96978743333329</v>
      </c>
      <c r="AO14" s="132">
        <v>718.16260573333352</v>
      </c>
      <c r="AP14" s="132">
        <v>768.15400693333356</v>
      </c>
      <c r="AQ14" s="132">
        <v>715.19117783333331</v>
      </c>
      <c r="AR14" s="132">
        <v>715.50565193333318</v>
      </c>
      <c r="AS14" s="132">
        <v>753.15316213333347</v>
      </c>
      <c r="AT14" s="132">
        <v>735.13748347333353</v>
      </c>
      <c r="AU14" s="132">
        <v>700.84735183333339</v>
      </c>
      <c r="AV14" s="132">
        <v>724.97904343333323</v>
      </c>
      <c r="AW14" s="132">
        <v>671.48540259999982</v>
      </c>
      <c r="AX14" s="132">
        <v>737.40377320000016</v>
      </c>
      <c r="AY14" s="132">
        <v>689.70137638395749</v>
      </c>
      <c r="AZ14" s="132">
        <v>703.3430072839576</v>
      </c>
      <c r="BA14" s="132">
        <v>714.50779138395762</v>
      </c>
      <c r="BB14" s="132">
        <v>730.6836574839574</v>
      </c>
      <c r="BC14" s="132">
        <v>681.34342988395736</v>
      </c>
      <c r="BD14" s="132">
        <v>686.85868928395757</v>
      </c>
      <c r="BE14" s="132">
        <v>710.51199838395735</v>
      </c>
      <c r="BF14" s="132">
        <v>706.48964838395739</v>
      </c>
      <c r="BG14" s="132">
        <v>719.79702508395724</v>
      </c>
      <c r="BH14" s="132">
        <v>778.60249098395752</v>
      </c>
      <c r="BI14" s="132">
        <v>689.6301731839576</v>
      </c>
      <c r="BJ14" s="132">
        <v>743.06240678395739</v>
      </c>
      <c r="BK14" s="132">
        <v>690.28268586666672</v>
      </c>
      <c r="BL14" s="132">
        <v>695.3959622666664</v>
      </c>
      <c r="BM14" s="132">
        <v>732.2902172666661</v>
      </c>
      <c r="BN14" s="132">
        <v>746.73636196666621</v>
      </c>
      <c r="BO14" s="132">
        <v>704.4919307666662</v>
      </c>
      <c r="BP14" s="132">
        <v>703.25482756666656</v>
      </c>
      <c r="BQ14" s="132">
        <v>726.4766626666667</v>
      </c>
      <c r="BR14" s="132">
        <v>737.39700026666719</v>
      </c>
      <c r="BS14" s="132">
        <v>743.18848596666567</v>
      </c>
      <c r="BT14" s="132">
        <v>752.71635486666787</v>
      </c>
      <c r="BU14" s="132">
        <v>670.84744206666642</v>
      </c>
      <c r="BV14" s="132">
        <v>736.6195927666663</v>
      </c>
      <c r="BW14" s="132">
        <v>669.48118905000024</v>
      </c>
      <c r="BX14" s="132">
        <v>679.74702814999898</v>
      </c>
      <c r="BY14" s="132">
        <v>685.53544685000054</v>
      </c>
      <c r="BZ14" s="132">
        <v>715.91774285000088</v>
      </c>
      <c r="CA14" s="132">
        <v>711.29814014999988</v>
      </c>
      <c r="CB14" s="132">
        <v>692.17246054999907</v>
      </c>
      <c r="CC14" s="132">
        <v>729.86737205000043</v>
      </c>
      <c r="CD14" s="132">
        <v>697.21970475000069</v>
      </c>
      <c r="CE14" s="132">
        <v>685.48251564999964</v>
      </c>
      <c r="CF14" s="132">
        <v>715.10863994999988</v>
      </c>
      <c r="CG14" s="132">
        <v>701.92225935000033</v>
      </c>
      <c r="CH14" s="132">
        <v>709.69426665000026</v>
      </c>
      <c r="CI14" s="132">
        <v>716.33455119999951</v>
      </c>
      <c r="CJ14" s="132">
        <v>675.89948720000132</v>
      </c>
      <c r="CK14" s="132">
        <v>635.37980599999969</v>
      </c>
      <c r="CL14" s="132">
        <v>653.95267730000126</v>
      </c>
      <c r="CM14" s="132">
        <v>657.41621059999977</v>
      </c>
      <c r="CN14" s="132">
        <v>652.10100629999999</v>
      </c>
      <c r="CO14" s="132">
        <v>683.95058780000068</v>
      </c>
      <c r="CP14" s="132">
        <v>676.01672460000066</v>
      </c>
      <c r="CQ14" s="132">
        <v>680.98886300000026</v>
      </c>
      <c r="CR14" s="132">
        <v>714.20754170000032</v>
      </c>
      <c r="CS14" s="132">
        <v>643.60980910000103</v>
      </c>
      <c r="CT14" s="132">
        <v>719.31838829999947</v>
      </c>
      <c r="CU14" s="132"/>
      <c r="CV14" s="132"/>
      <c r="CW14" s="132"/>
      <c r="CX14" s="136"/>
      <c r="CY14" s="151">
        <f t="shared" si="10"/>
        <v>8909.1566716999969</v>
      </c>
      <c r="CZ14" s="151">
        <f t="shared" si="0"/>
        <v>9228.4007188000014</v>
      </c>
      <c r="DA14" s="151">
        <f t="shared" si="1"/>
        <v>9000.0728529999997</v>
      </c>
      <c r="DB14" s="151">
        <f t="shared" si="11"/>
        <v>8711.9549566733331</v>
      </c>
      <c r="DC14" s="151">
        <f t="shared" si="12"/>
        <v>8554.5316945074901</v>
      </c>
      <c r="DD14" s="151">
        <f t="shared" si="13"/>
        <v>8639.6975242999979</v>
      </c>
      <c r="DE14" s="151">
        <f t="shared" si="14"/>
        <v>8393.4467659999991</v>
      </c>
      <c r="DF14" s="151">
        <f t="shared" si="15"/>
        <v>8109.1756531000046</v>
      </c>
    </row>
    <row r="16" spans="2:110" customFormat="1">
      <c r="B16" s="11" t="s">
        <v>100</v>
      </c>
    </row>
    <row r="17" spans="2:2">
      <c r="B17" s="11" t="s">
        <v>27</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sheetPr>
    <tabColor rgb="FFFFFF00"/>
  </sheetPr>
  <dimension ref="B2:DF17"/>
  <sheetViews>
    <sheetView zoomScaleNormal="100" workbookViewId="0">
      <pane xSplit="2" ySplit="2" topLeftCell="CS3" activePane="bottomRight" state="frozen"/>
      <selection pane="topRight"/>
      <selection pane="bottomLeft"/>
      <selection pane="bottomRight" activeCell="CX36" sqref="CX36"/>
    </sheetView>
  </sheetViews>
  <sheetFormatPr defaultRowHeight="12.75"/>
  <cols>
    <col min="1" max="1" width="4.5" style="25" customWidth="1"/>
    <col min="2" max="2" width="21.5" style="25" customWidth="1"/>
    <col min="3" max="16384" width="9" style="25"/>
  </cols>
  <sheetData>
    <row r="2" spans="2:110">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c r="CY2" s="25" t="s">
        <v>133</v>
      </c>
      <c r="CZ2" s="25" t="s">
        <v>134</v>
      </c>
      <c r="DA2" s="25" t="s">
        <v>135</v>
      </c>
      <c r="DB2" s="25" t="s">
        <v>136</v>
      </c>
      <c r="DC2" s="25" t="s">
        <v>137</v>
      </c>
      <c r="DD2" s="25" t="s">
        <v>138</v>
      </c>
      <c r="DE2" s="25" t="s">
        <v>139</v>
      </c>
      <c r="DF2" s="25" t="s">
        <v>140</v>
      </c>
    </row>
    <row r="3" spans="2:110">
      <c r="B3" s="15" t="s">
        <v>17</v>
      </c>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c r="AM3" s="132"/>
      <c r="AN3" s="132"/>
      <c r="AO3" s="132"/>
      <c r="AP3" s="132"/>
      <c r="AQ3" s="132"/>
      <c r="AR3" s="132"/>
      <c r="AS3" s="132"/>
      <c r="AT3" s="132"/>
      <c r="AU3" s="132"/>
      <c r="AV3" s="132"/>
      <c r="AW3" s="132"/>
      <c r="AX3" s="132"/>
      <c r="AY3" s="132"/>
      <c r="AZ3" s="132"/>
      <c r="BA3" s="132"/>
      <c r="BB3" s="132"/>
      <c r="BC3" s="132"/>
      <c r="BD3" s="132"/>
      <c r="BE3" s="132"/>
      <c r="BF3" s="132"/>
      <c r="BG3" s="132"/>
      <c r="BH3" s="132"/>
      <c r="BI3" s="132"/>
      <c r="BJ3" s="132"/>
      <c r="BK3" s="132"/>
      <c r="BL3" s="132"/>
      <c r="BM3" s="132"/>
      <c r="BN3" s="132"/>
      <c r="BO3" s="132"/>
      <c r="BP3" s="132"/>
      <c r="BQ3" s="132"/>
      <c r="BR3" s="132"/>
      <c r="BS3" s="132"/>
      <c r="BT3" s="132"/>
      <c r="BU3" s="132"/>
      <c r="BV3" s="132"/>
      <c r="BW3" s="132"/>
      <c r="BX3" s="132"/>
      <c r="BY3" s="132"/>
      <c r="BZ3" s="132"/>
      <c r="CA3" s="132"/>
      <c r="CB3" s="132"/>
      <c r="CC3" s="132"/>
      <c r="CD3" s="132"/>
      <c r="CE3" s="132"/>
      <c r="CF3" s="132"/>
      <c r="CG3" s="132"/>
      <c r="CH3" s="132"/>
      <c r="CI3" s="132"/>
      <c r="CJ3" s="132"/>
      <c r="CK3" s="132"/>
      <c r="CL3" s="132"/>
      <c r="CM3" s="132"/>
      <c r="CN3" s="132"/>
      <c r="CO3" s="132"/>
      <c r="CP3" s="132"/>
      <c r="CQ3" s="132"/>
      <c r="CR3" s="132"/>
      <c r="CS3" s="132"/>
      <c r="CT3" s="132"/>
      <c r="CU3" s="132"/>
      <c r="CV3" s="132"/>
      <c r="CW3" s="132"/>
      <c r="CX3" s="132"/>
      <c r="CY3" s="25">
        <f>SUM(C3:N3)</f>
        <v>0</v>
      </c>
      <c r="CZ3" s="25">
        <f>SUM(O3:AA3)</f>
        <v>0</v>
      </c>
      <c r="DA3" s="25">
        <f>SUM(AB3:AL3)</f>
        <v>0</v>
      </c>
      <c r="DB3" s="25">
        <f>SUM(AM3:AX3)</f>
        <v>0</v>
      </c>
      <c r="DC3" s="25">
        <f>SUM(AY3:BJ3)</f>
        <v>0</v>
      </c>
      <c r="DD3" s="25">
        <f>SUM(BK3:BV3)</f>
        <v>0</v>
      </c>
      <c r="DE3" s="25">
        <f>SUM(BW3:CH3)</f>
        <v>0</v>
      </c>
      <c r="DF3" s="25">
        <f>SUM(CI3:CT3)</f>
        <v>0</v>
      </c>
    </row>
    <row r="4" spans="2:110">
      <c r="B4" s="15" t="s">
        <v>18</v>
      </c>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2"/>
      <c r="AN4" s="132"/>
      <c r="AO4" s="132"/>
      <c r="AP4" s="132"/>
      <c r="AQ4" s="132"/>
      <c r="AR4" s="132"/>
      <c r="AS4" s="132"/>
      <c r="AT4" s="132"/>
      <c r="AU4" s="132"/>
      <c r="AV4" s="132"/>
      <c r="AW4" s="132"/>
      <c r="AX4" s="132"/>
      <c r="AY4" s="132"/>
      <c r="AZ4" s="132"/>
      <c r="BA4" s="132"/>
      <c r="BB4" s="132"/>
      <c r="BC4" s="132"/>
      <c r="BD4" s="132"/>
      <c r="BE4" s="132"/>
      <c r="BF4" s="132"/>
      <c r="BG4" s="132"/>
      <c r="BH4" s="132"/>
      <c r="BI4" s="132"/>
      <c r="BJ4" s="132"/>
      <c r="BK4" s="132"/>
      <c r="BL4" s="132"/>
      <c r="BM4" s="132"/>
      <c r="BN4" s="132"/>
      <c r="BO4" s="132"/>
      <c r="BP4" s="132"/>
      <c r="BQ4" s="132"/>
      <c r="BR4" s="132"/>
      <c r="BS4" s="132"/>
      <c r="BT4" s="132"/>
      <c r="BU4" s="132"/>
      <c r="BV4" s="132"/>
      <c r="BW4" s="132"/>
      <c r="BX4" s="132"/>
      <c r="BY4" s="132"/>
      <c r="BZ4" s="132"/>
      <c r="CA4" s="132"/>
      <c r="CB4" s="132"/>
      <c r="CC4" s="132"/>
      <c r="CD4" s="132"/>
      <c r="CE4" s="132"/>
      <c r="CF4" s="132"/>
      <c r="CG4" s="132"/>
      <c r="CH4" s="132"/>
      <c r="CI4" s="132"/>
      <c r="CJ4" s="132"/>
      <c r="CK4" s="132"/>
      <c r="CL4" s="132"/>
      <c r="CM4" s="132"/>
      <c r="CN4" s="132"/>
      <c r="CO4" s="132"/>
      <c r="CP4" s="132"/>
      <c r="CQ4" s="132"/>
      <c r="CR4" s="132"/>
      <c r="CS4" s="132"/>
      <c r="CT4" s="132"/>
      <c r="CU4" s="132"/>
      <c r="CV4" s="132"/>
      <c r="CW4" s="132"/>
      <c r="CX4" s="132"/>
      <c r="CY4" s="25">
        <f>SUM(C4:N4)</f>
        <v>0</v>
      </c>
      <c r="CZ4" s="25">
        <f>SUM(O4:AA4)</f>
        <v>0</v>
      </c>
      <c r="DA4" s="25">
        <f>SUM(AB4:AL4)</f>
        <v>0</v>
      </c>
      <c r="DB4" s="25">
        <f>SUM(AM4:AX4)</f>
        <v>0</v>
      </c>
      <c r="DC4" s="25">
        <f>SUM(AY4:BJ4)</f>
        <v>0</v>
      </c>
      <c r="DD4" s="25">
        <f t="shared" ref="DD4:DD9" si="0">SUM(BK4:BV4)</f>
        <v>0</v>
      </c>
      <c r="DE4" s="25">
        <f t="shared" ref="DE4:DE9" si="1">SUM(BW4:CH4)</f>
        <v>0</v>
      </c>
      <c r="DF4" s="25">
        <f t="shared" ref="DF4:DF9" si="2">SUM(CI4:CT4)</f>
        <v>0</v>
      </c>
    </row>
    <row r="5" spans="2:110">
      <c r="B5" s="15" t="s">
        <v>19</v>
      </c>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c r="AW5" s="132"/>
      <c r="AX5" s="132"/>
      <c r="AY5" s="132"/>
      <c r="AZ5" s="132"/>
      <c r="BA5" s="132"/>
      <c r="BB5" s="132"/>
      <c r="BC5" s="132"/>
      <c r="BD5" s="132"/>
      <c r="BE5" s="132"/>
      <c r="BF5" s="132"/>
      <c r="BG5" s="132"/>
      <c r="BH5" s="132"/>
      <c r="BI5" s="132"/>
      <c r="BJ5" s="132"/>
      <c r="BK5" s="132"/>
      <c r="BL5" s="132"/>
      <c r="BM5" s="132"/>
      <c r="BN5" s="132"/>
      <c r="BO5" s="132"/>
      <c r="BP5" s="132"/>
      <c r="BQ5" s="132"/>
      <c r="BR5" s="132"/>
      <c r="BS5" s="132"/>
      <c r="BT5" s="132"/>
      <c r="BU5" s="132"/>
      <c r="BV5" s="132"/>
      <c r="BW5" s="132"/>
      <c r="BX5" s="132"/>
      <c r="BY5" s="132"/>
      <c r="BZ5" s="132"/>
      <c r="CA5" s="132"/>
      <c r="CB5" s="132"/>
      <c r="CC5" s="132"/>
      <c r="CD5" s="132"/>
      <c r="CE5" s="132"/>
      <c r="CF5" s="132"/>
      <c r="CG5" s="132"/>
      <c r="CH5" s="132"/>
      <c r="CI5" s="132"/>
      <c r="CJ5" s="132"/>
      <c r="CK5" s="132"/>
      <c r="CL5" s="132"/>
      <c r="CM5" s="132"/>
      <c r="CN5" s="132"/>
      <c r="CO5" s="132"/>
      <c r="CP5" s="132"/>
      <c r="CQ5" s="132"/>
      <c r="CR5" s="132"/>
      <c r="CS5" s="132"/>
      <c r="CT5" s="132"/>
      <c r="CU5" s="132"/>
      <c r="CV5" s="132"/>
      <c r="CW5" s="132"/>
      <c r="CX5" s="132"/>
      <c r="CY5" s="25">
        <f t="shared" ref="CY5:CY9" si="3">SUM(C5:N5)</f>
        <v>0</v>
      </c>
      <c r="CZ5" s="25">
        <f t="shared" ref="CZ5:CZ9" si="4">SUM(O5:AA5)</f>
        <v>0</v>
      </c>
      <c r="DA5" s="25">
        <f t="shared" ref="DA5:DA9" si="5">SUM(AB5:AL5)</f>
        <v>0</v>
      </c>
      <c r="DB5" s="25">
        <f t="shared" ref="DB5:DB9" si="6">SUM(AM5:AX5)</f>
        <v>0</v>
      </c>
      <c r="DC5" s="25">
        <f t="shared" ref="DC5:DC9" si="7">SUM(AY5:BJ5)</f>
        <v>0</v>
      </c>
      <c r="DD5" s="25">
        <f t="shared" si="0"/>
        <v>0</v>
      </c>
      <c r="DE5" s="25">
        <f t="shared" si="1"/>
        <v>0</v>
      </c>
      <c r="DF5" s="25">
        <f t="shared" si="2"/>
        <v>0</v>
      </c>
    </row>
    <row r="6" spans="2:110">
      <c r="B6" s="15" t="s">
        <v>20</v>
      </c>
      <c r="C6" s="132"/>
      <c r="D6" s="132"/>
      <c r="E6" s="132"/>
      <c r="F6" s="132"/>
      <c r="G6" s="132"/>
      <c r="H6" s="132"/>
      <c r="I6" s="132"/>
      <c r="J6" s="132"/>
      <c r="K6" s="132"/>
      <c r="L6" s="132"/>
      <c r="M6" s="132"/>
      <c r="N6" s="132"/>
      <c r="O6" s="132"/>
      <c r="P6" s="132"/>
      <c r="Q6" s="132"/>
      <c r="R6" s="132"/>
      <c r="S6" s="132"/>
      <c r="T6" s="132"/>
      <c r="U6" s="132"/>
      <c r="V6" s="132"/>
      <c r="W6" s="132"/>
      <c r="X6" s="132"/>
      <c r="Y6" s="132"/>
      <c r="Z6" s="132"/>
      <c r="AA6" s="132"/>
      <c r="AB6" s="132"/>
      <c r="AC6" s="132"/>
      <c r="AD6" s="132"/>
      <c r="AE6" s="132"/>
      <c r="AF6" s="132"/>
      <c r="AG6" s="132"/>
      <c r="AH6" s="132"/>
      <c r="AI6" s="132"/>
      <c r="AJ6" s="132"/>
      <c r="AK6" s="132"/>
      <c r="AL6" s="132"/>
      <c r="AM6" s="132"/>
      <c r="AN6" s="132"/>
      <c r="AO6" s="132"/>
      <c r="AP6" s="132"/>
      <c r="AQ6" s="132"/>
      <c r="AR6" s="132"/>
      <c r="AS6" s="132"/>
      <c r="AT6" s="132"/>
      <c r="AU6" s="132"/>
      <c r="AV6" s="132"/>
      <c r="AW6" s="132"/>
      <c r="AX6" s="132"/>
      <c r="AY6" s="132"/>
      <c r="AZ6" s="132"/>
      <c r="BA6" s="132"/>
      <c r="BB6" s="132"/>
      <c r="BC6" s="132"/>
      <c r="BD6" s="132"/>
      <c r="BE6" s="132"/>
      <c r="BF6" s="132"/>
      <c r="BG6" s="132"/>
      <c r="BH6" s="132"/>
      <c r="BI6" s="132"/>
      <c r="BJ6" s="132"/>
      <c r="BK6" s="132"/>
      <c r="BL6" s="132"/>
      <c r="BM6" s="132"/>
      <c r="BN6" s="132"/>
      <c r="BO6" s="132"/>
      <c r="BP6" s="132"/>
      <c r="BQ6" s="132"/>
      <c r="BR6" s="132"/>
      <c r="BS6" s="132"/>
      <c r="BT6" s="132"/>
      <c r="BU6" s="132"/>
      <c r="BV6" s="132"/>
      <c r="BW6" s="132"/>
      <c r="BX6" s="132"/>
      <c r="BY6" s="132"/>
      <c r="BZ6" s="132"/>
      <c r="CA6" s="132"/>
      <c r="CB6" s="132"/>
      <c r="CC6" s="132"/>
      <c r="CD6" s="132"/>
      <c r="CE6" s="132"/>
      <c r="CF6" s="132"/>
      <c r="CG6" s="132"/>
      <c r="CH6" s="132"/>
      <c r="CI6" s="132"/>
      <c r="CJ6" s="132"/>
      <c r="CK6" s="132"/>
      <c r="CL6" s="132"/>
      <c r="CM6" s="132"/>
      <c r="CN6" s="132"/>
      <c r="CO6" s="132"/>
      <c r="CP6" s="132"/>
      <c r="CQ6" s="132"/>
      <c r="CR6" s="132"/>
      <c r="CS6" s="132"/>
      <c r="CT6" s="132"/>
      <c r="CU6" s="132"/>
      <c r="CV6" s="132"/>
      <c r="CW6" s="132"/>
      <c r="CX6" s="132"/>
      <c r="CY6" s="25">
        <f t="shared" si="3"/>
        <v>0</v>
      </c>
      <c r="CZ6" s="25">
        <f t="shared" si="4"/>
        <v>0</v>
      </c>
      <c r="DA6" s="25">
        <f t="shared" si="5"/>
        <v>0</v>
      </c>
      <c r="DB6" s="25">
        <f t="shared" si="6"/>
        <v>0</v>
      </c>
      <c r="DC6" s="25">
        <f t="shared" si="7"/>
        <v>0</v>
      </c>
      <c r="DD6" s="25">
        <f t="shared" si="0"/>
        <v>0</v>
      </c>
      <c r="DE6" s="25">
        <f t="shared" si="1"/>
        <v>0</v>
      </c>
      <c r="DF6" s="25">
        <f t="shared" si="2"/>
        <v>0</v>
      </c>
    </row>
    <row r="7" spans="2:110">
      <c r="B7" s="15" t="s">
        <v>21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2"/>
      <c r="AQ7" s="132"/>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2"/>
      <c r="CF7" s="132"/>
      <c r="CG7" s="132"/>
      <c r="CH7" s="132"/>
      <c r="CI7" s="132"/>
      <c r="CJ7" s="132"/>
      <c r="CK7" s="132"/>
      <c r="CL7" s="132"/>
      <c r="CM7" s="132"/>
      <c r="CN7" s="132"/>
      <c r="CO7" s="132"/>
      <c r="CP7" s="132"/>
      <c r="CQ7" s="132"/>
      <c r="CR7" s="132"/>
      <c r="CS7" s="132"/>
      <c r="CT7" s="132"/>
      <c r="CU7" s="132"/>
      <c r="CV7" s="132"/>
      <c r="CW7" s="132"/>
      <c r="CX7" s="132"/>
      <c r="CY7" s="25">
        <f t="shared" si="3"/>
        <v>0</v>
      </c>
      <c r="CZ7" s="25">
        <f t="shared" si="4"/>
        <v>0</v>
      </c>
      <c r="DA7" s="25">
        <f t="shared" si="5"/>
        <v>0</v>
      </c>
      <c r="DB7" s="25">
        <f t="shared" si="6"/>
        <v>0</v>
      </c>
      <c r="DC7" s="25">
        <f t="shared" si="7"/>
        <v>0</v>
      </c>
      <c r="DD7" s="25">
        <f t="shared" si="0"/>
        <v>0</v>
      </c>
      <c r="DE7" s="25">
        <f t="shared" si="1"/>
        <v>0</v>
      </c>
      <c r="DF7" s="25">
        <f t="shared" si="2"/>
        <v>0</v>
      </c>
    </row>
    <row r="8" spans="2:110">
      <c r="B8" s="15" t="s">
        <v>22</v>
      </c>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132"/>
      <c r="AC8" s="132"/>
      <c r="AD8" s="132"/>
      <c r="AE8" s="132"/>
      <c r="AF8" s="132"/>
      <c r="AG8" s="132"/>
      <c r="AH8" s="132"/>
      <c r="AI8" s="132"/>
      <c r="AJ8" s="132"/>
      <c r="AK8" s="132"/>
      <c r="AL8" s="132"/>
      <c r="AM8" s="132"/>
      <c r="AN8" s="132"/>
      <c r="AO8" s="132"/>
      <c r="AP8" s="132"/>
      <c r="AQ8" s="132"/>
      <c r="AR8" s="132"/>
      <c r="AS8" s="132"/>
      <c r="AT8" s="132"/>
      <c r="AU8" s="132"/>
      <c r="AV8" s="132"/>
      <c r="AW8" s="132"/>
      <c r="AX8" s="132"/>
      <c r="AY8" s="132"/>
      <c r="AZ8" s="132"/>
      <c r="BA8" s="132"/>
      <c r="BB8" s="132"/>
      <c r="BC8" s="132"/>
      <c r="BD8" s="132"/>
      <c r="BE8" s="132"/>
      <c r="BF8" s="132"/>
      <c r="BG8" s="132"/>
      <c r="BH8" s="132"/>
      <c r="BI8" s="132"/>
      <c r="BJ8" s="132"/>
      <c r="BK8" s="132"/>
      <c r="BL8" s="132"/>
      <c r="BM8" s="132"/>
      <c r="BN8" s="132"/>
      <c r="BO8" s="132"/>
      <c r="BP8" s="132"/>
      <c r="BQ8" s="132"/>
      <c r="BR8" s="132"/>
      <c r="BS8" s="132"/>
      <c r="BT8" s="132"/>
      <c r="BU8" s="132"/>
      <c r="BV8" s="132"/>
      <c r="BW8" s="132"/>
      <c r="BX8" s="132"/>
      <c r="BY8" s="132"/>
      <c r="BZ8" s="132"/>
      <c r="CA8" s="132"/>
      <c r="CB8" s="132"/>
      <c r="CC8" s="132"/>
      <c r="CD8" s="132"/>
      <c r="CE8" s="132"/>
      <c r="CF8" s="132"/>
      <c r="CG8" s="132"/>
      <c r="CH8" s="132"/>
      <c r="CI8" s="132"/>
      <c r="CJ8" s="132"/>
      <c r="CK8" s="132"/>
      <c r="CL8" s="132"/>
      <c r="CM8" s="132"/>
      <c r="CN8" s="132"/>
      <c r="CO8" s="132"/>
      <c r="CP8" s="132"/>
      <c r="CQ8" s="132"/>
      <c r="CR8" s="132"/>
      <c r="CS8" s="132"/>
      <c r="CT8" s="132"/>
      <c r="CU8" s="132"/>
      <c r="CV8" s="132"/>
      <c r="CW8" s="132"/>
      <c r="CX8" s="132"/>
      <c r="CY8" s="25">
        <f t="shared" si="3"/>
        <v>0</v>
      </c>
      <c r="CZ8" s="25">
        <f t="shared" si="4"/>
        <v>0</v>
      </c>
      <c r="DA8" s="25">
        <f t="shared" si="5"/>
        <v>0</v>
      </c>
      <c r="DB8" s="25">
        <f t="shared" si="6"/>
        <v>0</v>
      </c>
      <c r="DC8" s="25">
        <f t="shared" si="7"/>
        <v>0</v>
      </c>
      <c r="DD8" s="25">
        <f t="shared" si="0"/>
        <v>0</v>
      </c>
      <c r="DE8" s="25">
        <f t="shared" si="1"/>
        <v>0</v>
      </c>
      <c r="DF8" s="25">
        <f t="shared" si="2"/>
        <v>0</v>
      </c>
    </row>
    <row r="9" spans="2:110">
      <c r="B9" s="15" t="s">
        <v>23</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2"/>
      <c r="AQ9" s="132"/>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2"/>
      <c r="CF9" s="132"/>
      <c r="CG9" s="132"/>
      <c r="CH9" s="132"/>
      <c r="CI9" s="132"/>
      <c r="CJ9" s="132"/>
      <c r="CK9" s="132"/>
      <c r="CL9" s="132"/>
      <c r="CM9" s="132"/>
      <c r="CN9" s="132"/>
      <c r="CO9" s="132"/>
      <c r="CP9" s="132"/>
      <c r="CQ9" s="132"/>
      <c r="CR9" s="132"/>
      <c r="CS9" s="132"/>
      <c r="CT9" s="132"/>
      <c r="CU9" s="132"/>
      <c r="CV9" s="132"/>
      <c r="CW9" s="132"/>
      <c r="CX9" s="132"/>
      <c r="CY9" s="25">
        <f t="shared" si="3"/>
        <v>0</v>
      </c>
      <c r="CZ9" s="25">
        <f t="shared" si="4"/>
        <v>0</v>
      </c>
      <c r="DA9" s="25">
        <f t="shared" si="5"/>
        <v>0</v>
      </c>
      <c r="DB9" s="25">
        <f t="shared" si="6"/>
        <v>0</v>
      </c>
      <c r="DC9" s="25">
        <f t="shared" si="7"/>
        <v>0</v>
      </c>
      <c r="DD9" s="25">
        <f t="shared" si="0"/>
        <v>0</v>
      </c>
      <c r="DE9" s="25">
        <f t="shared" si="1"/>
        <v>0</v>
      </c>
      <c r="DF9" s="25">
        <f t="shared" si="2"/>
        <v>0</v>
      </c>
    </row>
    <row r="10" spans="2:110">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row>
    <row r="11" spans="2:110">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row>
    <row r="12" spans="2:110">
      <c r="B12" s="21" t="s">
        <v>24</v>
      </c>
      <c r="C12" s="22">
        <f>SUM(C9,C14)</f>
        <v>0</v>
      </c>
      <c r="D12" s="22">
        <f t="shared" ref="D12:BO12" si="8">SUM(D9,D14)</f>
        <v>0</v>
      </c>
      <c r="E12" s="22">
        <f t="shared" si="8"/>
        <v>0</v>
      </c>
      <c r="F12" s="22">
        <f t="shared" si="8"/>
        <v>0</v>
      </c>
      <c r="G12" s="22">
        <f t="shared" si="8"/>
        <v>0</v>
      </c>
      <c r="H12" s="22">
        <f t="shared" si="8"/>
        <v>0</v>
      </c>
      <c r="I12" s="22">
        <f t="shared" si="8"/>
        <v>0</v>
      </c>
      <c r="J12" s="22">
        <f t="shared" si="8"/>
        <v>0</v>
      </c>
      <c r="K12" s="22">
        <f t="shared" si="8"/>
        <v>0</v>
      </c>
      <c r="L12" s="22">
        <f t="shared" si="8"/>
        <v>0</v>
      </c>
      <c r="M12" s="22">
        <f t="shared" si="8"/>
        <v>0</v>
      </c>
      <c r="N12" s="22">
        <f t="shared" si="8"/>
        <v>0</v>
      </c>
      <c r="O12" s="22">
        <f t="shared" si="8"/>
        <v>0</v>
      </c>
      <c r="P12" s="22">
        <f t="shared" si="8"/>
        <v>0</v>
      </c>
      <c r="Q12" s="22">
        <f t="shared" si="8"/>
        <v>0</v>
      </c>
      <c r="R12" s="22">
        <f t="shared" si="8"/>
        <v>0</v>
      </c>
      <c r="S12" s="22">
        <f t="shared" si="8"/>
        <v>0</v>
      </c>
      <c r="T12" s="22">
        <f t="shared" si="8"/>
        <v>0</v>
      </c>
      <c r="U12" s="22">
        <f t="shared" si="8"/>
        <v>0</v>
      </c>
      <c r="V12" s="22">
        <f t="shared" si="8"/>
        <v>0</v>
      </c>
      <c r="W12" s="22">
        <f t="shared" si="8"/>
        <v>0</v>
      </c>
      <c r="X12" s="22">
        <f t="shared" si="8"/>
        <v>0</v>
      </c>
      <c r="Y12" s="22">
        <f t="shared" si="8"/>
        <v>0</v>
      </c>
      <c r="Z12" s="22">
        <f t="shared" si="8"/>
        <v>0</v>
      </c>
      <c r="AA12" s="22">
        <f t="shared" si="8"/>
        <v>0</v>
      </c>
      <c r="AB12" s="22">
        <f t="shared" si="8"/>
        <v>0</v>
      </c>
      <c r="AC12" s="22">
        <f t="shared" si="8"/>
        <v>0</v>
      </c>
      <c r="AD12" s="22">
        <f t="shared" si="8"/>
        <v>0</v>
      </c>
      <c r="AE12" s="22">
        <f t="shared" si="8"/>
        <v>0</v>
      </c>
      <c r="AF12" s="22">
        <f t="shared" si="8"/>
        <v>0</v>
      </c>
      <c r="AG12" s="22">
        <f t="shared" si="8"/>
        <v>0</v>
      </c>
      <c r="AH12" s="22">
        <f t="shared" si="8"/>
        <v>0</v>
      </c>
      <c r="AI12" s="22">
        <f t="shared" si="8"/>
        <v>0</v>
      </c>
      <c r="AJ12" s="22">
        <f t="shared" si="8"/>
        <v>0</v>
      </c>
      <c r="AK12" s="22">
        <f t="shared" si="8"/>
        <v>0</v>
      </c>
      <c r="AL12" s="22">
        <f t="shared" si="8"/>
        <v>0</v>
      </c>
      <c r="AM12" s="22">
        <f t="shared" si="8"/>
        <v>0</v>
      </c>
      <c r="AN12" s="22">
        <f t="shared" si="8"/>
        <v>0</v>
      </c>
      <c r="AO12" s="22">
        <f t="shared" si="8"/>
        <v>0</v>
      </c>
      <c r="AP12" s="22">
        <f t="shared" si="8"/>
        <v>0</v>
      </c>
      <c r="AQ12" s="22">
        <f t="shared" si="8"/>
        <v>0</v>
      </c>
      <c r="AR12" s="22">
        <f t="shared" si="8"/>
        <v>0</v>
      </c>
      <c r="AS12" s="22">
        <f t="shared" si="8"/>
        <v>0</v>
      </c>
      <c r="AT12" s="22">
        <f t="shared" si="8"/>
        <v>0</v>
      </c>
      <c r="AU12" s="22">
        <f t="shared" si="8"/>
        <v>0</v>
      </c>
      <c r="AV12" s="22">
        <f t="shared" si="8"/>
        <v>0</v>
      </c>
      <c r="AW12" s="22">
        <f t="shared" si="8"/>
        <v>0</v>
      </c>
      <c r="AX12" s="22">
        <f t="shared" si="8"/>
        <v>0</v>
      </c>
      <c r="AY12" s="22">
        <f t="shared" si="8"/>
        <v>0</v>
      </c>
      <c r="AZ12" s="22">
        <f t="shared" si="8"/>
        <v>0</v>
      </c>
      <c r="BA12" s="22">
        <f t="shared" si="8"/>
        <v>0</v>
      </c>
      <c r="BB12" s="22">
        <f t="shared" si="8"/>
        <v>0</v>
      </c>
      <c r="BC12" s="22">
        <f t="shared" si="8"/>
        <v>0</v>
      </c>
      <c r="BD12" s="22">
        <f t="shared" si="8"/>
        <v>0</v>
      </c>
      <c r="BE12" s="22">
        <f t="shared" si="8"/>
        <v>0</v>
      </c>
      <c r="BF12" s="22">
        <f t="shared" si="8"/>
        <v>0</v>
      </c>
      <c r="BG12" s="22">
        <f t="shared" si="8"/>
        <v>0</v>
      </c>
      <c r="BH12" s="22">
        <f t="shared" si="8"/>
        <v>0</v>
      </c>
      <c r="BI12" s="22">
        <f t="shared" si="8"/>
        <v>0</v>
      </c>
      <c r="BJ12" s="22">
        <f t="shared" si="8"/>
        <v>0</v>
      </c>
      <c r="BK12" s="22">
        <f t="shared" si="8"/>
        <v>0</v>
      </c>
      <c r="BL12" s="22">
        <f t="shared" si="8"/>
        <v>0</v>
      </c>
      <c r="BM12" s="22">
        <f t="shared" si="8"/>
        <v>0</v>
      </c>
      <c r="BN12" s="22">
        <f t="shared" si="8"/>
        <v>0</v>
      </c>
      <c r="BO12" s="22">
        <f t="shared" si="8"/>
        <v>0</v>
      </c>
      <c r="BP12" s="22">
        <f t="shared" ref="BP12:CX12" si="9">SUM(BP9,BP14)</f>
        <v>0</v>
      </c>
      <c r="BQ12" s="22">
        <f t="shared" si="9"/>
        <v>0</v>
      </c>
      <c r="BR12" s="22">
        <f t="shared" si="9"/>
        <v>0</v>
      </c>
      <c r="BS12" s="22">
        <f t="shared" si="9"/>
        <v>0</v>
      </c>
      <c r="BT12" s="22">
        <f t="shared" si="9"/>
        <v>0</v>
      </c>
      <c r="BU12" s="22">
        <f t="shared" si="9"/>
        <v>0</v>
      </c>
      <c r="BV12" s="22">
        <f t="shared" si="9"/>
        <v>0</v>
      </c>
      <c r="BW12" s="22">
        <f t="shared" si="9"/>
        <v>0</v>
      </c>
      <c r="BX12" s="22">
        <f t="shared" si="9"/>
        <v>0</v>
      </c>
      <c r="BY12" s="22">
        <f t="shared" si="9"/>
        <v>0</v>
      </c>
      <c r="BZ12" s="22">
        <f t="shared" si="9"/>
        <v>0</v>
      </c>
      <c r="CA12" s="22">
        <f t="shared" si="9"/>
        <v>0</v>
      </c>
      <c r="CB12" s="22">
        <f t="shared" si="9"/>
        <v>0</v>
      </c>
      <c r="CC12" s="22">
        <f t="shared" si="9"/>
        <v>0</v>
      </c>
      <c r="CD12" s="22">
        <f t="shared" si="9"/>
        <v>0</v>
      </c>
      <c r="CE12" s="22">
        <f t="shared" si="9"/>
        <v>0</v>
      </c>
      <c r="CF12" s="22">
        <f t="shared" si="9"/>
        <v>0</v>
      </c>
      <c r="CG12" s="22">
        <f t="shared" si="9"/>
        <v>0</v>
      </c>
      <c r="CH12" s="22">
        <f t="shared" si="9"/>
        <v>0</v>
      </c>
      <c r="CI12" s="22">
        <f t="shared" si="9"/>
        <v>0</v>
      </c>
      <c r="CJ12" s="22">
        <f t="shared" si="9"/>
        <v>0</v>
      </c>
      <c r="CK12" s="22">
        <f t="shared" si="9"/>
        <v>0</v>
      </c>
      <c r="CL12" s="22">
        <f t="shared" si="9"/>
        <v>0</v>
      </c>
      <c r="CM12" s="22">
        <f t="shared" si="9"/>
        <v>0</v>
      </c>
      <c r="CN12" s="22">
        <f t="shared" si="9"/>
        <v>0</v>
      </c>
      <c r="CO12" s="22">
        <f t="shared" si="9"/>
        <v>0</v>
      </c>
      <c r="CP12" s="22">
        <f t="shared" si="9"/>
        <v>0</v>
      </c>
      <c r="CQ12" s="22">
        <f t="shared" si="9"/>
        <v>0</v>
      </c>
      <c r="CR12" s="22">
        <f t="shared" si="9"/>
        <v>0</v>
      </c>
      <c r="CS12" s="22">
        <f t="shared" si="9"/>
        <v>0</v>
      </c>
      <c r="CT12" s="22">
        <f t="shared" si="9"/>
        <v>0</v>
      </c>
      <c r="CU12" s="22">
        <f t="shared" si="9"/>
        <v>0</v>
      </c>
      <c r="CV12" s="22">
        <f t="shared" si="9"/>
        <v>0</v>
      </c>
      <c r="CW12" s="22">
        <f t="shared" si="9"/>
        <v>0</v>
      </c>
      <c r="CX12" s="22">
        <f t="shared" si="9"/>
        <v>0</v>
      </c>
      <c r="CY12" s="25">
        <f t="shared" ref="CY12:CY14" si="10">SUM(C12:N12)</f>
        <v>0</v>
      </c>
      <c r="CZ12" s="25">
        <f t="shared" ref="CZ12:CZ14" si="11">SUM(O12:AA12)</f>
        <v>0</v>
      </c>
      <c r="DA12" s="25">
        <f t="shared" ref="DA12:DA14" si="12">SUM(AB12:AL12)</f>
        <v>0</v>
      </c>
      <c r="DB12" s="25">
        <f t="shared" ref="DB12:DB14" si="13">SUM(AM12:AX12)</f>
        <v>0</v>
      </c>
      <c r="DC12" s="25">
        <f t="shared" ref="DC12:DC14" si="14">SUM(AY12:BJ12)</f>
        <v>0</v>
      </c>
      <c r="DD12" s="25">
        <f>SUM(BK12:BV12)</f>
        <v>0</v>
      </c>
      <c r="DE12" s="25">
        <f>SUM(BW12:CH12)</f>
        <v>0</v>
      </c>
      <c r="DF12" s="25">
        <f>SUM(CI12:CT12)</f>
        <v>0</v>
      </c>
    </row>
    <row r="13" spans="2:110">
      <c r="B13" s="21" t="s">
        <v>121</v>
      </c>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132"/>
      <c r="AD13" s="132"/>
      <c r="AE13" s="132"/>
      <c r="AF13" s="132"/>
      <c r="AG13" s="132"/>
      <c r="AH13" s="132"/>
      <c r="AI13" s="132"/>
      <c r="AJ13" s="132"/>
      <c r="AK13" s="132"/>
      <c r="AL13" s="132"/>
      <c r="AM13" s="132"/>
      <c r="AN13" s="132"/>
      <c r="AO13" s="132"/>
      <c r="AP13" s="132"/>
      <c r="AQ13" s="132"/>
      <c r="AR13" s="132"/>
      <c r="AS13" s="132"/>
      <c r="AT13" s="132"/>
      <c r="AU13" s="132"/>
      <c r="AV13" s="132"/>
      <c r="AW13" s="132"/>
      <c r="AX13" s="132"/>
      <c r="AY13" s="132"/>
      <c r="AZ13" s="132"/>
      <c r="BA13" s="132"/>
      <c r="BB13" s="132"/>
      <c r="BC13" s="132"/>
      <c r="BD13" s="132"/>
      <c r="BE13" s="132"/>
      <c r="BF13" s="132"/>
      <c r="BG13" s="132"/>
      <c r="BH13" s="132"/>
      <c r="BI13" s="132"/>
      <c r="BJ13" s="132"/>
      <c r="BK13" s="132"/>
      <c r="BL13" s="132"/>
      <c r="BM13" s="132"/>
      <c r="BN13" s="132"/>
      <c r="BO13" s="132"/>
      <c r="BP13" s="132"/>
      <c r="BQ13" s="132"/>
      <c r="BR13" s="132"/>
      <c r="BS13" s="132"/>
      <c r="BT13" s="132"/>
      <c r="BU13" s="132"/>
      <c r="BV13" s="132"/>
      <c r="BW13" s="132"/>
      <c r="BX13" s="132"/>
      <c r="BY13" s="132"/>
      <c r="BZ13" s="132"/>
      <c r="CA13" s="132"/>
      <c r="CB13" s="132"/>
      <c r="CC13" s="132"/>
      <c r="CD13" s="132"/>
      <c r="CE13" s="132"/>
      <c r="CF13" s="132"/>
      <c r="CG13" s="132"/>
      <c r="CH13" s="132"/>
      <c r="CI13" s="132"/>
      <c r="CJ13" s="132"/>
      <c r="CK13" s="132"/>
      <c r="CL13" s="132"/>
      <c r="CM13" s="132"/>
      <c r="CN13" s="132"/>
      <c r="CO13" s="132"/>
      <c r="CP13" s="132"/>
      <c r="CQ13" s="132"/>
      <c r="CR13" s="132"/>
      <c r="CS13" s="132"/>
      <c r="CT13" s="132"/>
      <c r="CU13" s="132"/>
      <c r="CV13" s="132"/>
      <c r="CW13" s="132"/>
      <c r="CX13" s="132"/>
      <c r="CY13" s="25">
        <f t="shared" si="10"/>
        <v>0</v>
      </c>
      <c r="CZ13" s="25">
        <f t="shared" si="11"/>
        <v>0</v>
      </c>
      <c r="DA13" s="25">
        <f t="shared" si="12"/>
        <v>0</v>
      </c>
      <c r="DB13" s="25">
        <f t="shared" si="13"/>
        <v>0</v>
      </c>
      <c r="DC13" s="25">
        <f t="shared" si="14"/>
        <v>0</v>
      </c>
      <c r="DD13" s="25">
        <f t="shared" ref="DD13:DD14" si="15">SUM(BK13:BV13)</f>
        <v>0</v>
      </c>
      <c r="DE13" s="25">
        <f t="shared" ref="DE13:DE14" si="16">SUM(BW13:CH13)</f>
        <v>0</v>
      </c>
      <c r="DF13" s="25">
        <f t="shared" ref="DF13:DF14" si="17">SUM(CI13:CT13)</f>
        <v>0</v>
      </c>
    </row>
    <row r="14" spans="2:110">
      <c r="B14" s="21" t="s">
        <v>25</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2"/>
      <c r="AL14" s="132"/>
      <c r="AM14" s="132"/>
      <c r="AN14" s="132"/>
      <c r="AO14" s="132"/>
      <c r="AP14" s="132"/>
      <c r="AQ14" s="132"/>
      <c r="AR14" s="132"/>
      <c r="AS14" s="132"/>
      <c r="AT14" s="132"/>
      <c r="AU14" s="132"/>
      <c r="AV14" s="132"/>
      <c r="AW14" s="132"/>
      <c r="AX14" s="132"/>
      <c r="AY14" s="132"/>
      <c r="AZ14" s="132"/>
      <c r="BA14" s="132"/>
      <c r="BB14" s="132"/>
      <c r="BC14" s="132"/>
      <c r="BD14" s="132"/>
      <c r="BE14" s="132"/>
      <c r="BF14" s="132"/>
      <c r="BG14" s="132"/>
      <c r="BH14" s="132"/>
      <c r="BI14" s="132"/>
      <c r="BJ14" s="132"/>
      <c r="BK14" s="136"/>
      <c r="BL14" s="136"/>
      <c r="BM14" s="136"/>
      <c r="BN14" s="136"/>
      <c r="BO14" s="136"/>
      <c r="BP14" s="136"/>
      <c r="BQ14" s="136"/>
      <c r="BR14" s="136"/>
      <c r="BS14" s="136"/>
      <c r="BT14" s="136"/>
      <c r="BU14" s="136"/>
      <c r="BV14" s="136"/>
      <c r="BW14" s="136"/>
      <c r="BX14" s="136"/>
      <c r="BY14" s="136"/>
      <c r="BZ14" s="136"/>
      <c r="CA14" s="136"/>
      <c r="CB14" s="136"/>
      <c r="CC14" s="136"/>
      <c r="CD14" s="136"/>
      <c r="CE14" s="136"/>
      <c r="CF14" s="136"/>
      <c r="CG14" s="136"/>
      <c r="CH14" s="136"/>
      <c r="CI14" s="136"/>
      <c r="CJ14" s="136"/>
      <c r="CK14" s="136"/>
      <c r="CL14" s="136"/>
      <c r="CM14" s="136"/>
      <c r="CN14" s="136"/>
      <c r="CO14" s="136"/>
      <c r="CP14" s="136"/>
      <c r="CQ14" s="136"/>
      <c r="CR14" s="136"/>
      <c r="CS14" s="136"/>
      <c r="CT14" s="136"/>
      <c r="CU14" s="136"/>
      <c r="CV14" s="136"/>
      <c r="CW14" s="136"/>
      <c r="CX14" s="136"/>
      <c r="CY14" s="25">
        <f t="shared" si="10"/>
        <v>0</v>
      </c>
      <c r="CZ14" s="25">
        <f t="shared" si="11"/>
        <v>0</v>
      </c>
      <c r="DA14" s="25">
        <f t="shared" si="12"/>
        <v>0</v>
      </c>
      <c r="DB14" s="25">
        <f t="shared" si="13"/>
        <v>0</v>
      </c>
      <c r="DC14" s="25">
        <f t="shared" si="14"/>
        <v>0</v>
      </c>
      <c r="DD14" s="25">
        <f t="shared" si="15"/>
        <v>0</v>
      </c>
      <c r="DE14" s="25">
        <f t="shared" si="16"/>
        <v>0</v>
      </c>
      <c r="DF14" s="25">
        <f t="shared" si="17"/>
        <v>0</v>
      </c>
    </row>
    <row r="16" spans="2:110" customFormat="1">
      <c r="B16" s="11" t="s">
        <v>108</v>
      </c>
    </row>
    <row r="17" spans="2:2">
      <c r="B17" s="11" t="s">
        <v>27</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sheetPr>
    <tabColor rgb="FFFFFF00"/>
  </sheetPr>
  <dimension ref="A2:CZ30"/>
  <sheetViews>
    <sheetView zoomScaleNormal="100" workbookViewId="0">
      <pane xSplit="4" ySplit="2" topLeftCell="E3" activePane="bottomRight" state="frozen"/>
      <selection pane="topRight"/>
      <selection pane="bottomLeft"/>
      <selection pane="bottomRight" activeCell="O42" sqref="O42"/>
    </sheetView>
  </sheetViews>
  <sheetFormatPr defaultRowHeight="12.75"/>
  <cols>
    <col min="1" max="1" width="9.875" style="25" hidden="1" customWidth="1"/>
    <col min="2" max="2" width="7.875" style="25" hidden="1" customWidth="1"/>
    <col min="3" max="3" width="4.5" style="25" customWidth="1"/>
    <col min="4" max="4" width="21.5" style="25" customWidth="1"/>
    <col min="5" max="16384" width="9" style="25"/>
  </cols>
  <sheetData>
    <row r="2" spans="4:104">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c r="D3" s="15" t="s">
        <v>17</v>
      </c>
      <c r="E3" s="26">
        <f>'Orig. App C - restatement'!C3-'Revised App C - restatement'!C3</f>
        <v>-1072.5937039999999</v>
      </c>
      <c r="F3" s="26">
        <f>'Orig. App C - restatement'!D3-'Revised App C - restatement'!D3</f>
        <v>-1002.548331</v>
      </c>
      <c r="G3" s="26">
        <f>'Orig. App C - restatement'!E3-'Revised App C - restatement'!E3</f>
        <v>-891.41137500000002</v>
      </c>
      <c r="H3" s="26">
        <f>'Orig. App C - restatement'!F3-'Revised App C - restatement'!F3</f>
        <v>-920.27375700000005</v>
      </c>
      <c r="I3" s="26">
        <f>'Orig. App C - restatement'!G3-'Revised App C - restatement'!G3</f>
        <v>-930.27142300000003</v>
      </c>
      <c r="J3" s="26">
        <f>'Orig. App C - restatement'!H3-'Revised App C - restatement'!H3</f>
        <v>-937.73771799999997</v>
      </c>
      <c r="K3" s="26">
        <f>'Orig. App C - restatement'!I3-'Revised App C - restatement'!I3</f>
        <v>-1118.193135</v>
      </c>
      <c r="L3" s="26">
        <f>'Orig. App C - restatement'!J3-'Revised App C - restatement'!J3</f>
        <v>-1354.118199</v>
      </c>
      <c r="M3" s="26">
        <f>'Orig. App C - restatement'!K3-'Revised App C - restatement'!K3</f>
        <v>-1502.915833</v>
      </c>
      <c r="N3" s="26">
        <f>'Orig. App C - restatement'!L3-'Revised App C - restatement'!L3</f>
        <v>-1476.731078</v>
      </c>
      <c r="O3" s="26">
        <f>'Orig. App C - restatement'!M3-'Revised App C - restatement'!M3</f>
        <v>-1329.580091</v>
      </c>
      <c r="P3" s="26">
        <f>'Orig. App C - restatement'!N3-'Revised App C - restatement'!N3</f>
        <v>-1380.7914330000001</v>
      </c>
      <c r="Q3" s="26">
        <f>'Orig. App C - restatement'!O3-'Revised App C - restatement'!O3</f>
        <v>-1079.2268710000001</v>
      </c>
      <c r="R3" s="26">
        <f>'Orig. App C - restatement'!P3-'Revised App C - restatement'!P3</f>
        <v>-967.92615999999998</v>
      </c>
      <c r="S3" s="26">
        <f>'Orig. App C - restatement'!Q3-'Revised App C - restatement'!Q3</f>
        <v>-913.21490700000004</v>
      </c>
      <c r="T3" s="26">
        <f>'Orig. App C - restatement'!R3-'Revised App C - restatement'!R3</f>
        <v>-931.89867800000002</v>
      </c>
      <c r="U3" s="26">
        <f>'Orig. App C - restatement'!S3-'Revised App C - restatement'!S3</f>
        <v>-952.59688400000005</v>
      </c>
      <c r="V3" s="26">
        <f>'Orig. App C - restatement'!T3-'Revised App C - restatement'!T3</f>
        <v>-952.69684900000004</v>
      </c>
      <c r="W3" s="26">
        <f>'Orig. App C - restatement'!U3-'Revised App C - restatement'!U3</f>
        <v>-1144.973403</v>
      </c>
      <c r="X3" s="26">
        <f>'Orig. App C - restatement'!V3-'Revised App C - restatement'!V3</f>
        <v>-1288.000286</v>
      </c>
      <c r="Y3" s="26">
        <f>'Orig. App C - restatement'!W3-'Revised App C - restatement'!W3</f>
        <v>-1424.121568</v>
      </c>
      <c r="Z3" s="26">
        <f>'Orig. App C - restatement'!X3-'Revised App C - restatement'!X3</f>
        <v>-1391.6743919999999</v>
      </c>
      <c r="AA3" s="26">
        <f>'Orig. App C - restatement'!Y3-'Revised App C - restatement'!Y3</f>
        <v>-1234.548256</v>
      </c>
      <c r="AB3" s="26">
        <f>'Orig. App C - restatement'!Z3-'Revised App C - restatement'!Z3</f>
        <v>-1265.6987779999999</v>
      </c>
      <c r="AC3" s="26">
        <f>'Orig. App C - restatement'!AA3-'Revised App C - restatement'!AA3</f>
        <v>-1040.895544</v>
      </c>
      <c r="AD3" s="26">
        <f>'Orig. App C - restatement'!AB3-'Revised App C - restatement'!AB3</f>
        <v>-975.67001300000004</v>
      </c>
      <c r="AE3" s="26">
        <f>'Orig. App C - restatement'!AC3-'Revised App C - restatement'!AC3</f>
        <v>-883.25524299999995</v>
      </c>
      <c r="AF3" s="26">
        <f>'Orig. App C - restatement'!AD3-'Revised App C - restatement'!AD3</f>
        <v>-918.77049299999999</v>
      </c>
      <c r="AG3" s="26">
        <f>'Orig. App C - restatement'!AE3-'Revised App C - restatement'!AE3</f>
        <v>-913.385627</v>
      </c>
      <c r="AH3" s="26">
        <f>'Orig. App C - restatement'!AF3-'Revised App C - restatement'!AF3</f>
        <v>-953.32238500000005</v>
      </c>
      <c r="AI3" s="26">
        <f>'Orig. App C - restatement'!AG3-'Revised App C - restatement'!AG3</f>
        <v>-1118.6699140000001</v>
      </c>
      <c r="AJ3" s="26">
        <f>'Orig. App C - restatement'!AH3-'Revised App C - restatement'!AH3</f>
        <v>-1314.2169940000001</v>
      </c>
      <c r="AK3" s="26">
        <f>'Orig. App C - restatement'!AI3-'Revised App C - restatement'!AI3</f>
        <v>-1464.2698869999999</v>
      </c>
      <c r="AL3" s="26">
        <f>'Orig. App C - restatement'!AJ3-'Revised App C - restatement'!AJ3</f>
        <v>-1395.7652439999999</v>
      </c>
      <c r="AM3" s="26">
        <f>'Orig. App C - restatement'!AK3-'Revised App C - restatement'!AK3</f>
        <v>-1270.520992</v>
      </c>
      <c r="AN3" s="26">
        <f>'Orig. App C - restatement'!AL3-'Revised App C - restatement'!AL3</f>
        <v>-1323.0546119999999</v>
      </c>
      <c r="AO3" s="26">
        <f>'Orig. App C - restatement'!AM3-'Revised App C - restatement'!AM3</f>
        <v>-1113.369158</v>
      </c>
      <c r="AP3" s="26">
        <f>'Orig. App C - restatement'!AN3-'Revised App C - restatement'!AN3</f>
        <v>-956.35032999999999</v>
      </c>
      <c r="AQ3" s="26">
        <f>'Orig. App C - restatement'!AO3-'Revised App C - restatement'!AO3</f>
        <v>-887.70175700000004</v>
      </c>
      <c r="AR3" s="26">
        <f>'Orig. App C - restatement'!AP3-'Revised App C - restatement'!AP3</f>
        <v>-923.89520600000003</v>
      </c>
      <c r="AS3" s="26">
        <f>'Orig. App C - restatement'!AQ3-'Revised App C - restatement'!AQ3</f>
        <v>-918.92459799999995</v>
      </c>
      <c r="AT3" s="26">
        <f>'Orig. App C - restatement'!AR3-'Revised App C - restatement'!AR3</f>
        <v>-978.02160000000003</v>
      </c>
      <c r="AU3" s="26">
        <f>'Orig. App C - restatement'!AS3-'Revised App C - restatement'!AS3</f>
        <v>-1151.7940819999999</v>
      </c>
      <c r="AV3" s="26">
        <f>'Orig. App C - restatement'!AT3-'Revised App C - restatement'!AT3</f>
        <v>-1320.7703019999999</v>
      </c>
      <c r="AW3" s="26">
        <f>'Orig. App C - restatement'!AU3-'Revised App C - restatement'!AU3</f>
        <v>-1499.9265130000001</v>
      </c>
      <c r="AX3" s="26">
        <f>'Orig. App C - restatement'!AV3-'Revised App C - restatement'!AV3</f>
        <v>-1511.094288</v>
      </c>
      <c r="AY3" s="26">
        <f>'Orig. App C - restatement'!AW3-'Revised App C - restatement'!AW3</f>
        <v>-1277.073813</v>
      </c>
      <c r="AZ3" s="26">
        <f>'Orig. App C - restatement'!AX3-'Revised App C - restatement'!AX3</f>
        <v>-1233.4547829999999</v>
      </c>
      <c r="BA3" s="26">
        <f>'Orig. App C - restatement'!AY3-'Revised App C - restatement'!AY3</f>
        <v>-1029.6532910000001</v>
      </c>
      <c r="BB3" s="26">
        <f>'Orig. App C - restatement'!AZ3-'Revised App C - restatement'!AZ3</f>
        <v>-951.15650600000004</v>
      </c>
      <c r="BC3" s="26">
        <f>'Orig. App C - restatement'!BA3-'Revised App C - restatement'!BA3</f>
        <v>-883.45299</v>
      </c>
      <c r="BD3" s="26">
        <f>'Orig. App C - restatement'!BB3-'Revised App C - restatement'!BB3</f>
        <v>-908.33205199999998</v>
      </c>
      <c r="BE3" s="26">
        <f>'Orig. App C - restatement'!BC3-'Revised App C - restatement'!BC3</f>
        <v>-907.47965099999999</v>
      </c>
      <c r="BF3" s="26">
        <f>'Orig. App C - restatement'!BD3-'Revised App C - restatement'!BD3</f>
        <v>-937.41998899999999</v>
      </c>
      <c r="BG3" s="26">
        <f>'Orig. App C - restatement'!BE3-'Revised App C - restatement'!BE3</f>
        <v>-1100.01656</v>
      </c>
      <c r="BH3" s="26">
        <f>'Orig. App C - restatement'!BF3-'Revised App C - restatement'!BF3</f>
        <v>-1247.2774039999999</v>
      </c>
      <c r="BI3" s="26">
        <f>'Orig. App C - restatement'!BG3-'Revised App C - restatement'!BG3</f>
        <v>-1469.163571</v>
      </c>
      <c r="BJ3" s="26">
        <f>'Orig. App C - restatement'!BH3-'Revised App C - restatement'!BH3</f>
        <v>-1519.920865</v>
      </c>
      <c r="BK3" s="26">
        <f>'Orig. App C - restatement'!BI3-'Revised App C - restatement'!BI3</f>
        <v>-1297.349324</v>
      </c>
      <c r="BL3" s="26">
        <f>'Orig. App C - restatement'!BJ3-'Revised App C - restatement'!BJ3</f>
        <v>-1263.0235620000001</v>
      </c>
      <c r="BM3" s="26">
        <f>'Orig. App C - restatement'!BK3-'Revised App C - restatement'!BK3</f>
        <v>-1040.4964399999999</v>
      </c>
      <c r="BN3" s="26">
        <f>'Orig. App C - restatement'!BL3-'Revised App C - restatement'!BL3</f>
        <v>-982.58124199999997</v>
      </c>
      <c r="BO3" s="26">
        <f>'Orig. App C - restatement'!BM3-'Revised App C - restatement'!BM3</f>
        <v>-874.95062999999993</v>
      </c>
      <c r="BP3" s="26">
        <f>'Orig. App C - restatement'!BN3-'Revised App C - restatement'!BN3</f>
        <v>-897.18396299999995</v>
      </c>
      <c r="BQ3" s="26">
        <f>'Orig. App C - restatement'!BO3-'Revised App C - restatement'!BO3</f>
        <v>-913.645894</v>
      </c>
      <c r="BR3" s="26">
        <f>'Orig. App C - restatement'!BP3-'Revised App C - restatement'!BP3</f>
        <v>-948.93986499999994</v>
      </c>
      <c r="BS3" s="26">
        <f>'Orig. App C - restatement'!BQ3-'Revised App C - restatement'!BQ3</f>
        <v>-1094.552048</v>
      </c>
      <c r="BT3" s="26">
        <f>'Orig. App C - restatement'!BR3-'Revised App C - restatement'!BR3</f>
        <v>-1323.396604</v>
      </c>
      <c r="BU3" s="26">
        <f>'Orig. App C - restatement'!BS3-'Revised App C - restatement'!BS3</f>
        <v>-1556.9416139999998</v>
      </c>
      <c r="BV3" s="26">
        <f>'Orig. App C - restatement'!BT3-'Revised App C - restatement'!BT3</f>
        <v>-1408.7619999999999</v>
      </c>
      <c r="BW3" s="26">
        <f>'Orig. App C - restatement'!BU3-'Revised App C - restatement'!BU3</f>
        <v>-1196.88156</v>
      </c>
      <c r="BX3" s="26">
        <f>'Orig. App C - restatement'!BV3-'Revised App C - restatement'!BV3</f>
        <v>-1233.3997999999999</v>
      </c>
      <c r="BY3" s="26">
        <f>'Orig. App C - restatement'!BW3-'Revised App C - restatement'!BW3</f>
        <v>-965.1291359999999</v>
      </c>
      <c r="BZ3" s="26">
        <f>'Orig. App C - restatement'!BX3-'Revised App C - restatement'!BX3</f>
        <v>-950.52115499999991</v>
      </c>
      <c r="CA3" s="26">
        <f>'Orig. App C - restatement'!BY3-'Revised App C - restatement'!BY3</f>
        <v>-896.38746099999992</v>
      </c>
      <c r="CB3" s="26">
        <f>'Orig. App C - restatement'!BZ3-'Revised App C - restatement'!BZ3</f>
        <v>-912.80220799999995</v>
      </c>
      <c r="CC3" s="26">
        <f>'Orig. App C - restatement'!CA3-'Revised App C - restatement'!CA3</f>
        <v>-908.87087499999996</v>
      </c>
      <c r="CD3" s="26">
        <f>'Orig. App C - restatement'!CB3-'Revised App C - restatement'!CB3</f>
        <v>-913.32332299999996</v>
      </c>
      <c r="CE3" s="26">
        <f>'Orig. App C - restatement'!CC3-'Revised App C - restatement'!CC3</f>
        <v>-1045.8760929999999</v>
      </c>
      <c r="CF3" s="26">
        <f>'Orig. App C - restatement'!CD3-'Revised App C - restatement'!CD3</f>
        <v>-1150.448703</v>
      </c>
      <c r="CG3" s="26">
        <f>'Orig. App C - restatement'!CE3-'Revised App C - restatement'!CE3</f>
        <v>-1310.5543949999999</v>
      </c>
      <c r="CH3" s="26">
        <f>'Orig. App C - restatement'!CF3-'Revised App C - restatement'!CF3</f>
        <v>-1313.8035869999999</v>
      </c>
      <c r="CI3" s="26">
        <f>'Orig. App C - restatement'!CG3-'Revised App C - restatement'!CG3</f>
        <v>-1284.253328</v>
      </c>
      <c r="CJ3" s="26">
        <f>'Orig. App C - restatement'!CH3-'Revised App C - restatement'!CH3</f>
        <v>-1160.7129479999999</v>
      </c>
      <c r="CK3" s="26">
        <f>'Orig. App C - restatement'!CI3-'Revised App C - restatement'!CI3</f>
        <v>-1030.9073289999999</v>
      </c>
      <c r="CL3" s="26">
        <f>'Orig. App C - restatement'!CJ3-'Revised App C - restatement'!CJ3</f>
        <v>-970.23051099999998</v>
      </c>
      <c r="CM3" s="26">
        <f>'Orig. App C - restatement'!CK3-'Revised App C - restatement'!CK3</f>
        <v>-893.90126299999997</v>
      </c>
      <c r="CN3" s="26">
        <f>'Orig. App C - restatement'!CL3-'Revised App C - restatement'!CL3</f>
        <v>-911.66481599999997</v>
      </c>
      <c r="CO3" s="26">
        <f>'Orig. App C - restatement'!CM3-'Revised App C - restatement'!CM3</f>
        <v>-903.84559300000001</v>
      </c>
      <c r="CP3" s="26">
        <f>'Orig. App C - restatement'!CN3-'Revised App C - restatement'!CN3</f>
        <v>-932.35524299999997</v>
      </c>
      <c r="CQ3" s="26">
        <f>'Orig. App C - restatement'!CO3-'Revised App C - restatement'!CO3</f>
        <v>-1098.4640440000001</v>
      </c>
      <c r="CR3" s="26">
        <f>'Orig. App C - restatement'!CP3-'Revised App C - restatement'!CP3</f>
        <v>-1222.757169</v>
      </c>
      <c r="CS3" s="26">
        <f>'Orig. App C - restatement'!CQ3-'Revised App C - restatement'!CQ3</f>
        <v>-1334.3461609999999</v>
      </c>
      <c r="CT3" s="26">
        <f>'Orig. App C - restatement'!CR3-'Revised App C - restatement'!CR3</f>
        <v>-1390.5638549999999</v>
      </c>
      <c r="CU3" s="26">
        <f>'Orig. App C - restatement'!CS3-'Revised App C - restatement'!CS3</f>
        <v>-1241.3898319999998</v>
      </c>
      <c r="CV3" s="26">
        <f>'Orig. App C - restatement'!CT3-'Revised App C - restatement'!CT3</f>
        <v>-1321.6075469999998</v>
      </c>
      <c r="CW3" s="26">
        <f>'Orig. App C - restatement'!CU3-'Revised App C - restatement'!CU3</f>
        <v>0</v>
      </c>
      <c r="CX3" s="26">
        <f>'Orig. App C - restatement'!CV3-'Revised App C - restatement'!CV3</f>
        <v>0</v>
      </c>
      <c r="CY3" s="26">
        <f>'Orig. App C - restatement'!CW3-'Revised App C - restatement'!CW3</f>
        <v>0</v>
      </c>
      <c r="CZ3" s="26">
        <f>'Orig. App C - restatement'!CX3-'Revised App C - restatement'!CX3</f>
        <v>0</v>
      </c>
    </row>
    <row r="4" spans="4:104">
      <c r="D4" s="15" t="s">
        <v>18</v>
      </c>
      <c r="E4" s="26">
        <f>'Orig. App C - restatement'!C4-'Revised App C - restatement'!C4</f>
        <v>-1072.4200549999998</v>
      </c>
      <c r="F4" s="26">
        <f>'Orig. App C - restatement'!D4-'Revised App C - restatement'!D4</f>
        <v>-1002.7727299999999</v>
      </c>
      <c r="G4" s="26">
        <f>'Orig. App C - restatement'!E4-'Revised App C - restatement'!E4</f>
        <v>-891.61575200000004</v>
      </c>
      <c r="H4" s="26">
        <f>'Orig. App C - restatement'!F4-'Revised App C - restatement'!F4</f>
        <v>-922.89544000000001</v>
      </c>
      <c r="I4" s="26">
        <f>'Orig. App C - restatement'!G4-'Revised App C - restatement'!G4</f>
        <v>-935.69210500000008</v>
      </c>
      <c r="J4" s="26">
        <f>'Orig. App C - restatement'!H4-'Revised App C - restatement'!H4</f>
        <v>-942.65837599999998</v>
      </c>
      <c r="K4" s="26">
        <f>'Orig. App C - restatement'!I4-'Revised App C - restatement'!I4</f>
        <v>-1123.61373</v>
      </c>
      <c r="L4" s="26">
        <f>'Orig. App C - restatement'!J4-'Revised App C - restatement'!J4</f>
        <v>-1357.9135630000001</v>
      </c>
      <c r="M4" s="26">
        <f>'Orig. App C - restatement'!K4-'Revised App C - restatement'!K4</f>
        <v>-1505.249215</v>
      </c>
      <c r="N4" s="26">
        <f>'Orig. App C - restatement'!L4-'Revised App C - restatement'!L4</f>
        <v>-1476.4417800000001</v>
      </c>
      <c r="O4" s="26">
        <f>'Orig. App C - restatement'!M4-'Revised App C - restatement'!M4</f>
        <v>-1326.9524160000001</v>
      </c>
      <c r="P4" s="26">
        <f>'Orig. App C - restatement'!N4-'Revised App C - restatement'!N4</f>
        <v>-1381.2864420000001</v>
      </c>
      <c r="Q4" s="26">
        <f>'Orig. App C - restatement'!O4-'Revised App C - restatement'!O4</f>
        <v>-1081.441961</v>
      </c>
      <c r="R4" s="26">
        <f>'Orig. App C - restatement'!P4-'Revised App C - restatement'!P4</f>
        <v>-971.042461</v>
      </c>
      <c r="S4" s="26">
        <f>'Orig. App C - restatement'!Q4-'Revised App C - restatement'!Q4</f>
        <v>-914.59674100000007</v>
      </c>
      <c r="T4" s="26">
        <f>'Orig. App C - restatement'!R4-'Revised App C - restatement'!R4</f>
        <v>-934.22196300000007</v>
      </c>
      <c r="U4" s="26">
        <f>'Orig. App C - restatement'!S4-'Revised App C - restatement'!S4</f>
        <v>-958.79571200000009</v>
      </c>
      <c r="V4" s="26">
        <f>'Orig. App C - restatement'!T4-'Revised App C - restatement'!T4</f>
        <v>-956.75422300000002</v>
      </c>
      <c r="W4" s="26">
        <f>'Orig. App C - restatement'!U4-'Revised App C - restatement'!U4</f>
        <v>-1149.032042</v>
      </c>
      <c r="X4" s="26">
        <f>'Orig. App C - restatement'!V4-'Revised App C - restatement'!V4</f>
        <v>-1289.095523</v>
      </c>
      <c r="Y4" s="26">
        <f>'Orig. App C - restatement'!W4-'Revised App C - restatement'!W4</f>
        <v>-1422.0278949999999</v>
      </c>
      <c r="Z4" s="26">
        <f>'Orig. App C - restatement'!X4-'Revised App C - restatement'!X4</f>
        <v>-1386.5669679999999</v>
      </c>
      <c r="AA4" s="26">
        <f>'Orig. App C - restatement'!Y4-'Revised App C - restatement'!Y4</f>
        <v>-1229.719069</v>
      </c>
      <c r="AB4" s="26">
        <f>'Orig. App C - restatement'!Z4-'Revised App C - restatement'!Z4</f>
        <v>-1259.983833</v>
      </c>
      <c r="AC4" s="26">
        <f>'Orig. App C - restatement'!AA4-'Revised App C - restatement'!AA4</f>
        <v>-1036.621703</v>
      </c>
      <c r="AD4" s="26">
        <f>'Orig. App C - restatement'!AB4-'Revised App C - restatement'!AB4</f>
        <v>-976.05931100000009</v>
      </c>
      <c r="AE4" s="26">
        <f>'Orig. App C - restatement'!AC4-'Revised App C - restatement'!AC4</f>
        <v>-876.47962199999995</v>
      </c>
      <c r="AF4" s="26">
        <f>'Orig. App C - restatement'!AD4-'Revised App C - restatement'!AD4</f>
        <v>-917.02417600000001</v>
      </c>
      <c r="AG4" s="26">
        <f>'Orig. App C - restatement'!AE4-'Revised App C - restatement'!AE4</f>
        <v>-917.73595999999998</v>
      </c>
      <c r="AH4" s="26">
        <f>'Orig. App C - restatement'!AF4-'Revised App C - restatement'!AF4</f>
        <v>-958.01441100000011</v>
      </c>
      <c r="AI4" s="26">
        <f>'Orig. App C - restatement'!AG4-'Revised App C - restatement'!AG4</f>
        <v>-1125.059994</v>
      </c>
      <c r="AJ4" s="26">
        <f>'Orig. App C - restatement'!AH4-'Revised App C - restatement'!AH4</f>
        <v>-1318.8962300000001</v>
      </c>
      <c r="AK4" s="26">
        <f>'Orig. App C - restatement'!AI4-'Revised App C - restatement'!AI4</f>
        <v>-1468.8017159999999</v>
      </c>
      <c r="AL4" s="26">
        <f>'Orig. App C - restatement'!AJ4-'Revised App C - restatement'!AJ4</f>
        <v>-1401.343079</v>
      </c>
      <c r="AM4" s="26">
        <f>'Orig. App C - restatement'!AK4-'Revised App C - restatement'!AK4</f>
        <v>-1272.6887179999999</v>
      </c>
      <c r="AN4" s="26">
        <f>'Orig. App C - restatement'!AL4-'Revised App C - restatement'!AL4</f>
        <v>-1320.7984769999998</v>
      </c>
      <c r="AO4" s="26">
        <f>'Orig. App C - restatement'!AM4-'Revised App C - restatement'!AM4</f>
        <v>-1112.5063969999999</v>
      </c>
      <c r="AP4" s="26">
        <f>'Orig. App C - restatement'!AN4-'Revised App C - restatement'!AN4</f>
        <v>-956.24826799999994</v>
      </c>
      <c r="AQ4" s="26">
        <f>'Orig. App C - restatement'!AO4-'Revised App C - restatement'!AO4</f>
        <v>-890.98854600000004</v>
      </c>
      <c r="AR4" s="26">
        <f>'Orig. App C - restatement'!AP4-'Revised App C - restatement'!AP4</f>
        <v>-926.73968100000002</v>
      </c>
      <c r="AS4" s="26">
        <f>'Orig. App C - restatement'!AQ4-'Revised App C - restatement'!AQ4</f>
        <v>-922.3858019999999</v>
      </c>
      <c r="AT4" s="26">
        <f>'Orig. App C - restatement'!AR4-'Revised App C - restatement'!AR4</f>
        <v>-982.15167200000008</v>
      </c>
      <c r="AU4" s="26">
        <f>'Orig. App C - restatement'!AS4-'Revised App C - restatement'!AS4</f>
        <v>-1157.4807879999998</v>
      </c>
      <c r="AV4" s="26">
        <f>'Orig. App C - restatement'!AT4-'Revised App C - restatement'!AT4</f>
        <v>-1325.2405319999998</v>
      </c>
      <c r="AW4" s="26">
        <f>'Orig. App C - restatement'!AU4-'Revised App C - restatement'!AU4</f>
        <v>-1504.5861850000001</v>
      </c>
      <c r="AX4" s="26">
        <f>'Orig. App C - restatement'!AV4-'Revised App C - restatement'!AV4</f>
        <v>-1515.5410710000001</v>
      </c>
      <c r="AY4" s="26">
        <f>'Orig. App C - restatement'!AW4-'Revised App C - restatement'!AW4</f>
        <v>-1270.7441959999999</v>
      </c>
      <c r="AZ4" s="26">
        <f>'Orig. App C - restatement'!AX4-'Revised App C - restatement'!AX4</f>
        <v>-1221.9830259999999</v>
      </c>
      <c r="BA4" s="26">
        <f>'Orig. App C - restatement'!AY4-'Revised App C - restatement'!AY4</f>
        <v>-1019.9966760000001</v>
      </c>
      <c r="BB4" s="26">
        <f>'Orig. App C - restatement'!AZ4-'Revised App C - restatement'!AZ4</f>
        <v>-947.32742400000006</v>
      </c>
      <c r="BC4" s="26">
        <f>'Orig. App C - restatement'!BA4-'Revised App C - restatement'!BA4</f>
        <v>-880.32718799999998</v>
      </c>
      <c r="BD4" s="26">
        <f>'Orig. App C - restatement'!BB4-'Revised App C - restatement'!BB4</f>
        <v>-909.152424</v>
      </c>
      <c r="BE4" s="26">
        <f>'Orig. App C - restatement'!BC4-'Revised App C - restatement'!BC4</f>
        <v>-912.43678199999999</v>
      </c>
      <c r="BF4" s="26">
        <f>'Orig. App C - restatement'!BD4-'Revised App C - restatement'!BD4</f>
        <v>-942.50650199999995</v>
      </c>
      <c r="BG4" s="26">
        <f>'Orig. App C - restatement'!BE4-'Revised App C - restatement'!BE4</f>
        <v>-1106.723731</v>
      </c>
      <c r="BH4" s="26">
        <f>'Orig. App C - restatement'!BF4-'Revised App C - restatement'!BF4</f>
        <v>-1249.4745379999999</v>
      </c>
      <c r="BI4" s="26">
        <f>'Orig. App C - restatement'!BG4-'Revised App C - restatement'!BG4</f>
        <v>-1473.8967320000002</v>
      </c>
      <c r="BJ4" s="26">
        <f>'Orig. App C - restatement'!BH4-'Revised App C - restatement'!BH4</f>
        <v>-1523.173679</v>
      </c>
      <c r="BK4" s="26">
        <f>'Orig. App C - restatement'!BI4-'Revised App C - restatement'!BI4</f>
        <v>-1296.4382840000001</v>
      </c>
      <c r="BL4" s="26">
        <f>'Orig. App C - restatement'!BJ4-'Revised App C - restatement'!BJ4</f>
        <v>-1256.7761410000001</v>
      </c>
      <c r="BM4" s="26">
        <f>'Orig. App C - restatement'!BK4-'Revised App C - restatement'!BK4</f>
        <v>-1036.1271099999999</v>
      </c>
      <c r="BN4" s="26">
        <f>'Orig. App C - restatement'!BL4-'Revised App C - restatement'!BL4</f>
        <v>-981.16600599999992</v>
      </c>
      <c r="BO4" s="26">
        <f>'Orig. App C - restatement'!BM4-'Revised App C - restatement'!BM4</f>
        <v>-875.3063719999999</v>
      </c>
      <c r="BP4" s="26">
        <f>'Orig. App C - restatement'!BN4-'Revised App C - restatement'!BN4</f>
        <v>-898.02091299999995</v>
      </c>
      <c r="BQ4" s="26">
        <f>'Orig. App C - restatement'!BO4-'Revised App C - restatement'!BO4</f>
        <v>-916.88897399999996</v>
      </c>
      <c r="BR4" s="26">
        <f>'Orig. App C - restatement'!BP4-'Revised App C - restatement'!BP4</f>
        <v>-955.8259579999999</v>
      </c>
      <c r="BS4" s="26">
        <f>'Orig. App C - restatement'!BQ4-'Revised App C - restatement'!BQ4</f>
        <v>-1099.171347</v>
      </c>
      <c r="BT4" s="26">
        <f>'Orig. App C - restatement'!BR4-'Revised App C - restatement'!BR4</f>
        <v>-1327.113036</v>
      </c>
      <c r="BU4" s="26">
        <f>'Orig. App C - restatement'!BS4-'Revised App C - restatement'!BS4</f>
        <v>-1559.5305769999998</v>
      </c>
      <c r="BV4" s="26">
        <f>'Orig. App C - restatement'!BT4-'Revised App C - restatement'!BT4</f>
        <v>-1409.511663</v>
      </c>
      <c r="BW4" s="26">
        <f>'Orig. App C - restatement'!BU4-'Revised App C - restatement'!BU4</f>
        <v>-1195.357653</v>
      </c>
      <c r="BX4" s="26">
        <f>'Orig. App C - restatement'!BV4-'Revised App C - restatement'!BV4</f>
        <v>-1230.204334</v>
      </c>
      <c r="BY4" s="26">
        <f>'Orig. App C - restatement'!BW4-'Revised App C - restatement'!BW4</f>
        <v>-962.37316899999985</v>
      </c>
      <c r="BZ4" s="26">
        <f>'Orig. App C - restatement'!BX4-'Revised App C - restatement'!BX4</f>
        <v>-954.17805499999986</v>
      </c>
      <c r="CA4" s="26">
        <f>'Orig. App C - restatement'!BY4-'Revised App C - restatement'!BY4</f>
        <v>-896.12349199999994</v>
      </c>
      <c r="CB4" s="26">
        <f>'Orig. App C - restatement'!BZ4-'Revised App C - restatement'!BZ4</f>
        <v>-910.75170199999991</v>
      </c>
      <c r="CC4" s="26">
        <f>'Orig. App C - restatement'!CA4-'Revised App C - restatement'!CA4</f>
        <v>-907.36389799999995</v>
      </c>
      <c r="CD4" s="26">
        <f>'Orig. App C - restatement'!CB4-'Revised App C - restatement'!CB4</f>
        <v>-912.84998299999995</v>
      </c>
      <c r="CE4" s="26">
        <f>'Orig. App C - restatement'!CC4-'Revised App C - restatement'!CC4</f>
        <v>-1046.2966749999998</v>
      </c>
      <c r="CF4" s="26">
        <f>'Orig. App C - restatement'!CD4-'Revised App C - restatement'!CD4</f>
        <v>-1152.2391110000001</v>
      </c>
      <c r="CG4" s="26">
        <f>'Orig. App C - restatement'!CE4-'Revised App C - restatement'!CE4</f>
        <v>-1311.4735199999998</v>
      </c>
      <c r="CH4" s="26">
        <f>'Orig. App C - restatement'!CF4-'Revised App C - restatement'!CF4</f>
        <v>-1313.0123309999999</v>
      </c>
      <c r="CI4" s="26">
        <f>'Orig. App C - restatement'!CG4-'Revised App C - restatement'!CG4</f>
        <v>-1283.3901370000001</v>
      </c>
      <c r="CJ4" s="26">
        <f>'Orig. App C - restatement'!CH4-'Revised App C - restatement'!CH4</f>
        <v>-1160.4577879999999</v>
      </c>
      <c r="CK4" s="26">
        <f>'Orig. App C - restatement'!CI4-'Revised App C - restatement'!CI4</f>
        <v>-1030.8615029999999</v>
      </c>
      <c r="CL4" s="26">
        <f>'Orig. App C - restatement'!CJ4-'Revised App C - restatement'!CJ4</f>
        <v>-967.55120799999997</v>
      </c>
      <c r="CM4" s="26">
        <f>'Orig. App C - restatement'!CK4-'Revised App C - restatement'!CK4</f>
        <v>-892.55369199999996</v>
      </c>
      <c r="CN4" s="26">
        <f>'Orig. App C - restatement'!CL4-'Revised App C - restatement'!CL4</f>
        <v>-914.89526999999998</v>
      </c>
      <c r="CO4" s="26">
        <f>'Orig. App C - restatement'!CM4-'Revised App C - restatement'!CM4</f>
        <v>-905.52571</v>
      </c>
      <c r="CP4" s="26">
        <f>'Orig. App C - restatement'!CN4-'Revised App C - restatement'!CN4</f>
        <v>-933.02917200000002</v>
      </c>
      <c r="CQ4" s="26">
        <f>'Orig. App C - restatement'!CO4-'Revised App C - restatement'!CO4</f>
        <v>-1098.010014</v>
      </c>
      <c r="CR4" s="26">
        <f>'Orig. App C - restatement'!CP4-'Revised App C - restatement'!CP4</f>
        <v>-1218.0466300000001</v>
      </c>
      <c r="CS4" s="26">
        <f>'Orig. App C - restatement'!CQ4-'Revised App C - restatement'!CQ4</f>
        <v>-1333.488699</v>
      </c>
      <c r="CT4" s="26">
        <f>'Orig. App C - restatement'!CR4-'Revised App C - restatement'!CR4</f>
        <v>-1382.7284729999999</v>
      </c>
      <c r="CU4" s="26">
        <f>'Orig. App C - restatement'!CS4-'Revised App C - restatement'!CS4</f>
        <v>-1240.0101389999998</v>
      </c>
      <c r="CV4" s="26">
        <f>'Orig. App C - restatement'!CT4-'Revised App C - restatement'!CT4</f>
        <v>-1317.0855829999998</v>
      </c>
      <c r="CW4" s="26">
        <f>'Orig. App C - restatement'!CU4-'Revised App C - restatement'!CU4</f>
        <v>0</v>
      </c>
      <c r="CX4" s="26">
        <f>'Orig. App C - restatement'!CV4-'Revised App C - restatement'!CV4</f>
        <v>0</v>
      </c>
      <c r="CY4" s="26">
        <f>'Orig. App C - restatement'!CW4-'Revised App C - restatement'!CW4</f>
        <v>0</v>
      </c>
      <c r="CZ4" s="26">
        <f>'Orig. App C - restatement'!CX4-'Revised App C - restatement'!CX4</f>
        <v>0</v>
      </c>
    </row>
    <row r="5" spans="4:104">
      <c r="D5" s="15" t="s">
        <v>19</v>
      </c>
      <c r="E5" s="26">
        <f>'Orig. App C - restatement'!C5-'Revised App C - restatement'!C5</f>
        <v>-1072.2788069999999</v>
      </c>
      <c r="F5" s="26">
        <f>'Orig. App C - restatement'!D5-'Revised App C - restatement'!D5</f>
        <v>-1002.2256509999999</v>
      </c>
      <c r="G5" s="26">
        <f>'Orig. App C - restatement'!E5-'Revised App C - restatement'!E5</f>
        <v>-890.24713500000007</v>
      </c>
      <c r="H5" s="26">
        <f>'Orig. App C - restatement'!F5-'Revised App C - restatement'!F5</f>
        <v>-924.27809000000002</v>
      </c>
      <c r="I5" s="26">
        <f>'Orig. App C - restatement'!G5-'Revised App C - restatement'!G5</f>
        <v>-942.35771700000009</v>
      </c>
      <c r="J5" s="26">
        <f>'Orig. App C - restatement'!H5-'Revised App C - restatement'!H5</f>
        <v>-949.56297199999995</v>
      </c>
      <c r="K5" s="26">
        <f>'Orig. App C - restatement'!I5-'Revised App C - restatement'!I5</f>
        <v>-1130.9899640000001</v>
      </c>
      <c r="L5" s="26">
        <f>'Orig. App C - restatement'!J5-'Revised App C - restatement'!J5</f>
        <v>-1365.423006</v>
      </c>
      <c r="M5" s="26">
        <f>'Orig. App C - restatement'!K5-'Revised App C - restatement'!K5</f>
        <v>-1510.2396740000002</v>
      </c>
      <c r="N5" s="26">
        <f>'Orig. App C - restatement'!L5-'Revised App C - restatement'!L5</f>
        <v>-1483.0955540000002</v>
      </c>
      <c r="O5" s="26">
        <f>'Orig. App C - restatement'!M5-'Revised App C - restatement'!M5</f>
        <v>-1332.022119</v>
      </c>
      <c r="P5" s="26">
        <f>'Orig. App C - restatement'!N5-'Revised App C - restatement'!N5</f>
        <v>-1381.126784</v>
      </c>
      <c r="Q5" s="26">
        <f>'Orig. App C - restatement'!O5-'Revised App C - restatement'!O5</f>
        <v>-1073.394411</v>
      </c>
      <c r="R5" s="26">
        <f>'Orig. App C - restatement'!P5-'Revised App C - restatement'!P5</f>
        <v>-966.172414</v>
      </c>
      <c r="S5" s="26">
        <f>'Orig. App C - restatement'!Q5-'Revised App C - restatement'!Q5</f>
        <v>-912.25235100000009</v>
      </c>
      <c r="T5" s="26">
        <f>'Orig. App C - restatement'!R5-'Revised App C - restatement'!R5</f>
        <v>-934.48246000000006</v>
      </c>
      <c r="U5" s="26">
        <f>'Orig. App C - restatement'!S5-'Revised App C - restatement'!S5</f>
        <v>-964.15703800000006</v>
      </c>
      <c r="V5" s="26">
        <f>'Orig. App C - restatement'!T5-'Revised App C - restatement'!T5</f>
        <v>-966.59482000000003</v>
      </c>
      <c r="W5" s="26">
        <f>'Orig. App C - restatement'!U5-'Revised App C - restatement'!U5</f>
        <v>-1158.4369790000001</v>
      </c>
      <c r="X5" s="26">
        <f>'Orig. App C - restatement'!V5-'Revised App C - restatement'!V5</f>
        <v>-1296.075793</v>
      </c>
      <c r="Y5" s="26">
        <f>'Orig. App C - restatement'!W5-'Revised App C - restatement'!W5</f>
        <v>-1424.226136</v>
      </c>
      <c r="Z5" s="26">
        <f>'Orig. App C - restatement'!X5-'Revised App C - restatement'!X5</f>
        <v>-1383.8160029999999</v>
      </c>
      <c r="AA5" s="26">
        <f>'Orig. App C - restatement'!Y5-'Revised App C - restatement'!Y5</f>
        <v>-1225.7512340000001</v>
      </c>
      <c r="AB5" s="26">
        <f>'Orig. App C - restatement'!Z5-'Revised App C - restatement'!Z5</f>
        <v>-1253.297838</v>
      </c>
      <c r="AC5" s="26">
        <f>'Orig. App C - restatement'!AA5-'Revised App C - restatement'!AA5</f>
        <v>-1027.233324</v>
      </c>
      <c r="AD5" s="26">
        <f>'Orig. App C - restatement'!AB5-'Revised App C - restatement'!AB5</f>
        <v>-975.9080110000001</v>
      </c>
      <c r="AE5" s="26">
        <f>'Orig. App C - restatement'!AC5-'Revised App C - restatement'!AC5</f>
        <v>-876.07233999999994</v>
      </c>
      <c r="AF5" s="26">
        <f>'Orig. App C - restatement'!AD5-'Revised App C - restatement'!AD5</f>
        <v>-907.62234699999999</v>
      </c>
      <c r="AG5" s="26">
        <f>'Orig. App C - restatement'!AE5-'Revised App C - restatement'!AE5</f>
        <v>-915.21122600000001</v>
      </c>
      <c r="AH5" s="26">
        <f>'Orig. App C - restatement'!AF5-'Revised App C - restatement'!AF5</f>
        <v>-962.88434100000006</v>
      </c>
      <c r="AI5" s="26">
        <f>'Orig. App C - restatement'!AG5-'Revised App C - restatement'!AG5</f>
        <v>-1135.5154359999999</v>
      </c>
      <c r="AJ5" s="26">
        <f>'Orig. App C - restatement'!AH5-'Revised App C - restatement'!AH5</f>
        <v>-1330.7471430000001</v>
      </c>
      <c r="AK5" s="26">
        <f>'Orig. App C - restatement'!AI5-'Revised App C - restatement'!AI5</f>
        <v>-1478.487261</v>
      </c>
      <c r="AL5" s="26">
        <f>'Orig. App C - restatement'!AJ5-'Revised App C - restatement'!AJ5</f>
        <v>-1409.820232</v>
      </c>
      <c r="AM5" s="26">
        <f>'Orig. App C - restatement'!AK5-'Revised App C - restatement'!AK5</f>
        <v>-1278.9245899999999</v>
      </c>
      <c r="AN5" s="26">
        <f>'Orig. App C - restatement'!AL5-'Revised App C - restatement'!AL5</f>
        <v>-1320.7079779999999</v>
      </c>
      <c r="AO5" s="26">
        <f>'Orig. App C - restatement'!AM5-'Revised App C - restatement'!AM5</f>
        <v>-1106.4505999999999</v>
      </c>
      <c r="AP5" s="26">
        <f>'Orig. App C - restatement'!AN5-'Revised App C - restatement'!AN5</f>
        <v>-950.98768499999994</v>
      </c>
      <c r="AQ5" s="26">
        <f>'Orig. App C - restatement'!AO5-'Revised App C - restatement'!AO5</f>
        <v>-888.09727200000009</v>
      </c>
      <c r="AR5" s="26">
        <f>'Orig. App C - restatement'!AP5-'Revised App C - restatement'!AP5</f>
        <v>-926.45742000000007</v>
      </c>
      <c r="AS5" s="26">
        <f>'Orig. App C - restatement'!AQ5-'Revised App C - restatement'!AQ5</f>
        <v>-925.37212099999988</v>
      </c>
      <c r="AT5" s="26">
        <f>'Orig. App C - restatement'!AR5-'Revised App C - restatement'!AR5</f>
        <v>-989.38616000000013</v>
      </c>
      <c r="AU5" s="26">
        <f>'Orig. App C - restatement'!AS5-'Revised App C - restatement'!AS5</f>
        <v>-1168.143611</v>
      </c>
      <c r="AV5" s="26">
        <f>'Orig. App C - restatement'!AT5-'Revised App C - restatement'!AT5</f>
        <v>-1334.9232729999999</v>
      </c>
      <c r="AW5" s="26">
        <f>'Orig. App C - restatement'!AU5-'Revised App C - restatement'!AU5</f>
        <v>-1513.0173550000002</v>
      </c>
      <c r="AX5" s="26">
        <f>'Orig. App C - restatement'!AV5-'Revised App C - restatement'!AV5</f>
        <v>-1519.9001950000002</v>
      </c>
      <c r="AY5" s="26">
        <f>'Orig. App C - restatement'!AW5-'Revised App C - restatement'!AW5</f>
        <v>-1268.277118</v>
      </c>
      <c r="AZ5" s="26">
        <f>'Orig. App C - restatement'!AX5-'Revised App C - restatement'!AX5</f>
        <v>-1214.4141339999999</v>
      </c>
      <c r="BA5" s="26">
        <f>'Orig. App C - restatement'!AY5-'Revised App C - restatement'!AY5</f>
        <v>-999.67788300000007</v>
      </c>
      <c r="BB5" s="26">
        <f>'Orig. App C - restatement'!AZ5-'Revised App C - restatement'!AZ5</f>
        <v>-924.1793090000001</v>
      </c>
      <c r="BC5" s="26">
        <f>'Orig. App C - restatement'!BA5-'Revised App C - restatement'!BA5</f>
        <v>-863.74010299999998</v>
      </c>
      <c r="BD5" s="26">
        <f>'Orig. App C - restatement'!BB5-'Revised App C - restatement'!BB5</f>
        <v>-901.38109499999996</v>
      </c>
      <c r="BE5" s="26">
        <f>'Orig. App C - restatement'!BC5-'Revised App C - restatement'!BC5</f>
        <v>-912.32175299999994</v>
      </c>
      <c r="BF5" s="26">
        <f>'Orig. App C - restatement'!BD5-'Revised App C - restatement'!BD5</f>
        <v>-948.933266</v>
      </c>
      <c r="BG5" s="26">
        <f>'Orig. App C - restatement'!BE5-'Revised App C - restatement'!BE5</f>
        <v>-1117.3657230000001</v>
      </c>
      <c r="BH5" s="26">
        <f>'Orig. App C - restatement'!BF5-'Revised App C - restatement'!BF5</f>
        <v>-1258.2141179999999</v>
      </c>
      <c r="BI5" s="26">
        <f>'Orig. App C - restatement'!BG5-'Revised App C - restatement'!BG5</f>
        <v>-1479.7075140000002</v>
      </c>
      <c r="BJ5" s="26">
        <f>'Orig. App C - restatement'!BH5-'Revised App C - restatement'!BH5</f>
        <v>-1529.7605450000001</v>
      </c>
      <c r="BK5" s="26">
        <f>'Orig. App C - restatement'!BI5-'Revised App C - restatement'!BI5</f>
        <v>-1300.2067950000001</v>
      </c>
      <c r="BL5" s="26">
        <f>'Orig. App C - restatement'!BJ5-'Revised App C - restatement'!BJ5</f>
        <v>-1253.180828</v>
      </c>
      <c r="BM5" s="26">
        <f>'Orig. App C - restatement'!BK5-'Revised App C - restatement'!BK5</f>
        <v>-1024.1098609999999</v>
      </c>
      <c r="BN5" s="26">
        <f>'Orig. App C - restatement'!BL5-'Revised App C - restatement'!BL5</f>
        <v>-965.76682799999992</v>
      </c>
      <c r="BO5" s="26">
        <f>'Orig. App C - restatement'!BM5-'Revised App C - restatement'!BM5</f>
        <v>-865.13139999999987</v>
      </c>
      <c r="BP5" s="26">
        <f>'Orig. App C - restatement'!BN5-'Revised App C - restatement'!BN5</f>
        <v>-893.53134899999998</v>
      </c>
      <c r="BQ5" s="26">
        <f>'Orig. App C - restatement'!BO5-'Revised App C - restatement'!BO5</f>
        <v>-915.463573</v>
      </c>
      <c r="BR5" s="26">
        <f>'Orig. App C - restatement'!BP5-'Revised App C - restatement'!BP5</f>
        <v>-959.38446199999987</v>
      </c>
      <c r="BS5" s="26">
        <f>'Orig. App C - restatement'!BQ5-'Revised App C - restatement'!BQ5</f>
        <v>-1105.9244369999999</v>
      </c>
      <c r="BT5" s="26">
        <f>'Orig. App C - restatement'!BR5-'Revised App C - restatement'!BR5</f>
        <v>-1333.3494880000001</v>
      </c>
      <c r="BU5" s="26">
        <f>'Orig. App C - restatement'!BS5-'Revised App C - restatement'!BS5</f>
        <v>-1561.4933669999998</v>
      </c>
      <c r="BV5" s="26">
        <f>'Orig. App C - restatement'!BT5-'Revised App C - restatement'!BT5</f>
        <v>-1413.1777609999999</v>
      </c>
      <c r="BW5" s="26">
        <f>'Orig. App C - restatement'!BU5-'Revised App C - restatement'!BU5</f>
        <v>-1193.1942180000001</v>
      </c>
      <c r="BX5" s="26">
        <f>'Orig. App C - restatement'!BV5-'Revised App C - restatement'!BV5</f>
        <v>-1224.6193619999999</v>
      </c>
      <c r="BY5" s="26">
        <f>'Orig. App C - restatement'!BW5-'Revised App C - restatement'!BW5</f>
        <v>-948.39328199999989</v>
      </c>
      <c r="BZ5" s="26">
        <f>'Orig. App C - restatement'!BX5-'Revised App C - restatement'!BX5</f>
        <v>-942.9566699999998</v>
      </c>
      <c r="CA5" s="26">
        <f>'Orig. App C - restatement'!BY5-'Revised App C - restatement'!BY5</f>
        <v>-890.23265099999992</v>
      </c>
      <c r="CB5" s="26">
        <f>'Orig. App C - restatement'!BZ5-'Revised App C - restatement'!BZ5</f>
        <v>-904.2272089999999</v>
      </c>
      <c r="CC5" s="26">
        <f>'Orig. App C - restatement'!CA5-'Revised App C - restatement'!CA5</f>
        <v>-895.240724</v>
      </c>
      <c r="CD5" s="26">
        <f>'Orig. App C - restatement'!CB5-'Revised App C - restatement'!CB5</f>
        <v>-909.00605399999995</v>
      </c>
      <c r="CE5" s="26">
        <f>'Orig. App C - restatement'!CC5-'Revised App C - restatement'!CC5</f>
        <v>-1044.7751639999999</v>
      </c>
      <c r="CF5" s="26">
        <f>'Orig. App C - restatement'!CD5-'Revised App C - restatement'!CD5</f>
        <v>-1152.1183960000001</v>
      </c>
      <c r="CG5" s="26">
        <f>'Orig. App C - restatement'!CE5-'Revised App C - restatement'!CE5</f>
        <v>-1310.2747169999998</v>
      </c>
      <c r="CH5" s="26">
        <f>'Orig. App C - restatement'!CF5-'Revised App C - restatement'!CF5</f>
        <v>-1311.2071539999999</v>
      </c>
      <c r="CI5" s="26">
        <f>'Orig. App C - restatement'!CG5-'Revised App C - restatement'!CG5</f>
        <v>-1280.5006600000002</v>
      </c>
      <c r="CJ5" s="26">
        <f>'Orig. App C - restatement'!CH5-'Revised App C - restatement'!CH5</f>
        <v>-1153.3074919999999</v>
      </c>
      <c r="CK5" s="26">
        <f>'Orig. App C - restatement'!CI5-'Revised App C - restatement'!CI5</f>
        <v>-1023.4423269999999</v>
      </c>
      <c r="CL5" s="26">
        <f>'Orig. App C - restatement'!CJ5-'Revised App C - restatement'!CJ5</f>
        <v>-960.19905199999994</v>
      </c>
      <c r="CM5" s="26">
        <f>'Orig. App C - restatement'!CK5-'Revised App C - restatement'!CK5</f>
        <v>-882.22566899999993</v>
      </c>
      <c r="CN5" s="26">
        <f>'Orig. App C - restatement'!CL5-'Revised App C - restatement'!CL5</f>
        <v>-906.44926099999998</v>
      </c>
      <c r="CO5" s="26">
        <f>'Orig. App C - restatement'!CM5-'Revised App C - restatement'!CM5</f>
        <v>-902.67692799999998</v>
      </c>
      <c r="CP5" s="26">
        <f>'Orig. App C - restatement'!CN5-'Revised App C - restatement'!CN5</f>
        <v>-933.95973800000002</v>
      </c>
      <c r="CQ5" s="26">
        <f>'Orig. App C - restatement'!CO5-'Revised App C - restatement'!CO5</f>
        <v>-1099.730671</v>
      </c>
      <c r="CR5" s="26">
        <f>'Orig. App C - restatement'!CP5-'Revised App C - restatement'!CP5</f>
        <v>-1217.466801</v>
      </c>
      <c r="CS5" s="26">
        <f>'Orig. App C - restatement'!CQ5-'Revised App C - restatement'!CQ5</f>
        <v>-1332.4758240000001</v>
      </c>
      <c r="CT5" s="26">
        <f>'Orig. App C - restatement'!CR5-'Revised App C - restatement'!CR5</f>
        <v>-1378.8264319999998</v>
      </c>
      <c r="CU5" s="26">
        <f>'Orig. App C - restatement'!CS5-'Revised App C - restatement'!CS5</f>
        <v>-1234.7388189999997</v>
      </c>
      <c r="CV5" s="26">
        <f>'Orig. App C - restatement'!CT5-'Revised App C - restatement'!CT5</f>
        <v>-1310.3836529999999</v>
      </c>
      <c r="CW5" s="26">
        <f>'Orig. App C - restatement'!CU5-'Revised App C - restatement'!CU5</f>
        <v>0</v>
      </c>
      <c r="CX5" s="26">
        <f>'Orig. App C - restatement'!CV5-'Revised App C - restatement'!CV5</f>
        <v>0</v>
      </c>
      <c r="CY5" s="26">
        <f>'Orig. App C - restatement'!CW5-'Revised App C - restatement'!CW5</f>
        <v>0</v>
      </c>
      <c r="CZ5" s="26">
        <f>'Orig. App C - restatement'!CX5-'Revised App C - restatement'!CX5</f>
        <v>0</v>
      </c>
    </row>
    <row r="6" spans="4:104">
      <c r="D6" s="15" t="s">
        <v>20</v>
      </c>
      <c r="E6" s="26">
        <f>'Orig. App C - restatement'!C6-'Revised App C - restatement'!C6</f>
        <v>-1075.0423129999999</v>
      </c>
      <c r="F6" s="26">
        <f>'Orig. App C - restatement'!D6-'Revised App C - restatement'!D6</f>
        <v>-1004.4313359999999</v>
      </c>
      <c r="G6" s="26">
        <f>'Orig. App C - restatement'!E6-'Revised App C - restatement'!E6</f>
        <v>-890.76809100000003</v>
      </c>
      <c r="H6" s="26">
        <f>'Orig. App C - restatement'!F6-'Revised App C - restatement'!F6</f>
        <v>-925.66116199999999</v>
      </c>
      <c r="I6" s="26">
        <f>'Orig. App C - restatement'!G6-'Revised App C - restatement'!G6</f>
        <v>-945.95276500000011</v>
      </c>
      <c r="J6" s="26">
        <f>'Orig. App C - restatement'!H6-'Revised App C - restatement'!H6</f>
        <v>-954.91564299999993</v>
      </c>
      <c r="K6" s="26">
        <f>'Orig. App C - restatement'!I6-'Revised App C - restatement'!I6</f>
        <v>-1139.1500040000001</v>
      </c>
      <c r="L6" s="26">
        <f>'Orig. App C - restatement'!J6-'Revised App C - restatement'!J6</f>
        <v>-1372.692137</v>
      </c>
      <c r="M6" s="26">
        <f>'Orig. App C - restatement'!K6-'Revised App C - restatement'!K6</f>
        <v>-1518.6084160000003</v>
      </c>
      <c r="N6" s="26">
        <f>'Orig. App C - restatement'!L6-'Revised App C - restatement'!L6</f>
        <v>-1493.8829030000002</v>
      </c>
      <c r="O6" s="26">
        <f>'Orig. App C - restatement'!M6-'Revised App C - restatement'!M6</f>
        <v>-1340.5727879999999</v>
      </c>
      <c r="P6" s="26">
        <f>'Orig. App C - restatement'!N6-'Revised App C - restatement'!N6</f>
        <v>-1389.265997</v>
      </c>
      <c r="Q6" s="26">
        <f>'Orig. App C - restatement'!O6-'Revised App C - restatement'!O6</f>
        <v>-1077.893683</v>
      </c>
      <c r="R6" s="26">
        <f>'Orig. App C - restatement'!P6-'Revised App C - restatement'!P6</f>
        <v>-969.05639399999995</v>
      </c>
      <c r="S6" s="26">
        <f>'Orig. App C - restatement'!Q6-'Revised App C - restatement'!Q6</f>
        <v>-912.38487300000008</v>
      </c>
      <c r="T6" s="26">
        <f>'Orig. App C - restatement'!R6-'Revised App C - restatement'!R6</f>
        <v>-933.04847100000006</v>
      </c>
      <c r="U6" s="26">
        <f>'Orig. App C - restatement'!S6-'Revised App C - restatement'!S6</f>
        <v>-963.97506500000009</v>
      </c>
      <c r="V6" s="26">
        <f>'Orig. App C - restatement'!T6-'Revised App C - restatement'!T6</f>
        <v>-968.06708000000003</v>
      </c>
      <c r="W6" s="26">
        <f>'Orig. App C - restatement'!U6-'Revised App C - restatement'!U6</f>
        <v>-1161.8550700000001</v>
      </c>
      <c r="X6" s="26">
        <f>'Orig. App C - restatement'!V6-'Revised App C - restatement'!V6</f>
        <v>-1300.8353930000001</v>
      </c>
      <c r="Y6" s="26">
        <f>'Orig. App C - restatement'!W6-'Revised App C - restatement'!W6</f>
        <v>-1429.358823</v>
      </c>
      <c r="Z6" s="26">
        <f>'Orig. App C - restatement'!X6-'Revised App C - restatement'!X6</f>
        <v>-1386.557515</v>
      </c>
      <c r="AA6" s="26">
        <f>'Orig. App C - restatement'!Y6-'Revised App C - restatement'!Y6</f>
        <v>-1228.162746</v>
      </c>
      <c r="AB6" s="26">
        <f>'Orig. App C - restatement'!Z6-'Revised App C - restatement'!Z6</f>
        <v>-1254.5587399999999</v>
      </c>
      <c r="AC6" s="26">
        <f>'Orig. App C - restatement'!AA6-'Revised App C - restatement'!AA6</f>
        <v>-1026.7885590000001</v>
      </c>
      <c r="AD6" s="26">
        <f>'Orig. App C - restatement'!AB6-'Revised App C - restatement'!AB6</f>
        <v>-974.2145210000001</v>
      </c>
      <c r="AE6" s="26">
        <f>'Orig. App C - restatement'!AC6-'Revised App C - restatement'!AC6</f>
        <v>-869.0008519999999</v>
      </c>
      <c r="AF6" s="26">
        <f>'Orig. App C - restatement'!AD6-'Revised App C - restatement'!AD6</f>
        <v>-898.19225600000004</v>
      </c>
      <c r="AG6" s="26">
        <f>'Orig. App C - restatement'!AE6-'Revised App C - restatement'!AE6</f>
        <v>-904.60544700000003</v>
      </c>
      <c r="AH6" s="26">
        <f>'Orig. App C - restatement'!AF6-'Revised App C - restatement'!AF6</f>
        <v>-953.89986700000009</v>
      </c>
      <c r="AI6" s="26">
        <f>'Orig. App C - restatement'!AG6-'Revised App C - restatement'!AG6</f>
        <v>-1135.205031</v>
      </c>
      <c r="AJ6" s="26">
        <f>'Orig. App C - restatement'!AH6-'Revised App C - restatement'!AH6</f>
        <v>-1333.914055</v>
      </c>
      <c r="AK6" s="26">
        <f>'Orig. App C - restatement'!AI6-'Revised App C - restatement'!AI6</f>
        <v>-1481.020317</v>
      </c>
      <c r="AL6" s="26">
        <f>'Orig. App C - restatement'!AJ6-'Revised App C - restatement'!AJ6</f>
        <v>-1413.8149109999999</v>
      </c>
      <c r="AM6" s="26">
        <f>'Orig. App C - restatement'!AK6-'Revised App C - restatement'!AK6</f>
        <v>-1282.656714</v>
      </c>
      <c r="AN6" s="26">
        <f>'Orig. App C - restatement'!AL6-'Revised App C - restatement'!AL6</f>
        <v>-1324.8718769999998</v>
      </c>
      <c r="AO6" s="26">
        <f>'Orig. App C - restatement'!AM6-'Revised App C - restatement'!AM6</f>
        <v>-1108.0191279999999</v>
      </c>
      <c r="AP6" s="26">
        <f>'Orig. App C - restatement'!AN6-'Revised App C - restatement'!AN6</f>
        <v>-950.03131299999995</v>
      </c>
      <c r="AQ6" s="26">
        <f>'Orig. App C - restatement'!AO6-'Revised App C - restatement'!AO6</f>
        <v>-885.83632900000009</v>
      </c>
      <c r="AR6" s="26">
        <f>'Orig. App C - restatement'!AP6-'Revised App C - restatement'!AP6</f>
        <v>-923.64039800000012</v>
      </c>
      <c r="AS6" s="26">
        <f>'Orig. App C - restatement'!AQ6-'Revised App C - restatement'!AQ6</f>
        <v>-923.63359299999991</v>
      </c>
      <c r="AT6" s="26">
        <f>'Orig. App C - restatement'!AR6-'Revised App C - restatement'!AR6</f>
        <v>-989.32861400000013</v>
      </c>
      <c r="AU6" s="26">
        <f>'Orig. App C - restatement'!AS6-'Revised App C - restatement'!AS6</f>
        <v>-1171.2305389999999</v>
      </c>
      <c r="AV6" s="26">
        <f>'Orig. App C - restatement'!AT6-'Revised App C - restatement'!AT6</f>
        <v>-1337.9178599999998</v>
      </c>
      <c r="AW6" s="26">
        <f>'Orig. App C - restatement'!AU6-'Revised App C - restatement'!AU6</f>
        <v>-1517.8016360000001</v>
      </c>
      <c r="AX6" s="26">
        <f>'Orig. App C - restatement'!AV6-'Revised App C - restatement'!AV6</f>
        <v>-1524.0220710000001</v>
      </c>
      <c r="AY6" s="26">
        <f>'Orig. App C - restatement'!AW6-'Revised App C - restatement'!AW6</f>
        <v>-1270.999204</v>
      </c>
      <c r="AZ6" s="26">
        <f>'Orig. App C - restatement'!AX6-'Revised App C - restatement'!AX6</f>
        <v>-1213.855732</v>
      </c>
      <c r="BA6" s="26">
        <f>'Orig. App C - restatement'!AY6-'Revised App C - restatement'!AY6</f>
        <v>-995.47925400000008</v>
      </c>
      <c r="BB6" s="26">
        <f>'Orig. App C - restatement'!AZ6-'Revised App C - restatement'!AZ6</f>
        <v>-917.37818800000014</v>
      </c>
      <c r="BC6" s="26">
        <f>'Orig. App C - restatement'!BA6-'Revised App C - restatement'!BA6</f>
        <v>-854.31794100000002</v>
      </c>
      <c r="BD6" s="26">
        <f>'Orig. App C - restatement'!BB6-'Revised App C - restatement'!BB6</f>
        <v>-887.90866599999993</v>
      </c>
      <c r="BE6" s="26">
        <f>'Orig. App C - restatement'!BC6-'Revised App C - restatement'!BC6</f>
        <v>-900.6749759999999</v>
      </c>
      <c r="BF6" s="26">
        <f>'Orig. App C - restatement'!BD6-'Revised App C - restatement'!BD6</f>
        <v>-940.98395900000003</v>
      </c>
      <c r="BG6" s="26">
        <f>'Orig. App C - restatement'!BE6-'Revised App C - restatement'!BE6</f>
        <v>-1114.0710000000001</v>
      </c>
      <c r="BH6" s="26">
        <f>'Orig. App C - restatement'!BF6-'Revised App C - restatement'!BF6</f>
        <v>-1257.0119549999999</v>
      </c>
      <c r="BI6" s="26">
        <f>'Orig. App C - restatement'!BG6-'Revised App C - restatement'!BG6</f>
        <v>-1482.0520360000003</v>
      </c>
      <c r="BJ6" s="26">
        <f>'Orig. App C - restatement'!BH6-'Revised App C - restatement'!BH6</f>
        <v>-1532.9689990000002</v>
      </c>
      <c r="BK6" s="26">
        <f>'Orig. App C - restatement'!BI6-'Revised App C - restatement'!BI6</f>
        <v>-1304.020426</v>
      </c>
      <c r="BL6" s="26">
        <f>'Orig. App C - restatement'!BJ6-'Revised App C - restatement'!BJ6</f>
        <v>-1256.5534420000001</v>
      </c>
      <c r="BM6" s="26">
        <f>'Orig. App C - restatement'!BK6-'Revised App C - restatement'!BK6</f>
        <v>-1024.9625199999998</v>
      </c>
      <c r="BN6" s="26">
        <f>'Orig. App C - restatement'!BL6-'Revised App C - restatement'!BL6</f>
        <v>-963.03815399999996</v>
      </c>
      <c r="BO6" s="26">
        <f>'Orig. App C - restatement'!BM6-'Revised App C - restatement'!BM6</f>
        <v>-864.29714299999989</v>
      </c>
      <c r="BP6" s="26">
        <f>'Orig. App C - restatement'!BN6-'Revised App C - restatement'!BN6</f>
        <v>-885.56726000000003</v>
      </c>
      <c r="BQ6" s="26">
        <f>'Orig. App C - restatement'!BO6-'Revised App C - restatement'!BO6</f>
        <v>-903.20104200000003</v>
      </c>
      <c r="BR6" s="26">
        <f>'Orig. App C - restatement'!BP6-'Revised App C - restatement'!BP6</f>
        <v>-949.57898299999988</v>
      </c>
      <c r="BS6" s="26">
        <f>'Orig. App C - restatement'!BQ6-'Revised App C - restatement'!BQ6</f>
        <v>-1101.511759</v>
      </c>
      <c r="BT6" s="26">
        <f>'Orig. App C - restatement'!BR6-'Revised App C - restatement'!BR6</f>
        <v>-1333.9327470000001</v>
      </c>
      <c r="BU6" s="26">
        <f>'Orig. App C - restatement'!BS6-'Revised App C - restatement'!BS6</f>
        <v>-1563.5148989999998</v>
      </c>
      <c r="BV6" s="26">
        <f>'Orig. App C - restatement'!BT6-'Revised App C - restatement'!BT6</f>
        <v>-1416.2261739999999</v>
      </c>
      <c r="BW6" s="26">
        <f>'Orig. App C - restatement'!BU6-'Revised App C - restatement'!BU6</f>
        <v>-1193.395442</v>
      </c>
      <c r="BX6" s="26">
        <f>'Orig. App C - restatement'!BV6-'Revised App C - restatement'!BV6</f>
        <v>-1223.088158</v>
      </c>
      <c r="BY6" s="26">
        <f>'Orig. App C - restatement'!BW6-'Revised App C - restatement'!BW6</f>
        <v>-944.13134999999988</v>
      </c>
      <c r="BZ6" s="26">
        <f>'Orig. App C - restatement'!BX6-'Revised App C - restatement'!BX6</f>
        <v>-938.05883699999981</v>
      </c>
      <c r="CA6" s="26">
        <f>'Orig. App C - restatement'!BY6-'Revised App C - restatement'!BY6</f>
        <v>-884.72618799999987</v>
      </c>
      <c r="CB6" s="26">
        <f>'Orig. App C - restatement'!BZ6-'Revised App C - restatement'!BZ6</f>
        <v>-895.89743599999986</v>
      </c>
      <c r="CC6" s="26">
        <f>'Orig. App C - restatement'!CA6-'Revised App C - restatement'!CA6</f>
        <v>-883.75879499999996</v>
      </c>
      <c r="CD6" s="26">
        <f>'Orig. App C - restatement'!CB6-'Revised App C - restatement'!CB6</f>
        <v>-895.52781199999993</v>
      </c>
      <c r="CE6" s="26">
        <f>'Orig. App C - restatement'!CC6-'Revised App C - restatement'!CC6</f>
        <v>-1033.6447909999999</v>
      </c>
      <c r="CF6" s="26">
        <f>'Orig. App C - restatement'!CD6-'Revised App C - restatement'!CD6</f>
        <v>-1144.1480120000001</v>
      </c>
      <c r="CG6" s="26">
        <f>'Orig. App C - restatement'!CE6-'Revised App C - restatement'!CE6</f>
        <v>-1304.0879259999997</v>
      </c>
      <c r="CH6" s="26">
        <f>'Orig. App C - restatement'!CF6-'Revised App C - restatement'!CF6</f>
        <v>-1305.715492</v>
      </c>
      <c r="CI6" s="26">
        <f>'Orig. App C - restatement'!CG6-'Revised App C - restatement'!CG6</f>
        <v>-1276.3160350000001</v>
      </c>
      <c r="CJ6" s="26">
        <f>'Orig. App C - restatement'!CH6-'Revised App C - restatement'!CH6</f>
        <v>-1149.958719</v>
      </c>
      <c r="CK6" s="26">
        <f>'Orig. App C - restatement'!CI6-'Revised App C - restatement'!CI6</f>
        <v>-1019.7769609999999</v>
      </c>
      <c r="CL6" s="26">
        <f>'Orig. App C - restatement'!CJ6-'Revised App C - restatement'!CJ6</f>
        <v>-957.05629299999998</v>
      </c>
      <c r="CM6" s="26">
        <f>'Orig. App C - restatement'!CK6-'Revised App C - restatement'!CK6</f>
        <v>-876.47355599999992</v>
      </c>
      <c r="CN6" s="26">
        <f>'Orig. App C - restatement'!CL6-'Revised App C - restatement'!CL6</f>
        <v>-899.80495599999995</v>
      </c>
      <c r="CO6" s="26">
        <f>'Orig. App C - restatement'!CM6-'Revised App C - restatement'!CM6</f>
        <v>-894.76896899999997</v>
      </c>
      <c r="CP6" s="26">
        <f>'Orig. App C - restatement'!CN6-'Revised App C - restatement'!CN6</f>
        <v>-927.51820199999997</v>
      </c>
      <c r="CQ6" s="26">
        <f>'Orig. App C - restatement'!CO6-'Revised App C - restatement'!CO6</f>
        <v>-1094.8552099999999</v>
      </c>
      <c r="CR6" s="26">
        <f>'Orig. App C - restatement'!CP6-'Revised App C - restatement'!CP6</f>
        <v>-1215.2700380000001</v>
      </c>
      <c r="CS6" s="26">
        <f>'Orig. App C - restatement'!CQ6-'Revised App C - restatement'!CQ6</f>
        <v>-1332.2364230000001</v>
      </c>
      <c r="CT6" s="26">
        <f>'Orig. App C - restatement'!CR6-'Revised App C - restatement'!CR6</f>
        <v>-1377.1233649999999</v>
      </c>
      <c r="CU6" s="26">
        <f>'Orig. App C - restatement'!CS6-'Revised App C - restatement'!CS6</f>
        <v>-1232.1272559999998</v>
      </c>
      <c r="CV6" s="26">
        <f>'Orig. App C - restatement'!CT6-'Revised App C - restatement'!CT6</f>
        <v>-1306.884335</v>
      </c>
      <c r="CW6" s="26">
        <f>'Orig. App C - restatement'!CU6-'Revised App C - restatement'!CU6</f>
        <v>0</v>
      </c>
      <c r="CX6" s="26">
        <f>'Orig. App C - restatement'!CV6-'Revised App C - restatement'!CV6</f>
        <v>0</v>
      </c>
      <c r="CY6" s="26">
        <f>'Orig. App C - restatement'!CW6-'Revised App C - restatement'!CW6</f>
        <v>0</v>
      </c>
      <c r="CZ6" s="26">
        <f>'Orig. App C - restatement'!CX6-'Revised App C - restatement'!CX6</f>
        <v>0</v>
      </c>
    </row>
    <row r="7" spans="4:104">
      <c r="D7" s="15" t="s">
        <v>21</v>
      </c>
      <c r="E7" s="26">
        <f>'Orig. App C - restatement'!C7-'Revised App C - restatement'!C7</f>
        <v>-1087.3969059999999</v>
      </c>
      <c r="F7" s="26">
        <f>'Orig. App C - restatement'!D7-'Revised App C - restatement'!D7</f>
        <v>-1017.4574319999999</v>
      </c>
      <c r="G7" s="26">
        <f>'Orig. App C - restatement'!E7-'Revised App C - restatement'!E7</f>
        <v>-898.72313900000006</v>
      </c>
      <c r="H7" s="26">
        <f>'Orig. App C - restatement'!F7-'Revised App C - restatement'!F7</f>
        <v>-931.34319800000003</v>
      </c>
      <c r="I7" s="26">
        <f>'Orig. App C - restatement'!G7-'Revised App C - restatement'!G7</f>
        <v>-950.71805000000006</v>
      </c>
      <c r="J7" s="26">
        <f>'Orig. App C - restatement'!H7-'Revised App C - restatement'!H7</f>
        <v>-960.14155399999993</v>
      </c>
      <c r="K7" s="26">
        <f>'Orig. App C - restatement'!I7-'Revised App C - restatement'!I7</f>
        <v>-1143.6918850000002</v>
      </c>
      <c r="L7" s="26">
        <f>'Orig. App C - restatement'!J7-'Revised App C - restatement'!J7</f>
        <v>-1375.4459609999999</v>
      </c>
      <c r="M7" s="26">
        <f>'Orig. App C - restatement'!K7-'Revised App C - restatement'!K7</f>
        <v>-1523.1510000000003</v>
      </c>
      <c r="N7" s="26">
        <f>'Orig. App C - restatement'!L7-'Revised App C - restatement'!L7</f>
        <v>-1503.9475360000001</v>
      </c>
      <c r="O7" s="26">
        <f>'Orig. App C - restatement'!M7-'Revised App C - restatement'!M7</f>
        <v>-1350.19193</v>
      </c>
      <c r="P7" s="26">
        <f>'Orig. App C - restatement'!N7-'Revised App C - restatement'!N7</f>
        <v>-1399.464518</v>
      </c>
      <c r="Q7" s="26">
        <f>'Orig. App C - restatement'!O7-'Revised App C - restatement'!O7</f>
        <v>-1088.353314</v>
      </c>
      <c r="R7" s="26">
        <f>'Orig. App C - restatement'!P7-'Revised App C - restatement'!P7</f>
        <v>-980.18583599999999</v>
      </c>
      <c r="S7" s="26">
        <f>'Orig. App C - restatement'!Q7-'Revised App C - restatement'!Q7</f>
        <v>-921.08676400000013</v>
      </c>
      <c r="T7" s="26">
        <f>'Orig. App C - restatement'!R7-'Revised App C - restatement'!R7</f>
        <v>-938.23369400000001</v>
      </c>
      <c r="U7" s="26">
        <f>'Orig. App C - restatement'!S7-'Revised App C - restatement'!S7</f>
        <v>-966.34676700000011</v>
      </c>
      <c r="V7" s="26">
        <f>'Orig. App C - restatement'!T7-'Revised App C - restatement'!T7</f>
        <v>-968.37066000000004</v>
      </c>
      <c r="W7" s="26">
        <f>'Orig. App C - restatement'!U7-'Revised App C - restatement'!U7</f>
        <v>-1161.2856140000001</v>
      </c>
      <c r="X7" s="26">
        <f>'Orig. App C - restatement'!V7-'Revised App C - restatement'!V7</f>
        <v>-1300.0445030000001</v>
      </c>
      <c r="Y7" s="26">
        <f>'Orig. App C - restatement'!W7-'Revised App C - restatement'!W7</f>
        <v>-1427.199826</v>
      </c>
      <c r="Z7" s="26">
        <f>'Orig. App C - restatement'!X7-'Revised App C - restatement'!X7</f>
        <v>-1384.804161</v>
      </c>
      <c r="AA7" s="26">
        <f>'Orig. App C - restatement'!Y7-'Revised App C - restatement'!Y7</f>
        <v>-1230.880079</v>
      </c>
      <c r="AB7" s="26">
        <f>'Orig. App C - restatement'!Z7-'Revised App C - restatement'!Z7</f>
        <v>-1258.441971</v>
      </c>
      <c r="AC7" s="26">
        <f>'Orig. App C - restatement'!AA7-'Revised App C - restatement'!AA7</f>
        <v>-1030.5707590000002</v>
      </c>
      <c r="AD7" s="26">
        <f>'Orig. App C - restatement'!AB7-'Revised App C - restatement'!AB7</f>
        <v>-978.49709700000005</v>
      </c>
      <c r="AE7" s="26">
        <f>'Orig. App C - restatement'!AC7-'Revised App C - restatement'!AC7</f>
        <v>-872.08471899999995</v>
      </c>
      <c r="AF7" s="26">
        <f>'Orig. App C - restatement'!AD7-'Revised App C - restatement'!AD7</f>
        <v>-900.75307300000009</v>
      </c>
      <c r="AG7" s="26">
        <f>'Orig. App C - restatement'!AE7-'Revised App C - restatement'!AE7</f>
        <v>-904.81824800000004</v>
      </c>
      <c r="AH7" s="26">
        <f>'Orig. App C - restatement'!AF7-'Revised App C - restatement'!AF7</f>
        <v>-951.01738000000012</v>
      </c>
      <c r="AI7" s="26">
        <f>'Orig. App C - restatement'!AG7-'Revised App C - restatement'!AG7</f>
        <v>-1131.3376329999999</v>
      </c>
      <c r="AJ7" s="26">
        <f>'Orig. App C - restatement'!AH7-'Revised App C - restatement'!AH7</f>
        <v>-1329.4090489999999</v>
      </c>
      <c r="AK7" s="26">
        <f>'Orig. App C - restatement'!AI7-'Revised App C - restatement'!AI7</f>
        <v>-1475.6368729999999</v>
      </c>
      <c r="AL7" s="26">
        <f>'Orig. App C - restatement'!AJ7-'Revised App C - restatement'!AJ7</f>
        <v>-1410.0435659999998</v>
      </c>
      <c r="AM7" s="26">
        <f>'Orig. App C - restatement'!AK7-'Revised App C - restatement'!AK7</f>
        <v>-1280.2213669999999</v>
      </c>
      <c r="AN7" s="26">
        <f>'Orig. App C - restatement'!AL7-'Revised App C - restatement'!AL7</f>
        <v>-1322.0838439999998</v>
      </c>
      <c r="AO7" s="26">
        <f>'Orig. App C - restatement'!AM7-'Revised App C - restatement'!AM7</f>
        <v>-1106.0501079999999</v>
      </c>
      <c r="AP7" s="26">
        <f>'Orig. App C - restatement'!AN7-'Revised App C - restatement'!AN7</f>
        <v>-948.113023</v>
      </c>
      <c r="AQ7" s="26">
        <f>'Orig. App C - restatement'!AO7-'Revised App C - restatement'!AO7</f>
        <v>-883.98989300000005</v>
      </c>
      <c r="AR7" s="26">
        <f>'Orig. App C - restatement'!AP7-'Revised App C - restatement'!AP7</f>
        <v>-922.82657800000015</v>
      </c>
      <c r="AS7" s="26">
        <f>'Orig. App C - restatement'!AQ7-'Revised App C - restatement'!AQ7</f>
        <v>-924.40506099999993</v>
      </c>
      <c r="AT7" s="26">
        <f>'Orig. App C - restatement'!AR7-'Revised App C - restatement'!AR7</f>
        <v>-991.57464100000016</v>
      </c>
      <c r="AU7" s="26">
        <f>'Orig. App C - restatement'!AS7-'Revised App C - restatement'!AS7</f>
        <v>-1173.8500769999998</v>
      </c>
      <c r="AV7" s="26">
        <f>'Orig. App C - restatement'!AT7-'Revised App C - restatement'!AT7</f>
        <v>-1338.4583469999998</v>
      </c>
      <c r="AW7" s="26">
        <f>'Orig. App C - restatement'!AU7-'Revised App C - restatement'!AU7</f>
        <v>-1517.2901450000002</v>
      </c>
      <c r="AX7" s="26">
        <f>'Orig. App C - restatement'!AV7-'Revised App C - restatement'!AV7</f>
        <v>-1523.1149760000001</v>
      </c>
      <c r="AY7" s="26">
        <f>'Orig. App C - restatement'!AW7-'Revised App C - restatement'!AW7</f>
        <v>-1270.545106</v>
      </c>
      <c r="AZ7" s="26">
        <f>'Orig. App C - restatement'!AX7-'Revised App C - restatement'!AX7</f>
        <v>-1210.7254519999999</v>
      </c>
      <c r="BA7" s="26">
        <f>'Orig. App C - restatement'!AY7-'Revised App C - restatement'!AY7</f>
        <v>-992.38762700000007</v>
      </c>
      <c r="BB7" s="26">
        <f>'Orig. App C - restatement'!AZ7-'Revised App C - restatement'!AZ7</f>
        <v>-913.72791100000018</v>
      </c>
      <c r="BC7" s="26">
        <f>'Orig. App C - restatement'!BA7-'Revised App C - restatement'!BA7</f>
        <v>-849.63445400000001</v>
      </c>
      <c r="BD7" s="26">
        <f>'Orig. App C - restatement'!BB7-'Revised App C - restatement'!BB7</f>
        <v>-882.58159099999989</v>
      </c>
      <c r="BE7" s="26">
        <f>'Orig. App C - restatement'!BC7-'Revised App C - restatement'!BC7</f>
        <v>-896.8758939999999</v>
      </c>
      <c r="BF7" s="26">
        <f>'Orig. App C - restatement'!BD7-'Revised App C - restatement'!BD7</f>
        <v>-938.667688</v>
      </c>
      <c r="BG7" s="26">
        <f>'Orig. App C - restatement'!BE7-'Revised App C - restatement'!BE7</f>
        <v>-1111.018939</v>
      </c>
      <c r="BH7" s="26">
        <f>'Orig. App C - restatement'!BF7-'Revised App C - restatement'!BF7</f>
        <v>-1252.544719</v>
      </c>
      <c r="BI7" s="26">
        <f>'Orig. App C - restatement'!BG7-'Revised App C - restatement'!BG7</f>
        <v>-1475.0474890000003</v>
      </c>
      <c r="BJ7" s="26">
        <f>'Orig. App C - restatement'!BH7-'Revised App C - restatement'!BH7</f>
        <v>-1528.2103040000002</v>
      </c>
      <c r="BK7" s="26">
        <f>'Orig. App C - restatement'!BI7-'Revised App C - restatement'!BI7</f>
        <v>-1301.1573330000001</v>
      </c>
      <c r="BL7" s="26">
        <f>'Orig. App C - restatement'!BJ7-'Revised App C - restatement'!BJ7</f>
        <v>-1252.0275430000002</v>
      </c>
      <c r="BM7" s="26">
        <f>'Orig. App C - restatement'!BK7-'Revised App C - restatement'!BK7</f>
        <v>-1021.9919879999998</v>
      </c>
      <c r="BN7" s="26">
        <f>'Orig. App C - restatement'!BL7-'Revised App C - restatement'!BL7</f>
        <v>-962.79997700000001</v>
      </c>
      <c r="BO7" s="26">
        <f>'Orig. App C - restatement'!BM7-'Revised App C - restatement'!BM7</f>
        <v>-865.74077099999988</v>
      </c>
      <c r="BP7" s="26">
        <f>'Orig. App C - restatement'!BN7-'Revised App C - restatement'!BN7</f>
        <v>-884.46399200000008</v>
      </c>
      <c r="BQ7" s="26">
        <f>'Orig. App C - restatement'!BO7-'Revised App C - restatement'!BO7</f>
        <v>-894.30710199999999</v>
      </c>
      <c r="BR7" s="26">
        <f>'Orig. App C - restatement'!BP7-'Revised App C - restatement'!BP7</f>
        <v>-942.38172299999985</v>
      </c>
      <c r="BS7" s="26">
        <f>'Orig. App C - restatement'!BQ7-'Revised App C - restatement'!BQ7</f>
        <v>-1096.4650260000001</v>
      </c>
      <c r="BT7" s="26">
        <f>'Orig. App C - restatement'!BR7-'Revised App C - restatement'!BR7</f>
        <v>-1329.00683</v>
      </c>
      <c r="BU7" s="26">
        <f>'Orig. App C - restatement'!BS7-'Revised App C - restatement'!BS7</f>
        <v>-1553.5011509999997</v>
      </c>
      <c r="BV7" s="26">
        <f>'Orig. App C - restatement'!BT7-'Revised App C - restatement'!BT7</f>
        <v>-1406.016889</v>
      </c>
      <c r="BW7" s="26">
        <f>'Orig. App C - restatement'!BU7-'Revised App C - restatement'!BU7</f>
        <v>-1186.830361</v>
      </c>
      <c r="BX7" s="26">
        <f>'Orig. App C - restatement'!BV7-'Revised App C - restatement'!BV7</f>
        <v>-1215.170435</v>
      </c>
      <c r="BY7" s="26">
        <f>'Orig. App C - restatement'!BW7-'Revised App C - restatement'!BW7</f>
        <v>-937.56480899999985</v>
      </c>
      <c r="BZ7" s="26">
        <f>'Orig. App C - restatement'!BX7-'Revised App C - restatement'!BX7</f>
        <v>-931.85453499999983</v>
      </c>
      <c r="CA7" s="26">
        <f>'Orig. App C - restatement'!BY7-'Revised App C - restatement'!BY7</f>
        <v>-877.68215499999985</v>
      </c>
      <c r="CB7" s="26">
        <f>'Orig. App C - restatement'!BZ7-'Revised App C - restatement'!BZ7</f>
        <v>-889.50451399999986</v>
      </c>
      <c r="CC7" s="26">
        <f>'Orig. App C - restatement'!CA7-'Revised App C - restatement'!CA7</f>
        <v>-876.80729899999994</v>
      </c>
      <c r="CD7" s="26">
        <f>'Orig. App C - restatement'!CB7-'Revised App C - restatement'!CB7</f>
        <v>-888.81072399999994</v>
      </c>
      <c r="CE7" s="26">
        <f>'Orig. App C - restatement'!CC7-'Revised App C - restatement'!CC7</f>
        <v>-1024.965017</v>
      </c>
      <c r="CF7" s="26">
        <f>'Orig. App C - restatement'!CD7-'Revised App C - restatement'!CD7</f>
        <v>-1134.3326040000002</v>
      </c>
      <c r="CG7" s="26">
        <f>'Orig. App C - restatement'!CE7-'Revised App C - restatement'!CE7</f>
        <v>-1293.6641119999997</v>
      </c>
      <c r="CH7" s="26">
        <f>'Orig. App C - restatement'!CF7-'Revised App C - restatement'!CF7</f>
        <v>-1293.4169489999999</v>
      </c>
      <c r="CI7" s="26">
        <f>'Orig. App C - restatement'!CG7-'Revised App C - restatement'!CG7</f>
        <v>-1262.8431620000001</v>
      </c>
      <c r="CJ7" s="26">
        <f>'Orig. App C - restatement'!CH7-'Revised App C - restatement'!CH7</f>
        <v>-1139.794304</v>
      </c>
      <c r="CK7" s="26">
        <f>'Orig. App C - restatement'!CI7-'Revised App C - restatement'!CI7</f>
        <v>-1010.2175329999999</v>
      </c>
      <c r="CL7" s="26">
        <f>'Orig. App C - restatement'!CJ7-'Revised App C - restatement'!CJ7</f>
        <v>-949.29972799999996</v>
      </c>
      <c r="CM7" s="26">
        <f>'Orig. App C - restatement'!CK7-'Revised App C - restatement'!CK7</f>
        <v>-869.55441899999994</v>
      </c>
      <c r="CN7" s="26">
        <f>'Orig. App C - restatement'!CL7-'Revised App C - restatement'!CL7</f>
        <v>-893.42261899999994</v>
      </c>
      <c r="CO7" s="26">
        <f>'Orig. App C - restatement'!CM7-'Revised App C - restatement'!CM7</f>
        <v>-887.85498399999994</v>
      </c>
      <c r="CP7" s="26">
        <f>'Orig. App C - restatement'!CN7-'Revised App C - restatement'!CN7</f>
        <v>-920.86938899999996</v>
      </c>
      <c r="CQ7" s="26">
        <f>'Orig. App C - restatement'!CO7-'Revised App C - restatement'!CO7</f>
        <v>-1088.7369269999999</v>
      </c>
      <c r="CR7" s="26">
        <f>'Orig. App C - restatement'!CP7-'Revised App C - restatement'!CP7</f>
        <v>-1209.388643</v>
      </c>
      <c r="CS7" s="26">
        <f>'Orig. App C - restatement'!CQ7-'Revised App C - restatement'!CQ7</f>
        <v>-1328.7860930000002</v>
      </c>
      <c r="CT7" s="26">
        <f>'Orig. App C - restatement'!CR7-'Revised App C - restatement'!CR7</f>
        <v>-1373.738423</v>
      </c>
      <c r="CU7" s="26">
        <f>'Orig. App C - restatement'!CS7-'Revised App C - restatement'!CS7</f>
        <v>-1228.6872939999998</v>
      </c>
      <c r="CV7" s="26">
        <f>'Orig. App C - restatement'!CT7-'Revised App C - restatement'!CT7</f>
        <v>-1302.7581169999999</v>
      </c>
      <c r="CW7" s="26">
        <f>'Orig. App C - restatement'!CU7-'Revised App C - restatement'!CU7</f>
        <v>0</v>
      </c>
      <c r="CX7" s="26">
        <f>'Orig. App C - restatement'!CV7-'Revised App C - restatement'!CV7</f>
        <v>0</v>
      </c>
      <c r="CY7" s="26">
        <f>'Orig. App C - restatement'!CW7-'Revised App C - restatement'!CW7</f>
        <v>0</v>
      </c>
      <c r="CZ7" s="26">
        <f>'Orig. App C - restatement'!CX7-'Revised App C - restatement'!CX7</f>
        <v>0</v>
      </c>
    </row>
    <row r="8" spans="4:104">
      <c r="D8" s="15" t="s">
        <v>22</v>
      </c>
      <c r="E8" s="26">
        <f>'Orig. App C - restatement'!C8-'Revised App C - restatement'!C8</f>
        <v>-1091.4492599999999</v>
      </c>
      <c r="F8" s="26">
        <f>'Orig. App C - restatement'!D8-'Revised App C - restatement'!D8</f>
        <v>-1020.9959499999999</v>
      </c>
      <c r="G8" s="26">
        <f>'Orig. App C - restatement'!E8-'Revised App C - restatement'!E8</f>
        <v>-902.76233700000012</v>
      </c>
      <c r="H8" s="26">
        <f>'Orig. App C - restatement'!F8-'Revised App C - restatement'!F8</f>
        <v>-934.84096799999998</v>
      </c>
      <c r="I8" s="26">
        <f>'Orig. App C - restatement'!G8-'Revised App C - restatement'!G8</f>
        <v>-954.0790770000001</v>
      </c>
      <c r="J8" s="26">
        <f>'Orig. App C - restatement'!H8-'Revised App C - restatement'!H8</f>
        <v>-964.20018899999991</v>
      </c>
      <c r="K8" s="26">
        <f>'Orig. App C - restatement'!I8-'Revised App C - restatement'!I8</f>
        <v>-1148.2639430000002</v>
      </c>
      <c r="L8" s="26">
        <f>'Orig. App C - restatement'!J8-'Revised App C - restatement'!J8</f>
        <v>-1380.0606269999998</v>
      </c>
      <c r="M8" s="26">
        <f>'Orig. App C - restatement'!K8-'Revised App C - restatement'!K8</f>
        <v>-1527.7943290000003</v>
      </c>
      <c r="N8" s="26">
        <f>'Orig. App C - restatement'!L8-'Revised App C - restatement'!L8</f>
        <v>-1513.1544240000001</v>
      </c>
      <c r="O8" s="26">
        <f>'Orig. App C - restatement'!M8-'Revised App C - restatement'!M8</f>
        <v>-1351.797916</v>
      </c>
      <c r="P8" s="26">
        <f>'Orig. App C - restatement'!N8-'Revised App C - restatement'!N8</f>
        <v>-1399.464518</v>
      </c>
      <c r="Q8" s="26">
        <f>'Orig. App C - restatement'!O8-'Revised App C - restatement'!O8</f>
        <v>-1088.353314</v>
      </c>
      <c r="R8" s="26">
        <f>'Orig. App C - restatement'!P8-'Revised App C - restatement'!P8</f>
        <v>-980.18583599999999</v>
      </c>
      <c r="S8" s="26">
        <f>'Orig. App C - restatement'!Q8-'Revised App C - restatement'!Q8</f>
        <v>-921.08676400000013</v>
      </c>
      <c r="T8" s="26">
        <f>'Orig. App C - restatement'!R8-'Revised App C - restatement'!R8</f>
        <v>-938.23369400000001</v>
      </c>
      <c r="U8" s="26">
        <f>'Orig. App C - restatement'!S8-'Revised App C - restatement'!S8</f>
        <v>-966.34676700000011</v>
      </c>
      <c r="V8" s="26">
        <f>'Orig. App C - restatement'!T8-'Revised App C - restatement'!T8</f>
        <v>-968.37066000000004</v>
      </c>
      <c r="W8" s="26">
        <f>'Orig. App C - restatement'!U8-'Revised App C - restatement'!U8</f>
        <v>-1161.2856140000001</v>
      </c>
      <c r="X8" s="26">
        <f>'Orig. App C - restatement'!V8-'Revised App C - restatement'!V8</f>
        <v>-1300.0445030000001</v>
      </c>
      <c r="Y8" s="26">
        <f>'Orig. App C - restatement'!W8-'Revised App C - restatement'!W8</f>
        <v>-1427.199826</v>
      </c>
      <c r="Z8" s="26">
        <f>'Orig. App C - restatement'!X8-'Revised App C - restatement'!X8</f>
        <v>-1384.804161</v>
      </c>
      <c r="AA8" s="26">
        <f>'Orig. App C - restatement'!Y8-'Revised App C - restatement'!Y8</f>
        <v>-1230.880079</v>
      </c>
      <c r="AB8" s="26">
        <f>'Orig. App C - restatement'!Z8-'Revised App C - restatement'!Z8</f>
        <v>-1258.441971</v>
      </c>
      <c r="AC8" s="26">
        <f>'Orig. App C - restatement'!AA8-'Revised App C - restatement'!AA8</f>
        <v>-1030.5707590000002</v>
      </c>
      <c r="AD8" s="26">
        <f>'Orig. App C - restatement'!AB8-'Revised App C - restatement'!AB8</f>
        <v>-978.49709700000005</v>
      </c>
      <c r="AE8" s="26">
        <f>'Orig. App C - restatement'!AC8-'Revised App C - restatement'!AC8</f>
        <v>-872.08471899999995</v>
      </c>
      <c r="AF8" s="26">
        <f>'Orig. App C - restatement'!AD8-'Revised App C - restatement'!AD8</f>
        <v>-900.75307300000009</v>
      </c>
      <c r="AG8" s="26">
        <f>'Orig. App C - restatement'!AE8-'Revised App C - restatement'!AE8</f>
        <v>-904.81824800000004</v>
      </c>
      <c r="AH8" s="26">
        <f>'Orig. App C - restatement'!AF8-'Revised App C - restatement'!AF8</f>
        <v>-950.99615900000015</v>
      </c>
      <c r="AI8" s="26">
        <f>'Orig. App C - restatement'!AG8-'Revised App C - restatement'!AG8</f>
        <v>-1131.3376329999999</v>
      </c>
      <c r="AJ8" s="26">
        <f>'Orig. App C - restatement'!AH8-'Revised App C - restatement'!AH8</f>
        <v>-1329.4090489999999</v>
      </c>
      <c r="AK8" s="26">
        <f>'Orig. App C - restatement'!AI8-'Revised App C - restatement'!AI8</f>
        <v>-1475.6368729999999</v>
      </c>
      <c r="AL8" s="26">
        <f>'Orig. App C - restatement'!AJ8-'Revised App C - restatement'!AJ8</f>
        <v>-1410.0435659999998</v>
      </c>
      <c r="AM8" s="26">
        <f>'Orig. App C - restatement'!AK8-'Revised App C - restatement'!AK8</f>
        <v>-1280.2213669999999</v>
      </c>
      <c r="AN8" s="26">
        <f>'Orig. App C - restatement'!AL8-'Revised App C - restatement'!AL8</f>
        <v>-1322.0838439999998</v>
      </c>
      <c r="AO8" s="26">
        <f>'Orig. App C - restatement'!AM8-'Revised App C - restatement'!AM8</f>
        <v>-1106.0501079999999</v>
      </c>
      <c r="AP8" s="26">
        <f>'Orig. App C - restatement'!AN8-'Revised App C - restatement'!AN8</f>
        <v>-948.113023</v>
      </c>
      <c r="AQ8" s="26">
        <f>'Orig. App C - restatement'!AO8-'Revised App C - restatement'!AO8</f>
        <v>-883.98989300000005</v>
      </c>
      <c r="AR8" s="26">
        <f>'Orig. App C - restatement'!AP8-'Revised App C - restatement'!AP8</f>
        <v>-922.35973000000013</v>
      </c>
      <c r="AS8" s="26">
        <f>'Orig. App C - restatement'!AQ8-'Revised App C - restatement'!AQ8</f>
        <v>-919.23894899999993</v>
      </c>
      <c r="AT8" s="26">
        <f>'Orig. App C - restatement'!AR8-'Revised App C - restatement'!AR8</f>
        <v>-988.16926200000012</v>
      </c>
      <c r="AU8" s="26">
        <f>'Orig. App C - restatement'!AS8-'Revised App C - restatement'!AS8</f>
        <v>-1170.8274979999999</v>
      </c>
      <c r="AV8" s="26">
        <f>'Orig. App C - restatement'!AT8-'Revised App C - restatement'!AT8</f>
        <v>-1336.0779309999998</v>
      </c>
      <c r="AW8" s="26">
        <f>'Orig. App C - restatement'!AU8-'Revised App C - restatement'!AU8</f>
        <v>-1514.2518820000003</v>
      </c>
      <c r="AX8" s="26">
        <f>'Orig. App C - restatement'!AV8-'Revised App C - restatement'!AV8</f>
        <v>-1520.2391810000001</v>
      </c>
      <c r="AY8" s="26">
        <f>'Orig. App C - restatement'!AW8-'Revised App C - restatement'!AW8</f>
        <v>-1270.545106</v>
      </c>
      <c r="AZ8" s="26">
        <f>'Orig. App C - restatement'!AX8-'Revised App C - restatement'!AX8</f>
        <v>-1207.1877979999999</v>
      </c>
      <c r="BA8" s="26">
        <f>'Orig. App C - restatement'!AY8-'Revised App C - restatement'!AY8</f>
        <v>-988.3750050000001</v>
      </c>
      <c r="BB8" s="26">
        <f>'Orig. App C - restatement'!AZ8-'Revised App C - restatement'!AZ8</f>
        <v>-907.43342300000018</v>
      </c>
      <c r="BC8" s="26">
        <f>'Orig. App C - restatement'!BA8-'Revised App C - restatement'!BA8</f>
        <v>-844.42470400000002</v>
      </c>
      <c r="BD8" s="26">
        <f>'Orig. App C - restatement'!BB8-'Revised App C - restatement'!BB8</f>
        <v>-875.9488849999999</v>
      </c>
      <c r="BE8" s="26">
        <f>'Orig. App C - restatement'!BC8-'Revised App C - restatement'!BC8</f>
        <v>-889.11062099999992</v>
      </c>
      <c r="BF8" s="26">
        <f>'Orig. App C - restatement'!BD8-'Revised App C - restatement'!BD8</f>
        <v>-930.16113499999994</v>
      </c>
      <c r="BG8" s="26">
        <f>'Orig. App C - restatement'!BE8-'Revised App C - restatement'!BE8</f>
        <v>-1099.4425040000001</v>
      </c>
      <c r="BH8" s="26">
        <f>'Orig. App C - restatement'!BF8-'Revised App C - restatement'!BF8</f>
        <v>-1240.375319</v>
      </c>
      <c r="BI8" s="26">
        <f>'Orig. App C - restatement'!BG8-'Revised App C - restatement'!BG8</f>
        <v>-1459.4199270000004</v>
      </c>
      <c r="BJ8" s="26">
        <f>'Orig. App C - restatement'!BH8-'Revised App C - restatement'!BH8</f>
        <v>-1516.3331470000003</v>
      </c>
      <c r="BK8" s="26">
        <f>'Orig. App C - restatement'!BI8-'Revised App C - restatement'!BI8</f>
        <v>-1301.1573330000001</v>
      </c>
      <c r="BL8" s="26">
        <f>'Orig. App C - restatement'!BJ8-'Revised App C - restatement'!BJ8</f>
        <v>-1239.6704090000001</v>
      </c>
      <c r="BM8" s="26">
        <f>'Orig. App C - restatement'!BK8-'Revised App C - restatement'!BK8</f>
        <v>-1007.1307789999997</v>
      </c>
      <c r="BN8" s="26">
        <f>'Orig. App C - restatement'!BL8-'Revised App C - restatement'!BL8</f>
        <v>-945.692857</v>
      </c>
      <c r="BO8" s="26">
        <f>'Orig. App C - restatement'!BM8-'Revised App C - restatement'!BM8</f>
        <v>-853.40735199999983</v>
      </c>
      <c r="BP8" s="26">
        <f>'Orig. App C - restatement'!BN8-'Revised App C - restatement'!BN8</f>
        <v>-873.00414300000011</v>
      </c>
      <c r="BQ8" s="26">
        <f>'Orig. App C - restatement'!BO8-'Revised App C - restatement'!BO8</f>
        <v>-883.071642</v>
      </c>
      <c r="BR8" s="26">
        <f>'Orig. App C - restatement'!BP8-'Revised App C - restatement'!BP8</f>
        <v>-933.17793199999983</v>
      </c>
      <c r="BS8" s="26">
        <f>'Orig. App C - restatement'!BQ8-'Revised App C - restatement'!BQ8</f>
        <v>-1089.299164</v>
      </c>
      <c r="BT8" s="26">
        <f>'Orig. App C - restatement'!BR8-'Revised App C - restatement'!BR8</f>
        <v>-1318.014917</v>
      </c>
      <c r="BU8" s="26">
        <f>'Orig. App C - restatement'!BS8-'Revised App C - restatement'!BS8</f>
        <v>-1541.6095269999996</v>
      </c>
      <c r="BV8" s="26">
        <f>'Orig. App C - restatement'!BT8-'Revised App C - restatement'!BT8</f>
        <v>-1398.8879669999999</v>
      </c>
      <c r="BW8" s="26">
        <f>'Orig. App C - restatement'!BU8-'Revised App C - restatement'!BU8</f>
        <v>-1180.8914260000001</v>
      </c>
      <c r="BX8" s="26">
        <f>'Orig. App C - restatement'!BV8-'Revised App C - restatement'!BV8</f>
        <v>-1208.5901060000001</v>
      </c>
      <c r="BY8" s="26">
        <f>'Orig. App C - restatement'!BW8-'Revised App C - restatement'!BW8</f>
        <v>-928.05806499999983</v>
      </c>
      <c r="BZ8" s="26">
        <f>'Orig. App C - restatement'!BX8-'Revised App C - restatement'!BX8</f>
        <v>-922.60147599999982</v>
      </c>
      <c r="CA8" s="26">
        <f>'Orig. App C - restatement'!BY8-'Revised App C - restatement'!BY8</f>
        <v>-868.43734099999983</v>
      </c>
      <c r="CB8" s="26">
        <f>'Orig. App C - restatement'!BZ8-'Revised App C - restatement'!BZ8</f>
        <v>-875.72866299999987</v>
      </c>
      <c r="CC8" s="26">
        <f>'Orig. App C - restatement'!CA8-'Revised App C - restatement'!CA8</f>
        <v>-862.93647199999998</v>
      </c>
      <c r="CD8" s="26">
        <f>'Orig. App C - restatement'!CB8-'Revised App C - restatement'!CB8</f>
        <v>-876.0146299999999</v>
      </c>
      <c r="CE8" s="26">
        <f>'Orig. App C - restatement'!CC8-'Revised App C - restatement'!CC8</f>
        <v>-1018.821631</v>
      </c>
      <c r="CF8" s="26">
        <f>'Orig. App C - restatement'!CD8-'Revised App C - restatement'!CD8</f>
        <v>-1130.2437620000001</v>
      </c>
      <c r="CG8" s="26">
        <f>'Orig. App C - restatement'!CE8-'Revised App C - restatement'!CE8</f>
        <v>-1287.8605819999998</v>
      </c>
      <c r="CH8" s="26">
        <f>'Orig. App C - restatement'!CF8-'Revised App C - restatement'!CF8</f>
        <v>-1286.3640329999998</v>
      </c>
      <c r="CI8" s="26">
        <f>'Orig. App C - restatement'!CG8-'Revised App C - restatement'!CG8</f>
        <v>-1257.5149080000001</v>
      </c>
      <c r="CJ8" s="26">
        <f>'Orig. App C - restatement'!CH8-'Revised App C - restatement'!CH8</f>
        <v>-1133.793087</v>
      </c>
      <c r="CK8" s="26">
        <f>'Orig. App C - restatement'!CI8-'Revised App C - restatement'!CI8</f>
        <v>-1003.4045549999998</v>
      </c>
      <c r="CL8" s="26">
        <f>'Orig. App C - restatement'!CJ8-'Revised App C - restatement'!CJ8</f>
        <v>-944.48036999999999</v>
      </c>
      <c r="CM8" s="26">
        <f>'Orig. App C - restatement'!CK8-'Revised App C - restatement'!CK8</f>
        <v>-864.81770499999993</v>
      </c>
      <c r="CN8" s="26">
        <f>'Orig. App C - restatement'!CL8-'Revised App C - restatement'!CL8</f>
        <v>-889.0713189999999</v>
      </c>
      <c r="CO8" s="26">
        <f>'Orig. App C - restatement'!CM8-'Revised App C - restatement'!CM8</f>
        <v>-884.44107199999996</v>
      </c>
      <c r="CP8" s="26">
        <f>'Orig. App C - restatement'!CN8-'Revised App C - restatement'!CN8</f>
        <v>-917.467896</v>
      </c>
      <c r="CQ8" s="26">
        <f>'Orig. App C - restatement'!CO8-'Revised App C - restatement'!CO8</f>
        <v>-1085.319105</v>
      </c>
      <c r="CR8" s="26">
        <f>'Orig. App C - restatement'!CP8-'Revised App C - restatement'!CP8</f>
        <v>-1206.671934</v>
      </c>
      <c r="CS8" s="26">
        <f>'Orig. App C - restatement'!CQ8-'Revised App C - restatement'!CQ8</f>
        <v>-1326.3130950000002</v>
      </c>
      <c r="CT8" s="26">
        <f>'Orig. App C - restatement'!CR8-'Revised App C - restatement'!CR8</f>
        <v>-1371.709873</v>
      </c>
      <c r="CU8" s="26">
        <f>'Orig. App C - restatement'!CS8-'Revised App C - restatement'!CS8</f>
        <v>-1226.8941929999999</v>
      </c>
      <c r="CV8" s="26">
        <f>'Orig. App C - restatement'!CT8-'Revised App C - restatement'!CT8</f>
        <v>-1300.5488569999998</v>
      </c>
      <c r="CW8" s="26">
        <f>'Orig. App C - restatement'!CU8-'Revised App C - restatement'!CU8</f>
        <v>0</v>
      </c>
      <c r="CX8" s="26">
        <f>'Orig. App C - restatement'!CV8-'Revised App C - restatement'!CV8</f>
        <v>0</v>
      </c>
      <c r="CY8" s="26">
        <f>'Orig. App C - restatement'!CW8-'Revised App C - restatement'!CW8</f>
        <v>0</v>
      </c>
      <c r="CZ8" s="26">
        <f>'Orig. App C - restatement'!CX8-'Revised App C - restatement'!CX8</f>
        <v>0</v>
      </c>
    </row>
    <row r="9" spans="4:104">
      <c r="D9" s="15" t="s">
        <v>23</v>
      </c>
      <c r="E9" s="26">
        <f>'Orig. App C - restatement'!C9-'Revised App C - restatement'!C9</f>
        <v>-1091.4492599999999</v>
      </c>
      <c r="F9" s="26">
        <f>'Orig. App C - restatement'!D9-'Revised App C - restatement'!D9</f>
        <v>-1020.9959499999999</v>
      </c>
      <c r="G9" s="26">
        <f>'Orig. App C - restatement'!E9-'Revised App C - restatement'!E9</f>
        <v>-902.76233700000012</v>
      </c>
      <c r="H9" s="26">
        <f>'Orig. App C - restatement'!F9-'Revised App C - restatement'!F9</f>
        <v>-934.84096799999998</v>
      </c>
      <c r="I9" s="26">
        <f>'Orig. App C - restatement'!G9-'Revised App C - restatement'!G9</f>
        <v>-954.0790770000001</v>
      </c>
      <c r="J9" s="26">
        <f>'Orig. App C - restatement'!H9-'Revised App C - restatement'!H9</f>
        <v>-964.20018899999991</v>
      </c>
      <c r="K9" s="26">
        <f>'Orig. App C - restatement'!I9-'Revised App C - restatement'!I9</f>
        <v>-1148.2639430000002</v>
      </c>
      <c r="L9" s="26">
        <f>'Orig. App C - restatement'!J9-'Revised App C - restatement'!J9</f>
        <v>-1380.0606269999998</v>
      </c>
      <c r="M9" s="26">
        <f>'Orig. App C - restatement'!K9-'Revised App C - restatement'!K9</f>
        <v>-1527.7943290000003</v>
      </c>
      <c r="N9" s="26">
        <f>'Orig. App C - restatement'!L9-'Revised App C - restatement'!L9</f>
        <v>-1513.1544240000001</v>
      </c>
      <c r="O9" s="26">
        <f>'Orig. App C - restatement'!M9-'Revised App C - restatement'!M9</f>
        <v>-1351.797916</v>
      </c>
      <c r="P9" s="26">
        <f>'Orig. App C - restatement'!N9-'Revised App C - restatement'!N9</f>
        <v>-1399.464518</v>
      </c>
      <c r="Q9" s="26">
        <f>'Orig. App C - restatement'!O9-'Revised App C - restatement'!O9</f>
        <v>-1088.353314</v>
      </c>
      <c r="R9" s="26">
        <f>'Orig. App C - restatement'!P9-'Revised App C - restatement'!P9</f>
        <v>-980.18583599999999</v>
      </c>
      <c r="S9" s="26">
        <f>'Orig. App C - restatement'!Q9-'Revised App C - restatement'!Q9</f>
        <v>-921.08676400000013</v>
      </c>
      <c r="T9" s="26">
        <f>'Orig. App C - restatement'!R9-'Revised App C - restatement'!R9</f>
        <v>-938.23369400000001</v>
      </c>
      <c r="U9" s="26">
        <f>'Orig. App C - restatement'!S9-'Revised App C - restatement'!S9</f>
        <v>-966.34676700000011</v>
      </c>
      <c r="V9" s="26">
        <f>'Orig. App C - restatement'!T9-'Revised App C - restatement'!T9</f>
        <v>-968.37066000000004</v>
      </c>
      <c r="W9" s="26">
        <f>'Orig. App C - restatement'!U9-'Revised App C - restatement'!U9</f>
        <v>-1161.2856140000001</v>
      </c>
      <c r="X9" s="26">
        <f>'Orig. App C - restatement'!V9-'Revised App C - restatement'!V9</f>
        <v>-1300.0445030000001</v>
      </c>
      <c r="Y9" s="26">
        <f>'Orig. App C - restatement'!W9-'Revised App C - restatement'!W9</f>
        <v>-1427.199826</v>
      </c>
      <c r="Z9" s="26">
        <f>'Orig. App C - restatement'!X9-'Revised App C - restatement'!X9</f>
        <v>-1384.804161</v>
      </c>
      <c r="AA9" s="26">
        <f>'Orig. App C - restatement'!Y9-'Revised App C - restatement'!Y9</f>
        <v>-1230.880079</v>
      </c>
      <c r="AB9" s="26">
        <f>'Orig. App C - restatement'!Z9-'Revised App C - restatement'!Z9</f>
        <v>-1258.441971</v>
      </c>
      <c r="AC9" s="26">
        <f>'Orig. App C - restatement'!AA9-'Revised App C - restatement'!AA9</f>
        <v>-1030.5707590000002</v>
      </c>
      <c r="AD9" s="26">
        <f>'Orig. App C - restatement'!AB9-'Revised App C - restatement'!AB9</f>
        <v>-978.49709700000005</v>
      </c>
      <c r="AE9" s="26">
        <f>'Orig. App C - restatement'!AC9-'Revised App C - restatement'!AC9</f>
        <v>-872.08471899999995</v>
      </c>
      <c r="AF9" s="26">
        <f>'Orig. App C - restatement'!AD9-'Revised App C - restatement'!AD9</f>
        <v>-900.75307300000009</v>
      </c>
      <c r="AG9" s="26">
        <f>'Orig. App C - restatement'!AE9-'Revised App C - restatement'!AE9</f>
        <v>-904.81824800000004</v>
      </c>
      <c r="AH9" s="26">
        <f>'Orig. App C - restatement'!AF9-'Revised App C - restatement'!AF9</f>
        <v>-950.99615900000015</v>
      </c>
      <c r="AI9" s="26">
        <f>'Orig. App C - restatement'!AG9-'Revised App C - restatement'!AG9</f>
        <v>-1131.3376329999999</v>
      </c>
      <c r="AJ9" s="26">
        <f>'Orig. App C - restatement'!AH9-'Revised App C - restatement'!AH9</f>
        <v>-1329.4090489999999</v>
      </c>
      <c r="AK9" s="26">
        <f>'Orig. App C - restatement'!AI9-'Revised App C - restatement'!AI9</f>
        <v>-1475.6368729999999</v>
      </c>
      <c r="AL9" s="26">
        <f>'Orig. App C - restatement'!AJ9-'Revised App C - restatement'!AJ9</f>
        <v>-1410.0435659999998</v>
      </c>
      <c r="AM9" s="26">
        <f>'Orig. App C - restatement'!AK9-'Revised App C - restatement'!AK9</f>
        <v>-1280.2213669999999</v>
      </c>
      <c r="AN9" s="26">
        <f>'Orig. App C - restatement'!AL9-'Revised App C - restatement'!AL9</f>
        <v>-1322.0838439999998</v>
      </c>
      <c r="AO9" s="26">
        <f>'Orig. App C - restatement'!AM9-'Revised App C - restatement'!AM9</f>
        <v>-1106.0501079999999</v>
      </c>
      <c r="AP9" s="26">
        <f>'Orig. App C - restatement'!AN9-'Revised App C - restatement'!AN9</f>
        <v>-948.113023</v>
      </c>
      <c r="AQ9" s="26">
        <f>'Orig. App C - restatement'!AO9-'Revised App C - restatement'!AO9</f>
        <v>-883.98989300000005</v>
      </c>
      <c r="AR9" s="26">
        <f>'Orig. App C - restatement'!AP9-'Revised App C - restatement'!AP9</f>
        <v>-922.35973000000013</v>
      </c>
      <c r="AS9" s="26">
        <f>'Orig. App C - restatement'!AQ9-'Revised App C - restatement'!AQ9</f>
        <v>-919.23894899999993</v>
      </c>
      <c r="AT9" s="26">
        <f>'Orig. App C - restatement'!AR9-'Revised App C - restatement'!AR9</f>
        <v>-988.16926200000012</v>
      </c>
      <c r="AU9" s="26">
        <f>'Orig. App C - restatement'!AS9-'Revised App C - restatement'!AS9</f>
        <v>-1170.8274979999999</v>
      </c>
      <c r="AV9" s="26">
        <f>'Orig. App C - restatement'!AT9-'Revised App C - restatement'!AT9</f>
        <v>-1336.0779309999998</v>
      </c>
      <c r="AW9" s="26">
        <f>'Orig. App C - restatement'!AU9-'Revised App C - restatement'!AU9</f>
        <v>-1514.2518820000003</v>
      </c>
      <c r="AX9" s="26">
        <f>'Orig. App C - restatement'!AV9-'Revised App C - restatement'!AV9</f>
        <v>-1520.2391810000001</v>
      </c>
      <c r="AY9" s="26">
        <f>'Orig. App C - restatement'!AW9-'Revised App C - restatement'!AW9</f>
        <v>-1270.545106</v>
      </c>
      <c r="AZ9" s="26">
        <f>'Orig. App C - restatement'!AX9-'Revised App C - restatement'!AX9</f>
        <v>-1207.1877979999999</v>
      </c>
      <c r="BA9" s="26">
        <f>'Orig. App C - restatement'!AY9-'Revised App C - restatement'!AY9</f>
        <v>-988.3750050000001</v>
      </c>
      <c r="BB9" s="26">
        <f>'Orig. App C - restatement'!AZ9-'Revised App C - restatement'!AZ9</f>
        <v>-907.43342300000018</v>
      </c>
      <c r="BC9" s="26">
        <f>'Orig. App C - restatement'!BA9-'Revised App C - restatement'!BA9</f>
        <v>-844.42470400000002</v>
      </c>
      <c r="BD9" s="26">
        <f>'Orig. App C - restatement'!BB9-'Revised App C - restatement'!BB9</f>
        <v>-875.9488849999999</v>
      </c>
      <c r="BE9" s="26">
        <f>'Orig. App C - restatement'!BC9-'Revised App C - restatement'!BC9</f>
        <v>-889.11062099999992</v>
      </c>
      <c r="BF9" s="26">
        <f>'Orig. App C - restatement'!BD9-'Revised App C - restatement'!BD9</f>
        <v>-930.16113499999994</v>
      </c>
      <c r="BG9" s="26">
        <f>'Orig. App C - restatement'!BE9-'Revised App C - restatement'!BE9</f>
        <v>-1099.4425040000001</v>
      </c>
      <c r="BH9" s="26">
        <f>'Orig. App C - restatement'!BF9-'Revised App C - restatement'!BF9</f>
        <v>-1240.375319</v>
      </c>
      <c r="BI9" s="26">
        <f>'Orig. App C - restatement'!BG9-'Revised App C - restatement'!BG9</f>
        <v>-1459.4199270000004</v>
      </c>
      <c r="BJ9" s="26">
        <f>'Orig. App C - restatement'!BH9-'Revised App C - restatement'!BH9</f>
        <v>-1516.3331470000003</v>
      </c>
      <c r="BK9" s="26">
        <f>'Orig. App C - restatement'!BI9-'Revised App C - restatement'!BI9</f>
        <v>-1301.1573330000001</v>
      </c>
      <c r="BL9" s="26">
        <f>'Orig. App C - restatement'!BJ9-'Revised App C - restatement'!BJ9</f>
        <v>-1239.6704090000001</v>
      </c>
      <c r="BM9" s="26">
        <f>'Orig. App C - restatement'!BK9-'Revised App C - restatement'!BK9</f>
        <v>-1007.1307789999997</v>
      </c>
      <c r="BN9" s="26">
        <f>'Orig. App C - restatement'!BL9-'Revised App C - restatement'!BL9</f>
        <v>-945.692857</v>
      </c>
      <c r="BO9" s="26">
        <f>'Orig. App C - restatement'!BM9-'Revised App C - restatement'!BM9</f>
        <v>-853.40735199999983</v>
      </c>
      <c r="BP9" s="26">
        <f>'Orig. App C - restatement'!BN9-'Revised App C - restatement'!BN9</f>
        <v>-873.00414300000011</v>
      </c>
      <c r="BQ9" s="26">
        <f>'Orig. App C - restatement'!BO9-'Revised App C - restatement'!BO9</f>
        <v>-883.071642</v>
      </c>
      <c r="BR9" s="26">
        <f>'Orig. App C - restatement'!BP9-'Revised App C - restatement'!BP9</f>
        <v>-933.17793199999983</v>
      </c>
      <c r="BS9" s="26">
        <f>'Orig. App C - restatement'!BQ9-'Revised App C - restatement'!BQ9</f>
        <v>-1089.299164</v>
      </c>
      <c r="BT9" s="26">
        <f>'Orig. App C - restatement'!BR9-'Revised App C - restatement'!BR9</f>
        <v>-1318.014917</v>
      </c>
      <c r="BU9" s="26">
        <f>'Orig. App C - restatement'!BS9-'Revised App C - restatement'!BS9</f>
        <v>-1541.6095269999996</v>
      </c>
      <c r="BV9" s="26">
        <f>'Orig. App C - restatement'!BT9-'Revised App C - restatement'!BT9</f>
        <v>-1398.8879669999999</v>
      </c>
      <c r="BW9" s="26">
        <f>'Orig. App C - restatement'!BU9-'Revised App C - restatement'!BU9</f>
        <v>-1180.8914260000001</v>
      </c>
      <c r="BX9" s="26">
        <f>'Orig. App C - restatement'!BV9-'Revised App C - restatement'!BV9</f>
        <v>-1208.5901060000001</v>
      </c>
      <c r="BY9" s="26">
        <f>'Orig. App C - restatement'!BW9-'Revised App C - restatement'!BW9</f>
        <v>-928.05806499999983</v>
      </c>
      <c r="BZ9" s="26">
        <f>'Orig. App C - restatement'!BX9-'Revised App C - restatement'!BX9</f>
        <v>-922.60147599999982</v>
      </c>
      <c r="CA9" s="26">
        <f>'Orig. App C - restatement'!BY9-'Revised App C - restatement'!BY9</f>
        <v>-868.43734099999983</v>
      </c>
      <c r="CB9" s="26">
        <f>'Orig. App C - restatement'!BZ9-'Revised App C - restatement'!BZ9</f>
        <v>-875.72866299999987</v>
      </c>
      <c r="CC9" s="26">
        <f>'Orig. App C - restatement'!CA9-'Revised App C - restatement'!CA9</f>
        <v>-862.93647199999998</v>
      </c>
      <c r="CD9" s="26">
        <f>'Orig. App C - restatement'!CB9-'Revised App C - restatement'!CB9</f>
        <v>-876.0146299999999</v>
      </c>
      <c r="CE9" s="26">
        <f>'Orig. App C - restatement'!CC9-'Revised App C - restatement'!CC9</f>
        <v>-1018.821631</v>
      </c>
      <c r="CF9" s="26">
        <f>'Orig. App C - restatement'!CD9-'Revised App C - restatement'!CD9</f>
        <v>-1130.2437620000001</v>
      </c>
      <c r="CG9" s="26">
        <f>'Orig. App C - restatement'!CE9-'Revised App C - restatement'!CE9</f>
        <v>-1287.8605819999998</v>
      </c>
      <c r="CH9" s="26">
        <f>'Orig. App C - restatement'!CF9-'Revised App C - restatement'!CF9</f>
        <v>-1286.3640329999998</v>
      </c>
      <c r="CI9" s="26">
        <f>'Orig. App C - restatement'!CG9-'Revised App C - restatement'!CG9</f>
        <v>-1257.5149080000001</v>
      </c>
      <c r="CJ9" s="26">
        <f>'Orig. App C - restatement'!CH9-'Revised App C - restatement'!CH9</f>
        <v>-1133.793087</v>
      </c>
      <c r="CK9" s="26">
        <f>'Orig. App C - restatement'!CI9-'Revised App C - restatement'!CI9</f>
        <v>-1003.4045549999998</v>
      </c>
      <c r="CL9" s="26">
        <f>'Orig. App C - restatement'!CJ9-'Revised App C - restatement'!CJ9</f>
        <v>-944.48036999999999</v>
      </c>
      <c r="CM9" s="26">
        <f>'Orig. App C - restatement'!CK9-'Revised App C - restatement'!CK9</f>
        <v>-864.81770499999993</v>
      </c>
      <c r="CN9" s="26">
        <f>'Orig. App C - restatement'!CL9-'Revised App C - restatement'!CL9</f>
        <v>-889.0713189999999</v>
      </c>
      <c r="CO9" s="26">
        <f>'Orig. App C - restatement'!CM9-'Revised App C - restatement'!CM9</f>
        <v>-884.44107199999996</v>
      </c>
      <c r="CP9" s="26">
        <f>'Orig. App C - restatement'!CN9-'Revised App C - restatement'!CN9</f>
        <v>-917.467896</v>
      </c>
      <c r="CQ9" s="26">
        <f>'Orig. App C - restatement'!CO9-'Revised App C - restatement'!CO9</f>
        <v>-1085.319105</v>
      </c>
      <c r="CR9" s="26">
        <f>'Orig. App C - restatement'!CP9-'Revised App C - restatement'!CP9</f>
        <v>-1206.671934</v>
      </c>
      <c r="CS9" s="26">
        <f>'Orig. App C - restatement'!CQ9-'Revised App C - restatement'!CQ9</f>
        <v>-1326.3130950000002</v>
      </c>
      <c r="CT9" s="26">
        <f>'Orig. App C - restatement'!CR9-'Revised App C - restatement'!CR9</f>
        <v>-1371.709873</v>
      </c>
      <c r="CU9" s="26">
        <f>'Orig. App C - restatement'!CS9-'Revised App C - restatement'!CS9</f>
        <v>-1226.8941929999999</v>
      </c>
      <c r="CV9" s="26">
        <f>'Orig. App C - restatement'!CT9-'Revised App C - restatement'!CT9</f>
        <v>-1300.5488569999998</v>
      </c>
      <c r="CW9" s="26">
        <f>'Orig. App C - restatement'!CU9-'Revised App C - restatement'!CU9</f>
        <v>0</v>
      </c>
      <c r="CX9" s="26">
        <f>'Orig. App C - restatement'!CV9-'Revised App C - restatement'!CV9</f>
        <v>0</v>
      </c>
      <c r="CY9" s="26">
        <f>'Orig. App C - restatement'!CW9-'Revised App C - restatement'!CW9</f>
        <v>0</v>
      </c>
      <c r="CZ9" s="26">
        <f>'Orig. App C - restatement'!CX9-'Revised App C - restatement'!CX9</f>
        <v>0</v>
      </c>
    </row>
    <row r="10" spans="4:104">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c r="D12" s="21" t="s">
        <v>24</v>
      </c>
      <c r="E12" s="22">
        <f>SUM(E9,E14)</f>
        <v>-1828.3014179666657</v>
      </c>
      <c r="F12" s="22">
        <f t="shared" ref="F12:BQ12" si="0">SUM(F9,F14)</f>
        <v>-1769.8891092666663</v>
      </c>
      <c r="G12" s="22">
        <f t="shared" si="0"/>
        <v>-1651.5075805666668</v>
      </c>
      <c r="H12" s="22">
        <f t="shared" si="0"/>
        <v>-1685.7041740666662</v>
      </c>
      <c r="I12" s="22">
        <f t="shared" si="0"/>
        <v>-1694.2875235666666</v>
      </c>
      <c r="J12" s="22">
        <f t="shared" si="0"/>
        <v>-1691.5323516666663</v>
      </c>
      <c r="K12" s="22">
        <f t="shared" si="0"/>
        <v>-1870.8294403666666</v>
      </c>
      <c r="L12" s="22">
        <f t="shared" si="0"/>
        <v>-2107.194468066667</v>
      </c>
      <c r="M12" s="22">
        <f t="shared" si="0"/>
        <v>-2253.7456852666664</v>
      </c>
      <c r="N12" s="22">
        <f t="shared" si="0"/>
        <v>-2273.6146301666668</v>
      </c>
      <c r="O12" s="22">
        <f t="shared" si="0"/>
        <v>-2069.8099984666669</v>
      </c>
      <c r="P12" s="22">
        <f t="shared" si="0"/>
        <v>-2201.6038302666666</v>
      </c>
      <c r="Q12" s="22">
        <f t="shared" si="0"/>
        <v>-1829.9241497333333</v>
      </c>
      <c r="R12" s="22">
        <f t="shared" si="0"/>
        <v>-1742.6021032333333</v>
      </c>
      <c r="S12" s="22">
        <f t="shared" si="0"/>
        <v>-1673.7716440333338</v>
      </c>
      <c r="T12" s="22">
        <f t="shared" si="0"/>
        <v>-1743.4459925333333</v>
      </c>
      <c r="U12" s="22">
        <f t="shared" si="0"/>
        <v>-1744.6250501333334</v>
      </c>
      <c r="V12" s="22">
        <f t="shared" si="0"/>
        <v>-1720.3596107333333</v>
      </c>
      <c r="W12" s="22">
        <f t="shared" si="0"/>
        <v>-1926.3711570333339</v>
      </c>
      <c r="X12" s="22">
        <f t="shared" si="0"/>
        <v>-2064.2646603333333</v>
      </c>
      <c r="Y12" s="22">
        <f t="shared" si="0"/>
        <v>-2196.9619004333331</v>
      </c>
      <c r="Z12" s="22">
        <f t="shared" si="0"/>
        <v>-2174.6884000333334</v>
      </c>
      <c r="AA12" s="22">
        <f t="shared" si="0"/>
        <v>-1974.9587404333336</v>
      </c>
      <c r="AB12" s="22">
        <f t="shared" si="0"/>
        <v>-2061.6604991333334</v>
      </c>
      <c r="AC12" s="22">
        <f t="shared" si="0"/>
        <v>-1777.3261642333337</v>
      </c>
      <c r="AD12" s="22">
        <f t="shared" si="0"/>
        <v>-1737.0883459333334</v>
      </c>
      <c r="AE12" s="22">
        <f t="shared" si="0"/>
        <v>-1608.7574169333332</v>
      </c>
      <c r="AF12" s="22">
        <f t="shared" si="0"/>
        <v>-1648.2725259333336</v>
      </c>
      <c r="AG12" s="22">
        <f t="shared" si="0"/>
        <v>-1629.1058259333336</v>
      </c>
      <c r="AH12" s="22">
        <f t="shared" si="0"/>
        <v>-1680.1068792333335</v>
      </c>
      <c r="AI12" s="22">
        <f t="shared" si="0"/>
        <v>-1901.8039619333331</v>
      </c>
      <c r="AJ12" s="22">
        <f t="shared" si="0"/>
        <v>-2095.4250614333337</v>
      </c>
      <c r="AK12" s="22">
        <f t="shared" si="0"/>
        <v>-2216.8646849333336</v>
      </c>
      <c r="AL12" s="22">
        <f t="shared" si="0"/>
        <v>-2199.0672427333334</v>
      </c>
      <c r="AM12" s="22">
        <f t="shared" si="0"/>
        <v>-2011.1506987333332</v>
      </c>
      <c r="AN12" s="22">
        <f t="shared" si="0"/>
        <v>-2081.5564320333333</v>
      </c>
      <c r="AO12" s="22">
        <f t="shared" si="0"/>
        <v>-1847.0156181333334</v>
      </c>
      <c r="AP12" s="22">
        <f t="shared" si="0"/>
        <v>-1679.0828104333332</v>
      </c>
      <c r="AQ12" s="22">
        <f t="shared" si="0"/>
        <v>-1602.1524987333337</v>
      </c>
      <c r="AR12" s="22">
        <f t="shared" si="0"/>
        <v>-1690.5137369333338</v>
      </c>
      <c r="AS12" s="22">
        <f t="shared" si="0"/>
        <v>-1634.4301268333334</v>
      </c>
      <c r="AT12" s="22">
        <f t="shared" si="0"/>
        <v>-1703.6749139333333</v>
      </c>
      <c r="AU12" s="22">
        <f t="shared" si="0"/>
        <v>-1923.9806601333335</v>
      </c>
      <c r="AV12" s="22">
        <f t="shared" si="0"/>
        <v>-2071.2154144733331</v>
      </c>
      <c r="AW12" s="22">
        <f t="shared" si="0"/>
        <v>-2215.0992338333335</v>
      </c>
      <c r="AX12" s="22">
        <f t="shared" si="0"/>
        <v>-2245.2182244333335</v>
      </c>
      <c r="AY12" s="22">
        <f t="shared" si="0"/>
        <v>-1942.0305085999998</v>
      </c>
      <c r="AZ12" s="22">
        <f t="shared" si="0"/>
        <v>-1944.5915712000001</v>
      </c>
      <c r="BA12" s="22">
        <f t="shared" si="0"/>
        <v>-1678.0763813839576</v>
      </c>
      <c r="BB12" s="22">
        <f t="shared" si="0"/>
        <v>-1610.7764302839578</v>
      </c>
      <c r="BC12" s="22">
        <f t="shared" si="0"/>
        <v>-1558.9324953839578</v>
      </c>
      <c r="BD12" s="22">
        <f t="shared" si="0"/>
        <v>-1606.6325424839574</v>
      </c>
      <c r="BE12" s="22">
        <f t="shared" si="0"/>
        <v>-1570.4540508839573</v>
      </c>
      <c r="BF12" s="22">
        <f t="shared" si="0"/>
        <v>-1617.0198242839574</v>
      </c>
      <c r="BG12" s="22">
        <f t="shared" si="0"/>
        <v>-1809.9545023839573</v>
      </c>
      <c r="BH12" s="22">
        <f t="shared" si="0"/>
        <v>-1946.8649673839573</v>
      </c>
      <c r="BI12" s="22">
        <f t="shared" si="0"/>
        <v>-2179.2169520839575</v>
      </c>
      <c r="BJ12" s="22">
        <f t="shared" si="0"/>
        <v>-2294.9356379839578</v>
      </c>
      <c r="BK12" s="22">
        <f t="shared" si="0"/>
        <v>-1990.7875061839577</v>
      </c>
      <c r="BL12" s="22">
        <f t="shared" si="0"/>
        <v>-1982.7328157839574</v>
      </c>
      <c r="BM12" s="22">
        <f t="shared" si="0"/>
        <v>-1697.4134648666663</v>
      </c>
      <c r="BN12" s="22">
        <f t="shared" si="0"/>
        <v>-1641.0888192666664</v>
      </c>
      <c r="BO12" s="22">
        <f t="shared" si="0"/>
        <v>-1585.6975692666661</v>
      </c>
      <c r="BP12" s="22">
        <f t="shared" si="0"/>
        <v>-1619.7405049666663</v>
      </c>
      <c r="BQ12" s="22">
        <f t="shared" si="0"/>
        <v>-1587.5635727666663</v>
      </c>
      <c r="BR12" s="22">
        <f t="shared" ref="BR12:CZ12" si="1">SUM(BR9,BR14)</f>
        <v>-1636.4327595666664</v>
      </c>
      <c r="BS12" s="22">
        <f t="shared" si="1"/>
        <v>-1815.7758266666667</v>
      </c>
      <c r="BT12" s="22">
        <f t="shared" si="1"/>
        <v>-2055.4119172666669</v>
      </c>
      <c r="BU12" s="22">
        <f t="shared" si="1"/>
        <v>-2284.7980129666653</v>
      </c>
      <c r="BV12" s="22">
        <f t="shared" si="1"/>
        <v>-2151.6043218666678</v>
      </c>
      <c r="BW12" s="22">
        <f t="shared" si="1"/>
        <v>-1851.7388680666666</v>
      </c>
      <c r="BX12" s="22">
        <f t="shared" si="1"/>
        <v>-1945.2096987666664</v>
      </c>
      <c r="BY12" s="22">
        <f t="shared" si="1"/>
        <v>-1597.5392540500002</v>
      </c>
      <c r="BZ12" s="22">
        <f t="shared" si="1"/>
        <v>-1602.3485041499989</v>
      </c>
      <c r="CA12" s="22">
        <f t="shared" si="1"/>
        <v>-1553.9727878500003</v>
      </c>
      <c r="CB12" s="22">
        <f t="shared" si="1"/>
        <v>-1591.6464058500007</v>
      </c>
      <c r="CC12" s="22">
        <f t="shared" si="1"/>
        <v>-1574.23461215</v>
      </c>
      <c r="CD12" s="22">
        <f t="shared" si="1"/>
        <v>-1568.1870905499991</v>
      </c>
      <c r="CE12" s="22">
        <f t="shared" si="1"/>
        <v>-1748.6890030500003</v>
      </c>
      <c r="CF12" s="22">
        <f t="shared" si="1"/>
        <v>-1827.4634667500009</v>
      </c>
      <c r="CG12" s="22">
        <f t="shared" si="1"/>
        <v>-1973.3430976499994</v>
      </c>
      <c r="CH12" s="22">
        <f t="shared" si="1"/>
        <v>-2001.4726729499998</v>
      </c>
      <c r="CI12" s="22">
        <f t="shared" si="1"/>
        <v>-1959.4371673500004</v>
      </c>
      <c r="CJ12" s="22">
        <f t="shared" si="1"/>
        <v>-1843.4873536500004</v>
      </c>
      <c r="CK12" s="22">
        <f t="shared" si="1"/>
        <v>-1719.7391061999992</v>
      </c>
      <c r="CL12" s="22">
        <f t="shared" si="1"/>
        <v>-1620.3798572000014</v>
      </c>
      <c r="CM12" s="22">
        <f t="shared" si="1"/>
        <v>-1500.1975109999996</v>
      </c>
      <c r="CN12" s="22">
        <f t="shared" si="1"/>
        <v>-1543.0239963000013</v>
      </c>
      <c r="CO12" s="22">
        <f t="shared" si="1"/>
        <v>-1541.8572825999997</v>
      </c>
      <c r="CP12" s="22">
        <f t="shared" si="1"/>
        <v>-1569.5689023</v>
      </c>
      <c r="CQ12" s="22">
        <f t="shared" si="1"/>
        <v>-1769.2696928000007</v>
      </c>
      <c r="CR12" s="22">
        <f t="shared" si="1"/>
        <v>-1882.6886586000005</v>
      </c>
      <c r="CS12" s="22">
        <f t="shared" si="1"/>
        <v>-2007.3019580000005</v>
      </c>
      <c r="CT12" s="22">
        <f t="shared" si="1"/>
        <v>-2085.9174147000003</v>
      </c>
      <c r="CU12" s="22">
        <f t="shared" si="1"/>
        <v>-1870.5040021000009</v>
      </c>
      <c r="CV12" s="22">
        <f t="shared" si="1"/>
        <v>-2019.8672452999992</v>
      </c>
      <c r="CW12" s="22">
        <f t="shared" si="1"/>
        <v>0</v>
      </c>
      <c r="CX12" s="22">
        <f t="shared" si="1"/>
        <v>0</v>
      </c>
      <c r="CY12" s="22">
        <f t="shared" si="1"/>
        <v>0</v>
      </c>
      <c r="CZ12" s="22">
        <f t="shared" si="1"/>
        <v>0</v>
      </c>
    </row>
    <row r="13" spans="4:104">
      <c r="D13" s="21" t="s">
        <v>121</v>
      </c>
      <c r="E13" s="26">
        <f>'Revised App C - restatement'!C13-'Orig. App C - restatement'!C13</f>
        <v>1957.9466666666667</v>
      </c>
      <c r="F13" s="26">
        <f>'Revised App C - restatement'!D13-'Orig. App C - restatement'!D13</f>
        <v>1887.4815916666671</v>
      </c>
      <c r="G13" s="26">
        <f>'Revised App C - restatement'!E13-'Orig. App C - restatement'!E13</f>
        <v>1760.1031166666667</v>
      </c>
      <c r="H13" s="26">
        <f>'Revised App C - restatement'!F13-'Orig. App C - restatement'!F13</f>
        <v>1804.0490886666669</v>
      </c>
      <c r="I13" s="26">
        <f>'Revised App C - restatement'!G13-'Orig. App C - restatement'!G13</f>
        <v>1788.535436666667</v>
      </c>
      <c r="J13" s="26">
        <f>'Revised App C - restatement'!H13-'Orig. App C - restatement'!H13</f>
        <v>1804.2295386666665</v>
      </c>
      <c r="K13" s="26">
        <f>'Revised App C - restatement'!I13-'Orig. App C - restatement'!I13</f>
        <v>1945.0098306666669</v>
      </c>
      <c r="L13" s="26">
        <f>'Revised App C - restatement'!J13-'Orig. App C - restatement'!J13</f>
        <v>2186.2699486666666</v>
      </c>
      <c r="M13" s="26">
        <f>'Revised App C - restatement'!K13-'Orig. App C - restatement'!K13</f>
        <v>2365.4814666666666</v>
      </c>
      <c r="N13" s="26">
        <f>'Revised App C - restatement'!L13-'Orig. App C - restatement'!L13</f>
        <v>2420.2306559666658</v>
      </c>
      <c r="O13" s="26">
        <f>'Revised App C - restatement'!M13-'Orig. App C - restatement'!M13</f>
        <v>2199.7476557666669</v>
      </c>
      <c r="P13" s="26">
        <f>'Revised App C - restatement'!N13-'Orig. App C - restatement'!N13</f>
        <v>2355.6036187666664</v>
      </c>
      <c r="Q13" s="26">
        <f>'Revised App C - restatement'!O13-'Orig. App C - restatement'!O13</f>
        <v>1943.7860829333331</v>
      </c>
      <c r="R13" s="26">
        <f>'Revised App C - restatement'!P13-'Orig. App C - restatement'!P13</f>
        <v>1869.1370060333336</v>
      </c>
      <c r="S13" s="26">
        <f>'Revised App C - restatement'!Q13-'Orig. App C - restatement'!Q13</f>
        <v>1759.1789291333328</v>
      </c>
      <c r="T13" s="26">
        <f>'Revised App C - restatement'!R13-'Orig. App C - restatement'!R13</f>
        <v>1842.150777833333</v>
      </c>
      <c r="U13" s="26">
        <f>'Revised App C - restatement'!S13-'Orig. App C - restatement'!S13</f>
        <v>1815.5646487333333</v>
      </c>
      <c r="V13" s="26">
        <f>'Revised App C - restatement'!T13-'Orig. App C - restatement'!T13</f>
        <v>1809.478256733333</v>
      </c>
      <c r="W13" s="26">
        <f>'Revised App C - restatement'!U13-'Orig. App C - restatement'!U13</f>
        <v>1963.0576777333333</v>
      </c>
      <c r="X13" s="26">
        <f>'Revised App C - restatement'!V13-'Orig. App C - restatement'!V13</f>
        <v>2136.7160675333339</v>
      </c>
      <c r="Y13" s="26">
        <f>'Revised App C - restatement'!W13-'Orig. App C - restatement'!W13</f>
        <v>2304.7218042333334</v>
      </c>
      <c r="Z13" s="26">
        <f>'Revised App C - restatement'!X13-'Orig. App C - restatement'!X13</f>
        <v>2339.8861916333335</v>
      </c>
      <c r="AA13" s="26">
        <f>'Revised App C - restatement'!Y13-'Orig. App C - restatement'!Y13</f>
        <v>2101.5966688333333</v>
      </c>
      <c r="AB13" s="26">
        <f>'Revised App C - restatement'!Z13-'Orig. App C - restatement'!Z13</f>
        <v>2190.5653363333336</v>
      </c>
      <c r="AC13" s="26">
        <f>'Revised App C - restatement'!AA13-'Orig. App C - restatement'!AA13</f>
        <v>1845.7052401333331</v>
      </c>
      <c r="AD13" s="26">
        <f>'Revised App C - restatement'!AB13-'Orig. App C - restatement'!AB13</f>
        <v>1871.5549772333331</v>
      </c>
      <c r="AE13" s="26">
        <f>'Revised App C - restatement'!AC13-'Orig. App C - restatement'!AC13</f>
        <v>1762.1571593333329</v>
      </c>
      <c r="AF13" s="26">
        <f>'Revised App C - restatement'!AD13-'Orig. App C - restatement'!AD13</f>
        <v>1802.9618409333332</v>
      </c>
      <c r="AG13" s="26">
        <f>'Revised App C - restatement'!AE13-'Orig. App C - restatement'!AE13</f>
        <v>1771.6787774333336</v>
      </c>
      <c r="AH13" s="26">
        <f>'Revised App C - restatement'!AF13-'Orig. App C - restatement'!AF13</f>
        <v>1802.5549466333332</v>
      </c>
      <c r="AI13" s="26">
        <f>'Revised App C - restatement'!AG13-'Orig. App C - restatement'!AG13</f>
        <v>2031.0838584333333</v>
      </c>
      <c r="AJ13" s="26">
        <f>'Revised App C - restatement'!AH13-'Orig. App C - restatement'!AH13</f>
        <v>2178.3782988333337</v>
      </c>
      <c r="AK13" s="26">
        <f>'Revised App C - restatement'!AI13-'Orig. App C - restatement'!AI13</f>
        <v>2334.7264966333328</v>
      </c>
      <c r="AL13" s="26">
        <f>'Revised App C - restatement'!AJ13-'Orig. App C - restatement'!AJ13</f>
        <v>2347.5835835333337</v>
      </c>
      <c r="AM13" s="26">
        <f>'Revised App C - restatement'!AK13-'Orig. App C - restatement'!AK13</f>
        <v>2141.6142530333336</v>
      </c>
      <c r="AN13" s="26">
        <f>'Revised App C - restatement'!AL13-'Orig. App C - restatement'!AL13</f>
        <v>2207.9838734333334</v>
      </c>
      <c r="AO13" s="26">
        <f>'Revised App C - restatement'!AM13-'Orig. App C - restatement'!AM13</f>
        <v>1991.3711189333333</v>
      </c>
      <c r="AP13" s="26">
        <f>'Revised App C - restatement'!AN13-'Orig. App C - restatement'!AN13</f>
        <v>1825.7964241333329</v>
      </c>
      <c r="AQ13" s="26">
        <f>'Revised App C - restatement'!AO13-'Orig. App C - restatement'!AO13</f>
        <v>1738.6966781333331</v>
      </c>
      <c r="AR13" s="26">
        <f>'Revised App C - restatement'!AP13-'Orig. App C - restatement'!AP13</f>
        <v>1807.6239472333332</v>
      </c>
      <c r="AS13" s="26">
        <f>'Revised App C - restatement'!AQ13-'Orig. App C - restatement'!AQ13</f>
        <v>1762.9660932333331</v>
      </c>
      <c r="AT13" s="26">
        <f>'Revised App C - restatement'!AR13-'Orig. App C - restatement'!AR13</f>
        <v>1799.7555499333337</v>
      </c>
      <c r="AU13" s="26">
        <f>'Revised App C - restatement'!AS13-'Orig. App C - restatement'!AS13</f>
        <v>2003.0335210333335</v>
      </c>
      <c r="AV13" s="26">
        <f>'Revised App C - restatement'!AT13-'Orig. App C - restatement'!AT13</f>
        <v>2119.5934488333332</v>
      </c>
      <c r="AW13" s="26">
        <f>'Revised App C - restatement'!AU13-'Orig. App C - restatement'!AU13</f>
        <v>2266.2386738333335</v>
      </c>
      <c r="AX13" s="26">
        <f>'Revised App C - restatement'!AV13-'Orig. App C - restatement'!AV13</f>
        <v>2350.5396692333325</v>
      </c>
      <c r="AY13" s="26">
        <f>'Revised App C - restatement'!AW13-'Orig. App C - restatement'!AW13</f>
        <v>2064.2643606333331</v>
      </c>
      <c r="AZ13" s="26">
        <f>'Revised App C - restatement'!AX13-'Orig. App C - restatement'!AX13</f>
        <v>2080.8201954333335</v>
      </c>
      <c r="BA13" s="26">
        <f>'Revised App C - restatement'!AY13-'Orig. App C - restatement'!AY13</f>
        <v>1804.2759675500008</v>
      </c>
      <c r="BB13" s="26">
        <f>'Revised App C - restatement'!AZ13-'Orig. App C - restatement'!AZ13</f>
        <v>1774.7927068499998</v>
      </c>
      <c r="BC13" s="26">
        <f>'Revised App C - restatement'!BA13-'Orig. App C - restatement'!BA13</f>
        <v>1711.3133896499999</v>
      </c>
      <c r="BD13" s="26">
        <f>'Revised App C - restatement'!BB13-'Orig. App C - restatement'!BB13</f>
        <v>1755.6321180500001</v>
      </c>
      <c r="BE13" s="26">
        <f>'Revised App C - restatement'!BC13-'Orig. App C - restatement'!BC13</f>
        <v>1696.4246252500004</v>
      </c>
      <c r="BF13" s="26">
        <f>'Revised App C - restatement'!BD13-'Orig. App C - restatement'!BD13</f>
        <v>1716.6725034500005</v>
      </c>
      <c r="BG13" s="26">
        <f>'Revised App C - restatement'!BE13-'Orig. App C - restatement'!BE13</f>
        <v>1895.81889735</v>
      </c>
      <c r="BH13" s="26">
        <f>'Revised App C - restatement'!BF13-'Orig. App C - restatement'!BF13</f>
        <v>2010.2183809500002</v>
      </c>
      <c r="BI13" s="26">
        <f>'Revised App C - restatement'!BG13-'Orig. App C - restatement'!BG13</f>
        <v>2274.2127627500004</v>
      </c>
      <c r="BJ13" s="26">
        <f>'Revised App C - restatement'!BH13-'Orig. App C - restatement'!BH13</f>
        <v>2412.2323935500003</v>
      </c>
      <c r="BK13" s="26">
        <f>'Revised App C - restatement'!BI13-'Orig. App C - restatement'!BI13</f>
        <v>2114.24498245</v>
      </c>
      <c r="BL13" s="26">
        <f>'Revised App C - restatement'!BJ13-'Orig. App C - restatement'!BJ13</f>
        <v>2148.9341900500003</v>
      </c>
      <c r="BM13" s="26">
        <f>'Revised App C - restatement'!BK13-'Orig. App C - restatement'!BK13</f>
        <v>1823.0196421666669</v>
      </c>
      <c r="BN13" s="26">
        <f>'Revised App C - restatement'!BL13-'Orig. App C - restatement'!BL13</f>
        <v>1802.8787230666665</v>
      </c>
      <c r="BO13" s="26">
        <f>'Revised App C - restatement'!BM13-'Orig. App C - restatement'!BM13</f>
        <v>1718.8562502666666</v>
      </c>
      <c r="BP13" s="26">
        <f>'Revised App C - restatement'!BN13-'Orig. App C - restatement'!BN13</f>
        <v>1750.4550315666668</v>
      </c>
      <c r="BQ13" s="26">
        <f>'Revised App C - restatement'!BO13-'Orig. App C - restatement'!BO13</f>
        <v>1718.7090124666663</v>
      </c>
      <c r="BR13" s="26">
        <f>'Revised App C - restatement'!BP13-'Orig. App C - restatement'!BP13</f>
        <v>1749.4740733666665</v>
      </c>
      <c r="BS13" s="26">
        <f>'Revised App C - restatement'!BQ13-'Orig. App C - restatement'!BQ13</f>
        <v>1941.7577460666666</v>
      </c>
      <c r="BT13" s="26">
        <f>'Revised App C - restatement'!BR13-'Orig. App C - restatement'!BR13</f>
        <v>2128.9842574666668</v>
      </c>
      <c r="BU13" s="26">
        <f>'Revised App C - restatement'!BS13-'Orig. App C - restatement'!BS13</f>
        <v>2435.4021694666667</v>
      </c>
      <c r="BV13" s="26">
        <f>'Revised App C - restatement'!BT13-'Orig. App C - restatement'!BT13</f>
        <v>2304.8560690666664</v>
      </c>
      <c r="BW13" s="26">
        <f>'Revised App C - restatement'!BU13-'Orig. App C - restatement'!BU13</f>
        <v>1989.8336712666664</v>
      </c>
      <c r="BX13" s="26">
        <f>'Revised App C - restatement'!BV13-'Orig. App C - restatement'!BV13</f>
        <v>2096.5620596666668</v>
      </c>
      <c r="BY13" s="26">
        <f>'Revised App C - restatement'!BW13-'Orig. App C - restatement'!BW13</f>
        <v>1713.94017435</v>
      </c>
      <c r="BZ13" s="26">
        <f>'Revised App C - restatement'!BX13-'Orig. App C - restatement'!BX13</f>
        <v>1708.7457059500002</v>
      </c>
      <c r="CA13" s="26">
        <f>'Revised App C - restatement'!BY13-'Orig. App C - restatement'!BY13</f>
        <v>1681.4319592499999</v>
      </c>
      <c r="CB13" s="26">
        <f>'Revised App C - restatement'!BZ13-'Orig. App C - restatement'!BZ13</f>
        <v>1714.34386025</v>
      </c>
      <c r="CC13" s="26">
        <f>'Revised App C - restatement'!CA13-'Orig. App C - restatement'!CA13</f>
        <v>1713.7454072500002</v>
      </c>
      <c r="CD13" s="26">
        <f>'Revised App C - restatement'!CB13-'Orig. App C - restatement'!CB13</f>
        <v>1710.7002300500001</v>
      </c>
      <c r="CE13" s="26">
        <f>'Revised App C - restatement'!CC13-'Orig. App C - restatement'!CC13</f>
        <v>1856.4172759499997</v>
      </c>
      <c r="CF13" s="26">
        <f>'Revised App C - restatement'!CD13-'Orig. App C - restatement'!CD13</f>
        <v>1931.2527327500004</v>
      </c>
      <c r="CG13" s="26">
        <f>'Revised App C - restatement'!CE13-'Orig. App C - restatement'!CE13</f>
        <v>2134.5744253500002</v>
      </c>
      <c r="CH13" s="26">
        <f>'Revised App C - restatement'!CF13-'Orig. App C - restatement'!CF13</f>
        <v>2161.6740406500003</v>
      </c>
      <c r="CI13" s="26">
        <f>'Revised App C - restatement'!CG13-'Orig. App C - restatement'!CG13</f>
        <v>2101.1214274499994</v>
      </c>
      <c r="CJ13" s="26">
        <f>'Revised App C - restatement'!CH13-'Orig. App C - restatement'!CH13</f>
        <v>1954.7242102500004</v>
      </c>
      <c r="CK13" s="26">
        <f>'Revised App C - restatement'!CI13-'Orig. App C - restatement'!CI13</f>
        <v>1802.1438233000003</v>
      </c>
      <c r="CL13" s="26">
        <f>'Revised App C - restatement'!CJ13-'Orig. App C - restatement'!CJ13</f>
        <v>1758.3493136</v>
      </c>
      <c r="CM13" s="26">
        <f>'Revised App C - restatement'!CK13-'Orig. App C - restatement'!CK13</f>
        <v>1608.6585582</v>
      </c>
      <c r="CN13" s="26">
        <f>'Revised App C - restatement'!CL13-'Orig. App C - restatement'!CL13</f>
        <v>1644.8088973000001</v>
      </c>
      <c r="CO13" s="26">
        <f>'Revised App C - restatement'!CM13-'Orig. App C - restatement'!CM13</f>
        <v>1630.3675473999997</v>
      </c>
      <c r="CP13" s="26">
        <f>'Revised App C - restatement'!CN13-'Orig. App C - restatement'!CN13</f>
        <v>1644.0051089999997</v>
      </c>
      <c r="CQ13" s="26">
        <f>'Revised App C - restatement'!CO13-'Orig. App C - restatement'!CO13</f>
        <v>1870.6033968999993</v>
      </c>
      <c r="CR13" s="26">
        <f>'Revised App C - restatement'!CP13-'Orig. App C - restatement'!CP13</f>
        <v>1983.5918982999999</v>
      </c>
      <c r="CS13" s="26">
        <f>'Revised App C - restatement'!CQ13-'Orig. App C - restatement'!CQ13</f>
        <v>2159.5710268999992</v>
      </c>
      <c r="CT13" s="26">
        <f>'Revised App C - restatement'!CR13-'Orig. App C - restatement'!CR13</f>
        <v>2222.8257721999994</v>
      </c>
      <c r="CU13" s="26">
        <f>'Revised App C - restatement'!CS13-'Orig. App C - restatement'!CS13</f>
        <v>2009.9415173999998</v>
      </c>
      <c r="CV13" s="26">
        <f>'Revised App C - restatement'!CT13-'Orig. App C - restatement'!CT13</f>
        <v>2185.0032671999993</v>
      </c>
      <c r="CW13" s="26">
        <f>'Revised App C - restatement'!CU13-'Orig. App C - restatement'!CU13</f>
        <v>0</v>
      </c>
      <c r="CX13" s="26">
        <f>'Revised App C - restatement'!CV13-'Orig. App C - restatement'!CV13</f>
        <v>0</v>
      </c>
      <c r="CY13" s="26">
        <f>'Revised App C - restatement'!CW13-'Orig. App C - restatement'!CW13</f>
        <v>0</v>
      </c>
      <c r="CZ13" s="26">
        <f>'Revised App C - restatement'!CX13-'Orig. App C - restatement'!CX13</f>
        <v>0</v>
      </c>
    </row>
    <row r="14" spans="4:104">
      <c r="D14" s="21" t="s">
        <v>25</v>
      </c>
      <c r="E14" s="26">
        <f>'Orig. App C - restatement'!C14-'Revised App C - restatement'!C14</f>
        <v>-736.85215796666591</v>
      </c>
      <c r="F14" s="26">
        <f>'Orig. App C - restatement'!D14-'Revised App C - restatement'!D14</f>
        <v>-748.89315926666632</v>
      </c>
      <c r="G14" s="26">
        <f>'Orig. App C - restatement'!E14-'Revised App C - restatement'!E14</f>
        <v>-748.74524356666666</v>
      </c>
      <c r="H14" s="26">
        <f>'Orig. App C - restatement'!F14-'Revised App C - restatement'!F14</f>
        <v>-750.86320606666618</v>
      </c>
      <c r="I14" s="26">
        <f>'Orig. App C - restatement'!G14-'Revised App C - restatement'!G14</f>
        <v>-740.20844656666634</v>
      </c>
      <c r="J14" s="26">
        <f>'Orig. App C - restatement'!H14-'Revised App C - restatement'!H14</f>
        <v>-727.33216266666636</v>
      </c>
      <c r="K14" s="26">
        <f>'Orig. App C - restatement'!I14-'Revised App C - restatement'!I14</f>
        <v>-722.56549736666648</v>
      </c>
      <c r="L14" s="26">
        <f>'Orig. App C - restatement'!J14-'Revised App C - restatement'!J14</f>
        <v>-727.13384106666706</v>
      </c>
      <c r="M14" s="26">
        <f>'Orig. App C - restatement'!K14-'Revised App C - restatement'!K14</f>
        <v>-725.95135626666638</v>
      </c>
      <c r="N14" s="26">
        <f>'Orig. App C - restatement'!L14-'Revised App C - restatement'!L14</f>
        <v>-760.46020616666658</v>
      </c>
      <c r="O14" s="26">
        <f>'Orig. App C - restatement'!M14-'Revised App C - restatement'!M14</f>
        <v>-718.01208246666693</v>
      </c>
      <c r="P14" s="26">
        <f>'Orig. App C - restatement'!N14-'Revised App C - restatement'!N14</f>
        <v>-802.13931226666659</v>
      </c>
      <c r="Q14" s="26">
        <f>'Orig. App C - restatement'!O14-'Revised App C - restatement'!O14</f>
        <v>-741.57083573333341</v>
      </c>
      <c r="R14" s="26">
        <f>'Orig. App C - restatement'!P14-'Revised App C - restatement'!P14</f>
        <v>-762.4162672333332</v>
      </c>
      <c r="S14" s="26">
        <f>'Orig. App C - restatement'!Q14-'Revised App C - restatement'!Q14</f>
        <v>-752.68488003333357</v>
      </c>
      <c r="T14" s="26">
        <f>'Orig. App C - restatement'!R14-'Revised App C - restatement'!R14</f>
        <v>-805.2122985333333</v>
      </c>
      <c r="U14" s="26">
        <f>'Orig. App C - restatement'!S14-'Revised App C - restatement'!S14</f>
        <v>-778.27828313333339</v>
      </c>
      <c r="V14" s="26">
        <f>'Orig. App C - restatement'!T14-'Revised App C - restatement'!T14</f>
        <v>-751.98895073333335</v>
      </c>
      <c r="W14" s="26">
        <f>'Orig. App C - restatement'!U14-'Revised App C - restatement'!U14</f>
        <v>-765.08554303333369</v>
      </c>
      <c r="X14" s="26">
        <f>'Orig. App C - restatement'!V14-'Revised App C - restatement'!V14</f>
        <v>-764.22015733333308</v>
      </c>
      <c r="Y14" s="26">
        <f>'Orig. App C - restatement'!W14-'Revised App C - restatement'!W14</f>
        <v>-769.76207443333317</v>
      </c>
      <c r="Z14" s="26">
        <f>'Orig. App C - restatement'!X14-'Revised App C - restatement'!X14</f>
        <v>-789.88423903333342</v>
      </c>
      <c r="AA14" s="26">
        <f>'Orig. App C - restatement'!Y14-'Revised App C - restatement'!Y14</f>
        <v>-744.07866143333354</v>
      </c>
      <c r="AB14" s="26">
        <f>'Orig. App C - restatement'!Z14-'Revised App C - restatement'!Z14</f>
        <v>-803.21852813333317</v>
      </c>
      <c r="AC14" s="26">
        <f>'Orig. App C - restatement'!AA14-'Revised App C - restatement'!AA14</f>
        <v>-746.75540523333359</v>
      </c>
      <c r="AD14" s="26">
        <f>'Orig. App C - restatement'!AB14-'Revised App C - restatement'!AB14</f>
        <v>-758.5912489333333</v>
      </c>
      <c r="AE14" s="26">
        <f>'Orig. App C - restatement'!AC14-'Revised App C - restatement'!AC14</f>
        <v>-736.67269793333321</v>
      </c>
      <c r="AF14" s="26">
        <f>'Orig. App C - restatement'!AD14-'Revised App C - restatement'!AD14</f>
        <v>-747.51945293333347</v>
      </c>
      <c r="AG14" s="26">
        <f>'Orig. App C - restatement'!AE14-'Revised App C - restatement'!AE14</f>
        <v>-724.28757793333352</v>
      </c>
      <c r="AH14" s="26">
        <f>'Orig. App C - restatement'!AF14-'Revised App C - restatement'!AF14</f>
        <v>-729.11072023333327</v>
      </c>
      <c r="AI14" s="26">
        <f>'Orig. App C - restatement'!AG14-'Revised App C - restatement'!AG14</f>
        <v>-770.46632893333322</v>
      </c>
      <c r="AJ14" s="26">
        <f>'Orig. App C - restatement'!AH14-'Revised App C - restatement'!AH14</f>
        <v>-766.01601243333369</v>
      </c>
      <c r="AK14" s="26">
        <f>'Orig. App C - restatement'!AI14-'Revised App C - restatement'!AI14</f>
        <v>-741.22781193333344</v>
      </c>
      <c r="AL14" s="26">
        <f>'Orig. App C - restatement'!AJ14-'Revised App C - restatement'!AJ14</f>
        <v>-789.02367673333356</v>
      </c>
      <c r="AM14" s="26">
        <f>'Orig. App C - restatement'!AK14-'Revised App C - restatement'!AK14</f>
        <v>-730.92933173333324</v>
      </c>
      <c r="AN14" s="26">
        <f>'Orig. App C - restatement'!AL14-'Revised App C - restatement'!AL14</f>
        <v>-759.47258803333341</v>
      </c>
      <c r="AO14" s="26">
        <f>'Orig. App C - restatement'!AM14-'Revised App C - restatement'!AM14</f>
        <v>-740.96551013333351</v>
      </c>
      <c r="AP14" s="26">
        <f>'Orig. App C - restatement'!AN14-'Revised App C - restatement'!AN14</f>
        <v>-730.96978743333329</v>
      </c>
      <c r="AQ14" s="26">
        <f>'Orig. App C - restatement'!AO14-'Revised App C - restatement'!AO14</f>
        <v>-718.16260573333352</v>
      </c>
      <c r="AR14" s="26">
        <f>'Orig. App C - restatement'!AP14-'Revised App C - restatement'!AP14</f>
        <v>-768.15400693333356</v>
      </c>
      <c r="AS14" s="26">
        <f>'Orig. App C - restatement'!AQ14-'Revised App C - restatement'!AQ14</f>
        <v>-715.19117783333331</v>
      </c>
      <c r="AT14" s="26">
        <f>'Orig. App C - restatement'!AR14-'Revised App C - restatement'!AR14</f>
        <v>-715.50565193333318</v>
      </c>
      <c r="AU14" s="26">
        <f>'Orig. App C - restatement'!AS14-'Revised App C - restatement'!AS14</f>
        <v>-753.15316213333347</v>
      </c>
      <c r="AV14" s="26">
        <f>'Orig. App C - restatement'!AT14-'Revised App C - restatement'!AT14</f>
        <v>-735.13748347333353</v>
      </c>
      <c r="AW14" s="26">
        <f>'Orig. App C - restatement'!AU14-'Revised App C - restatement'!AU14</f>
        <v>-700.84735183333339</v>
      </c>
      <c r="AX14" s="26">
        <f>'Orig. App C - restatement'!AV14-'Revised App C - restatement'!AV14</f>
        <v>-724.97904343333323</v>
      </c>
      <c r="AY14" s="26">
        <f>'Orig. App C - restatement'!AW14-'Revised App C - restatement'!AW14</f>
        <v>-671.48540259999982</v>
      </c>
      <c r="AZ14" s="26">
        <f>'Orig. App C - restatement'!AX14-'Revised App C - restatement'!AX14</f>
        <v>-737.40377320000016</v>
      </c>
      <c r="BA14" s="26">
        <f>'Orig. App C - restatement'!AY14-'Revised App C - restatement'!AY14</f>
        <v>-689.70137638395749</v>
      </c>
      <c r="BB14" s="26">
        <f>'Orig. App C - restatement'!AZ14-'Revised App C - restatement'!AZ14</f>
        <v>-703.3430072839576</v>
      </c>
      <c r="BC14" s="26">
        <f>'Orig. App C - restatement'!BA14-'Revised App C - restatement'!BA14</f>
        <v>-714.50779138395762</v>
      </c>
      <c r="BD14" s="26">
        <f>'Orig. App C - restatement'!BB14-'Revised App C - restatement'!BB14</f>
        <v>-730.6836574839574</v>
      </c>
      <c r="BE14" s="26">
        <f>'Orig. App C - restatement'!BC14-'Revised App C - restatement'!BC14</f>
        <v>-681.34342988395736</v>
      </c>
      <c r="BF14" s="26">
        <f>'Orig. App C - restatement'!BD14-'Revised App C - restatement'!BD14</f>
        <v>-686.85868928395757</v>
      </c>
      <c r="BG14" s="26">
        <f>'Orig. App C - restatement'!BE14-'Revised App C - restatement'!BE14</f>
        <v>-710.51199838395735</v>
      </c>
      <c r="BH14" s="26">
        <f>'Orig. App C - restatement'!BF14-'Revised App C - restatement'!BF14</f>
        <v>-706.48964838395739</v>
      </c>
      <c r="BI14" s="26">
        <f>'Orig. App C - restatement'!BG14-'Revised App C - restatement'!BG14</f>
        <v>-719.79702508395724</v>
      </c>
      <c r="BJ14" s="26">
        <f>'Orig. App C - restatement'!BH14-'Revised App C - restatement'!BH14</f>
        <v>-778.60249098395752</v>
      </c>
      <c r="BK14" s="26">
        <f>'Orig. App C - restatement'!BI14-'Revised App C - restatement'!BI14</f>
        <v>-689.6301731839576</v>
      </c>
      <c r="BL14" s="26">
        <f>'Orig. App C - restatement'!BJ14-'Revised App C - restatement'!BJ14</f>
        <v>-743.06240678395739</v>
      </c>
      <c r="BM14" s="26">
        <f>'Orig. App C - restatement'!BK14-'Revised App C - restatement'!BK14</f>
        <v>-690.28268586666672</v>
      </c>
      <c r="BN14" s="26">
        <f>'Orig. App C - restatement'!BL14-'Revised App C - restatement'!BL14</f>
        <v>-695.3959622666664</v>
      </c>
      <c r="BO14" s="26">
        <f>'Orig. App C - restatement'!BM14-'Revised App C - restatement'!BM14</f>
        <v>-732.2902172666661</v>
      </c>
      <c r="BP14" s="26">
        <f>'Orig. App C - restatement'!BN14-'Revised App C - restatement'!BN14</f>
        <v>-746.73636196666621</v>
      </c>
      <c r="BQ14" s="26">
        <f>'Orig. App C - restatement'!BO14-'Revised App C - restatement'!BO14</f>
        <v>-704.4919307666662</v>
      </c>
      <c r="BR14" s="26">
        <f>'Orig. App C - restatement'!BP14-'Revised App C - restatement'!BP14</f>
        <v>-703.25482756666656</v>
      </c>
      <c r="BS14" s="26">
        <f>'Orig. App C - restatement'!BQ14-'Revised App C - restatement'!BQ14</f>
        <v>-726.4766626666667</v>
      </c>
      <c r="BT14" s="26">
        <f>'Orig. App C - restatement'!BR14-'Revised App C - restatement'!BR14</f>
        <v>-737.39700026666719</v>
      </c>
      <c r="BU14" s="26">
        <f>'Orig. App C - restatement'!BS14-'Revised App C - restatement'!BS14</f>
        <v>-743.18848596666567</v>
      </c>
      <c r="BV14" s="26">
        <f>'Orig. App C - restatement'!BT14-'Revised App C - restatement'!BT14</f>
        <v>-752.71635486666787</v>
      </c>
      <c r="BW14" s="26">
        <f>'Orig. App C - restatement'!BU14-'Revised App C - restatement'!BU14</f>
        <v>-670.84744206666642</v>
      </c>
      <c r="BX14" s="26">
        <f>'Orig. App C - restatement'!BV14-'Revised App C - restatement'!BV14</f>
        <v>-736.6195927666663</v>
      </c>
      <c r="BY14" s="26">
        <f>'Orig. App C - restatement'!BW14-'Revised App C - restatement'!BW14</f>
        <v>-669.48118905000024</v>
      </c>
      <c r="BZ14" s="26">
        <f>'Orig. App C - restatement'!BX14-'Revised App C - restatement'!BX14</f>
        <v>-679.74702814999898</v>
      </c>
      <c r="CA14" s="26">
        <f>'Orig. App C - restatement'!BY14-'Revised App C - restatement'!BY14</f>
        <v>-685.53544685000054</v>
      </c>
      <c r="CB14" s="26">
        <f>'Orig. App C - restatement'!BZ14-'Revised App C - restatement'!BZ14</f>
        <v>-715.91774285000088</v>
      </c>
      <c r="CC14" s="26">
        <f>'Orig. App C - restatement'!CA14-'Revised App C - restatement'!CA14</f>
        <v>-711.29814014999988</v>
      </c>
      <c r="CD14" s="26">
        <f>'Orig. App C - restatement'!CB14-'Revised App C - restatement'!CB14</f>
        <v>-692.17246054999907</v>
      </c>
      <c r="CE14" s="26">
        <f>'Orig. App C - restatement'!CC14-'Revised App C - restatement'!CC14</f>
        <v>-729.86737205000043</v>
      </c>
      <c r="CF14" s="26">
        <f>'Orig. App C - restatement'!CD14-'Revised App C - restatement'!CD14</f>
        <v>-697.21970475000069</v>
      </c>
      <c r="CG14" s="26">
        <f>'Orig. App C - restatement'!CE14-'Revised App C - restatement'!CE14</f>
        <v>-685.48251564999964</v>
      </c>
      <c r="CH14" s="26">
        <f>'Orig. App C - restatement'!CF14-'Revised App C - restatement'!CF14</f>
        <v>-715.10863994999988</v>
      </c>
      <c r="CI14" s="26">
        <f>'Orig. App C - restatement'!CG14-'Revised App C - restatement'!CG14</f>
        <v>-701.92225935000033</v>
      </c>
      <c r="CJ14" s="26">
        <f>'Orig. App C - restatement'!CH14-'Revised App C - restatement'!CH14</f>
        <v>-709.69426665000026</v>
      </c>
      <c r="CK14" s="26">
        <f>'Orig. App C - restatement'!CI14-'Revised App C - restatement'!CI14</f>
        <v>-716.33455119999951</v>
      </c>
      <c r="CL14" s="26">
        <f>'Orig. App C - restatement'!CJ14-'Revised App C - restatement'!CJ14</f>
        <v>-675.89948720000132</v>
      </c>
      <c r="CM14" s="26">
        <f>'Orig. App C - restatement'!CK14-'Revised App C - restatement'!CK14</f>
        <v>-635.37980599999969</v>
      </c>
      <c r="CN14" s="26">
        <f>'Orig. App C - restatement'!CL14-'Revised App C - restatement'!CL14</f>
        <v>-653.95267730000126</v>
      </c>
      <c r="CO14" s="26">
        <f>'Orig. App C - restatement'!CM14-'Revised App C - restatement'!CM14</f>
        <v>-657.41621059999977</v>
      </c>
      <c r="CP14" s="26">
        <f>'Orig. App C - restatement'!CN14-'Revised App C - restatement'!CN14</f>
        <v>-652.10100629999999</v>
      </c>
      <c r="CQ14" s="26">
        <f>'Orig. App C - restatement'!CO14-'Revised App C - restatement'!CO14</f>
        <v>-683.95058780000068</v>
      </c>
      <c r="CR14" s="26">
        <f>'Orig. App C - restatement'!CP14-'Revised App C - restatement'!CP14</f>
        <v>-676.01672460000066</v>
      </c>
      <c r="CS14" s="26">
        <f>'Orig. App C - restatement'!CQ14-'Revised App C - restatement'!CQ14</f>
        <v>-680.98886300000026</v>
      </c>
      <c r="CT14" s="26">
        <f>'Orig. App C - restatement'!CR14-'Revised App C - restatement'!CR14</f>
        <v>-714.20754170000032</v>
      </c>
      <c r="CU14" s="26">
        <f>'Orig. App C - restatement'!CS14-'Revised App C - restatement'!CS14</f>
        <v>-643.60980910000103</v>
      </c>
      <c r="CV14" s="26">
        <f>'Orig. App C - restatement'!CT14-'Revised App C - restatement'!CT14</f>
        <v>-719.31838829999947</v>
      </c>
      <c r="CW14" s="26">
        <f>'Orig. App C - restatement'!CU14-'Revised App C - restatement'!CU14</f>
        <v>0</v>
      </c>
      <c r="CX14" s="26">
        <f>'Orig. App C - restatement'!CV14-'Revised App C - restatement'!CV14</f>
        <v>0</v>
      </c>
      <c r="CY14" s="26">
        <f>'Orig. App C - restatement'!CW14-'Revised App C - restatement'!CW14</f>
        <v>0</v>
      </c>
      <c r="CZ14" s="26">
        <f>'Orig. App C - restatement'!CX14-'Revised App C - restatement'!CX14</f>
        <v>0</v>
      </c>
    </row>
    <row r="16" spans="4:104">
      <c r="D16" s="11"/>
    </row>
    <row r="17" spans="1:90" ht="41.25" customHeight="1">
      <c r="D17" s="154" t="s">
        <v>122</v>
      </c>
      <c r="E17" s="161" t="s">
        <v>110</v>
      </c>
      <c r="F17" s="161"/>
      <c r="G17" s="155" t="s">
        <v>29</v>
      </c>
      <c r="H17" s="156"/>
      <c r="I17" s="156"/>
      <c r="J17" s="156"/>
      <c r="K17" s="156"/>
      <c r="L17" s="156"/>
      <c r="M17" s="156"/>
      <c r="N17" s="156"/>
      <c r="O17" s="156"/>
      <c r="P17" s="156"/>
      <c r="Q17" s="157"/>
    </row>
    <row r="18" spans="1:90" ht="25.5" customHeight="1">
      <c r="A18" s="25" t="s">
        <v>30</v>
      </c>
      <c r="B18" s="25" t="s">
        <v>31</v>
      </c>
      <c r="D18" s="154"/>
      <c r="E18" s="29" t="s">
        <v>32</v>
      </c>
      <c r="F18" s="29" t="s">
        <v>33</v>
      </c>
      <c r="G18" s="158"/>
      <c r="H18" s="159"/>
      <c r="I18" s="159"/>
      <c r="J18" s="159"/>
      <c r="K18" s="159"/>
      <c r="L18" s="159"/>
      <c r="M18" s="159"/>
      <c r="N18" s="159"/>
      <c r="O18" s="159"/>
      <c r="P18" s="159"/>
      <c r="Q18" s="160"/>
      <c r="CL18" s="27"/>
    </row>
    <row r="19" spans="1:90">
      <c r="A19" s="25">
        <v>1</v>
      </c>
      <c r="B19" s="25">
        <v>12</v>
      </c>
      <c r="D19" s="28" t="s">
        <v>9</v>
      </c>
      <c r="E19" s="28">
        <f t="shared" ref="E19:E27" ca="1" si="2">SUM(OFFSET(Entry_Anchor,0,A19,1,B19))</f>
        <v>24474.688615499996</v>
      </c>
      <c r="F19" s="28">
        <f t="shared" ref="F19:F27" ca="1" si="3">SUM(OFFSET(NHH_Exit_Anchor,0,A19,1,B19),OFFSET(HH_Exit_Anchor,0,A19,1,B19))</f>
        <v>-23098.020209700004</v>
      </c>
      <c r="G19" s="153"/>
      <c r="H19" s="153"/>
      <c r="I19" s="153"/>
      <c r="J19" s="153"/>
      <c r="K19" s="153"/>
      <c r="L19" s="153"/>
      <c r="M19" s="153"/>
      <c r="N19" s="153"/>
      <c r="O19" s="153"/>
      <c r="P19" s="153"/>
      <c r="Q19" s="153"/>
    </row>
    <row r="20" spans="1:90">
      <c r="A20" s="25">
        <f>A19+12</f>
        <v>13</v>
      </c>
      <c r="B20" s="25">
        <v>12</v>
      </c>
      <c r="D20" s="28" t="s">
        <v>10</v>
      </c>
      <c r="E20" s="28">
        <f t="shared" ca="1" si="2"/>
        <v>24075.8394477</v>
      </c>
      <c r="F20" s="28">
        <f t="shared" ca="1" si="3"/>
        <v>-22853.633907799995</v>
      </c>
      <c r="G20" s="153"/>
      <c r="H20" s="153"/>
      <c r="I20" s="153"/>
      <c r="J20" s="153"/>
      <c r="K20" s="153"/>
      <c r="L20" s="153"/>
      <c r="M20" s="153"/>
      <c r="N20" s="153"/>
      <c r="O20" s="153"/>
      <c r="P20" s="153"/>
      <c r="Q20" s="153"/>
    </row>
    <row r="21" spans="1:90">
      <c r="A21" s="25">
        <f t="shared" ref="A21:A27" si="4">A20+12</f>
        <v>25</v>
      </c>
      <c r="B21" s="25">
        <v>12</v>
      </c>
      <c r="D21" s="28" t="s">
        <v>11</v>
      </c>
      <c r="E21" s="28">
        <f t="shared" ca="1" si="2"/>
        <v>24097.983305599999</v>
      </c>
      <c r="F21" s="28">
        <f t="shared" ca="1" si="3"/>
        <v>-22586.525240000003</v>
      </c>
      <c r="G21" s="153"/>
      <c r="H21" s="153"/>
      <c r="I21" s="153"/>
      <c r="J21" s="153"/>
      <c r="K21" s="153"/>
      <c r="L21" s="153"/>
      <c r="M21" s="153"/>
      <c r="N21" s="153"/>
      <c r="O21" s="153"/>
      <c r="P21" s="153"/>
      <c r="Q21" s="153"/>
    </row>
    <row r="22" spans="1:90">
      <c r="A22" s="25">
        <f t="shared" si="4"/>
        <v>37</v>
      </c>
      <c r="B22" s="25">
        <v>12</v>
      </c>
      <c r="D22" s="28" t="s">
        <v>12</v>
      </c>
      <c r="E22" s="28">
        <f t="shared" ca="1" si="2"/>
        <v>23810.699680599999</v>
      </c>
      <c r="F22" s="28">
        <f t="shared" ca="1" si="3"/>
        <v>-22499.005317673338</v>
      </c>
      <c r="G22" s="153"/>
      <c r="H22" s="153"/>
      <c r="I22" s="153"/>
      <c r="J22" s="153"/>
      <c r="K22" s="153"/>
      <c r="L22" s="153"/>
      <c r="M22" s="153"/>
      <c r="N22" s="153"/>
      <c r="O22" s="153"/>
      <c r="P22" s="153"/>
      <c r="Q22" s="153"/>
    </row>
    <row r="23" spans="1:90">
      <c r="A23" s="25">
        <f t="shared" si="4"/>
        <v>49</v>
      </c>
      <c r="B23" s="25">
        <v>12</v>
      </c>
      <c r="D23" s="28" t="s">
        <v>13</v>
      </c>
      <c r="E23" s="28">
        <f t="shared" ca="1" si="2"/>
        <v>23314.772917899998</v>
      </c>
      <c r="F23" s="28">
        <f t="shared" ca="1" si="3"/>
        <v>-21846.384106507492</v>
      </c>
      <c r="G23" s="153"/>
      <c r="H23" s="153"/>
      <c r="I23" s="153"/>
      <c r="J23" s="153"/>
      <c r="K23" s="153"/>
      <c r="L23" s="153"/>
      <c r="M23" s="153"/>
      <c r="N23" s="153"/>
      <c r="O23" s="153"/>
      <c r="P23" s="153"/>
      <c r="Q23" s="153"/>
    </row>
    <row r="24" spans="1:90">
      <c r="A24" s="25">
        <f t="shared" si="4"/>
        <v>61</v>
      </c>
      <c r="B24" s="25">
        <v>12</v>
      </c>
      <c r="D24" s="28" t="s">
        <v>51</v>
      </c>
      <c r="E24" s="28">
        <f t="shared" ca="1" si="2"/>
        <v>23460.788705900002</v>
      </c>
      <c r="F24" s="28">
        <f t="shared" ca="1" si="3"/>
        <v>-21872.475336300002</v>
      </c>
      <c r="G24" s="153"/>
      <c r="H24" s="153"/>
      <c r="I24" s="153"/>
      <c r="J24" s="153"/>
      <c r="K24" s="153"/>
      <c r="L24" s="153"/>
      <c r="M24" s="153"/>
      <c r="N24" s="153"/>
      <c r="O24" s="153"/>
      <c r="P24" s="153"/>
      <c r="Q24" s="153"/>
    </row>
    <row r="25" spans="1:90">
      <c r="A25" s="25">
        <f t="shared" si="4"/>
        <v>73</v>
      </c>
      <c r="B25" s="25">
        <v>12</v>
      </c>
      <c r="D25" s="28" t="s">
        <v>52</v>
      </c>
      <c r="E25" s="28">
        <f t="shared" ca="1" si="2"/>
        <v>22382.671449499998</v>
      </c>
      <c r="F25" s="28">
        <f t="shared" ca="1" si="3"/>
        <v>-20841.821416000003</v>
      </c>
      <c r="G25" s="153"/>
      <c r="H25" s="153"/>
      <c r="I25" s="153"/>
      <c r="J25" s="153"/>
      <c r="K25" s="153"/>
      <c r="L25" s="153"/>
      <c r="M25" s="153"/>
      <c r="N25" s="153"/>
      <c r="O25" s="153"/>
      <c r="P25" s="153"/>
      <c r="Q25" s="153"/>
    </row>
    <row r="26" spans="1:90">
      <c r="A26" s="25">
        <f t="shared" si="4"/>
        <v>85</v>
      </c>
      <c r="B26" s="25">
        <v>12</v>
      </c>
      <c r="D26" s="28" t="s">
        <v>53</v>
      </c>
      <c r="E26" s="28">
        <f t="shared" ca="1" si="2"/>
        <v>22519.870127699993</v>
      </c>
      <c r="F26" s="28">
        <f t="shared" ca="1" si="3"/>
        <v>-21130.315627100004</v>
      </c>
      <c r="G26" s="153"/>
      <c r="H26" s="153"/>
      <c r="I26" s="153"/>
      <c r="J26" s="153"/>
      <c r="K26" s="153"/>
      <c r="L26" s="153"/>
      <c r="M26" s="153"/>
      <c r="N26" s="153"/>
      <c r="O26" s="153"/>
      <c r="P26" s="153"/>
      <c r="Q26" s="153"/>
    </row>
    <row r="27" spans="1:90">
      <c r="A27" s="25">
        <f t="shared" si="4"/>
        <v>97</v>
      </c>
      <c r="B27" s="25">
        <v>4</v>
      </c>
      <c r="D27" s="28" t="s">
        <v>28</v>
      </c>
      <c r="E27" s="28">
        <f t="shared" ca="1" si="2"/>
        <v>0</v>
      </c>
      <c r="F27" s="28">
        <f t="shared" ca="1" si="3"/>
        <v>0</v>
      </c>
      <c r="G27" s="153"/>
      <c r="H27" s="153"/>
      <c r="I27" s="153"/>
      <c r="J27" s="153"/>
      <c r="K27" s="153"/>
      <c r="L27" s="153"/>
      <c r="M27" s="153"/>
      <c r="N27" s="153"/>
      <c r="O27" s="153"/>
      <c r="P27" s="153"/>
      <c r="Q27" s="153"/>
    </row>
    <row r="29" spans="1:90">
      <c r="D29" s="123" t="s">
        <v>109</v>
      </c>
    </row>
    <row r="30" spans="1:90">
      <c r="D30" s="123" t="s">
        <v>99</v>
      </c>
    </row>
  </sheetData>
  <mergeCells count="12">
    <mergeCell ref="G27:Q27"/>
    <mergeCell ref="D17:D18"/>
    <mergeCell ref="E17:F17"/>
    <mergeCell ref="G17:Q18"/>
    <mergeCell ref="G19:Q19"/>
    <mergeCell ref="G20:Q20"/>
    <mergeCell ref="G21:Q21"/>
    <mergeCell ref="G22:Q22"/>
    <mergeCell ref="G23:Q23"/>
    <mergeCell ref="G24:Q24"/>
    <mergeCell ref="G25:Q25"/>
    <mergeCell ref="G26:Q26"/>
  </mergeCells>
  <conditionalFormatting sqref="E3:CZ9 E13:CZ14">
    <cfRule type="cellIs" dxfId="23" priority="1" operator="lessThan">
      <formula>0</formula>
    </cfRule>
    <cfRule type="cellIs" dxfId="22" priority="2" operator="greaterThan">
      <formula>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Classification xmlns="eecedeb9-13b3-4e62-b003-046c92e1668a">Unclassified</Classification>
    <_Status xmlns="http://schemas.microsoft.com/sharepoint/v3/fields">Draft</_Status>
    <Applicable_x0020_Start_x0020_Date xmlns="eecedeb9-13b3-4e62-b003-046c92e1668a">2013-09-26T11:42:18+00:00</Applicable_x0020_Start_x0020_Date>
    <Recipient xmlns="eecedeb9-13b3-4e62-b003-046c92e1668a" xsi:nil="true"/>
    <Applicable_x0020_Duration xmlns="eecedeb9-13b3-4e62-b003-046c92e1668a">-</Applicable_x0020_Duration>
    <Descriptor xmlns="eecedeb9-13b3-4e62-b003-046c92e1668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Procedure" ma:contentTypeID="0x0101001B40C0AE9C60714BA1D1E78CBB77D3CB00BF03B830529648419F9FB134B54D8EAE" ma:contentTypeVersion="27" ma:contentTypeDescription="This is used to produce internal procedure" ma:contentTypeScope="" ma:versionID="a60dbef0a1a25aa40d2dc5eb7ffda1c3">
  <xsd:schema xmlns:xsd="http://www.w3.org/2001/XMLSchema" xmlns:p="http://schemas.microsoft.com/office/2006/metadata/properties" xmlns:ns2="http://schemas.microsoft.com/sharepoint/v3/fields" xmlns:ns3="eecedeb9-13b3-4e62-b003-046c92e1668a" targetNamespace="http://schemas.microsoft.com/office/2006/metadata/properties" ma:root="true" ma:fieldsID="b6783aaedfd38225b1002f29f10049f2" ns2:_="" ns3:_="">
    <xsd:import namespace="http://schemas.microsoft.com/sharepoint/v3/fields"/>
    <xsd:import namespace="eecedeb9-13b3-4e62-b003-046c92e1668a"/>
    <xsd:element name="properties">
      <xsd:complexType>
        <xsd:sequence>
          <xsd:element name="documentManagement">
            <xsd:complexType>
              <xsd:all>
                <xsd:element ref="ns3:Recipient" minOccurs="0"/>
                <xsd:element ref="ns2:_Status" minOccurs="0"/>
                <xsd:element ref="ns3:Applicable_x0020_Start_x0020_Date" minOccurs="0"/>
                <xsd:element ref="ns3:Applicable_x0020_Duration" minOccurs="0"/>
                <xsd:element ref="ns3:Classification"/>
                <xsd:element ref="ns3:Descriptor" minOccurs="0"/>
              </xsd:all>
            </xsd:complexType>
          </xsd:element>
        </xsd:sequence>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Recipient" ma:index="3" nillable="true" ma:displayName="Recipient" ma:default="" ma:description="Internal or external person(s) or group (eg Exec, SMT or Authority).  For Legal Advice put recipient of advice." ma:internalName="Recipient" ma:readOnly="false">
      <xsd:simpleType>
        <xsd:restriction base="dms:Text">
          <xsd:maxLength value="255"/>
        </xsd:restriction>
      </xsd:simpleType>
    </xsd:element>
    <xsd:element name="Applicable_x0020_Start_x0020_Date" ma:index="5"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2"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Classification" ma:index="13"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axOccurs="1" ma:index="1" ma:displayName="Title"/>
        <xsd:element ref="dc:subject" minOccurs="0" maxOccurs="1" ma:index="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41A8BBD6-9823-477B-9D5B-7937936FD5CD}"/>
</file>

<file path=customXml/itemProps2.xml><?xml version="1.0" encoding="utf-8"?>
<ds:datastoreItem xmlns:ds="http://schemas.openxmlformats.org/officeDocument/2006/customXml" ds:itemID="{D1C19654-1347-4FAA-9B2E-D9C99515813C}"/>
</file>

<file path=customXml/itemProps3.xml><?xml version="1.0" encoding="utf-8"?>
<ds:datastoreItem xmlns:ds="http://schemas.openxmlformats.org/officeDocument/2006/customXml" ds:itemID="{D0B0AF12-0379-42A7-89D4-0F2195F9240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Notes</vt:lpstr>
      <vt:lpstr>Close out - all DNOs</vt:lpstr>
      <vt:lpstr>Revised fully-reconciled - all</vt:lpstr>
      <vt:lpstr>Orig. fully-reconciled - all</vt:lpstr>
      <vt:lpstr>Fully-reconciled delta</vt:lpstr>
      <vt:lpstr>Annual incentive - all</vt:lpstr>
      <vt:lpstr>Revised App C - restatement</vt:lpstr>
      <vt:lpstr>Orig. App C - restatement</vt:lpstr>
      <vt:lpstr>App C delta</vt:lpstr>
      <vt:lpstr>Statistical analysis</vt:lpstr>
      <vt:lpstr>SF mapping</vt:lpstr>
      <vt:lpstr>'App C delta'!Entry_Anchor</vt:lpstr>
      <vt:lpstr>Entry_Anchor</vt:lpstr>
      <vt:lpstr>'App C delta'!HH_Exit_Anchor</vt:lpstr>
      <vt:lpstr>HH_Exit_Anchor</vt:lpstr>
      <vt:lpstr>'App C delta'!NHH_Exit_Anchor</vt:lpstr>
      <vt:lpstr>NHH_Exit_Anchor</vt:lpstr>
      <vt:lpstr>'Annual incentive - all'!Print_Area</vt:lpstr>
      <vt:lpstr>'Statistical analysis'!Print_Area</vt:lpstr>
    </vt:vector>
  </TitlesOfParts>
  <Company>IT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collection and analysis for DPCR4 losses - Jul 2013</dc:title>
  <dc:creator>Tim Aldridge</dc:creator>
  <cp:keywords/>
  <cp:lastModifiedBy>Tim Aldridge</cp:lastModifiedBy>
  <cp:lastPrinted>2013-08-02T10:04:15Z</cp:lastPrinted>
  <dcterms:created xsi:type="dcterms:W3CDTF">2013-06-13T19:10:54Z</dcterms:created>
  <dcterms:modified xsi:type="dcterms:W3CDTF">2013-09-26T11:42:18Z</dcterms:modified>
  <cp:contentType>Procedure</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0x0101001B40C0AE9C60714BA1D1E78CBB77D3CB00BF03B830529648419F9FB134B54D8EAE</vt:lpwstr>
  </property>
  <property fmtid="{D5CDD505-2E9C-101B-9397-08002B2CF9AE}" pid="3" name="Classification">
    <vt:lpwstr>Unclassified</vt:lpwstr>
  </property>
  <property fmtid="{D5CDD505-2E9C-101B-9397-08002B2CF9AE}" pid="4" name="::">
    <vt:lpwstr>-Main Document</vt:lpwstr>
  </property>
  <property fmtid="{D5CDD505-2E9C-101B-9397-08002B2CF9AE}" pid="5" name="Organisation">
    <vt:lpwstr>Choose an Organisation</vt:lpwstr>
  </property>
</Properties>
</file>