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240" yWindow="120" windowWidth="15480" windowHeight="11640" tabRatio="838" activeTab="1"/>
  </bookViews>
  <sheets>
    <sheet name="Notes" sheetId="6" r:id="rId1"/>
    <sheet name="Close out - all DNOs" sheetId="1" r:id="rId2"/>
    <sheet name="Revised fully-reconciled - all" sheetId="2" r:id="rId3"/>
    <sheet name="Orig. fully-reconciled - all" sheetId="4" r:id="rId4"/>
    <sheet name="Fully-reconciled delta" sheetId="5" r:id="rId5"/>
    <sheet name="Annual incentive - all" sheetId="11" r:id="rId6"/>
    <sheet name="Revised App C - restatement" sheetId="3" r:id="rId7"/>
    <sheet name="Orig. App C - restatement" sheetId="9" r:id="rId8"/>
    <sheet name="App C delta" sheetId="10" r:id="rId9"/>
    <sheet name="Statistical analysis" sheetId="7" r:id="rId10"/>
    <sheet name="SF mapping" sheetId="8" r:id="rId11"/>
    <sheet name="Sheet1" sheetId="12" r:id="rId12"/>
  </sheets>
  <definedNames>
    <definedName name="Entry_Anchor" localSheetId="8">'App C delta'!$D$13</definedName>
    <definedName name="Entry_Anchor">'Fully-reconciled delta'!$D$13</definedName>
    <definedName name="HH_Exit_Anchor" localSheetId="8">'App C delta'!$D$14</definedName>
    <definedName name="HH_Exit_Anchor">'Fully-reconciled delta'!$D$14</definedName>
    <definedName name="NHH_Exit_Anchor" localSheetId="8">'App C delta'!$D$9</definedName>
    <definedName name="NHH_Exit_Anchor">'Fully-reconciled delta'!$D$9</definedName>
    <definedName name="_xlnm.Print_Area" localSheetId="5">'Annual incentive - all'!$B$2:$G$39</definedName>
    <definedName name="_xlnm.Print_Area" localSheetId="9">'Statistical analysis'!$A$1:$O$80</definedName>
  </definedNames>
  <calcPr calcId="125725"/>
</workbook>
</file>

<file path=xl/calcChain.xml><?xml version="1.0" encoding="utf-8"?>
<calcChain xmlns="http://schemas.openxmlformats.org/spreadsheetml/2006/main">
  <c r="DA14" i="3"/>
  <c r="CZ14"/>
  <c r="DA13"/>
  <c r="CZ13"/>
  <c r="CZ3"/>
  <c r="DA3"/>
  <c r="CZ4"/>
  <c r="DA4"/>
  <c r="CZ5"/>
  <c r="DA5"/>
  <c r="CZ6"/>
  <c r="DA6"/>
  <c r="CZ7"/>
  <c r="DA7"/>
  <c r="CZ8"/>
  <c r="DA8"/>
  <c r="CZ9"/>
  <c r="DA9"/>
  <c r="F10" i="11" l="1"/>
  <c r="F9"/>
  <c r="F8"/>
  <c r="G7"/>
  <c r="G6"/>
  <c r="G11" l="1"/>
  <c r="F11"/>
  <c r="DF14" i="9"/>
  <c r="DE14"/>
  <c r="DD14"/>
  <c r="DC14"/>
  <c r="DB14"/>
  <c r="DA14"/>
  <c r="CZ14"/>
  <c r="CY14"/>
  <c r="DF13"/>
  <c r="DE13"/>
  <c r="DD13"/>
  <c r="DC13"/>
  <c r="DB13"/>
  <c r="DA13"/>
  <c r="CZ13"/>
  <c r="CY13"/>
  <c r="DF12"/>
  <c r="DE12"/>
  <c r="DD12"/>
  <c r="DC12"/>
  <c r="DB12"/>
  <c r="DA12"/>
  <c r="CZ12"/>
  <c r="CY12"/>
  <c r="DF9"/>
  <c r="DE9"/>
  <c r="DD9"/>
  <c r="DC9"/>
  <c r="DB9"/>
  <c r="DA9"/>
  <c r="CZ9"/>
  <c r="CY9"/>
  <c r="DF8"/>
  <c r="DE8"/>
  <c r="DD8"/>
  <c r="DC8"/>
  <c r="DB8"/>
  <c r="DA8"/>
  <c r="CZ8"/>
  <c r="CY8"/>
  <c r="DF7"/>
  <c r="DE7"/>
  <c r="DD7"/>
  <c r="DC7"/>
  <c r="DB7"/>
  <c r="DA7"/>
  <c r="CZ7"/>
  <c r="CY7"/>
  <c r="DF6"/>
  <c r="DE6"/>
  <c r="DD6"/>
  <c r="DC6"/>
  <c r="DB6"/>
  <c r="DA6"/>
  <c r="CZ6"/>
  <c r="CY6"/>
  <c r="DF5"/>
  <c r="DE5"/>
  <c r="DD5"/>
  <c r="DC5"/>
  <c r="DB5"/>
  <c r="DA5"/>
  <c r="CZ5"/>
  <c r="CY5"/>
  <c r="DF4"/>
  <c r="DE4"/>
  <c r="DD4"/>
  <c r="DC4"/>
  <c r="DB4"/>
  <c r="DA4"/>
  <c r="CZ4"/>
  <c r="CY4"/>
  <c r="DF3"/>
  <c r="DE3"/>
  <c r="DD3"/>
  <c r="DC3"/>
  <c r="DB3"/>
  <c r="DA3"/>
  <c r="CZ3"/>
  <c r="CY3"/>
  <c r="DF14" i="3"/>
  <c r="DE14"/>
  <c r="DD14"/>
  <c r="DF13"/>
  <c r="DE13"/>
  <c r="DD13"/>
  <c r="DD4"/>
  <c r="DE4"/>
  <c r="DF4"/>
  <c r="DD5"/>
  <c r="DE5"/>
  <c r="DF5"/>
  <c r="DD6"/>
  <c r="DE6"/>
  <c r="DF6"/>
  <c r="DD7"/>
  <c r="DE7"/>
  <c r="DF7"/>
  <c r="DD8"/>
  <c r="DE8"/>
  <c r="DF8"/>
  <c r="DD9"/>
  <c r="DE9"/>
  <c r="DF9"/>
  <c r="DF3"/>
  <c r="DE3"/>
  <c r="DD3"/>
  <c r="DC14"/>
  <c r="DB14"/>
  <c r="CY14"/>
  <c r="DC13"/>
  <c r="DB13"/>
  <c r="CY13"/>
  <c r="CY5"/>
  <c r="DB5"/>
  <c r="DC5"/>
  <c r="CY6"/>
  <c r="DB6"/>
  <c r="DC6"/>
  <c r="CY7"/>
  <c r="DB7"/>
  <c r="DC7"/>
  <c r="CY8"/>
  <c r="DB8"/>
  <c r="DC8"/>
  <c r="CY9"/>
  <c r="DB9"/>
  <c r="DC9"/>
  <c r="DC3"/>
  <c r="DB3"/>
  <c r="CY3"/>
  <c r="DC4"/>
  <c r="DB4"/>
  <c r="CY4"/>
  <c r="BO14" i="4"/>
  <c r="BN14"/>
  <c r="BM14"/>
  <c r="BL14"/>
  <c r="BK14"/>
  <c r="BO13"/>
  <c r="BN13"/>
  <c r="BM13"/>
  <c r="BL13"/>
  <c r="BK13"/>
  <c r="BO12"/>
  <c r="BN12"/>
  <c r="BM12"/>
  <c r="BL12"/>
  <c r="BK12"/>
  <c r="BO9"/>
  <c r="BN9"/>
  <c r="BM9"/>
  <c r="BL9"/>
  <c r="BK9"/>
  <c r="BO8"/>
  <c r="BN8"/>
  <c r="BM8"/>
  <c r="BL8"/>
  <c r="BK8"/>
  <c r="BO7"/>
  <c r="BN7"/>
  <c r="BM7"/>
  <c r="BL7"/>
  <c r="BK7"/>
  <c r="BO6"/>
  <c r="BN6"/>
  <c r="BM6"/>
  <c r="BL6"/>
  <c r="BK6"/>
  <c r="BO5"/>
  <c r="BN5"/>
  <c r="BM5"/>
  <c r="BL5"/>
  <c r="BK5"/>
  <c r="BO4"/>
  <c r="BN4"/>
  <c r="BM4"/>
  <c r="BL4"/>
  <c r="BK4"/>
  <c r="BO3"/>
  <c r="BN3"/>
  <c r="BM3"/>
  <c r="BL3"/>
  <c r="BK3"/>
  <c r="BO14" i="2"/>
  <c r="BN14"/>
  <c r="BM14"/>
  <c r="BL14"/>
  <c r="BK14"/>
  <c r="BO13"/>
  <c r="BN13"/>
  <c r="BM13"/>
  <c r="BL13"/>
  <c r="BK13"/>
  <c r="BK4"/>
  <c r="BL4"/>
  <c r="BM4"/>
  <c r="BN4"/>
  <c r="BO4"/>
  <c r="BK5"/>
  <c r="BL5"/>
  <c r="BM5"/>
  <c r="BN5"/>
  <c r="BO5"/>
  <c r="BK6"/>
  <c r="BL6"/>
  <c r="BM6"/>
  <c r="BN6"/>
  <c r="BO6"/>
  <c r="BK7"/>
  <c r="BL7"/>
  <c r="BM7"/>
  <c r="BN7"/>
  <c r="BO7"/>
  <c r="BK8"/>
  <c r="BL8"/>
  <c r="BM8"/>
  <c r="BN8"/>
  <c r="BO8"/>
  <c r="BK9"/>
  <c r="BL9"/>
  <c r="BM9"/>
  <c r="BN9"/>
  <c r="BO9"/>
  <c r="BO3"/>
  <c r="BN3"/>
  <c r="BM3"/>
  <c r="BL3"/>
  <c r="BK3"/>
  <c r="CO29" i="8" l="1"/>
  <c r="CP29"/>
  <c r="CQ29"/>
  <c r="CR29"/>
  <c r="CS29"/>
  <c r="CT29"/>
  <c r="CU29"/>
  <c r="CO30"/>
  <c r="CO33" s="1"/>
  <c r="CP30"/>
  <c r="CQ30"/>
  <c r="CR30"/>
  <c r="CS30"/>
  <c r="CS33" s="1"/>
  <c r="CT30"/>
  <c r="CU30"/>
  <c r="CO31"/>
  <c r="CP31"/>
  <c r="CP33" s="1"/>
  <c r="CQ31"/>
  <c r="CR31"/>
  <c r="CS31"/>
  <c r="CT31"/>
  <c r="CT33" s="1"/>
  <c r="CU31"/>
  <c r="CO32"/>
  <c r="CP32"/>
  <c r="CQ32"/>
  <c r="CQ33" s="1"/>
  <c r="CR32"/>
  <c r="CS32"/>
  <c r="CT32"/>
  <c r="CU32"/>
  <c r="CU33" s="1"/>
  <c r="CR33"/>
  <c r="CQ34" l="1"/>
  <c r="CR34"/>
  <c r="CS34"/>
  <c r="CT34"/>
  <c r="CU34"/>
  <c r="CU17"/>
  <c r="CQ25"/>
  <c r="CR25"/>
  <c r="CS25"/>
  <c r="CT25"/>
  <c r="CU25"/>
  <c r="CO34"/>
  <c r="CP34"/>
  <c r="CO25"/>
  <c r="CP25"/>
  <c r="F39" i="11" l="1"/>
  <c r="F32"/>
  <c r="F25"/>
  <c r="F18"/>
  <c r="C53" l="1"/>
  <c r="C52"/>
  <c r="C51"/>
  <c r="C50"/>
  <c r="D39"/>
  <c r="D53" s="1"/>
  <c r="D32"/>
  <c r="D52" s="1"/>
  <c r="D25"/>
  <c r="D51" s="1"/>
  <c r="D18"/>
  <c r="D50" s="1"/>
  <c r="E3" i="10"/>
  <c r="G13" i="5"/>
  <c r="C49" i="11"/>
  <c r="D11"/>
  <c r="F13" i="10"/>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E13"/>
  <c r="D49" i="11" l="1"/>
  <c r="CZ14" i="10" l="1"/>
  <c r="CY14"/>
  <c r="CX14"/>
  <c r="CW14"/>
  <c r="CV14"/>
  <c r="CU14"/>
  <c r="CT14"/>
  <c r="CS14"/>
  <c r="CR14"/>
  <c r="CQ14"/>
  <c r="CP14"/>
  <c r="CO14"/>
  <c r="CN14"/>
  <c r="CM14"/>
  <c r="CL14"/>
  <c r="CK14"/>
  <c r="CJ14"/>
  <c r="CI14"/>
  <c r="CH14"/>
  <c r="CG14"/>
  <c r="CF14"/>
  <c r="CE14"/>
  <c r="CD14"/>
  <c r="CC14"/>
  <c r="CB14"/>
  <c r="CA14"/>
  <c r="BZ14"/>
  <c r="BY14"/>
  <c r="BX14"/>
  <c r="BW14"/>
  <c r="BV14"/>
  <c r="BU14"/>
  <c r="BT14"/>
  <c r="BS14"/>
  <c r="BR14"/>
  <c r="BQ14"/>
  <c r="BP14"/>
  <c r="BO14"/>
  <c r="BN14"/>
  <c r="BM14"/>
  <c r="BL14"/>
  <c r="BK14"/>
  <c r="BJ14"/>
  <c r="BI14"/>
  <c r="BH14"/>
  <c r="BG14"/>
  <c r="BF14"/>
  <c r="BE14"/>
  <c r="BD14"/>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N14"/>
  <c r="M14"/>
  <c r="L14"/>
  <c r="K14"/>
  <c r="J14"/>
  <c r="I14"/>
  <c r="H14"/>
  <c r="G14"/>
  <c r="F14"/>
  <c r="E14"/>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E4"/>
  <c r="E5"/>
  <c r="E6"/>
  <c r="E7"/>
  <c r="E8"/>
  <c r="E9"/>
  <c r="A20" l="1"/>
  <c r="A21" s="1"/>
  <c r="A22" s="1"/>
  <c r="CZ12"/>
  <c r="CY12"/>
  <c r="CX12"/>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9"/>
  <c r="E12"/>
  <c r="CX12" i="9"/>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AM34" i="8"/>
  <c r="AL34"/>
  <c r="AK34"/>
  <c r="AJ34"/>
  <c r="AI34"/>
  <c r="AH34"/>
  <c r="AG34"/>
  <c r="AF34"/>
  <c r="AE34"/>
  <c r="AD34"/>
  <c r="AC34"/>
  <c r="AB34"/>
  <c r="AA34"/>
  <c r="Z34"/>
  <c r="Y34"/>
  <c r="X34"/>
  <c r="W34"/>
  <c r="V34"/>
  <c r="U34"/>
  <c r="T34"/>
  <c r="S34"/>
  <c r="R34"/>
  <c r="Q34"/>
  <c r="P34"/>
  <c r="O34"/>
  <c r="N34"/>
  <c r="M34"/>
  <c r="L34"/>
  <c r="K34"/>
  <c r="J34"/>
  <c r="I34"/>
  <c r="H34"/>
  <c r="G34"/>
  <c r="F34"/>
  <c r="E34"/>
  <c r="D34"/>
  <c r="E33"/>
  <c r="D33"/>
  <c r="CN32"/>
  <c r="CM32"/>
  <c r="CL32"/>
  <c r="CK32"/>
  <c r="CJ32"/>
  <c r="CI32"/>
  <c r="CH32"/>
  <c r="CG32"/>
  <c r="CF32"/>
  <c r="CE32"/>
  <c r="CD32"/>
  <c r="CC32"/>
  <c r="CB32"/>
  <c r="CA32"/>
  <c r="BZ32"/>
  <c r="CN31"/>
  <c r="CM31"/>
  <c r="CL31"/>
  <c r="CK31"/>
  <c r="CJ31"/>
  <c r="CI31"/>
  <c r="CH31"/>
  <c r="CG31"/>
  <c r="CF31"/>
  <c r="CE31"/>
  <c r="CD31"/>
  <c r="CC31"/>
  <c r="CB31"/>
  <c r="CA31"/>
  <c r="BZ31"/>
  <c r="BY31"/>
  <c r="BX31"/>
  <c r="BW31"/>
  <c r="BV31"/>
  <c r="BU31"/>
  <c r="BT31"/>
  <c r="BS31"/>
  <c r="CN30"/>
  <c r="CM30"/>
  <c r="CL30"/>
  <c r="CK30"/>
  <c r="CJ30"/>
  <c r="CI30"/>
  <c r="CH30"/>
  <c r="CG30"/>
  <c r="CF30"/>
  <c r="CE30"/>
  <c r="CD30"/>
  <c r="CC30"/>
  <c r="CB30"/>
  <c r="CA30"/>
  <c r="BZ30"/>
  <c r="BY30"/>
  <c r="BX30"/>
  <c r="BW30"/>
  <c r="BV30"/>
  <c r="BU30"/>
  <c r="BT30"/>
  <c r="BS30"/>
  <c r="BR30"/>
  <c r="BQ30"/>
  <c r="BP30"/>
  <c r="CN29"/>
  <c r="CN33" s="1"/>
  <c r="CN34" s="1"/>
  <c r="CM29"/>
  <c r="CL29"/>
  <c r="CL33" s="1"/>
  <c r="CL34" s="1"/>
  <c r="CK29"/>
  <c r="CJ29"/>
  <c r="CJ33" s="1"/>
  <c r="CJ34" s="1"/>
  <c r="CI29"/>
  <c r="CH29"/>
  <c r="CH33" s="1"/>
  <c r="CH34" s="1"/>
  <c r="CG29"/>
  <c r="CF29"/>
  <c r="CF33" s="1"/>
  <c r="CF34" s="1"/>
  <c r="CE29"/>
  <c r="CD29"/>
  <c r="CD33" s="1"/>
  <c r="CD34" s="1"/>
  <c r="CC29"/>
  <c r="CB29"/>
  <c r="CB33" s="1"/>
  <c r="CB34" s="1"/>
  <c r="CA29"/>
  <c r="BZ29"/>
  <c r="BZ33" s="1"/>
  <c r="BZ34" s="1"/>
  <c r="BY29"/>
  <c r="BX29"/>
  <c r="BW29"/>
  <c r="BV29"/>
  <c r="BU29"/>
  <c r="BT29"/>
  <c r="BS29"/>
  <c r="BR29"/>
  <c r="BQ29"/>
  <c r="BP29"/>
  <c r="BO29"/>
  <c r="BN29"/>
  <c r="BK26"/>
  <c r="BJ26"/>
  <c r="BI26"/>
  <c r="BH26"/>
  <c r="BG26"/>
  <c r="BF26"/>
  <c r="BE26"/>
  <c r="BD26"/>
  <c r="BC26"/>
  <c r="BB26"/>
  <c r="BA26"/>
  <c r="AZ26"/>
  <c r="AY26"/>
  <c r="AX26"/>
  <c r="AW26"/>
  <c r="AV26"/>
  <c r="AU26"/>
  <c r="AT26"/>
  <c r="AS26"/>
  <c r="AR26"/>
  <c r="AQ26"/>
  <c r="AP26"/>
  <c r="AO26"/>
  <c r="AN26"/>
  <c r="AM26"/>
  <c r="AL26"/>
  <c r="AK26"/>
  <c r="AJ26"/>
  <c r="AI26"/>
  <c r="AH26"/>
  <c r="AG26"/>
  <c r="AF26"/>
  <c r="AE26"/>
  <c r="AD26"/>
  <c r="AC26"/>
  <c r="AB26"/>
  <c r="AA26"/>
  <c r="Z26"/>
  <c r="Y26"/>
  <c r="X26"/>
  <c r="W26"/>
  <c r="V26"/>
  <c r="U26"/>
  <c r="T26"/>
  <c r="S26"/>
  <c r="R26"/>
  <c r="Q26"/>
  <c r="P26"/>
  <c r="O26"/>
  <c r="N26"/>
  <c r="M26"/>
  <c r="L26"/>
  <c r="K26"/>
  <c r="J26"/>
  <c r="I26"/>
  <c r="H26"/>
  <c r="G26"/>
  <c r="F26"/>
  <c r="E26"/>
  <c r="D26"/>
  <c r="O28" s="1"/>
  <c r="CN25"/>
  <c r="CM25"/>
  <c r="CL25"/>
  <c r="CK25"/>
  <c r="CJ25"/>
  <c r="CI25"/>
  <c r="CH25"/>
  <c r="CG25"/>
  <c r="CF25"/>
  <c r="CE25"/>
  <c r="CD25"/>
  <c r="CC25"/>
  <c r="CB25"/>
  <c r="CA25"/>
  <c r="BZ25"/>
  <c r="BY25"/>
  <c r="BX25"/>
  <c r="BW25"/>
  <c r="BV25"/>
  <c r="BU25"/>
  <c r="BT25"/>
  <c r="BS25"/>
  <c r="BR25"/>
  <c r="BQ25"/>
  <c r="BP25"/>
  <c r="BO25"/>
  <c r="BN25"/>
  <c r="BM25"/>
  <c r="BL25"/>
  <c r="BK25"/>
  <c r="BJ25"/>
  <c r="BI25"/>
  <c r="BH25"/>
  <c r="BG25"/>
  <c r="BF25"/>
  <c r="BE25"/>
  <c r="BD25"/>
  <c r="BC25"/>
  <c r="BB25"/>
  <c r="BA25"/>
  <c r="AZ25"/>
  <c r="AY25"/>
  <c r="AX25"/>
  <c r="AW25"/>
  <c r="AV25"/>
  <c r="AU25"/>
  <c r="AT25"/>
  <c r="AS25"/>
  <c r="AR25"/>
  <c r="AQ25"/>
  <c r="AP25"/>
  <c r="AO25"/>
  <c r="AN25"/>
  <c r="AM25"/>
  <c r="AL25"/>
  <c r="AK25"/>
  <c r="AJ25"/>
  <c r="AI25"/>
  <c r="AH25"/>
  <c r="AG25"/>
  <c r="AF25"/>
  <c r="AE25"/>
  <c r="AD25"/>
  <c r="AC25"/>
  <c r="AB25"/>
  <c r="AA25"/>
  <c r="Z25"/>
  <c r="Y25"/>
  <c r="X25"/>
  <c r="W25"/>
  <c r="V25"/>
  <c r="U25"/>
  <c r="T25"/>
  <c r="S25"/>
  <c r="R25"/>
  <c r="Q25"/>
  <c r="P25"/>
  <c r="O25"/>
  <c r="N25"/>
  <c r="M25"/>
  <c r="L25"/>
  <c r="K25"/>
  <c r="J25"/>
  <c r="I25"/>
  <c r="H25"/>
  <c r="G25"/>
  <c r="F25"/>
  <c r="E25"/>
  <c r="D25"/>
  <c r="CU20"/>
  <c r="CT20"/>
  <c r="CS20"/>
  <c r="CR20"/>
  <c r="CQ20"/>
  <c r="CP20"/>
  <c r="CO20"/>
  <c r="CN20"/>
  <c r="CM20"/>
  <c r="CL20"/>
  <c r="CK20"/>
  <c r="CJ20"/>
  <c r="CI20"/>
  <c r="CH20"/>
  <c r="CG20"/>
  <c r="CF20"/>
  <c r="CE20"/>
  <c r="CD20"/>
  <c r="CC20"/>
  <c r="CB20"/>
  <c r="CA20"/>
  <c r="BZ20"/>
  <c r="BY20"/>
  <c r="BX20"/>
  <c r="BW20"/>
  <c r="BV20"/>
  <c r="BU20"/>
  <c r="BT20"/>
  <c r="BS20"/>
  <c r="BR20"/>
  <c r="BQ20"/>
  <c r="BP20"/>
  <c r="BO20"/>
  <c r="BN20"/>
  <c r="BM20"/>
  <c r="BL20"/>
  <c r="BK20"/>
  <c r="BJ20"/>
  <c r="BI20"/>
  <c r="BH20"/>
  <c r="BG20"/>
  <c r="BF20"/>
  <c r="BE20"/>
  <c r="BD20"/>
  <c r="BC20"/>
  <c r="BB20"/>
  <c r="BA20"/>
  <c r="AZ20"/>
  <c r="AY20"/>
  <c r="AX20"/>
  <c r="AW20"/>
  <c r="AV20"/>
  <c r="AU20"/>
  <c r="AT20"/>
  <c r="AS20"/>
  <c r="AR20"/>
  <c r="AQ20"/>
  <c r="AP20"/>
  <c r="AO20"/>
  <c r="AN20"/>
  <c r="AM20"/>
  <c r="AL20"/>
  <c r="AK20"/>
  <c r="AJ20"/>
  <c r="AI20"/>
  <c r="AH20"/>
  <c r="AG20"/>
  <c r="AF20"/>
  <c r="AE20"/>
  <c r="AD20"/>
  <c r="AC20"/>
  <c r="AB20"/>
  <c r="AA20"/>
  <c r="Z20"/>
  <c r="Y20"/>
  <c r="X20"/>
  <c r="W20"/>
  <c r="V20"/>
  <c r="U20"/>
  <c r="T20"/>
  <c r="S20"/>
  <c r="R20"/>
  <c r="Q20"/>
  <c r="P20"/>
  <c r="O20"/>
  <c r="N20"/>
  <c r="M20"/>
  <c r="L20"/>
  <c r="K20"/>
  <c r="J20"/>
  <c r="I20"/>
  <c r="H20"/>
  <c r="G20"/>
  <c r="F20"/>
  <c r="E20"/>
  <c r="D20"/>
  <c r="CU19"/>
  <c r="CT19"/>
  <c r="CS19"/>
  <c r="CR19"/>
  <c r="CQ19"/>
  <c r="CP19"/>
  <c r="CO19"/>
  <c r="CN19"/>
  <c r="CM19"/>
  <c r="CL19"/>
  <c r="CK19"/>
  <c r="CJ19"/>
  <c r="CI19"/>
  <c r="CH19"/>
  <c r="CG19"/>
  <c r="CF19"/>
  <c r="CE19"/>
  <c r="CD19"/>
  <c r="CC19"/>
  <c r="CB19"/>
  <c r="CA19"/>
  <c r="BZ19"/>
  <c r="BY19"/>
  <c r="BX19"/>
  <c r="BW19"/>
  <c r="BV19"/>
  <c r="BU19"/>
  <c r="BT19"/>
  <c r="BS19"/>
  <c r="BR19"/>
  <c r="BQ19"/>
  <c r="BP19"/>
  <c r="BO19"/>
  <c r="BN19"/>
  <c r="BM19"/>
  <c r="BL19"/>
  <c r="BK19"/>
  <c r="BJ19"/>
  <c r="BI19"/>
  <c r="BH19"/>
  <c r="BG19"/>
  <c r="BF19"/>
  <c r="BE19"/>
  <c r="BD19"/>
  <c r="BC19"/>
  <c r="BB19"/>
  <c r="BA19"/>
  <c r="AZ19"/>
  <c r="AY19"/>
  <c r="AX19"/>
  <c r="AW19"/>
  <c r="AV19"/>
  <c r="AU19"/>
  <c r="AT19"/>
  <c r="AS19"/>
  <c r="AR19"/>
  <c r="AQ19"/>
  <c r="AP19"/>
  <c r="AO19"/>
  <c r="AN19"/>
  <c r="AM19"/>
  <c r="AL19"/>
  <c r="AK19"/>
  <c r="AJ19"/>
  <c r="AI19"/>
  <c r="AH19"/>
  <c r="AG19"/>
  <c r="AF19"/>
  <c r="AE19"/>
  <c r="AD19"/>
  <c r="AC19"/>
  <c r="AB19"/>
  <c r="AA19"/>
  <c r="Z19"/>
  <c r="Y19"/>
  <c r="X19"/>
  <c r="W19"/>
  <c r="V19"/>
  <c r="U19"/>
  <c r="T19"/>
  <c r="S19"/>
  <c r="R19"/>
  <c r="Q19"/>
  <c r="P19"/>
  <c r="O19"/>
  <c r="N19"/>
  <c r="M19"/>
  <c r="L19"/>
  <c r="K19"/>
  <c r="J19"/>
  <c r="I19"/>
  <c r="H19"/>
  <c r="G19"/>
  <c r="F19"/>
  <c r="E19"/>
  <c r="D19"/>
  <c r="CU18"/>
  <c r="CT18"/>
  <c r="CS18"/>
  <c r="CR18"/>
  <c r="CQ18"/>
  <c r="CP18"/>
  <c r="CO18"/>
  <c r="CN18"/>
  <c r="CM18"/>
  <c r="CL18"/>
  <c r="CK18"/>
  <c r="CJ18"/>
  <c r="CI18"/>
  <c r="CH18"/>
  <c r="CG18"/>
  <c r="CF18"/>
  <c r="CE18"/>
  <c r="CD18"/>
  <c r="CC18"/>
  <c r="CB18"/>
  <c r="CA18"/>
  <c r="BZ18"/>
  <c r="BY18"/>
  <c r="BX18"/>
  <c r="BW18"/>
  <c r="BV18"/>
  <c r="BU18"/>
  <c r="BT18"/>
  <c r="BS18"/>
  <c r="BR18"/>
  <c r="BQ18"/>
  <c r="BP18"/>
  <c r="BO18"/>
  <c r="BN18"/>
  <c r="BM18"/>
  <c r="BL18"/>
  <c r="BK18"/>
  <c r="BJ18"/>
  <c r="BI18"/>
  <c r="BH18"/>
  <c r="BG18"/>
  <c r="BF18"/>
  <c r="BE18"/>
  <c r="BD18"/>
  <c r="BC18"/>
  <c r="BB18"/>
  <c r="BA18"/>
  <c r="AZ18"/>
  <c r="AY18"/>
  <c r="AX18"/>
  <c r="AW18"/>
  <c r="AV18"/>
  <c r="AU18"/>
  <c r="AT18"/>
  <c r="AS18"/>
  <c r="AR18"/>
  <c r="AQ18"/>
  <c r="AP18"/>
  <c r="AO18"/>
  <c r="AN18"/>
  <c r="AM18"/>
  <c r="AL18"/>
  <c r="AK18"/>
  <c r="AJ18"/>
  <c r="AI18"/>
  <c r="AH18"/>
  <c r="AG18"/>
  <c r="AF18"/>
  <c r="AE18"/>
  <c r="AD18"/>
  <c r="AC18"/>
  <c r="AB18"/>
  <c r="AA18"/>
  <c r="Z18"/>
  <c r="Y18"/>
  <c r="X18"/>
  <c r="W18"/>
  <c r="V18"/>
  <c r="U18"/>
  <c r="T18"/>
  <c r="S18"/>
  <c r="R18"/>
  <c r="Q18"/>
  <c r="P18"/>
  <c r="O18"/>
  <c r="N18"/>
  <c r="M18"/>
  <c r="L18"/>
  <c r="K18"/>
  <c r="J18"/>
  <c r="I18"/>
  <c r="H18"/>
  <c r="G18"/>
  <c r="F18"/>
  <c r="E18"/>
  <c r="D18"/>
  <c r="CT17"/>
  <c r="CS17"/>
  <c r="CR17"/>
  <c r="CQ17"/>
  <c r="CP17"/>
  <c r="CO17"/>
  <c r="CN17"/>
  <c r="CM17"/>
  <c r="CL17"/>
  <c r="CK17"/>
  <c r="CJ17"/>
  <c r="CI17"/>
  <c r="CH17"/>
  <c r="CG17"/>
  <c r="CF17"/>
  <c r="CE17"/>
  <c r="CD17"/>
  <c r="CC17"/>
  <c r="CB17"/>
  <c r="CA17"/>
  <c r="BZ17"/>
  <c r="BY17"/>
  <c r="BX17"/>
  <c r="BW17"/>
  <c r="BV17"/>
  <c r="BU17"/>
  <c r="BT17"/>
  <c r="BS17"/>
  <c r="BR17"/>
  <c r="BQ17"/>
  <c r="BP17"/>
  <c r="BO17"/>
  <c r="BN17"/>
  <c r="BM17"/>
  <c r="BL17"/>
  <c r="BK17"/>
  <c r="BJ17"/>
  <c r="BI17"/>
  <c r="BH17"/>
  <c r="BG17"/>
  <c r="BF17"/>
  <c r="BE17"/>
  <c r="BD17"/>
  <c r="BC17"/>
  <c r="BB17"/>
  <c r="BA17"/>
  <c r="AZ17"/>
  <c r="AY17"/>
  <c r="AX17"/>
  <c r="AW17"/>
  <c r="AV17"/>
  <c r="AU17"/>
  <c r="AT17"/>
  <c r="AS17"/>
  <c r="AR17"/>
  <c r="AQ17"/>
  <c r="AP17"/>
  <c r="AO17"/>
  <c r="AN17"/>
  <c r="AM17"/>
  <c r="AL17"/>
  <c r="AK17"/>
  <c r="AJ17"/>
  <c r="AI17"/>
  <c r="AH17"/>
  <c r="AG17"/>
  <c r="AF17"/>
  <c r="AE17"/>
  <c r="AD17"/>
  <c r="AC17"/>
  <c r="AB17"/>
  <c r="AA17"/>
  <c r="Z17"/>
  <c r="Y17"/>
  <c r="X17"/>
  <c r="W17"/>
  <c r="V17"/>
  <c r="U17"/>
  <c r="T17"/>
  <c r="S17"/>
  <c r="R17"/>
  <c r="Q17"/>
  <c r="P17"/>
  <c r="O17"/>
  <c r="N17"/>
  <c r="M17"/>
  <c r="L17"/>
  <c r="K17"/>
  <c r="J17"/>
  <c r="I17"/>
  <c r="H17"/>
  <c r="G17"/>
  <c r="F17"/>
  <c r="E17"/>
  <c r="D17"/>
  <c r="CU16"/>
  <c r="CT16"/>
  <c r="CS16"/>
  <c r="CR16"/>
  <c r="CQ16"/>
  <c r="CP16"/>
  <c r="CO16"/>
  <c r="CN16"/>
  <c r="CN21" s="1"/>
  <c r="CM16"/>
  <c r="CM21" s="1"/>
  <c r="CL16"/>
  <c r="CL21" s="1"/>
  <c r="CK16"/>
  <c r="CK21" s="1"/>
  <c r="CJ16"/>
  <c r="CJ21" s="1"/>
  <c r="CI16"/>
  <c r="CI21" s="1"/>
  <c r="CH16"/>
  <c r="CH21" s="1"/>
  <c r="CG16"/>
  <c r="CG21" s="1"/>
  <c r="CF16"/>
  <c r="CF21" s="1"/>
  <c r="CE16"/>
  <c r="CE21" s="1"/>
  <c r="CD16"/>
  <c r="CD21" s="1"/>
  <c r="CC16"/>
  <c r="CC21" s="1"/>
  <c r="CB16"/>
  <c r="CB21" s="1"/>
  <c r="CA16"/>
  <c r="CA21" s="1"/>
  <c r="BZ16"/>
  <c r="BZ21" s="1"/>
  <c r="BY16"/>
  <c r="BY21" s="1"/>
  <c r="BX16"/>
  <c r="BX21" s="1"/>
  <c r="BW16"/>
  <c r="BW21" s="1"/>
  <c r="BV16"/>
  <c r="BV21" s="1"/>
  <c r="BU16"/>
  <c r="BU21" s="1"/>
  <c r="BT16"/>
  <c r="BT21" s="1"/>
  <c r="BS16"/>
  <c r="BS21" s="1"/>
  <c r="BR16"/>
  <c r="BR21" s="1"/>
  <c r="BQ16"/>
  <c r="BQ21" s="1"/>
  <c r="BP16"/>
  <c r="BP21" s="1"/>
  <c r="BO16"/>
  <c r="BO21" s="1"/>
  <c r="BN16"/>
  <c r="BN21" s="1"/>
  <c r="BM16"/>
  <c r="BM21" s="1"/>
  <c r="BL16"/>
  <c r="BL21" s="1"/>
  <c r="BK16"/>
  <c r="BK21" s="1"/>
  <c r="BJ16"/>
  <c r="BJ21" s="1"/>
  <c r="BI16"/>
  <c r="BI21" s="1"/>
  <c r="BH16"/>
  <c r="BH21" s="1"/>
  <c r="BG16"/>
  <c r="BG21" s="1"/>
  <c r="BF16"/>
  <c r="BF21" s="1"/>
  <c r="BE16"/>
  <c r="BE21" s="1"/>
  <c r="BD16"/>
  <c r="BD21" s="1"/>
  <c r="BC16"/>
  <c r="BC21" s="1"/>
  <c r="BB16"/>
  <c r="BB21" s="1"/>
  <c r="BA16"/>
  <c r="BA21" s="1"/>
  <c r="AZ16"/>
  <c r="AZ21" s="1"/>
  <c r="AY16"/>
  <c r="AY21" s="1"/>
  <c r="AX16"/>
  <c r="AX21" s="1"/>
  <c r="AW16"/>
  <c r="AW21" s="1"/>
  <c r="AV16"/>
  <c r="AV21" s="1"/>
  <c r="AU16"/>
  <c r="AU21" s="1"/>
  <c r="AT16"/>
  <c r="AT21" s="1"/>
  <c r="AS16"/>
  <c r="AS21" s="1"/>
  <c r="AR16"/>
  <c r="AR21" s="1"/>
  <c r="AQ16"/>
  <c r="AQ21" s="1"/>
  <c r="AP16"/>
  <c r="AP21" s="1"/>
  <c r="AO16"/>
  <c r="AO21" s="1"/>
  <c r="AN16"/>
  <c r="AN21" s="1"/>
  <c r="AM16"/>
  <c r="AM21" s="1"/>
  <c r="AL16"/>
  <c r="AL21" s="1"/>
  <c r="AK16"/>
  <c r="AK21" s="1"/>
  <c r="AJ16"/>
  <c r="AJ21" s="1"/>
  <c r="AI16"/>
  <c r="AI21" s="1"/>
  <c r="AH16"/>
  <c r="AH21" s="1"/>
  <c r="AG16"/>
  <c r="AG21" s="1"/>
  <c r="AF16"/>
  <c r="AF21" s="1"/>
  <c r="AE16"/>
  <c r="AE21" s="1"/>
  <c r="AD16"/>
  <c r="AD21" s="1"/>
  <c r="AC16"/>
  <c r="AC21" s="1"/>
  <c r="AB16"/>
  <c r="AB21" s="1"/>
  <c r="AA16"/>
  <c r="AA21" s="1"/>
  <c r="Z16"/>
  <c r="Z21" s="1"/>
  <c r="Y16"/>
  <c r="Y21" s="1"/>
  <c r="X16"/>
  <c r="X21" s="1"/>
  <c r="W16"/>
  <c r="W21" s="1"/>
  <c r="V16"/>
  <c r="V21" s="1"/>
  <c r="U16"/>
  <c r="U21" s="1"/>
  <c r="T16"/>
  <c r="T21" s="1"/>
  <c r="S16"/>
  <c r="S21" s="1"/>
  <c r="R16"/>
  <c r="R21" s="1"/>
  <c r="Q16"/>
  <c r="Q21" s="1"/>
  <c r="P16"/>
  <c r="P21" s="1"/>
  <c r="O16"/>
  <c r="O21" s="1"/>
  <c r="N16"/>
  <c r="N21" s="1"/>
  <c r="M16"/>
  <c r="M21" s="1"/>
  <c r="L16"/>
  <c r="L21" s="1"/>
  <c r="K16"/>
  <c r="K21" s="1"/>
  <c r="J16"/>
  <c r="J21" s="1"/>
  <c r="I16"/>
  <c r="I21" s="1"/>
  <c r="H16"/>
  <c r="H21" s="1"/>
  <c r="G16"/>
  <c r="G21" s="1"/>
  <c r="F16"/>
  <c r="F21" s="1"/>
  <c r="E16"/>
  <c r="E21" s="1"/>
  <c r="D16"/>
  <c r="CT15"/>
  <c r="CU15" s="1"/>
  <c r="CH15"/>
  <c r="CI15" s="1"/>
  <c r="CJ15" s="1"/>
  <c r="CK15" s="1"/>
  <c r="CL15" s="1"/>
  <c r="CM15" s="1"/>
  <c r="CN15" s="1"/>
  <c r="CO15" s="1"/>
  <c r="CP15" s="1"/>
  <c r="CQ15" s="1"/>
  <c r="CR15" s="1"/>
  <c r="BV15"/>
  <c r="BW15" s="1"/>
  <c r="BX15" s="1"/>
  <c r="BY15" s="1"/>
  <c r="BZ15" s="1"/>
  <c r="CA15" s="1"/>
  <c r="CB15" s="1"/>
  <c r="CC15" s="1"/>
  <c r="CD15" s="1"/>
  <c r="CE15" s="1"/>
  <c r="CF15" s="1"/>
  <c r="BL15"/>
  <c r="BM15" s="1"/>
  <c r="BN15" s="1"/>
  <c r="BO15" s="1"/>
  <c r="BP15" s="1"/>
  <c r="BQ15" s="1"/>
  <c r="BR15" s="1"/>
  <c r="BS15" s="1"/>
  <c r="BT15" s="1"/>
  <c r="CP21" l="1"/>
  <c r="CP35"/>
  <c r="I9" i="7" s="1"/>
  <c r="CR21" i="8"/>
  <c r="CR35"/>
  <c r="K9" i="7" s="1"/>
  <c r="CT21" i="8"/>
  <c r="CT35"/>
  <c r="M9" i="7" s="1"/>
  <c r="CO21" i="8"/>
  <c r="CO35"/>
  <c r="H9" i="7" s="1"/>
  <c r="CQ21" i="8"/>
  <c r="CQ35"/>
  <c r="J9" i="7" s="1"/>
  <c r="CS21" i="8"/>
  <c r="CS35"/>
  <c r="L9" i="7" s="1"/>
  <c r="CU21" i="8"/>
  <c r="CU35"/>
  <c r="N9" i="7" s="1"/>
  <c r="D21" i="8"/>
  <c r="D35"/>
  <c r="C2" i="7" s="1"/>
  <c r="CA33" i="8"/>
  <c r="CA34" s="1"/>
  <c r="CC33"/>
  <c r="CC34" s="1"/>
  <c r="CE33"/>
  <c r="CE34" s="1"/>
  <c r="CG33"/>
  <c r="CG34" s="1"/>
  <c r="CI33"/>
  <c r="CI34" s="1"/>
  <c r="CK33"/>
  <c r="CK34" s="1"/>
  <c r="CM33"/>
  <c r="CM34" s="1"/>
  <c r="E19" i="10"/>
  <c r="E20"/>
  <c r="F20"/>
  <c r="F22"/>
  <c r="A23"/>
  <c r="E22"/>
  <c r="F12"/>
  <c r="F21"/>
  <c r="E21"/>
  <c r="S30" i="8"/>
  <c r="AC32"/>
  <c r="V31"/>
  <c r="Q29"/>
  <c r="Z28"/>
  <c r="X28"/>
  <c r="V28"/>
  <c r="T28"/>
  <c r="AA28"/>
  <c r="Y28"/>
  <c r="AL28"/>
  <c r="AJ28"/>
  <c r="AH28"/>
  <c r="AF28"/>
  <c r="AD28"/>
  <c r="AB28"/>
  <c r="AM28"/>
  <c r="AK28"/>
  <c r="AI28"/>
  <c r="AG28"/>
  <c r="AE28"/>
  <c r="AC28"/>
  <c r="AX28"/>
  <c r="AV28"/>
  <c r="AT28"/>
  <c r="AR28"/>
  <c r="AP28"/>
  <c r="AN28"/>
  <c r="AY28"/>
  <c r="AW28"/>
  <c r="AU28"/>
  <c r="AS28"/>
  <c r="AQ28"/>
  <c r="AO28"/>
  <c r="BJ28"/>
  <c r="BH28"/>
  <c r="BF28"/>
  <c r="BD28"/>
  <c r="BB28"/>
  <c r="AZ28"/>
  <c r="BK28"/>
  <c r="BI28"/>
  <c r="BG28"/>
  <c r="BE28"/>
  <c r="BC28"/>
  <c r="BA28"/>
  <c r="D28"/>
  <c r="F28"/>
  <c r="H28"/>
  <c r="J28"/>
  <c r="L28"/>
  <c r="N28"/>
  <c r="P28"/>
  <c r="R28"/>
  <c r="U28"/>
  <c r="BZ35"/>
  <c r="E8" i="7" s="1"/>
  <c r="CB35" i="8"/>
  <c r="G8" i="7" s="1"/>
  <c r="CD35" i="8"/>
  <c r="I8" i="7" s="1"/>
  <c r="CF35" i="8"/>
  <c r="K8" i="7" s="1"/>
  <c r="CH35" i="8"/>
  <c r="M8" i="7" s="1"/>
  <c r="CJ35" i="8"/>
  <c r="C9" i="7" s="1"/>
  <c r="CL35" i="8"/>
  <c r="E9" i="7" s="1"/>
  <c r="CN35" i="8"/>
  <c r="G9" i="7" s="1"/>
  <c r="E35" i="8"/>
  <c r="D2" i="7" s="1"/>
  <c r="G35" i="8"/>
  <c r="F2" i="7" s="1"/>
  <c r="I35" i="8"/>
  <c r="H2" i="7" s="1"/>
  <c r="K35" i="8"/>
  <c r="J2" i="7" s="1"/>
  <c r="M35" i="8"/>
  <c r="L2" i="7" s="1"/>
  <c r="O35" i="8"/>
  <c r="N2" i="7" s="1"/>
  <c r="Q35" i="8"/>
  <c r="D3" i="7" s="1"/>
  <c r="S35" i="8"/>
  <c r="F3" i="7" s="1"/>
  <c r="U35" i="8"/>
  <c r="H3" i="7" s="1"/>
  <c r="W35" i="8"/>
  <c r="J3" i="7" s="1"/>
  <c r="Y35" i="8"/>
  <c r="L3" i="7" s="1"/>
  <c r="AA35" i="8"/>
  <c r="N3" i="7" s="1"/>
  <c r="AC35" i="8"/>
  <c r="D4" i="7" s="1"/>
  <c r="AE35" i="8"/>
  <c r="F4" i="7" s="1"/>
  <c r="AG35" i="8"/>
  <c r="H4" i="7" s="1"/>
  <c r="AI35" i="8"/>
  <c r="J4" i="7" s="1"/>
  <c r="AK35" i="8"/>
  <c r="L4" i="7" s="1"/>
  <c r="AM35" i="8"/>
  <c r="N4" i="7" s="1"/>
  <c r="E28" i="8"/>
  <c r="G28"/>
  <c r="I28"/>
  <c r="K28"/>
  <c r="M28"/>
  <c r="Q28"/>
  <c r="S28"/>
  <c r="W28"/>
  <c r="CA35"/>
  <c r="F8" i="7" s="1"/>
  <c r="CC35" i="8"/>
  <c r="H8" i="7" s="1"/>
  <c r="CE35" i="8"/>
  <c r="J8" i="7" s="1"/>
  <c r="CG35" i="8"/>
  <c r="L8" i="7" s="1"/>
  <c r="CI35" i="8"/>
  <c r="N8" i="7" s="1"/>
  <c r="CK35" i="8"/>
  <c r="D9" i="7" s="1"/>
  <c r="CM35" i="8"/>
  <c r="F9" i="7" s="1"/>
  <c r="F35" i="8"/>
  <c r="E2" i="7" s="1"/>
  <c r="H35" i="8"/>
  <c r="G2" i="7" s="1"/>
  <c r="J35" i="8"/>
  <c r="I2" i="7" s="1"/>
  <c r="L35" i="8"/>
  <c r="K2" i="7" s="1"/>
  <c r="N35" i="8"/>
  <c r="M2" i="7" s="1"/>
  <c r="P35" i="8"/>
  <c r="C3" i="7" s="1"/>
  <c r="R35" i="8"/>
  <c r="E3" i="7" s="1"/>
  <c r="T35" i="8"/>
  <c r="G3" i="7" s="1"/>
  <c r="V35" i="8"/>
  <c r="I3" i="7" s="1"/>
  <c r="X35" i="8"/>
  <c r="K3" i="7" s="1"/>
  <c r="Z35" i="8"/>
  <c r="M3" i="7" s="1"/>
  <c r="AB35" i="8"/>
  <c r="C4" i="7" s="1"/>
  <c r="AD35" i="8"/>
  <c r="E4" i="7" s="1"/>
  <c r="AF35" i="8"/>
  <c r="G4" i="7" s="1"/>
  <c r="AH35" i="8"/>
  <c r="I4" i="7" s="1"/>
  <c r="AJ35" i="8"/>
  <c r="K4" i="7" s="1"/>
  <c r="AL35" i="8"/>
  <c r="M4" i="7" s="1"/>
  <c r="C15" l="1"/>
  <c r="O3"/>
  <c r="C21"/>
  <c r="O9"/>
  <c r="O4"/>
  <c r="C16"/>
  <c r="K58"/>
  <c r="G58"/>
  <c r="N58"/>
  <c r="J58"/>
  <c r="F58"/>
  <c r="C58"/>
  <c r="M58"/>
  <c r="I58"/>
  <c r="E58"/>
  <c r="D58"/>
  <c r="C14"/>
  <c r="L58"/>
  <c r="H58"/>
  <c r="O2"/>
  <c r="A24" i="10"/>
  <c r="E23"/>
  <c r="F23"/>
  <c r="AA30" i="8"/>
  <c r="AK32"/>
  <c r="AD31"/>
  <c r="Y29"/>
  <c r="U30"/>
  <c r="AE32"/>
  <c r="X31"/>
  <c r="S29"/>
  <c r="O30"/>
  <c r="Y32"/>
  <c r="R31"/>
  <c r="M29"/>
  <c r="K30"/>
  <c r="U32"/>
  <c r="N31"/>
  <c r="I29"/>
  <c r="AF32"/>
  <c r="Y31"/>
  <c r="T29"/>
  <c r="V30"/>
  <c r="AB32"/>
  <c r="U31"/>
  <c r="P29"/>
  <c r="R30"/>
  <c r="X32"/>
  <c r="Q31"/>
  <c r="L29"/>
  <c r="N30"/>
  <c r="T32"/>
  <c r="M31"/>
  <c r="H29"/>
  <c r="J30"/>
  <c r="BE30"/>
  <c r="BO32"/>
  <c r="BH31"/>
  <c r="BC29"/>
  <c r="BI30"/>
  <c r="BS32"/>
  <c r="BS33" s="1"/>
  <c r="BS34" s="1"/>
  <c r="BS35" s="1"/>
  <c r="J7" i="7" s="1"/>
  <c r="BL31" i="8"/>
  <c r="BG29"/>
  <c r="BM30"/>
  <c r="BW32"/>
  <c r="BW33" s="1"/>
  <c r="BW34" s="1"/>
  <c r="BW35" s="1"/>
  <c r="N7" i="7" s="1"/>
  <c r="BP31" i="8"/>
  <c r="BK29"/>
  <c r="BN32"/>
  <c r="BG31"/>
  <c r="BB29"/>
  <c r="BD30"/>
  <c r="BR32"/>
  <c r="BK31"/>
  <c r="BF29"/>
  <c r="BH30"/>
  <c r="BV32"/>
  <c r="BV33" s="1"/>
  <c r="BV34" s="1"/>
  <c r="BV35" s="1"/>
  <c r="M7" i="7" s="1"/>
  <c r="BO31" i="8"/>
  <c r="BJ29"/>
  <c r="BL30"/>
  <c r="AS30"/>
  <c r="BC32"/>
  <c r="AV31"/>
  <c r="AQ29"/>
  <c r="AW30"/>
  <c r="BG32"/>
  <c r="AZ31"/>
  <c r="AU29"/>
  <c r="BA30"/>
  <c r="BK32"/>
  <c r="BD31"/>
  <c r="AY29"/>
  <c r="BB32"/>
  <c r="AU31"/>
  <c r="AP29"/>
  <c r="AR30"/>
  <c r="BF32"/>
  <c r="AY31"/>
  <c r="AT29"/>
  <c r="AV30"/>
  <c r="BJ32"/>
  <c r="BC31"/>
  <c r="AX29"/>
  <c r="AZ30"/>
  <c r="AG30"/>
  <c r="AQ32"/>
  <c r="AJ31"/>
  <c r="AE29"/>
  <c r="AK30"/>
  <c r="AU32"/>
  <c r="AN31"/>
  <c r="AI29"/>
  <c r="AO30"/>
  <c r="AY32"/>
  <c r="AR31"/>
  <c r="AM29"/>
  <c r="AP32"/>
  <c r="AI31"/>
  <c r="AD29"/>
  <c r="AF30"/>
  <c r="AT32"/>
  <c r="AM31"/>
  <c r="AH29"/>
  <c r="AJ30"/>
  <c r="AX32"/>
  <c r="AQ31"/>
  <c r="AL29"/>
  <c r="AN30"/>
  <c r="AC30"/>
  <c r="AM32"/>
  <c r="AF31"/>
  <c r="AA29"/>
  <c r="AH32"/>
  <c r="AA31"/>
  <c r="V29"/>
  <c r="X30"/>
  <c r="AL32"/>
  <c r="AE31"/>
  <c r="Z29"/>
  <c r="AB30"/>
  <c r="W30"/>
  <c r="AG32"/>
  <c r="Z31"/>
  <c r="U29"/>
  <c r="U33" s="1"/>
  <c r="Q30"/>
  <c r="AA32"/>
  <c r="T31"/>
  <c r="O29"/>
  <c r="M30"/>
  <c r="W32"/>
  <c r="P31"/>
  <c r="K29"/>
  <c r="I30"/>
  <c r="S32"/>
  <c r="L31"/>
  <c r="G29"/>
  <c r="G33" s="1"/>
  <c r="Y30"/>
  <c r="AI32"/>
  <c r="AB31"/>
  <c r="W29"/>
  <c r="AD32"/>
  <c r="W31"/>
  <c r="R29"/>
  <c r="T30"/>
  <c r="Z32"/>
  <c r="S31"/>
  <c r="N29"/>
  <c r="P30"/>
  <c r="V32"/>
  <c r="O31"/>
  <c r="J29"/>
  <c r="L30"/>
  <c r="R32"/>
  <c r="K31"/>
  <c r="F29"/>
  <c r="F33" s="1"/>
  <c r="H30"/>
  <c r="BG30"/>
  <c r="BQ32"/>
  <c r="BJ31"/>
  <c r="BE29"/>
  <c r="BK30"/>
  <c r="BU32"/>
  <c r="BU33" s="1"/>
  <c r="BU34" s="1"/>
  <c r="BU35" s="1"/>
  <c r="L7" i="7" s="1"/>
  <c r="BN31" i="8"/>
  <c r="BI29"/>
  <c r="BO30"/>
  <c r="BY32"/>
  <c r="BY33" s="1"/>
  <c r="BY34" s="1"/>
  <c r="BY35" s="1"/>
  <c r="D8" i="7" s="1"/>
  <c r="BR31" i="8"/>
  <c r="BR33" s="1"/>
  <c r="BR34" s="1"/>
  <c r="BR35" s="1"/>
  <c r="I7" i="7" s="1"/>
  <c r="BM29" i="8"/>
  <c r="BP32"/>
  <c r="BI31"/>
  <c r="BD29"/>
  <c r="BF30"/>
  <c r="BT32"/>
  <c r="BT33" s="1"/>
  <c r="BT34" s="1"/>
  <c r="BT35" s="1"/>
  <c r="K7" i="7" s="1"/>
  <c r="BM31" i="8"/>
  <c r="BH29"/>
  <c r="BJ30"/>
  <c r="BX32"/>
  <c r="BX33" s="1"/>
  <c r="BX34" s="1"/>
  <c r="BX35" s="1"/>
  <c r="C8" i="7" s="1"/>
  <c r="BQ31" i="8"/>
  <c r="BQ33" s="1"/>
  <c r="BQ34" s="1"/>
  <c r="BQ35" s="1"/>
  <c r="H7" i="7" s="1"/>
  <c r="BL29" i="8"/>
  <c r="BN30"/>
  <c r="AU30"/>
  <c r="BE32"/>
  <c r="AX31"/>
  <c r="AS29"/>
  <c r="AY30"/>
  <c r="BI32"/>
  <c r="BB31"/>
  <c r="AW29"/>
  <c r="BC30"/>
  <c r="BM32"/>
  <c r="BF31"/>
  <c r="BA29"/>
  <c r="BD32"/>
  <c r="AW31"/>
  <c r="AR29"/>
  <c r="AT30"/>
  <c r="BH32"/>
  <c r="BA31"/>
  <c r="AV29"/>
  <c r="AX30"/>
  <c r="BL32"/>
  <c r="BE31"/>
  <c r="AZ29"/>
  <c r="BB30"/>
  <c r="AI30"/>
  <c r="AS32"/>
  <c r="AL31"/>
  <c r="AG29"/>
  <c r="AM30"/>
  <c r="AW32"/>
  <c r="AP31"/>
  <c r="AK29"/>
  <c r="AQ30"/>
  <c r="BA32"/>
  <c r="AT31"/>
  <c r="AO29"/>
  <c r="AR32"/>
  <c r="AK31"/>
  <c r="AF29"/>
  <c r="AF33" s="1"/>
  <c r="AH30"/>
  <c r="AV32"/>
  <c r="AO31"/>
  <c r="AJ29"/>
  <c r="AL30"/>
  <c r="AZ32"/>
  <c r="AS31"/>
  <c r="AN29"/>
  <c r="AP30"/>
  <c r="AE30"/>
  <c r="AO32"/>
  <c r="AH31"/>
  <c r="AC29"/>
  <c r="AJ32"/>
  <c r="AC31"/>
  <c r="X29"/>
  <c r="X33" s="1"/>
  <c r="Z30"/>
  <c r="AN32"/>
  <c r="AG31"/>
  <c r="AB29"/>
  <c r="AB33" s="1"/>
  <c r="AD30"/>
  <c r="BO33" l="1"/>
  <c r="BO34" s="1"/>
  <c r="BO35" s="1"/>
  <c r="F7" i="7" s="1"/>
  <c r="BN33" i="8"/>
  <c r="BN34" s="1"/>
  <c r="BN35" s="1"/>
  <c r="E7" i="7" s="1"/>
  <c r="Q33" i="8"/>
  <c r="J33"/>
  <c r="N33"/>
  <c r="O8" i="7"/>
  <c r="C20"/>
  <c r="Z58"/>
  <c r="Q58"/>
  <c r="Y58"/>
  <c r="P58"/>
  <c r="X58"/>
  <c r="S58"/>
  <c r="R58"/>
  <c r="O58"/>
  <c r="W58"/>
  <c r="V58"/>
  <c r="U58"/>
  <c r="T58"/>
  <c r="F24" i="10"/>
  <c r="A25"/>
  <c r="E24"/>
  <c r="AN33" i="8"/>
  <c r="AN34" s="1"/>
  <c r="AN35" s="1"/>
  <c r="C5" i="7" s="1"/>
  <c r="AJ33" i="8"/>
  <c r="AZ33"/>
  <c r="AZ34" s="1"/>
  <c r="AZ35" s="1"/>
  <c r="C6" i="7" s="1"/>
  <c r="AV33" i="8"/>
  <c r="AV34" s="1"/>
  <c r="AV35" s="1"/>
  <c r="K5" i="7" s="1"/>
  <c r="AR33" i="8"/>
  <c r="AR34" s="1"/>
  <c r="AR35" s="1"/>
  <c r="G5" i="7" s="1"/>
  <c r="BL33" i="8"/>
  <c r="BL34" s="1"/>
  <c r="BL35" s="1"/>
  <c r="C7" i="7" s="1"/>
  <c r="BH33" i="8"/>
  <c r="BH34" s="1"/>
  <c r="BH35" s="1"/>
  <c r="K6" i="7" s="1"/>
  <c r="BD33" i="8"/>
  <c r="BD34" s="1"/>
  <c r="BD35" s="1"/>
  <c r="G6" i="7" s="1"/>
  <c r="R33" i="8"/>
  <c r="Z33"/>
  <c r="V33"/>
  <c r="AL33"/>
  <c r="AH33"/>
  <c r="AD33"/>
  <c r="AX33"/>
  <c r="AX34" s="1"/>
  <c r="AX35" s="1"/>
  <c r="M5" i="7" s="1"/>
  <c r="AT33" i="8"/>
  <c r="AT34" s="1"/>
  <c r="AT35" s="1"/>
  <c r="I5" i="7" s="1"/>
  <c r="AP33" i="8"/>
  <c r="AP34" s="1"/>
  <c r="AP35" s="1"/>
  <c r="E5" i="7" s="1"/>
  <c r="BJ33" i="8"/>
  <c r="BJ34" s="1"/>
  <c r="BJ35" s="1"/>
  <c r="M6" i="7" s="1"/>
  <c r="BF33" i="8"/>
  <c r="BF34" s="1"/>
  <c r="BF35" s="1"/>
  <c r="I6" i="7" s="1"/>
  <c r="BB33" i="8"/>
  <c r="BB34" s="1"/>
  <c r="BB35" s="1"/>
  <c r="E6" i="7" s="1"/>
  <c r="BP33" i="8"/>
  <c r="BP34" s="1"/>
  <c r="BP35" s="1"/>
  <c r="G7" i="7" s="1"/>
  <c r="H33" i="8"/>
  <c r="L33"/>
  <c r="P33"/>
  <c r="T33"/>
  <c r="AC33"/>
  <c r="AO33"/>
  <c r="AO34" s="1"/>
  <c r="AO35" s="1"/>
  <c r="D5" i="7" s="1"/>
  <c r="AK33" i="8"/>
  <c r="AG33"/>
  <c r="BA33"/>
  <c r="BA34" s="1"/>
  <c r="BA35" s="1"/>
  <c r="D6" i="7" s="1"/>
  <c r="AW33" i="8"/>
  <c r="AW34" s="1"/>
  <c r="AW35" s="1"/>
  <c r="L5" i="7" s="1"/>
  <c r="AS33" i="8"/>
  <c r="AS34" s="1"/>
  <c r="AS35" s="1"/>
  <c r="H5" i="7" s="1"/>
  <c r="BM33" i="8"/>
  <c r="BM34" s="1"/>
  <c r="BM35" s="1"/>
  <c r="D7" i="7" s="1"/>
  <c r="BI33" i="8"/>
  <c r="BI34" s="1"/>
  <c r="BI35" s="1"/>
  <c r="L6" i="7" s="1"/>
  <c r="BE33" i="8"/>
  <c r="BE34" s="1"/>
  <c r="BE35" s="1"/>
  <c r="H6" i="7" s="1"/>
  <c r="W33" i="8"/>
  <c r="K33"/>
  <c r="O33"/>
  <c r="AA33"/>
  <c r="AM33"/>
  <c r="AI33"/>
  <c r="AE33"/>
  <c r="AY33"/>
  <c r="AY34" s="1"/>
  <c r="AY35" s="1"/>
  <c r="N5" i="7" s="1"/>
  <c r="AU33" i="8"/>
  <c r="AU34" s="1"/>
  <c r="AU35" s="1"/>
  <c r="J5" i="7" s="1"/>
  <c r="AQ33" i="8"/>
  <c r="AQ34" s="1"/>
  <c r="AQ35" s="1"/>
  <c r="F5" i="7" s="1"/>
  <c r="BK33" i="8"/>
  <c r="BK34" s="1"/>
  <c r="BK35" s="1"/>
  <c r="N6" i="7" s="1"/>
  <c r="BG33" i="8"/>
  <c r="BG34" s="1"/>
  <c r="BG35" s="1"/>
  <c r="J6" i="7" s="1"/>
  <c r="BC33" i="8"/>
  <c r="BC34" s="1"/>
  <c r="BC35" s="1"/>
  <c r="F6" i="7" s="1"/>
  <c r="I33" i="8"/>
  <c r="M33"/>
  <c r="S33"/>
  <c r="Y33"/>
  <c r="C18" i="7" l="1"/>
  <c r="O6"/>
  <c r="O7"/>
  <c r="C19"/>
  <c r="C17"/>
  <c r="O5"/>
  <c r="AJ58"/>
  <c r="AB58"/>
  <c r="AE58"/>
  <c r="AH58"/>
  <c r="AK58"/>
  <c r="AC58"/>
  <c r="AF58"/>
  <c r="AI58"/>
  <c r="AA58"/>
  <c r="AL58"/>
  <c r="AD58"/>
  <c r="AG58"/>
  <c r="A26" i="10"/>
  <c r="E25"/>
  <c r="F25"/>
  <c r="C22" i="7" l="1"/>
  <c r="D22"/>
  <c r="E22"/>
  <c r="AR58"/>
  <c r="AU58"/>
  <c r="AM58"/>
  <c r="AX58"/>
  <c r="AP58"/>
  <c r="AS58"/>
  <c r="AV58"/>
  <c r="AN58"/>
  <c r="AQ58"/>
  <c r="AT58"/>
  <c r="AW58"/>
  <c r="AO58"/>
  <c r="F26" i="10"/>
  <c r="A27"/>
  <c r="E26"/>
  <c r="F22" i="7" l="1"/>
  <c r="G22" s="1"/>
  <c r="G16" s="1"/>
  <c r="BF58"/>
  <c r="BI58"/>
  <c r="BA58"/>
  <c r="BD58"/>
  <c r="BG58"/>
  <c r="AY58"/>
  <c r="BJ58"/>
  <c r="BB58"/>
  <c r="BE58"/>
  <c r="BH58"/>
  <c r="BC58"/>
  <c r="AZ58"/>
  <c r="E27" i="10"/>
  <c r="F27"/>
  <c r="G18" i="7" l="1"/>
  <c r="G19"/>
  <c r="G15"/>
  <c r="G20"/>
  <c r="G17"/>
  <c r="G14"/>
  <c r="G21"/>
  <c r="H22"/>
  <c r="M14" s="1"/>
  <c r="BR58"/>
  <c r="BU58"/>
  <c r="BP58"/>
  <c r="BK58"/>
  <c r="BS58"/>
  <c r="BV58"/>
  <c r="BQ58"/>
  <c r="BN58"/>
  <c r="BT58"/>
  <c r="BL58"/>
  <c r="BO58"/>
  <c r="BM58"/>
  <c r="A20" i="5"/>
  <c r="A21" s="1"/>
  <c r="A22" s="1"/>
  <c r="A23" s="1"/>
  <c r="CZ14"/>
  <c r="CY14"/>
  <c r="CX14"/>
  <c r="CW14"/>
  <c r="CV14"/>
  <c r="CU14"/>
  <c r="CT14"/>
  <c r="CS14"/>
  <c r="CR14"/>
  <c r="CQ14"/>
  <c r="CP14"/>
  <c r="CO14"/>
  <c r="CN14"/>
  <c r="CM14"/>
  <c r="CL14"/>
  <c r="CK14"/>
  <c r="CJ14"/>
  <c r="CI14"/>
  <c r="CH14"/>
  <c r="CG14"/>
  <c r="CF14"/>
  <c r="CE14"/>
  <c r="CD14"/>
  <c r="CC14"/>
  <c r="CB14"/>
  <c r="CA14"/>
  <c r="BZ14"/>
  <c r="BY14"/>
  <c r="BX14"/>
  <c r="BW14"/>
  <c r="BV14"/>
  <c r="BU14"/>
  <c r="BT14"/>
  <c r="BS14"/>
  <c r="BR14"/>
  <c r="BQ14"/>
  <c r="BP14"/>
  <c r="BO14"/>
  <c r="BN14"/>
  <c r="BM14"/>
  <c r="BL14"/>
  <c r="BK14"/>
  <c r="BJ14"/>
  <c r="BI14"/>
  <c r="BH14"/>
  <c r="BG14"/>
  <c r="BF14"/>
  <c r="BE14"/>
  <c r="BD14"/>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N14"/>
  <c r="M14"/>
  <c r="L14"/>
  <c r="K14"/>
  <c r="J14"/>
  <c r="I14"/>
  <c r="H14"/>
  <c r="G14"/>
  <c r="F14"/>
  <c r="E14"/>
  <c r="CZ9"/>
  <c r="CZ12" s="1"/>
  <c r="CY9"/>
  <c r="CY12" s="1"/>
  <c r="CX9"/>
  <c r="CW9"/>
  <c r="CW12" s="1"/>
  <c r="CV9"/>
  <c r="CV12" s="1"/>
  <c r="CU9"/>
  <c r="CU12" s="1"/>
  <c r="CT9"/>
  <c r="CT12" s="1"/>
  <c r="CS9"/>
  <c r="CS12" s="1"/>
  <c r="CR9"/>
  <c r="CR12" s="1"/>
  <c r="CQ9"/>
  <c r="CQ12" s="1"/>
  <c r="CP9"/>
  <c r="CP12" s="1"/>
  <c r="CO9"/>
  <c r="CO12" s="1"/>
  <c r="CN9"/>
  <c r="CN12" s="1"/>
  <c r="CM9"/>
  <c r="CM12" s="1"/>
  <c r="CL9"/>
  <c r="CK9"/>
  <c r="CK12" s="1"/>
  <c r="CJ9"/>
  <c r="CI9"/>
  <c r="CH9"/>
  <c r="CG9"/>
  <c r="CF9"/>
  <c r="CF12" s="1"/>
  <c r="CE9"/>
  <c r="CE12" s="1"/>
  <c r="CD9"/>
  <c r="CD12" s="1"/>
  <c r="CC9"/>
  <c r="CC12" s="1"/>
  <c r="CB9"/>
  <c r="CB12" s="1"/>
  <c r="CA9"/>
  <c r="BZ9"/>
  <c r="BZ12" s="1"/>
  <c r="BY9"/>
  <c r="BY12" s="1"/>
  <c r="BX9"/>
  <c r="BX12" s="1"/>
  <c r="BW9"/>
  <c r="BW12" s="1"/>
  <c r="BV9"/>
  <c r="BV12" s="1"/>
  <c r="BU9"/>
  <c r="BU12" s="1"/>
  <c r="BT9"/>
  <c r="BS9"/>
  <c r="BS12" s="1"/>
  <c r="BR9"/>
  <c r="BQ9"/>
  <c r="BQ12" s="1"/>
  <c r="BP9"/>
  <c r="BP12" s="1"/>
  <c r="BO9"/>
  <c r="BO12" s="1"/>
  <c r="BN9"/>
  <c r="BM9"/>
  <c r="BM12" s="1"/>
  <c r="BL9"/>
  <c r="BL12" s="1"/>
  <c r="BK9"/>
  <c r="BJ9"/>
  <c r="BI9"/>
  <c r="BH9"/>
  <c r="BH12" s="1"/>
  <c r="BG9"/>
  <c r="BF9"/>
  <c r="BF12" s="1"/>
  <c r="BE9"/>
  <c r="BE12" s="1"/>
  <c r="BD9"/>
  <c r="BC9"/>
  <c r="BC12" s="1"/>
  <c r="BB9"/>
  <c r="BB12" s="1"/>
  <c r="BA9"/>
  <c r="BA12" s="1"/>
  <c r="AZ9"/>
  <c r="AZ12" s="1"/>
  <c r="AY9"/>
  <c r="AX9"/>
  <c r="AX12" s="1"/>
  <c r="AW9"/>
  <c r="AW12" s="1"/>
  <c r="AV9"/>
  <c r="AV12" s="1"/>
  <c r="AU9"/>
  <c r="AU12" s="1"/>
  <c r="AT9"/>
  <c r="AS9"/>
  <c r="AS12" s="1"/>
  <c r="AR9"/>
  <c r="AR12" s="1"/>
  <c r="AQ9"/>
  <c r="AQ12" s="1"/>
  <c r="AP9"/>
  <c r="AO9"/>
  <c r="AO12" s="1"/>
  <c r="AN9"/>
  <c r="AN12" s="1"/>
  <c r="AM9"/>
  <c r="AL9"/>
  <c r="AK9"/>
  <c r="AK12" s="1"/>
  <c r="AJ9"/>
  <c r="AJ12" s="1"/>
  <c r="AI9"/>
  <c r="AH9"/>
  <c r="AG9"/>
  <c r="AG12" s="1"/>
  <c r="AF9"/>
  <c r="AF12" s="1"/>
  <c r="AE9"/>
  <c r="AE12" s="1"/>
  <c r="AD9"/>
  <c r="AD12" s="1"/>
  <c r="AC9"/>
  <c r="AC12" s="1"/>
  <c r="AB9"/>
  <c r="AB12" s="1"/>
  <c r="AA9"/>
  <c r="AA12" s="1"/>
  <c r="Z9"/>
  <c r="Z12" s="1"/>
  <c r="Y9"/>
  <c r="X9"/>
  <c r="W9"/>
  <c r="V9"/>
  <c r="V12" s="1"/>
  <c r="U9"/>
  <c r="U12" s="1"/>
  <c r="T9"/>
  <c r="T12" s="1"/>
  <c r="S9"/>
  <c r="S12" s="1"/>
  <c r="R9"/>
  <c r="Q9"/>
  <c r="Q12" s="1"/>
  <c r="P9"/>
  <c r="P12" s="1"/>
  <c r="O9"/>
  <c r="N9"/>
  <c r="M9"/>
  <c r="L9"/>
  <c r="L12" s="1"/>
  <c r="K9"/>
  <c r="J9"/>
  <c r="I9"/>
  <c r="I12" s="1"/>
  <c r="H9"/>
  <c r="G9"/>
  <c r="G12" s="1"/>
  <c r="F9"/>
  <c r="F12" s="1"/>
  <c r="CZ8"/>
  <c r="CY8"/>
  <c r="CX8"/>
  <c r="CW8"/>
  <c r="CV8"/>
  <c r="CU8"/>
  <c r="CT8"/>
  <c r="CS8"/>
  <c r="CR8"/>
  <c r="CQ8"/>
  <c r="CP8"/>
  <c r="CO8"/>
  <c r="CN8"/>
  <c r="CM8"/>
  <c r="CL8"/>
  <c r="CK8"/>
  <c r="CJ8"/>
  <c r="CI8"/>
  <c r="CH8"/>
  <c r="CG8"/>
  <c r="CF8"/>
  <c r="CE8"/>
  <c r="CD8"/>
  <c r="CC8"/>
  <c r="CB8"/>
  <c r="CA8"/>
  <c r="BZ8"/>
  <c r="BY8"/>
  <c r="BX8"/>
  <c r="BW8"/>
  <c r="BV8"/>
  <c r="BU8"/>
  <c r="BT8"/>
  <c r="BS8"/>
  <c r="BR8"/>
  <c r="BQ8"/>
  <c r="BP8"/>
  <c r="BO8"/>
  <c r="BN8"/>
  <c r="BM8"/>
  <c r="BL8"/>
  <c r="BK8"/>
  <c r="BJ8"/>
  <c r="BI8"/>
  <c r="BH8"/>
  <c r="BG8"/>
  <c r="BF8"/>
  <c r="BE8"/>
  <c r="BD8"/>
  <c r="BC8"/>
  <c r="BB8"/>
  <c r="BA8"/>
  <c r="AZ8"/>
  <c r="AY8"/>
  <c r="AX8"/>
  <c r="AW8"/>
  <c r="AV8"/>
  <c r="AU8"/>
  <c r="AT8"/>
  <c r="AS8"/>
  <c r="AR8"/>
  <c r="AQ8"/>
  <c r="AP8"/>
  <c r="AO8"/>
  <c r="AN8"/>
  <c r="AM8"/>
  <c r="AL8"/>
  <c r="AK8"/>
  <c r="AJ8"/>
  <c r="AI8"/>
  <c r="AH8"/>
  <c r="AG8"/>
  <c r="AF8"/>
  <c r="AE8"/>
  <c r="AD8"/>
  <c r="AC8"/>
  <c r="AB8"/>
  <c r="AA8"/>
  <c r="Z8"/>
  <c r="Y8"/>
  <c r="X8"/>
  <c r="W8"/>
  <c r="V8"/>
  <c r="U8"/>
  <c r="T8"/>
  <c r="S8"/>
  <c r="R8"/>
  <c r="Q8"/>
  <c r="P8"/>
  <c r="O8"/>
  <c r="N8"/>
  <c r="M8"/>
  <c r="L8"/>
  <c r="K8"/>
  <c r="J8"/>
  <c r="I8"/>
  <c r="H8"/>
  <c r="G8"/>
  <c r="F8"/>
  <c r="E8"/>
  <c r="CZ7"/>
  <c r="CY7"/>
  <c r="CX7"/>
  <c r="CW7"/>
  <c r="CV7"/>
  <c r="CU7"/>
  <c r="CT7"/>
  <c r="CS7"/>
  <c r="CR7"/>
  <c r="CQ7"/>
  <c r="CP7"/>
  <c r="CO7"/>
  <c r="CN7"/>
  <c r="CM7"/>
  <c r="CL7"/>
  <c r="CK7"/>
  <c r="CJ7"/>
  <c r="CI7"/>
  <c r="CH7"/>
  <c r="CG7"/>
  <c r="CF7"/>
  <c r="CE7"/>
  <c r="CD7"/>
  <c r="CC7"/>
  <c r="CB7"/>
  <c r="CA7"/>
  <c r="BZ7"/>
  <c r="BY7"/>
  <c r="BX7"/>
  <c r="BW7"/>
  <c r="BV7"/>
  <c r="BU7"/>
  <c r="BT7"/>
  <c r="BS7"/>
  <c r="BR7"/>
  <c r="BQ7"/>
  <c r="BP7"/>
  <c r="BO7"/>
  <c r="BN7"/>
  <c r="BM7"/>
  <c r="BL7"/>
  <c r="BK7"/>
  <c r="BJ7"/>
  <c r="BI7"/>
  <c r="BH7"/>
  <c r="BG7"/>
  <c r="BF7"/>
  <c r="BE7"/>
  <c r="BD7"/>
  <c r="BC7"/>
  <c r="BB7"/>
  <c r="BA7"/>
  <c r="AZ7"/>
  <c r="AY7"/>
  <c r="AX7"/>
  <c r="AW7"/>
  <c r="AV7"/>
  <c r="AU7"/>
  <c r="AT7"/>
  <c r="AS7"/>
  <c r="AR7"/>
  <c r="AQ7"/>
  <c r="AP7"/>
  <c r="AO7"/>
  <c r="AN7"/>
  <c r="AM7"/>
  <c r="AL7"/>
  <c r="AK7"/>
  <c r="AJ7"/>
  <c r="AI7"/>
  <c r="AH7"/>
  <c r="AG7"/>
  <c r="AF7"/>
  <c r="AE7"/>
  <c r="AD7"/>
  <c r="AC7"/>
  <c r="AB7"/>
  <c r="AA7"/>
  <c r="Z7"/>
  <c r="Y7"/>
  <c r="X7"/>
  <c r="W7"/>
  <c r="V7"/>
  <c r="U7"/>
  <c r="T7"/>
  <c r="S7"/>
  <c r="R7"/>
  <c r="Q7"/>
  <c r="P7"/>
  <c r="O7"/>
  <c r="N7"/>
  <c r="M7"/>
  <c r="L7"/>
  <c r="K7"/>
  <c r="J7"/>
  <c r="I7"/>
  <c r="H7"/>
  <c r="G7"/>
  <c r="F7"/>
  <c r="E7"/>
  <c r="CZ6"/>
  <c r="CY6"/>
  <c r="CX6"/>
  <c r="CW6"/>
  <c r="CV6"/>
  <c r="CU6"/>
  <c r="CT6"/>
  <c r="CS6"/>
  <c r="CR6"/>
  <c r="CQ6"/>
  <c r="CP6"/>
  <c r="CO6"/>
  <c r="CN6"/>
  <c r="CM6"/>
  <c r="CL6"/>
  <c r="CK6"/>
  <c r="CJ6"/>
  <c r="CI6"/>
  <c r="CH6"/>
  <c r="CG6"/>
  <c r="CF6"/>
  <c r="CE6"/>
  <c r="CD6"/>
  <c r="CC6"/>
  <c r="CB6"/>
  <c r="CA6"/>
  <c r="BZ6"/>
  <c r="BY6"/>
  <c r="BX6"/>
  <c r="BW6"/>
  <c r="BV6"/>
  <c r="BU6"/>
  <c r="BT6"/>
  <c r="BS6"/>
  <c r="BR6"/>
  <c r="BQ6"/>
  <c r="BP6"/>
  <c r="BO6"/>
  <c r="BN6"/>
  <c r="BM6"/>
  <c r="BL6"/>
  <c r="BK6"/>
  <c r="BJ6"/>
  <c r="BI6"/>
  <c r="BH6"/>
  <c r="BG6"/>
  <c r="BF6"/>
  <c r="BE6"/>
  <c r="BD6"/>
  <c r="BC6"/>
  <c r="BB6"/>
  <c r="BA6"/>
  <c r="AZ6"/>
  <c r="AY6"/>
  <c r="AX6"/>
  <c r="AW6"/>
  <c r="AV6"/>
  <c r="AU6"/>
  <c r="AT6"/>
  <c r="AS6"/>
  <c r="AR6"/>
  <c r="AQ6"/>
  <c r="AP6"/>
  <c r="AO6"/>
  <c r="AN6"/>
  <c r="AM6"/>
  <c r="AL6"/>
  <c r="AK6"/>
  <c r="AJ6"/>
  <c r="AI6"/>
  <c r="AH6"/>
  <c r="AG6"/>
  <c r="AF6"/>
  <c r="AE6"/>
  <c r="AD6"/>
  <c r="AC6"/>
  <c r="AB6"/>
  <c r="AA6"/>
  <c r="Z6"/>
  <c r="Y6"/>
  <c r="X6"/>
  <c r="W6"/>
  <c r="V6"/>
  <c r="U6"/>
  <c r="T6"/>
  <c r="S6"/>
  <c r="R6"/>
  <c r="Q6"/>
  <c r="P6"/>
  <c r="O6"/>
  <c r="N6"/>
  <c r="M6"/>
  <c r="L6"/>
  <c r="K6"/>
  <c r="J6"/>
  <c r="I6"/>
  <c r="H6"/>
  <c r="G6"/>
  <c r="F6"/>
  <c r="E6"/>
  <c r="CZ5"/>
  <c r="CY5"/>
  <c r="CX5"/>
  <c r="CW5"/>
  <c r="CV5"/>
  <c r="CU5"/>
  <c r="CT5"/>
  <c r="CS5"/>
  <c r="CR5"/>
  <c r="CQ5"/>
  <c r="CP5"/>
  <c r="CO5"/>
  <c r="CN5"/>
  <c r="CM5"/>
  <c r="CL5"/>
  <c r="CK5"/>
  <c r="CJ5"/>
  <c r="CI5"/>
  <c r="CH5"/>
  <c r="CG5"/>
  <c r="CF5"/>
  <c r="CE5"/>
  <c r="CD5"/>
  <c r="CC5"/>
  <c r="CB5"/>
  <c r="CA5"/>
  <c r="BZ5"/>
  <c r="BY5"/>
  <c r="BX5"/>
  <c r="BW5"/>
  <c r="BV5"/>
  <c r="BU5"/>
  <c r="BT5"/>
  <c r="BS5"/>
  <c r="BR5"/>
  <c r="BQ5"/>
  <c r="BP5"/>
  <c r="BO5"/>
  <c r="BN5"/>
  <c r="BM5"/>
  <c r="BL5"/>
  <c r="BK5"/>
  <c r="BJ5"/>
  <c r="BI5"/>
  <c r="BH5"/>
  <c r="BG5"/>
  <c r="BF5"/>
  <c r="BE5"/>
  <c r="BD5"/>
  <c r="BC5"/>
  <c r="BB5"/>
  <c r="BA5"/>
  <c r="AZ5"/>
  <c r="AY5"/>
  <c r="AX5"/>
  <c r="AW5"/>
  <c r="AV5"/>
  <c r="AU5"/>
  <c r="AT5"/>
  <c r="AS5"/>
  <c r="AR5"/>
  <c r="AQ5"/>
  <c r="AP5"/>
  <c r="AO5"/>
  <c r="AN5"/>
  <c r="AM5"/>
  <c r="AL5"/>
  <c r="AK5"/>
  <c r="AJ5"/>
  <c r="AI5"/>
  <c r="AH5"/>
  <c r="AG5"/>
  <c r="AF5"/>
  <c r="AE5"/>
  <c r="AD5"/>
  <c r="AC5"/>
  <c r="AB5"/>
  <c r="AA5"/>
  <c r="Z5"/>
  <c r="Y5"/>
  <c r="X5"/>
  <c r="W5"/>
  <c r="V5"/>
  <c r="U5"/>
  <c r="T5"/>
  <c r="S5"/>
  <c r="R5"/>
  <c r="Q5"/>
  <c r="P5"/>
  <c r="O5"/>
  <c r="N5"/>
  <c r="M5"/>
  <c r="L5"/>
  <c r="K5"/>
  <c r="J5"/>
  <c r="I5"/>
  <c r="H5"/>
  <c r="G5"/>
  <c r="F5"/>
  <c r="E5"/>
  <c r="CZ4"/>
  <c r="CY4"/>
  <c r="CX4"/>
  <c r="CW4"/>
  <c r="CV4"/>
  <c r="CU4"/>
  <c r="CT4"/>
  <c r="CS4"/>
  <c r="CR4"/>
  <c r="CQ4"/>
  <c r="CP4"/>
  <c r="CO4"/>
  <c r="CN4"/>
  <c r="CM4"/>
  <c r="CL4"/>
  <c r="CK4"/>
  <c r="CJ4"/>
  <c r="CI4"/>
  <c r="CH4"/>
  <c r="CG4"/>
  <c r="CF4"/>
  <c r="CE4"/>
  <c r="CD4"/>
  <c r="CC4"/>
  <c r="CB4"/>
  <c r="CA4"/>
  <c r="BZ4"/>
  <c r="BY4"/>
  <c r="BX4"/>
  <c r="BW4"/>
  <c r="BV4"/>
  <c r="BU4"/>
  <c r="BT4"/>
  <c r="BS4"/>
  <c r="BR4"/>
  <c r="BQ4"/>
  <c r="BP4"/>
  <c r="BO4"/>
  <c r="BN4"/>
  <c r="BM4"/>
  <c r="BL4"/>
  <c r="BK4"/>
  <c r="BJ4"/>
  <c r="BI4"/>
  <c r="BH4"/>
  <c r="BG4"/>
  <c r="BF4"/>
  <c r="BE4"/>
  <c r="BD4"/>
  <c r="BC4"/>
  <c r="BB4"/>
  <c r="BA4"/>
  <c r="AZ4"/>
  <c r="AY4"/>
  <c r="AX4"/>
  <c r="AW4"/>
  <c r="AV4"/>
  <c r="AU4"/>
  <c r="AT4"/>
  <c r="AS4"/>
  <c r="AR4"/>
  <c r="AQ4"/>
  <c r="AP4"/>
  <c r="AO4"/>
  <c r="AN4"/>
  <c r="AM4"/>
  <c r="AL4"/>
  <c r="AK4"/>
  <c r="AJ4"/>
  <c r="AI4"/>
  <c r="AH4"/>
  <c r="AG4"/>
  <c r="AF4"/>
  <c r="AE4"/>
  <c r="AD4"/>
  <c r="AC4"/>
  <c r="AB4"/>
  <c r="AA4"/>
  <c r="Z4"/>
  <c r="Y4"/>
  <c r="X4"/>
  <c r="W4"/>
  <c r="V4"/>
  <c r="U4"/>
  <c r="T4"/>
  <c r="S4"/>
  <c r="R4"/>
  <c r="Q4"/>
  <c r="P4"/>
  <c r="O4"/>
  <c r="N4"/>
  <c r="M4"/>
  <c r="L4"/>
  <c r="K4"/>
  <c r="J4"/>
  <c r="I4"/>
  <c r="H4"/>
  <c r="G4"/>
  <c r="F4"/>
  <c r="E4"/>
  <c r="CZ3"/>
  <c r="CY3"/>
  <c r="CX3"/>
  <c r="CW3"/>
  <c r="CV3"/>
  <c r="CU3"/>
  <c r="CT3"/>
  <c r="CS3"/>
  <c r="CR3"/>
  <c r="CQ3"/>
  <c r="CP3"/>
  <c r="CO3"/>
  <c r="CN3"/>
  <c r="CM3"/>
  <c r="CL3"/>
  <c r="CK3"/>
  <c r="CJ3"/>
  <c r="CI3"/>
  <c r="CH3"/>
  <c r="CG3"/>
  <c r="CF3"/>
  <c r="CE3"/>
  <c r="CD3"/>
  <c r="CC3"/>
  <c r="CB3"/>
  <c r="CA3"/>
  <c r="BZ3"/>
  <c r="BY3"/>
  <c r="BX3"/>
  <c r="BW3"/>
  <c r="BV3"/>
  <c r="BU3"/>
  <c r="BT3"/>
  <c r="BS3"/>
  <c r="BR3"/>
  <c r="BQ3"/>
  <c r="BP3"/>
  <c r="BO3"/>
  <c r="BN3"/>
  <c r="BM3"/>
  <c r="BL3"/>
  <c r="BK3"/>
  <c r="BJ3"/>
  <c r="BI3"/>
  <c r="BH3"/>
  <c r="BG3"/>
  <c r="BF3"/>
  <c r="BE3"/>
  <c r="BD3"/>
  <c r="BC3"/>
  <c r="BB3"/>
  <c r="BA3"/>
  <c r="AZ3"/>
  <c r="AY3"/>
  <c r="AX3"/>
  <c r="AW3"/>
  <c r="AV3"/>
  <c r="AU3"/>
  <c r="AT3"/>
  <c r="AS3"/>
  <c r="AR3"/>
  <c r="AQ3"/>
  <c r="AP3"/>
  <c r="AO3"/>
  <c r="AN3"/>
  <c r="AM3"/>
  <c r="AL3"/>
  <c r="AK3"/>
  <c r="AJ3"/>
  <c r="AI3"/>
  <c r="AH3"/>
  <c r="AG3"/>
  <c r="AF3"/>
  <c r="AE3"/>
  <c r="AD3"/>
  <c r="AC3"/>
  <c r="AB3"/>
  <c r="AA3"/>
  <c r="Z3"/>
  <c r="Y3"/>
  <c r="X3"/>
  <c r="W3"/>
  <c r="V3"/>
  <c r="U3"/>
  <c r="T3"/>
  <c r="S3"/>
  <c r="R3"/>
  <c r="Q3"/>
  <c r="P3"/>
  <c r="O3"/>
  <c r="N3"/>
  <c r="M3"/>
  <c r="L3"/>
  <c r="K3"/>
  <c r="J3"/>
  <c r="I3"/>
  <c r="H3"/>
  <c r="G3"/>
  <c r="F3"/>
  <c r="E3"/>
  <c r="BN12"/>
  <c r="BJ12"/>
  <c r="AT12"/>
  <c r="AH12"/>
  <c r="R12"/>
  <c r="N12"/>
  <c r="E9"/>
  <c r="CL12"/>
  <c r="CZ13"/>
  <c r="CY13"/>
  <c r="CX13"/>
  <c r="CW13"/>
  <c r="CV13"/>
  <c r="CU13"/>
  <c r="CT13"/>
  <c r="CS13"/>
  <c r="CR13"/>
  <c r="CQ13"/>
  <c r="CP13"/>
  <c r="CO13"/>
  <c r="CN13"/>
  <c r="CM13"/>
  <c r="CL13"/>
  <c r="CK13"/>
  <c r="CJ13"/>
  <c r="CI13"/>
  <c r="CH13"/>
  <c r="CG13"/>
  <c r="CF13"/>
  <c r="CE13"/>
  <c r="CD13"/>
  <c r="CC13"/>
  <c r="CB13"/>
  <c r="CA13"/>
  <c r="BZ13"/>
  <c r="BY13"/>
  <c r="BX13"/>
  <c r="BW13"/>
  <c r="BV13"/>
  <c r="BU13"/>
  <c r="BT13"/>
  <c r="BS13"/>
  <c r="BR13"/>
  <c r="BQ13"/>
  <c r="BP13"/>
  <c r="BO13"/>
  <c r="BN13"/>
  <c r="BM13"/>
  <c r="BL13"/>
  <c r="BK13"/>
  <c r="BJ13"/>
  <c r="BI13"/>
  <c r="BH13"/>
  <c r="BG13"/>
  <c r="BF13"/>
  <c r="BE13"/>
  <c r="BD13"/>
  <c r="BC13"/>
  <c r="BB13"/>
  <c r="BA13"/>
  <c r="AZ13"/>
  <c r="AY13"/>
  <c r="AX13"/>
  <c r="AW13"/>
  <c r="AV13"/>
  <c r="AU13"/>
  <c r="AT13"/>
  <c r="AS13"/>
  <c r="AR13"/>
  <c r="AQ13"/>
  <c r="AP13"/>
  <c r="AO13"/>
  <c r="AN13"/>
  <c r="AM13"/>
  <c r="AL13"/>
  <c r="AK13"/>
  <c r="AJ13"/>
  <c r="AI13"/>
  <c r="AH13"/>
  <c r="AG13"/>
  <c r="AF13"/>
  <c r="AE13"/>
  <c r="AD13"/>
  <c r="AC13"/>
  <c r="AB13"/>
  <c r="AA13"/>
  <c r="Z13"/>
  <c r="Y13"/>
  <c r="X13"/>
  <c r="W13"/>
  <c r="V13"/>
  <c r="U13"/>
  <c r="T13"/>
  <c r="S13"/>
  <c r="R13"/>
  <c r="Q13"/>
  <c r="P13"/>
  <c r="O13"/>
  <c r="N13"/>
  <c r="M13"/>
  <c r="L13"/>
  <c r="K13"/>
  <c r="J13"/>
  <c r="I13"/>
  <c r="H13"/>
  <c r="F13"/>
  <c r="E13"/>
  <c r="CX12"/>
  <c r="CH12"/>
  <c r="CG12"/>
  <c r="BR12"/>
  <c r="BI12"/>
  <c r="AP12"/>
  <c r="AL12"/>
  <c r="Y12"/>
  <c r="M12"/>
  <c r="J12"/>
  <c r="BJ12" i="4"/>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H15" i="7" l="1"/>
  <c r="H17"/>
  <c r="M15"/>
  <c r="M16"/>
  <c r="M17"/>
  <c r="H21"/>
  <c r="H20"/>
  <c r="H14"/>
  <c r="H19"/>
  <c r="H18"/>
  <c r="H16"/>
  <c r="CH58"/>
  <c r="CF58"/>
  <c r="BY58"/>
  <c r="CB58"/>
  <c r="CE58"/>
  <c r="BW58"/>
  <c r="BZ58"/>
  <c r="CC58"/>
  <c r="BX58"/>
  <c r="CA58"/>
  <c r="CD58"/>
  <c r="CG58"/>
  <c r="F20" i="5"/>
  <c r="E19"/>
  <c r="E21"/>
  <c r="E23"/>
  <c r="F22"/>
  <c r="E20"/>
  <c r="E22"/>
  <c r="F19"/>
  <c r="F21"/>
  <c r="F23"/>
  <c r="E12"/>
  <c r="X12"/>
  <c r="BT12"/>
  <c r="CJ12"/>
  <c r="O12"/>
  <c r="W12"/>
  <c r="AM12"/>
  <c r="BG12"/>
  <c r="BK12"/>
  <c r="CA12"/>
  <c r="CI12"/>
  <c r="H12"/>
  <c r="BD12"/>
  <c r="K12"/>
  <c r="AI12"/>
  <c r="AY12"/>
  <c r="CO58" i="7" l="1"/>
  <c r="CS58"/>
  <c r="CN58"/>
  <c r="CQ58"/>
  <c r="CI58"/>
  <c r="CT58"/>
  <c r="CL58"/>
  <c r="CR58"/>
  <c r="CJ58"/>
  <c r="CM58"/>
  <c r="CP58"/>
  <c r="CK58"/>
  <c r="CX12" i="3"/>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BJ12" i="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CZ12" i="3" l="1"/>
  <c r="DA12"/>
  <c r="CY12"/>
  <c r="DB12"/>
  <c r="DC12"/>
  <c r="DD12"/>
  <c r="DE12"/>
  <c r="DF12"/>
  <c r="BK12" i="2"/>
  <c r="BL12"/>
  <c r="BM12"/>
  <c r="BN12"/>
  <c r="BO12"/>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<sst xmlns="http://schemas.openxmlformats.org/spreadsheetml/2006/main" count="307" uniqueCount="144">
  <si>
    <t>Fully-reconciled 2009-10 data for close out</t>
  </si>
  <si>
    <t>All DNOs</t>
  </si>
  <si>
    <t>Restatement application</t>
  </si>
  <si>
    <t>Un-restated</t>
  </si>
  <si>
    <t>Approach C</t>
  </si>
  <si>
    <t>Reconciliation run</t>
  </si>
  <si>
    <t>Units entering (GWh)</t>
  </si>
  <si>
    <t>Units exiting (GWh)</t>
  </si>
  <si>
    <t>Annual losses on fully-reconciled basis (%)</t>
  </si>
  <si>
    <t>2005-06</t>
  </si>
  <si>
    <t>2006-07</t>
  </si>
  <si>
    <t>2007-08</t>
  </si>
  <si>
    <t>2008-09</t>
  </si>
  <si>
    <t>2009-10</t>
  </si>
  <si>
    <t>All DNOs should fill in the clear cells</t>
  </si>
  <si>
    <t>DNOs applying for restatement should also complete the yellow cells</t>
  </si>
  <si>
    <t>Monthly Units (NHH)</t>
  </si>
  <si>
    <t>SF</t>
  </si>
  <si>
    <t>R1</t>
  </si>
  <si>
    <t>R2</t>
  </si>
  <si>
    <t>R3</t>
  </si>
  <si>
    <t>RF</t>
  </si>
  <si>
    <t>DF</t>
  </si>
  <si>
    <t>Latest</t>
  </si>
  <si>
    <t>Monthly Total Sales</t>
  </si>
  <si>
    <t>Monthly Sales (HH)</t>
  </si>
  <si>
    <t>All DNOs should fill in the clear cells (for 2009-10)</t>
  </si>
  <si>
    <t>DNOs applying for restatement should fill in the yellow cells</t>
  </si>
  <si>
    <t>2013 Part</t>
  </si>
  <si>
    <t>DNO Explanation</t>
  </si>
  <si>
    <t>Start Col</t>
  </si>
  <si>
    <t>#Cols</t>
  </si>
  <si>
    <t>Units Enter</t>
  </si>
  <si>
    <t>Units Exit</t>
  </si>
  <si>
    <t>DNOs applying for restatement should also fill in the yellow cells</t>
  </si>
  <si>
    <t>The Statistical analysis sheet may be edited for analysis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</si>
  <si>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</si>
  <si>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</si>
  <si>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</si>
  <si>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</si>
  <si>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</si>
  <si>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</si>
  <si>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</si>
  <si>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</si>
  <si>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</si>
  <si>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</si>
  <si>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</si>
  <si>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</si>
  <si>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</si>
  <si>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</si>
  <si>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</si>
  <si>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</si>
  <si>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</si>
  <si>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</si>
  <si>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</si>
  <si>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</si>
  <si>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</si>
  <si>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</si>
  <si>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</si>
  <si>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</si>
  <si>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</si>
  <si>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</si>
  <si>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</si>
  <si>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</si>
  <si>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</si>
  <si>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</si>
  <si>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</si>
  <si>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</si>
  <si>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</si>
  <si>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</si>
  <si>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</si>
  <si>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</si>
  <si>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</si>
  <si>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</si>
  <si>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</si>
  <si>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</si>
  <si>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</si>
  <si>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</si>
  <si>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</si>
  <si>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</si>
  <si>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</si>
  <si>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</si>
  <si>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</si>
  <si>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</si>
  <si>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</si>
  <si>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</si>
  <si>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</si>
  <si>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</si>
  <si>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</si>
  <si>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</si>
  <si>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</si>
  <si>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</si>
  <si>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</si>
  <si>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</si>
  <si>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</si>
  <si>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</si>
  <si>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Fully-reconciled data in response to July 2013 data request</t>
  </si>
  <si>
    <t>Fully-reconciled data used in November 2013 consultation</t>
  </si>
  <si>
    <t>This sheet identifies the deltas between the original and revised submission of fully-reconciled data</t>
  </si>
  <si>
    <t>DNOs should provide an explanation for the deltas</t>
  </si>
  <si>
    <t>Approach C data for restatement in response to July 2013 data request</t>
  </si>
  <si>
    <t>Units entering</t>
  </si>
  <si>
    <t>Units distributed</t>
  </si>
  <si>
    <t>EHV</t>
  </si>
  <si>
    <t>HV</t>
  </si>
  <si>
    <t>LV1</t>
  </si>
  <si>
    <t>LV2</t>
  </si>
  <si>
    <t>LV3</t>
  </si>
  <si>
    <t>Approach C data for restatement used in November 2013 consultation</t>
  </si>
  <si>
    <t>This sheet identifies the deltas between the original and revised submission of data for Approach C restatement</t>
  </si>
  <si>
    <t>Deltas (Positive change increases losses)</t>
  </si>
  <si>
    <t>Units Entering</t>
  </si>
  <si>
    <t>Units Exiting</t>
  </si>
  <si>
    <t>Original revenue return</t>
  </si>
  <si>
    <t>Units distributed (un-restated)</t>
  </si>
  <si>
    <t>All DNOs should fill in the clear cells.</t>
  </si>
  <si>
    <t>The explanation for such changes should be provided in the table below.</t>
  </si>
  <si>
    <t>DNOs applying for restatement of 2009-10 annual incentive data should fill in the yellow cells.</t>
  </si>
  <si>
    <t>All DNOs should fill in the relevant cells in the close out, fully-reconciled and annual incentive sheets</t>
  </si>
  <si>
    <r>
      <t xml:space="preserve">This spreadsheet has been published alongside the Ofgem document: </t>
    </r>
    <r>
      <rPr>
        <i/>
        <sz val="10"/>
        <color theme="1"/>
        <rFont val="Verdana"/>
        <family val="2"/>
      </rPr>
      <t>Decision on the process to follow for closing out the losses incentive mechanism for the fourth distribution price control (DPCR4)</t>
    </r>
    <r>
      <rPr>
        <sz val="10"/>
        <color theme="1"/>
        <rFont val="Verdana"/>
        <family val="2"/>
      </rPr>
      <t xml:space="preserve"> (July 2013)</t>
    </r>
  </si>
  <si>
    <t>SF* (Initial SF unadjusted)</t>
  </si>
  <si>
    <t>Monthly Purchases</t>
  </si>
  <si>
    <t>Commentary By Year</t>
  </si>
  <si>
    <t>Date stamp</t>
  </si>
  <si>
    <t>DNOs applying for restatement should fill in the yellow cells on the Approach C and statistical analysis sheets</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</si>
  <si>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</si>
  <si>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</si>
  <si>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</si>
  <si>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</si>
  <si>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
  </si>
  <si>
    <t>Data for annual incentive</t>
  </si>
  <si>
    <t>Revised revenue return
(addressing data issues)</t>
  </si>
  <si>
    <t>DNOs should fill in the revised data columns where their annual incentive data has changed following the data audit.</t>
  </si>
  <si>
    <t>Did not apply for restatement in 2012</t>
  </si>
  <si>
    <t xml:space="preserve">Changes are corrections to errors in previously submitted data as outlined to ESP consulting </t>
  </si>
  <si>
    <t>Secondary changes to data from moving data management units from a reported to a settlement basis</t>
  </si>
  <si>
    <t>05/06</t>
  </si>
  <si>
    <t>06/07</t>
  </si>
  <si>
    <t>07/08</t>
  </si>
  <si>
    <t>08/09</t>
  </si>
  <si>
    <t>09/10</t>
  </si>
  <si>
    <t>10/11</t>
  </si>
  <si>
    <t>11/12</t>
  </si>
  <si>
    <t>12/13</t>
  </si>
</sst>
</file>

<file path=xl/styles.xml><?xml version="1.0" encoding="utf-8"?>
<styleSheet xmlns="http://schemas.openxmlformats.org/spreadsheetml/2006/main">
  <numFmts count="4">
    <numFmt numFmtId="41" formatCode="_-* #,##0_-;\-* #,##0_-;_-* &quot;-&quot;_-;_-@_-"/>
    <numFmt numFmtId="43" formatCode="_-* #,##0.00_-;\-* #,##0.00_-;_-* &quot;-&quot;??_-;_-@_-"/>
    <numFmt numFmtId="164" formatCode="0.000"/>
    <numFmt numFmtId="165" formatCode="0.0"/>
  </numFmts>
  <fonts count="16">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theme="1"/>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i/>
      <sz val="10"/>
      <name val="Verdana"/>
      <family val="2"/>
    </font>
  </fonts>
  <fills count="20">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cellStyleXfs>
  <cellXfs count="172">
    <xf numFmtId="0" fontId="0" fillId="0" borderId="0" xfId="0"/>
    <xf numFmtId="0" fontId="1" fillId="0" borderId="0" xfId="0" applyFont="1"/>
    <xf numFmtId="0" fontId="0" fillId="2" borderId="1" xfId="0" applyFill="1" applyBorder="1"/>
    <xf numFmtId="0" fontId="1" fillId="2" borderId="2" xfId="0" applyFont="1" applyFill="1" applyBorder="1" applyAlignment="1">
      <alignment horizontal="center"/>
    </xf>
    <xf numFmtId="0" fontId="1" fillId="2" borderId="3" xfId="0" applyFont="1" applyFill="1" applyBorder="1" applyAlignment="1">
      <alignment horizontal="center" wrapText="1"/>
    </xf>
    <xf numFmtId="0" fontId="0" fillId="2" borderId="4" xfId="0" applyFill="1" applyBorder="1"/>
    <xf numFmtId="0" fontId="0" fillId="2" borderId="2" xfId="0" applyFill="1" applyBorder="1" applyAlignment="1">
      <alignment horizontal="center" wrapText="1"/>
    </xf>
    <xf numFmtId="0" fontId="0" fillId="2" borderId="3" xfId="0" applyFill="1" applyBorder="1" applyAlignment="1">
      <alignment horizontal="center"/>
    </xf>
    <xf numFmtId="0" fontId="0" fillId="2" borderId="3" xfId="0" applyFill="1" applyBorder="1" applyAlignment="1">
      <alignment horizontal="right"/>
    </xf>
    <xf numFmtId="0" fontId="0" fillId="2" borderId="3" xfId="0" applyFill="1" applyBorder="1"/>
    <xf numFmtId="0" fontId="0" fillId="2" borderId="3" xfId="0" applyFill="1" applyBorder="1" applyAlignment="1">
      <alignment wrapText="1"/>
    </xf>
    <xf numFmtId="0" fontId="2" fillId="0" borderId="0" xfId="0" applyFont="1"/>
    <xf numFmtId="0" fontId="3" fillId="2" borderId="5" xfId="0" applyFont="1" applyFill="1" applyBorder="1"/>
    <xf numFmtId="17" fontId="3" fillId="2" borderId="6" xfId="0" applyNumberFormat="1" applyFont="1" applyFill="1" applyBorder="1"/>
    <xf numFmtId="17" fontId="3" fillId="2" borderId="7" xfId="0" applyNumberFormat="1" applyFont="1" applyFill="1" applyBorder="1"/>
    <xf numFmtId="0" fontId="4" fillId="2" borderId="3" xfId="0" applyFont="1" applyFill="1" applyBorder="1"/>
    <xf numFmtId="0" fontId="4" fillId="2" borderId="8" xfId="0" applyFont="1" applyFill="1" applyBorder="1"/>
    <xf numFmtId="164" fontId="4" fillId="2" borderId="0" xfId="0" applyNumberFormat="1" applyFont="1" applyFill="1" applyBorder="1"/>
    <xf numFmtId="164" fontId="4" fillId="2" borderId="9" xfId="0" applyNumberFormat="1" applyFont="1" applyFill="1" applyBorder="1"/>
    <xf numFmtId="17" fontId="3" fillId="2" borderId="0" xfId="0" applyNumberFormat="1" applyFont="1" applyFill="1" applyBorder="1"/>
    <xf numFmtId="17" fontId="3" fillId="2" borderId="9" xfId="0" applyNumberFormat="1" applyFont="1" applyFill="1" applyBorder="1"/>
    <xf numFmtId="0" fontId="3" fillId="2" borderId="3" xfId="0" applyFont="1" applyFill="1" applyBorder="1"/>
    <xf numFmtId="1" fontId="5" fillId="5" borderId="3" xfId="0" applyNumberFormat="1" applyFont="1" applyFill="1" applyBorder="1"/>
    <xf numFmtId="0" fontId="0" fillId="0" borderId="0" xfId="0" applyFill="1"/>
    <xf numFmtId="0" fontId="0" fillId="0" borderId="0" xfId="0" applyFill="1" applyBorder="1"/>
    <xf numFmtId="0" fontId="4" fillId="0" borderId="0" xfId="0" applyFont="1"/>
    <xf numFmtId="1" fontId="5" fillId="6" borderId="3" xfId="0" quotePrefix="1" applyNumberFormat="1" applyFont="1" applyFill="1" applyBorder="1"/>
    <xf numFmtId="1" fontId="5" fillId="0" borderId="0" xfId="0" quotePrefix="1" applyNumberFormat="1" applyFont="1" applyFill="1" applyBorder="1"/>
    <xf numFmtId="0" fontId="4" fillId="0" borderId="3" xfId="0" applyFont="1" applyBorder="1"/>
    <xf numFmtId="0" fontId="8" fillId="0" borderId="3" xfId="0" applyFont="1" applyBorder="1" applyAlignment="1">
      <alignment horizontal="center" vertical="center" wrapText="1"/>
    </xf>
    <xf numFmtId="0" fontId="1" fillId="2" borderId="0" xfId="0" applyFont="1" applyFill="1" applyAlignment="1">
      <alignment wrapText="1"/>
    </xf>
    <xf numFmtId="0" fontId="0" fillId="0" borderId="3" xfId="0" applyFont="1" applyBorder="1"/>
    <xf numFmtId="17" fontId="0" fillId="0" borderId="3" xfId="0" applyNumberFormat="1" applyFont="1" applyBorder="1"/>
    <xf numFmtId="17" fontId="0" fillId="0" borderId="10"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3" xfId="0" applyNumberFormat="1" applyFont="1" applyFill="1" applyBorder="1"/>
    <xf numFmtId="1" fontId="4" fillId="5" borderId="3"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5" xfId="0" applyFont="1" applyBorder="1"/>
    <xf numFmtId="0" fontId="1" fillId="0" borderId="6" xfId="0" applyFont="1" applyBorder="1" applyAlignment="1">
      <alignment wrapText="1"/>
    </xf>
    <xf numFmtId="0" fontId="1" fillId="0" borderId="6" xfId="0" applyFont="1" applyFill="1" applyBorder="1" applyAlignment="1">
      <alignment horizontal="center" wrapText="1"/>
    </xf>
    <xf numFmtId="0" fontId="1" fillId="0" borderId="7" xfId="0" applyFont="1" applyBorder="1" applyAlignment="1">
      <alignment wrapText="1"/>
    </xf>
    <xf numFmtId="0" fontId="0" fillId="0" borderId="0" xfId="0" applyFont="1" applyAlignment="1">
      <alignment wrapText="1"/>
    </xf>
    <xf numFmtId="0" fontId="0" fillId="0" borderId="8" xfId="0" applyFont="1" applyBorder="1"/>
    <xf numFmtId="3" fontId="0" fillId="0" borderId="0" xfId="0" applyNumberFormat="1" applyFont="1" applyBorder="1"/>
    <xf numFmtId="3" fontId="0" fillId="7" borderId="0" xfId="0" applyNumberFormat="1" applyFont="1" applyFill="1" applyBorder="1"/>
    <xf numFmtId="3" fontId="0" fillId="0" borderId="9" xfId="0" applyNumberFormat="1" applyFont="1" applyBorder="1"/>
    <xf numFmtId="0" fontId="8" fillId="0" borderId="8" xfId="0" applyFont="1" applyFill="1" applyBorder="1" applyAlignment="1"/>
    <xf numFmtId="0" fontId="8" fillId="0" borderId="0" xfId="0" applyFont="1" applyFill="1" applyBorder="1"/>
    <xf numFmtId="0" fontId="4" fillId="0" borderId="0" xfId="0" applyFont="1" applyFill="1" applyBorder="1"/>
    <xf numFmtId="0" fontId="0" fillId="0" borderId="9" xfId="0" applyFont="1" applyBorder="1"/>
    <xf numFmtId="0" fontId="0" fillId="0" borderId="0" xfId="0" applyFont="1" applyFill="1" applyBorder="1"/>
    <xf numFmtId="0" fontId="8" fillId="0" borderId="11" xfId="0" applyFont="1" applyFill="1" applyBorder="1" applyAlignment="1"/>
    <xf numFmtId="0" fontId="8" fillId="0" borderId="12" xfId="0" applyFont="1" applyFill="1" applyBorder="1"/>
    <xf numFmtId="0" fontId="0" fillId="0" borderId="12" xfId="0" applyFont="1" applyBorder="1"/>
    <xf numFmtId="0" fontId="4" fillId="0" borderId="12" xfId="0" applyFont="1" applyFill="1" applyBorder="1"/>
    <xf numFmtId="0" fontId="0" fillId="0" borderId="13"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11"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3" xfId="0" applyNumberFormat="1" applyFont="1" applyFill="1" applyBorder="1"/>
    <xf numFmtId="0" fontId="0" fillId="8" borderId="0" xfId="0" applyFill="1"/>
    <xf numFmtId="0" fontId="1" fillId="8" borderId="0" xfId="0" applyFont="1" applyFill="1"/>
    <xf numFmtId="0" fontId="0" fillId="8" borderId="0" xfId="0" applyFont="1" applyFill="1" applyBorder="1"/>
    <xf numFmtId="0" fontId="0" fillId="8" borderId="0" xfId="0" applyNumberFormat="1" applyFont="1" applyFill="1" applyBorder="1" applyAlignment="1"/>
    <xf numFmtId="0" fontId="0" fillId="8" borderId="0" xfId="0" applyFont="1" applyFill="1" applyBorder="1" applyAlignment="1"/>
    <xf numFmtId="0" fontId="0" fillId="8" borderId="0" xfId="0" applyFont="1" applyFill="1"/>
    <xf numFmtId="0" fontId="1" fillId="0" borderId="0" xfId="0" applyFont="1" applyAlignment="1">
      <alignment horizontal="right"/>
    </xf>
    <xf numFmtId="0" fontId="0" fillId="0" borderId="3" xfId="0" applyBorder="1"/>
    <xf numFmtId="0" fontId="0" fillId="0" borderId="0" xfId="0" applyFont="1" applyAlignment="1">
      <alignment horizontal="right"/>
    </xf>
    <xf numFmtId="0" fontId="0" fillId="0" borderId="0" xfId="0" applyAlignment="1">
      <alignment horizontal="right"/>
    </xf>
    <xf numFmtId="0" fontId="11" fillId="0" borderId="0" xfId="0" applyFont="1" applyFill="1" applyBorder="1"/>
    <xf numFmtId="0" fontId="12" fillId="0" borderId="0" xfId="0" applyFont="1"/>
    <xf numFmtId="0" fontId="13" fillId="0" borderId="0" xfId="0" applyFont="1"/>
    <xf numFmtId="0" fontId="11" fillId="9" borderId="5" xfId="0" applyFont="1" applyFill="1" applyBorder="1"/>
    <xf numFmtId="0" fontId="11" fillId="9" borderId="6" xfId="0" applyFont="1" applyFill="1" applyBorder="1"/>
    <xf numFmtId="0" fontId="11" fillId="9" borderId="7" xfId="0" applyFont="1" applyFill="1" applyBorder="1"/>
    <xf numFmtId="0" fontId="11" fillId="9" borderId="14" xfId="0" applyFont="1" applyFill="1" applyBorder="1"/>
    <xf numFmtId="0" fontId="11" fillId="9" borderId="15" xfId="0" applyFont="1" applyFill="1" applyBorder="1"/>
    <xf numFmtId="0" fontId="11" fillId="9" borderId="16" xfId="0" applyFont="1" applyFill="1" applyBorder="1"/>
    <xf numFmtId="0" fontId="0" fillId="9" borderId="8" xfId="0" applyFill="1" applyBorder="1"/>
    <xf numFmtId="165" fontId="0" fillId="9" borderId="0" xfId="0" applyNumberFormat="1" applyFill="1" applyBorder="1"/>
    <xf numFmtId="0" fontId="11" fillId="10" borderId="8" xfId="0" applyFont="1" applyFill="1" applyBorder="1"/>
    <xf numFmtId="165" fontId="0" fillId="10" borderId="0" xfId="0" applyNumberFormat="1" applyFill="1" applyBorder="1"/>
    <xf numFmtId="165" fontId="0" fillId="10" borderId="17" xfId="0" applyNumberFormat="1" applyFill="1" applyBorder="1"/>
    <xf numFmtId="0" fontId="14" fillId="0" borderId="0" xfId="0" applyFont="1"/>
    <xf numFmtId="0" fontId="4" fillId="2" borderId="2" xfId="0" applyFont="1" applyFill="1" applyBorder="1"/>
    <xf numFmtId="43" fontId="5" fillId="11" borderId="3" xfId="1" applyFont="1" applyFill="1" applyBorder="1" applyAlignment="1">
      <alignment horizontal="center"/>
    </xf>
    <xf numFmtId="43" fontId="5" fillId="12" borderId="3" xfId="1" applyFont="1" applyFill="1" applyBorder="1" applyAlignment="1">
      <alignment horizontal="center"/>
    </xf>
    <xf numFmtId="43" fontId="5" fillId="13" borderId="3" xfId="1" applyFont="1" applyFill="1" applyBorder="1" applyAlignment="1">
      <alignment horizontal="center"/>
    </xf>
    <xf numFmtId="43" fontId="5" fillId="14" borderId="3" xfId="1" applyFont="1" applyFill="1" applyBorder="1" applyAlignment="1">
      <alignment horizontal="center"/>
    </xf>
    <xf numFmtId="43" fontId="5" fillId="15" borderId="3" xfId="1" applyFont="1" applyFill="1" applyBorder="1" applyAlignment="1">
      <alignment horizontal="center"/>
    </xf>
    <xf numFmtId="0" fontId="5" fillId="0" borderId="2" xfId="0" applyFont="1" applyBorder="1" applyAlignment="1">
      <alignment horizontal="center"/>
    </xf>
    <xf numFmtId="41" fontId="5" fillId="11" borderId="3" xfId="0" applyNumberFormat="1" applyFont="1" applyFill="1" applyBorder="1" applyAlignment="1"/>
    <xf numFmtId="41" fontId="5" fillId="12" borderId="3" xfId="1" applyNumberFormat="1" applyFont="1" applyFill="1" applyBorder="1" applyAlignment="1">
      <alignment horizontal="center"/>
    </xf>
    <xf numFmtId="41" fontId="5" fillId="13" borderId="3" xfId="1" applyNumberFormat="1" applyFont="1" applyFill="1" applyBorder="1" applyAlignment="1">
      <alignment horizontal="center"/>
    </xf>
    <xf numFmtId="41" fontId="5" fillId="14" borderId="3" xfId="1" applyNumberFormat="1" applyFont="1" applyFill="1" applyBorder="1" applyAlignment="1">
      <alignment horizontal="center"/>
    </xf>
    <xf numFmtId="41" fontId="5" fillId="15" borderId="3"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6" borderId="3" xfId="1" applyFont="1" applyFill="1" applyBorder="1" applyAlignment="1">
      <alignment horizontal="center"/>
    </xf>
    <xf numFmtId="43" fontId="12" fillId="11" borderId="3" xfId="1" applyFont="1" applyFill="1" applyBorder="1" applyAlignment="1">
      <alignment horizontal="center"/>
    </xf>
    <xf numFmtId="43" fontId="12" fillId="12" borderId="3" xfId="1" applyFont="1" applyFill="1" applyBorder="1" applyAlignment="1">
      <alignment horizontal="center"/>
    </xf>
    <xf numFmtId="43" fontId="12" fillId="13" borderId="3" xfId="1" applyFont="1" applyFill="1" applyBorder="1" applyAlignment="1">
      <alignment horizontal="center"/>
    </xf>
    <xf numFmtId="43" fontId="12" fillId="14" borderId="3" xfId="1" applyFont="1" applyFill="1" applyBorder="1" applyAlignment="1">
      <alignment horizontal="center"/>
    </xf>
    <xf numFmtId="43" fontId="12" fillId="15" borderId="3" xfId="1" applyFont="1" applyFill="1" applyBorder="1" applyAlignment="1">
      <alignment horizontal="center"/>
    </xf>
    <xf numFmtId="43" fontId="12" fillId="17" borderId="3" xfId="1" applyFont="1" applyFill="1" applyBorder="1" applyAlignment="1">
      <alignment horizontal="center"/>
    </xf>
    <xf numFmtId="43" fontId="12" fillId="16" borderId="3" xfId="1" applyFont="1" applyFill="1" applyBorder="1" applyAlignment="1">
      <alignment horizontal="center"/>
    </xf>
    <xf numFmtId="43" fontId="12" fillId="18" borderId="3" xfId="1" applyFont="1" applyFill="1" applyBorder="1" applyAlignment="1">
      <alignment horizontal="center"/>
    </xf>
    <xf numFmtId="43" fontId="5" fillId="17" borderId="3" xfId="1" applyFont="1" applyFill="1" applyBorder="1" applyAlignment="1">
      <alignment horizontal="center"/>
    </xf>
    <xf numFmtId="0" fontId="4" fillId="0" borderId="0" xfId="0" applyFont="1" applyFill="1" applyBorder="1" applyAlignment="1">
      <alignment horizontal="right"/>
    </xf>
    <xf numFmtId="43" fontId="5" fillId="7" borderId="3" xfId="1" applyFont="1" applyFill="1" applyBorder="1" applyAlignment="1">
      <alignment horizontal="center"/>
    </xf>
    <xf numFmtId="0" fontId="15" fillId="0" borderId="0" xfId="0" applyFont="1"/>
    <xf numFmtId="0" fontId="9" fillId="0" borderId="3" xfId="0" applyFont="1" applyBorder="1" applyAlignment="1">
      <alignment vertical="top" wrapText="1"/>
    </xf>
    <xf numFmtId="0" fontId="0" fillId="19" borderId="3" xfId="0" applyFill="1" applyBorder="1"/>
    <xf numFmtId="0" fontId="0" fillId="0" borderId="3" xfId="0" applyFill="1" applyBorder="1" applyAlignment="1">
      <alignment vertical="top" wrapText="1"/>
    </xf>
    <xf numFmtId="0" fontId="8" fillId="0" borderId="3" xfId="0" applyFont="1" applyBorder="1" applyAlignment="1">
      <alignment horizontal="center" vertical="center" wrapText="1"/>
    </xf>
    <xf numFmtId="0" fontId="0" fillId="0" borderId="3" xfId="0" applyFill="1" applyBorder="1" applyAlignment="1" applyProtection="1">
      <alignment horizontal="center"/>
      <protection locked="0"/>
    </xf>
    <xf numFmtId="0" fontId="0" fillId="3" borderId="3" xfId="0" applyFill="1" applyBorder="1" applyAlignment="1" applyProtection="1">
      <alignment horizontal="center"/>
      <protection locked="0"/>
    </xf>
    <xf numFmtId="3" fontId="0" fillId="3" borderId="3" xfId="0" applyNumberFormat="1" applyFill="1" applyBorder="1" applyProtection="1">
      <protection locked="0"/>
    </xf>
    <xf numFmtId="10" fontId="0" fillId="0" borderId="3" xfId="0" applyNumberFormat="1" applyFill="1" applyBorder="1" applyProtection="1">
      <protection locked="0"/>
    </xf>
    <xf numFmtId="1" fontId="5" fillId="3" borderId="3" xfId="0" applyNumberFormat="1" applyFont="1" applyFill="1" applyBorder="1" applyProtection="1">
      <protection locked="0"/>
    </xf>
    <xf numFmtId="1" fontId="5" fillId="0" borderId="3" xfId="0" applyNumberFormat="1" applyFont="1" applyFill="1" applyBorder="1" applyProtection="1">
      <protection locked="0"/>
    </xf>
    <xf numFmtId="0" fontId="0" fillId="0" borderId="3" xfId="0" applyBorder="1" applyProtection="1">
      <protection locked="0"/>
    </xf>
    <xf numFmtId="0" fontId="0" fillId="3" borderId="3" xfId="0" applyFill="1" applyBorder="1" applyProtection="1">
      <protection locked="0"/>
    </xf>
    <xf numFmtId="0" fontId="4" fillId="3" borderId="3" xfId="0" applyFont="1" applyFill="1" applyBorder="1" applyProtection="1">
      <protection locked="0"/>
    </xf>
    <xf numFmtId="0" fontId="0" fillId="0" borderId="0" xfId="0" applyAlignment="1">
      <alignment horizontal="right" wrapText="1"/>
    </xf>
    <xf numFmtId="0" fontId="4" fillId="0" borderId="0" xfId="0" quotePrefix="1" applyFont="1"/>
    <xf numFmtId="0" fontId="0" fillId="0" borderId="0" xfId="0" applyFill="1" applyBorder="1" applyAlignment="1">
      <alignment vertical="top" wrapText="1"/>
    </xf>
    <xf numFmtId="0" fontId="0" fillId="0" borderId="0" xfId="0" applyBorder="1" applyProtection="1">
      <protection locked="0"/>
    </xf>
    <xf numFmtId="0" fontId="0" fillId="0" borderId="8" xfId="0" applyFill="1" applyBorder="1" applyProtection="1">
      <protection locked="0"/>
    </xf>
    <xf numFmtId="0" fontId="0" fillId="0" borderId="0" xfId="0" applyFill="1" applyBorder="1" applyProtection="1">
      <protection locked="0"/>
    </xf>
    <xf numFmtId="0" fontId="0" fillId="2" borderId="5" xfId="0" applyFill="1" applyBorder="1" applyAlignment="1">
      <alignment horizontal="center" wrapText="1"/>
    </xf>
    <xf numFmtId="0" fontId="0" fillId="2" borderId="1" xfId="0" applyFill="1" applyBorder="1" applyAlignment="1">
      <alignment horizontal="center" wrapText="1"/>
    </xf>
    <xf numFmtId="0" fontId="8" fillId="0" borderId="1" xfId="0" applyFont="1" applyBorder="1" applyAlignment="1">
      <alignment horizontal="center" vertical="center" wrapText="1"/>
    </xf>
    <xf numFmtId="0" fontId="1" fillId="0" borderId="8" xfId="0" applyFont="1" applyBorder="1" applyAlignment="1">
      <alignment wrapText="1"/>
    </xf>
    <xf numFmtId="3" fontId="0" fillId="0" borderId="3" xfId="0" applyNumberFormat="1" applyFill="1" applyBorder="1" applyAlignment="1" applyProtection="1">
      <alignment horizontal="center"/>
      <protection locked="0"/>
    </xf>
    <xf numFmtId="1" fontId="0" fillId="0" borderId="3" xfId="0" applyNumberFormat="1" applyFont="1" applyFill="1" applyBorder="1" applyAlignment="1"/>
    <xf numFmtId="0" fontId="0" fillId="0" borderId="0" xfId="0" quotePrefix="1"/>
    <xf numFmtId="1" fontId="0" fillId="0" borderId="0" xfId="0" applyNumberFormat="1"/>
    <xf numFmtId="1" fontId="4" fillId="0" borderId="0" xfId="0" applyNumberFormat="1" applyFont="1"/>
    <xf numFmtId="15" fontId="0" fillId="4" borderId="3" xfId="0" quotePrefix="1" applyNumberFormat="1" applyFill="1" applyBorder="1" applyProtection="1">
      <protection locked="0"/>
    </xf>
    <xf numFmtId="0" fontId="4" fillId="0" borderId="3" xfId="0" applyFont="1" applyBorder="1" applyAlignment="1" applyProtection="1">
      <alignment wrapText="1"/>
      <protection locked="0"/>
    </xf>
    <xf numFmtId="0" fontId="8" fillId="0" borderId="3" xfId="0" applyFont="1" applyBorder="1" applyAlignment="1">
      <alignment horizontal="center" vertical="center" wrapText="1"/>
    </xf>
    <xf numFmtId="0" fontId="8"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8" fillId="0" borderId="3" xfId="0" applyFont="1" applyBorder="1" applyAlignment="1">
      <alignment horizontal="center" wrapText="1"/>
    </xf>
    <xf numFmtId="0" fontId="1" fillId="2" borderId="2" xfId="0" applyFont="1" applyFill="1" applyBorder="1" applyAlignment="1">
      <alignment horizontal="left"/>
    </xf>
    <xf numFmtId="0" fontId="1" fillId="2" borderId="19" xfId="0" applyFont="1" applyFill="1" applyBorder="1" applyAlignment="1">
      <alignment horizontal="left"/>
    </xf>
    <xf numFmtId="0" fontId="1" fillId="2" borderId="18" xfId="0" applyFont="1" applyFill="1" applyBorder="1" applyAlignment="1">
      <alignment horizontal="left"/>
    </xf>
    <xf numFmtId="0" fontId="1" fillId="2" borderId="2" xfId="0" applyFont="1" applyFill="1" applyBorder="1" applyAlignment="1">
      <alignment horizontal="center" wrapText="1"/>
    </xf>
    <xf numFmtId="0" fontId="1" fillId="2" borderId="18" xfId="0" applyFont="1" applyFill="1" applyBorder="1" applyAlignment="1">
      <alignment horizontal="center" wrapText="1"/>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7" xfId="0" applyFont="1" applyFill="1" applyBorder="1" applyAlignment="1">
      <alignment horizontal="center"/>
    </xf>
    <xf numFmtId="0" fontId="1" fillId="0" borderId="0" xfId="0" applyFont="1" applyFill="1" applyBorder="1" applyAlignment="1">
      <alignment horizontal="center" wrapText="1"/>
    </xf>
    <xf numFmtId="0" fontId="0" fillId="0" borderId="0" xfId="0" applyFont="1" applyAlignment="1">
      <alignment horizontal="right" wrapText="1"/>
    </xf>
  </cellXfs>
  <cellStyles count="7">
    <cellStyle name="Comma 2" xfId="1"/>
    <cellStyle name="Comma 3" xfId="2"/>
    <cellStyle name="Normal" xfId="0" builtinId="0"/>
    <cellStyle name="Normal 2" xfId="3"/>
    <cellStyle name="Normal 3" xfId="4"/>
    <cellStyle name="Percent 2" xfId="5"/>
    <cellStyle name="Percent 3" xfId="6"/>
  </cellStyles>
  <dxfs count="26">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theme="6" tint="-0.24994659260841701"/>
      </font>
    </dxf>
    <dxf>
      <font>
        <b/>
        <i val="0"/>
        <color rgb="FFFF0000"/>
      </font>
    </dxf>
    <dxf>
      <font>
        <b/>
        <i val="0"/>
        <color theme="6" tint="-0.24994659260841701"/>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Fixed Confidence intervals</a:t>
            </a:r>
          </a:p>
        </c:rich>
      </c:tx>
    </c:title>
    <c:plotArea>
      <c:layout/>
      <c:lineChart>
        <c:grouping val="standard"/>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11.797355999999999</c:v>
                </c:pt>
                <c:pt idx="1">
                  <c:v>11.345510666666721</c:v>
                </c:pt>
                <c:pt idx="2">
                  <c:v>10.608296000000005</c:v>
                </c:pt>
                <c:pt idx="3">
                  <c:v>-1.0615424874759753</c:v>
                </c:pt>
                <c:pt idx="4">
                  <c:v>-16.012548140721123</c:v>
                </c:pt>
                <c:pt idx="5">
                  <c:v>-9.4446183538952653</c:v>
                </c:pt>
                <c:pt idx="6">
                  <c:v>-30.839268610689242</c:v>
                </c:pt>
                <c:pt idx="7">
                  <c:v>-23.549824916666683</c:v>
                </c:pt>
              </c:numCache>
            </c:numRef>
          </c:val>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-1.6527218376583441</c:v>
                </c:pt>
                <c:pt idx="1">
                  <c:v>-1.6527218376583441</c:v>
                </c:pt>
                <c:pt idx="2">
                  <c:v>-1.6527218376583441</c:v>
                </c:pt>
                <c:pt idx="3">
                  <c:v>-1.6527218376583441</c:v>
                </c:pt>
                <c:pt idx="4">
                  <c:v>-1.6527218376583441</c:v>
                </c:pt>
                <c:pt idx="5">
                  <c:v>-1.6527218376583441</c:v>
                </c:pt>
                <c:pt idx="6">
                  <c:v>-1.6527218376583441</c:v>
                </c:pt>
                <c:pt idx="7">
                  <c:v>-1.6527218376583441</c:v>
                </c:pt>
              </c:numCache>
            </c:numRef>
          </c:val>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17.997531927253718</c:v>
                </c:pt>
                <c:pt idx="1">
                  <c:v>17.997531927253718</c:v>
                </c:pt>
                <c:pt idx="2">
                  <c:v>17.997531927253718</c:v>
                </c:pt>
                <c:pt idx="3">
                  <c:v>17.997531927253718</c:v>
                </c:pt>
                <c:pt idx="4">
                  <c:v>17.997531927253718</c:v>
                </c:pt>
                <c:pt idx="5">
                  <c:v>17.997531927253718</c:v>
                </c:pt>
                <c:pt idx="6">
                  <c:v>17.997531927253718</c:v>
                </c:pt>
                <c:pt idx="7">
                  <c:v>17.997531927253718</c:v>
                </c:pt>
              </c:numCache>
            </c:numRef>
          </c:val>
        </c:ser>
        <c:dLbls/>
        <c:marker val="1"/>
        <c:axId val="125058048"/>
        <c:axId val="125059840"/>
      </c:lineChart>
      <c:catAx>
        <c:axId val="125058048"/>
        <c:scaling>
          <c:orientation val="minMax"/>
        </c:scaling>
        <c:axPos val="b"/>
        <c:numFmt formatCode="General" sourceLinked="1"/>
        <c:tickLblPos val="low"/>
        <c:txPr>
          <a:bodyPr rot="-5400000" vert="horz"/>
          <a:lstStyle/>
          <a:p>
            <a:pPr>
              <a:defRPr/>
            </a:pPr>
            <a:endParaRPr lang="en-US"/>
          </a:p>
        </c:txPr>
        <c:crossAx val="125059840"/>
        <c:crosses val="autoZero"/>
        <c:auto val="1"/>
        <c:lblAlgn val="ctr"/>
        <c:lblOffset val="100"/>
      </c:catAx>
      <c:valAx>
        <c:axId val="125059840"/>
        <c:scaling>
          <c:orientation val="minMax"/>
        </c:scaling>
        <c:axPos val="l"/>
        <c:majorGridlines>
          <c:spPr>
            <a:ln>
              <a:solidFill>
                <a:schemeClr val="bg1">
                  <a:lumMod val="95000"/>
                </a:schemeClr>
              </a:solidFill>
            </a:ln>
          </c:spPr>
        </c:majorGridlines>
        <c:title>
          <c:tx>
            <c:rich>
              <a:bodyPr rot="-5400000" vert="horz"/>
              <a:lstStyle/>
              <a:p>
                <a:pPr>
                  <a:defRPr/>
                </a:pPr>
                <a:r>
                  <a:rPr lang="en-US"/>
                  <a:t>SF to RF or DF</a:t>
                </a:r>
              </a:p>
            </c:rich>
          </c:tx>
        </c:title>
        <c:numFmt formatCode="#,##0" sourceLinked="1"/>
        <c:tickLblPos val="nextTo"/>
        <c:crossAx val="125058048"/>
        <c:crosses val="autoZero"/>
        <c:crossBetween val="between"/>
      </c:valAx>
    </c:plotArea>
    <c:legend>
      <c:legendPos val="r"/>
      <c:layout>
        <c:manualLayout>
          <c:xMode val="edge"/>
          <c:yMode val="edge"/>
          <c:x val="0.77926287348074763"/>
          <c:y val="0.27968288791111223"/>
          <c:w val="0.20073256222141292"/>
          <c:h val="0.17822326337350355"/>
        </c:manualLayout>
      </c:layout>
    </c:legend>
    <c:plotVisOnly val="1"/>
    <c:dispBlanksAs val="gap"/>
  </c:chart>
  <c:txPr>
    <a:bodyPr/>
    <a:lstStyle/>
    <a:p>
      <a:pPr>
        <a:defRPr sz="1200"/>
      </a:pPr>
      <a:endParaRPr lang="en-US"/>
    </a:p>
  </c:txPr>
  <c:printSettings>
    <c:headerFooter/>
    <c:pageMargins b="0.75000000000000389" l="0.70000000000000062" r="0.70000000000000062" t="0.750000000000003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plotArea>
      <c:layout/>
      <c:lineChart>
        <c:grouping val="standard"/>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-13.825098999999909</c:v>
                </c:pt>
                <c:pt idx="1">
                  <c:v>-24.45881699999984</c:v>
                </c:pt>
                <c:pt idx="2">
                  <c:v>-29.022119999999859</c:v>
                </c:pt>
                <c:pt idx="3">
                  <c:v>-33.535671999999863</c:v>
                </c:pt>
                <c:pt idx="4">
                  <c:v>-29.46158099999991</c:v>
                </c:pt>
                <c:pt idx="5">
                  <c:v>-1.5774699999999484</c:v>
                </c:pt>
                <c:pt idx="6">
                  <c:v>44.514768000000004</c:v>
                </c:pt>
                <c:pt idx="7">
                  <c:v>86.617594999999937</c:v>
                </c:pt>
                <c:pt idx="8">
                  <c:v>122.81678399999987</c:v>
                </c:pt>
                <c:pt idx="9">
                  <c:v>143.69152199999985</c:v>
                </c:pt>
                <c:pt idx="10">
                  <c:v>150.11733999999979</c:v>
                </c:pt>
                <c:pt idx="11">
                  <c:v>141.56827199999998</c:v>
                </c:pt>
                <c:pt idx="12">
                  <c:v>121.18773699999997</c:v>
                </c:pt>
                <c:pt idx="13">
                  <c:v>106.36130200000002</c:v>
                </c:pt>
                <c:pt idx="14">
                  <c:v>102.29271600000015</c:v>
                </c:pt>
                <c:pt idx="15">
                  <c:v>116.76228500000025</c:v>
                </c:pt>
                <c:pt idx="16">
                  <c:v>150.41159700000026</c:v>
                </c:pt>
                <c:pt idx="17">
                  <c:v>187.0623310000002</c:v>
                </c:pt>
                <c:pt idx="18">
                  <c:v>221.82536600000014</c:v>
                </c:pt>
                <c:pt idx="19">
                  <c:v>244.61327100000005</c:v>
                </c:pt>
                <c:pt idx="20">
                  <c:v>270.26579800000047</c:v>
                </c:pt>
                <c:pt idx="21">
                  <c:v>278.90606200000036</c:v>
                </c:pt>
                <c:pt idx="22">
                  <c:v>281.84582600000056</c:v>
                </c:pt>
                <c:pt idx="23">
                  <c:v>277.71440000000064</c:v>
                </c:pt>
                <c:pt idx="24">
                  <c:v>266.02741000000049</c:v>
                </c:pt>
                <c:pt idx="25">
                  <c:v>257.79501500000049</c:v>
                </c:pt>
                <c:pt idx="26">
                  <c:v>250.67848300000048</c:v>
                </c:pt>
                <c:pt idx="27">
                  <c:v>260.31981800000051</c:v>
                </c:pt>
                <c:pt idx="28">
                  <c:v>288.6637610000007</c:v>
                </c:pt>
                <c:pt idx="29">
                  <c:v>318.1235070000007</c:v>
                </c:pt>
                <c:pt idx="30">
                  <c:v>349.37044900000092</c:v>
                </c:pt>
                <c:pt idx="31">
                  <c:v>375.4447860000007</c:v>
                </c:pt>
                <c:pt idx="32">
                  <c:v>400.63516400000049</c:v>
                </c:pt>
                <c:pt idx="33">
                  <c:v>415.92925900000068</c:v>
                </c:pt>
                <c:pt idx="34">
                  <c:v>418.38028600000075</c:v>
                </c:pt>
                <c:pt idx="35">
                  <c:v>405.0139520000007</c:v>
                </c:pt>
                <c:pt idx="36">
                  <c:v>380.87273800000071</c:v>
                </c:pt>
                <c:pt idx="37">
                  <c:v>353.65419600000075</c:v>
                </c:pt>
                <c:pt idx="38">
                  <c:v>335.83376668402377</c:v>
                </c:pt>
                <c:pt idx="39">
                  <c:v>329.2014288575142</c:v>
                </c:pt>
                <c:pt idx="40">
                  <c:v>345.43863671279064</c:v>
                </c:pt>
                <c:pt idx="41">
                  <c:v>367.87237399657613</c:v>
                </c:pt>
                <c:pt idx="42">
                  <c:v>393.83983734131982</c:v>
                </c:pt>
                <c:pt idx="43">
                  <c:v>415.551733340944</c:v>
                </c:pt>
                <c:pt idx="44">
                  <c:v>432.04286690354559</c:v>
                </c:pt>
                <c:pt idx="45">
                  <c:v>432.57409796412787</c:v>
                </c:pt>
                <c:pt idx="46">
                  <c:v>422.24818152672935</c:v>
                </c:pt>
                <c:pt idx="47">
                  <c:v>392.275442150289</c:v>
                </c:pt>
                <c:pt idx="48">
                  <c:v>346.35795317097802</c:v>
                </c:pt>
                <c:pt idx="49">
                  <c:v>289.3237907335797</c:v>
                </c:pt>
                <c:pt idx="50">
                  <c:v>239.25093849748578</c:v>
                </c:pt>
                <c:pt idx="51">
                  <c:v>200.23028699420843</c:v>
                </c:pt>
                <c:pt idx="52">
                  <c:v>183.43100256868524</c:v>
                </c:pt>
                <c:pt idx="53">
                  <c:v>182.31326856582018</c:v>
                </c:pt>
                <c:pt idx="54">
                  <c:v>187.88186898247795</c:v>
                </c:pt>
                <c:pt idx="55">
                  <c:v>187.58218979900653</c:v>
                </c:pt>
                <c:pt idx="56">
                  <c:v>185.90766161504484</c:v>
                </c:pt>
                <c:pt idx="57">
                  <c:v>195.6938906305661</c:v>
                </c:pt>
                <c:pt idx="58">
                  <c:v>205.51439144660458</c:v>
                </c:pt>
                <c:pt idx="59">
                  <c:v>200.12486446163553</c:v>
                </c:pt>
                <c:pt idx="60">
                  <c:v>197.83114659380226</c:v>
                </c:pt>
                <c:pt idx="61">
                  <c:v>180.56714940984079</c:v>
                </c:pt>
                <c:pt idx="62">
                  <c:v>164.91616545879549</c:v>
                </c:pt>
                <c:pt idx="63">
                  <c:v>147.13411819813109</c:v>
                </c:pt>
                <c:pt idx="64">
                  <c:v>128.9700199761993</c:v>
                </c:pt>
                <c:pt idx="65">
                  <c:v>123.51354041231104</c:v>
                </c:pt>
                <c:pt idx="66">
                  <c:v>124.12404432040864</c:v>
                </c:pt>
                <c:pt idx="67">
                  <c:v>126.81282422128754</c:v>
                </c:pt>
                <c:pt idx="68">
                  <c:v>127.17003325219605</c:v>
                </c:pt>
                <c:pt idx="69">
                  <c:v>123.27031315307511</c:v>
                </c:pt>
                <c:pt idx="70">
                  <c:v>109.98089818398364</c:v>
                </c:pt>
                <c:pt idx="71">
                  <c:v>86.789444214892342</c:v>
                </c:pt>
                <c:pt idx="72">
                  <c:v>57.170551855713029</c:v>
                </c:pt>
                <c:pt idx="73">
                  <c:v>24.962712886621603</c:v>
                </c:pt>
                <c:pt idx="74">
                  <c:v>-6.2972131133783478</c:v>
                </c:pt>
                <c:pt idx="75">
                  <c:v>-36.699189113378452</c:v>
                </c:pt>
                <c:pt idx="76">
                  <c:v>-67.044780113378465</c:v>
                </c:pt>
                <c:pt idx="77">
                  <c:v>-92.580803113378465</c:v>
                </c:pt>
                <c:pt idx="78">
                  <c:v>-118.51187111337833</c:v>
                </c:pt>
                <c:pt idx="79">
                  <c:v>-143.63281211337846</c:v>
                </c:pt>
                <c:pt idx="80">
                  <c:v>-176.55973311337868</c:v>
                </c:pt>
                <c:pt idx="81">
                  <c:v>-214.97097811337846</c:v>
                </c:pt>
                <c:pt idx="82">
                  <c:v>-250.67235111337857</c:v>
                </c:pt>
                <c:pt idx="83">
                  <c:v>-283.28177911337855</c:v>
                </c:pt>
                <c:pt idx="84">
                  <c:v>-312.3129651133786</c:v>
                </c:pt>
                <c:pt idx="85">
                  <c:v>-342.92995911337869</c:v>
                </c:pt>
                <c:pt idx="86">
                  <c:v>-368.60695511337883</c:v>
                </c:pt>
                <c:pt idx="87">
                  <c:v>-391.45781211337896</c:v>
                </c:pt>
                <c:pt idx="88">
                  <c:v>-406.936860113379</c:v>
                </c:pt>
                <c:pt idx="89">
                  <c:v>-420.070549113379</c:v>
                </c:pt>
                <c:pt idx="90">
                  <c:v>-434.111300113379</c:v>
                </c:pt>
                <c:pt idx="91">
                  <c:v>-451.2012561133788</c:v>
                </c:pt>
                <c:pt idx="92">
                  <c:v>-473.01650511337903</c:v>
                </c:pt>
                <c:pt idx="93">
                  <c:v>-496.88834911337904</c:v>
                </c:pt>
                <c:pt idx="94">
                  <c:v>-526.18238111337882</c:v>
                </c:pt>
                <c:pt idx="95">
                  <c:v>-565.87967811337876</c:v>
                </c:pt>
              </c:numCache>
            </c:numRef>
          </c:val>
        </c:ser>
        <c:dLbls/>
        <c:marker val="1"/>
        <c:axId val="157754112"/>
        <c:axId val="157755648"/>
      </c:lineChart>
      <c:dateAx>
        <c:axId val="157754112"/>
        <c:scaling>
          <c:orientation val="minMax"/>
        </c:scaling>
        <c:axPos val="b"/>
        <c:numFmt formatCode="mmm\-yy" sourceLinked="1"/>
        <c:tickLblPos val="nextTo"/>
        <c:crossAx val="157755648"/>
        <c:crosses val="autoZero"/>
        <c:auto val="1"/>
        <c:lblOffset val="100"/>
        <c:baseTimeUnit val="months"/>
      </c:dateAx>
      <c:valAx>
        <c:axId val="157755648"/>
        <c:scaling>
          <c:orientation val="minMax"/>
        </c:scaling>
        <c:axPos val="l"/>
        <c:majorGridlines/>
        <c:numFmt formatCode="#,##0" sourceLinked="1"/>
        <c:tickLblPos val="nextTo"/>
        <c:crossAx val="157754112"/>
        <c:crosses val="autoZero"/>
        <c:crossBetween val="between"/>
      </c:valAx>
    </c:plotArea>
    <c:plotVisOnly val="1"/>
    <c:dispBlanksAs val="gap"/>
  </c:chart>
  <c:printSettings>
    <c:headerFooter/>
    <c:pageMargins b="0.75000000000000266" l="0.70000000000000062" r="0.70000000000000062" t="0.750000000000002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Total Annual</a:t>
            </a:r>
            <a:r>
              <a:rPr lang="en-US" baseline="0"/>
              <a:t> Reconciliations</a:t>
            </a:r>
            <a:endParaRPr lang="en-US"/>
          </a:p>
        </c:rich>
      </c:tx>
    </c:title>
    <c:plotArea>
      <c:layout/>
      <c:barChart>
        <c:barDir val="col"/>
        <c:grouping val="clustered"/>
        <c:ser>
          <c:idx val="0"/>
          <c:order val="0"/>
          <c:tx>
            <c:strRef>
              <c:f>'Statistical analysis'!$O$1</c:f>
              <c:strCache>
                <c:ptCount val="1"/>
                <c:pt idx="0">
                  <c:v>Total</c:v>
                </c:pt>
              </c:strCache>
            </c:strRef>
          </c:tx>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analysis'!$O$2:$O$9</c:f>
              <c:numCache>
                <c:formatCode>0</c:formatCode>
                <c:ptCount val="8"/>
                <c:pt idx="0">
                  <c:v>141.56827199999998</c:v>
                </c:pt>
                <c:pt idx="1">
                  <c:v>136.14612800000066</c:v>
                </c:pt>
                <c:pt idx="2">
                  <c:v>127.29955200000006</c:v>
                </c:pt>
                <c:pt idx="3">
                  <c:v>-12.738509849711704</c:v>
                </c:pt>
                <c:pt idx="4">
                  <c:v>-192.15057768865347</c:v>
                </c:pt>
                <c:pt idx="5">
                  <c:v>-113.33542024674318</c:v>
                </c:pt>
                <c:pt idx="6">
                  <c:v>-370.07122332827089</c:v>
                </c:pt>
                <c:pt idx="7">
                  <c:v>-282.59789900000021</c:v>
                </c:pt>
              </c:numCache>
            </c:numRef>
          </c:val>
        </c:ser>
        <c:dLbls/>
        <c:axId val="168810368"/>
        <c:axId val="168906752"/>
      </c:barChart>
      <c:catAx>
        <c:axId val="168810368"/>
        <c:scaling>
          <c:orientation val="minMax"/>
        </c:scaling>
        <c:axPos val="b"/>
        <c:numFmt formatCode="General" sourceLinked="1"/>
        <c:tickLblPos val="low"/>
        <c:crossAx val="168906752"/>
        <c:crosses val="autoZero"/>
        <c:auto val="1"/>
        <c:lblAlgn val="ctr"/>
        <c:lblOffset val="100"/>
      </c:catAx>
      <c:valAx>
        <c:axId val="168906752"/>
        <c:scaling>
          <c:orientation val="minMax"/>
        </c:scaling>
        <c:axPos val="l"/>
        <c:majorGridlines/>
        <c:numFmt formatCode="0" sourceLinked="1"/>
        <c:tickLblPos val="nextTo"/>
        <c:crossAx val="168810368"/>
        <c:crosses val="autoZero"/>
        <c:crossBetween val="between"/>
      </c:valAx>
    </c:plotArea>
    <c:plotVisOnly val="1"/>
    <c:dispBlanksAs val="gap"/>
  </c:chart>
  <c:printSettings>
    <c:headerFooter/>
    <c:pageMargins b="0.75000000000000244" l="0.70000000000000062" r="0.70000000000000062" t="0.75000000000000244"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B8"/>
  <sheetViews>
    <sheetView workbookViewId="0"/>
  </sheetViews>
  <sheetFormatPr defaultRowHeight="12.75"/>
  <sheetData>
    <row r="1" spans="1:2">
      <c r="A1" t="s">
        <v>119</v>
      </c>
    </row>
    <row r="3" spans="1:2">
      <c r="A3" t="s">
        <v>118</v>
      </c>
    </row>
    <row r="4" spans="1:2">
      <c r="B4" t="s">
        <v>14</v>
      </c>
    </row>
    <row r="5" spans="1:2">
      <c r="B5" t="s">
        <v>34</v>
      </c>
    </row>
    <row r="7" spans="1:2">
      <c r="A7" t="s">
        <v>124</v>
      </c>
    </row>
    <row r="8" spans="1:2">
      <c r="B8" t="s">
        <v>35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rgb="FFFFFF00"/>
  </sheetPr>
  <dimension ref="A1:CU87"/>
  <sheetViews>
    <sheetView zoomScale="85" zoomScaleNormal="85" workbookViewId="0">
      <selection activeCell="R26" sqref="R26"/>
    </sheetView>
  </sheetViews>
  <sheetFormatPr defaultRowHeight="12.75"/>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c r="A1" s="30" t="s">
        <v>36</v>
      </c>
      <c r="B1" s="31" t="s">
        <v>37</v>
      </c>
      <c r="C1" s="32" t="s">
        <v>38</v>
      </c>
      <c r="D1" s="32" t="s">
        <v>39</v>
      </c>
      <c r="E1" s="32" t="s">
        <v>40</v>
      </c>
      <c r="F1" s="32" t="s">
        <v>41</v>
      </c>
      <c r="G1" s="32" t="s">
        <v>42</v>
      </c>
      <c r="H1" s="32" t="s">
        <v>43</v>
      </c>
      <c r="I1" s="32" t="s">
        <v>44</v>
      </c>
      <c r="J1" s="32" t="s">
        <v>45</v>
      </c>
      <c r="K1" s="32" t="s">
        <v>46</v>
      </c>
      <c r="L1" s="32" t="s">
        <v>47</v>
      </c>
      <c r="M1" s="32" t="s">
        <v>48</v>
      </c>
      <c r="N1" s="32" t="s">
        <v>49</v>
      </c>
      <c r="O1" s="33" t="s">
        <v>50</v>
      </c>
      <c r="P1" s="34"/>
      <c r="Q1" s="34"/>
      <c r="R1" s="34"/>
      <c r="S1" s="34"/>
      <c r="T1" s="34"/>
      <c r="U1" s="34"/>
      <c r="V1" s="34"/>
      <c r="W1" s="34"/>
      <c r="X1" s="34"/>
      <c r="Y1" s="34"/>
      <c r="Z1" s="34"/>
      <c r="AA1" s="35"/>
      <c r="AB1" s="36"/>
      <c r="AC1" s="36"/>
      <c r="AD1" s="36"/>
      <c r="AE1" s="36"/>
      <c r="AF1" s="36"/>
      <c r="AG1" s="1"/>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row>
    <row r="2" spans="1:99">
      <c r="A2" s="35"/>
      <c r="B2" s="31" t="s">
        <v>9</v>
      </c>
      <c r="C2" s="37">
        <f>+'SF mapping'!D$35</f>
        <v>-13.825098999999909</v>
      </c>
      <c r="D2" s="37">
        <f>+'SF mapping'!E$35</f>
        <v>-10.633717999999931</v>
      </c>
      <c r="E2" s="37">
        <f>+'SF mapping'!F$35</f>
        <v>-4.563303000000019</v>
      </c>
      <c r="F2" s="37">
        <f>+'SF mapping'!G$35</f>
        <v>-4.5135520000000042</v>
      </c>
      <c r="G2" s="37">
        <f>+'SF mapping'!H$35</f>
        <v>4.0740909999999531</v>
      </c>
      <c r="H2" s="37">
        <f>+'SF mapping'!I$35</f>
        <v>27.884110999999962</v>
      </c>
      <c r="I2" s="37">
        <f>+'SF mapping'!J$35</f>
        <v>46.092237999999952</v>
      </c>
      <c r="J2" s="37">
        <f>+'SF mapping'!K$35</f>
        <v>42.102826999999934</v>
      </c>
      <c r="K2" s="37">
        <f>+'SF mapping'!L$35</f>
        <v>36.199188999999933</v>
      </c>
      <c r="L2" s="37">
        <f>+'SF mapping'!M$35</f>
        <v>20.874737999999979</v>
      </c>
      <c r="M2" s="37">
        <f>+'SF mapping'!N$35</f>
        <v>6.4258179999999356</v>
      </c>
      <c r="N2" s="37">
        <f>+'SF mapping'!O$35</f>
        <v>-8.5490679999998065</v>
      </c>
      <c r="O2" s="38">
        <f>SUM(C2:N2)</f>
        <v>141.56827199999998</v>
      </c>
      <c r="P2" s="39"/>
      <c r="Q2" s="39"/>
      <c r="R2" s="39"/>
      <c r="S2" s="39"/>
      <c r="T2" s="39"/>
      <c r="U2" s="39"/>
      <c r="V2" s="39"/>
      <c r="W2" s="39"/>
      <c r="X2" s="39"/>
      <c r="Y2" s="39"/>
      <c r="Z2" s="39"/>
      <c r="AA2" s="40"/>
      <c r="AB2" s="35"/>
      <c r="AC2" s="35"/>
      <c r="AD2" s="35"/>
      <c r="AE2" s="35"/>
      <c r="AF2" s="35"/>
      <c r="AG2" s="40"/>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row>
    <row r="3" spans="1:99">
      <c r="A3" s="35"/>
      <c r="B3" s="31" t="s">
        <v>10</v>
      </c>
      <c r="C3" s="37">
        <f>+'SF mapping'!P$35</f>
        <v>-20.380535000000009</v>
      </c>
      <c r="D3" s="37">
        <f>+'SF mapping'!Q$35</f>
        <v>-14.826434999999947</v>
      </c>
      <c r="E3" s="37">
        <f>+'SF mapping'!R$35</f>
        <v>-4.0685859999998684</v>
      </c>
      <c r="F3" s="37">
        <f>+'SF mapping'!S$35</f>
        <v>14.469569000000092</v>
      </c>
      <c r="G3" s="37">
        <f>+'SF mapping'!T$35</f>
        <v>33.649312000000009</v>
      </c>
      <c r="H3" s="37">
        <f>+'SF mapping'!U$35</f>
        <v>36.650733999999943</v>
      </c>
      <c r="I3" s="37">
        <f>+'SF mapping'!V$35</f>
        <v>34.763034999999945</v>
      </c>
      <c r="J3" s="37">
        <f>+'SF mapping'!W$35</f>
        <v>22.78790499999991</v>
      </c>
      <c r="K3" s="37">
        <f>+'SF mapping'!X$35</f>
        <v>25.652527000000418</v>
      </c>
      <c r="L3" s="37">
        <f>+'SF mapping'!Y$35</f>
        <v>8.6402639999998883</v>
      </c>
      <c r="M3" s="37">
        <f>+'SF mapping'!Z$35</f>
        <v>2.9397640000001957</v>
      </c>
      <c r="N3" s="37">
        <f>+'SF mapping'!AA$35</f>
        <v>-4.1314259999999194</v>
      </c>
      <c r="O3" s="38">
        <f t="shared" ref="O3:O9" si="0">SUM(C3:N3)</f>
        <v>136.14612800000066</v>
      </c>
      <c r="P3" s="39"/>
      <c r="Q3" s="39"/>
      <c r="R3" s="39"/>
      <c r="S3" s="39"/>
      <c r="T3" s="39"/>
      <c r="U3" s="39"/>
      <c r="V3" s="39"/>
      <c r="W3" s="39"/>
      <c r="X3" s="39"/>
      <c r="Y3" s="39"/>
      <c r="Z3" s="39"/>
      <c r="AA3" s="40"/>
      <c r="AB3" s="35"/>
      <c r="AC3" s="35"/>
      <c r="AD3" s="35"/>
      <c r="AE3" s="35"/>
      <c r="AF3" s="35"/>
      <c r="AG3" s="40"/>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row>
    <row r="4" spans="1:99">
      <c r="A4" s="35"/>
      <c r="B4" s="31" t="s">
        <v>11</v>
      </c>
      <c r="C4" s="37">
        <f>+'SF mapping'!AB$35</f>
        <v>-11.686990000000151</v>
      </c>
      <c r="D4" s="37">
        <f>+'SF mapping'!AC$35</f>
        <v>-8.2323949999999968</v>
      </c>
      <c r="E4" s="37">
        <f>+'SF mapping'!AD$35</f>
        <v>-7.1165320000000065</v>
      </c>
      <c r="F4" s="37">
        <f>+'SF mapping'!AE$35</f>
        <v>9.6413350000000264</v>
      </c>
      <c r="G4" s="37">
        <f>+'SF mapping'!AF$35</f>
        <v>28.343943000000195</v>
      </c>
      <c r="H4" s="37">
        <f>+'SF mapping'!AG$35</f>
        <v>29.459745999999996</v>
      </c>
      <c r="I4" s="37">
        <f>+'SF mapping'!AH$35</f>
        <v>31.246942000000217</v>
      </c>
      <c r="J4" s="37">
        <f>+'SF mapping'!AI$35</f>
        <v>26.074336999999787</v>
      </c>
      <c r="K4" s="37">
        <f>+'SF mapping'!AJ$35</f>
        <v>25.190377999999782</v>
      </c>
      <c r="L4" s="37">
        <f>+'SF mapping'!AK$35</f>
        <v>15.294095000000198</v>
      </c>
      <c r="M4" s="37">
        <f>+'SF mapping'!AL$35</f>
        <v>2.4510270000000673</v>
      </c>
      <c r="N4" s="37">
        <f>+'SF mapping'!AM$35</f>
        <v>-13.366334000000052</v>
      </c>
      <c r="O4" s="38">
        <f t="shared" si="0"/>
        <v>127.29955200000006</v>
      </c>
      <c r="P4" s="39"/>
      <c r="Q4" s="39"/>
      <c r="R4" s="39"/>
      <c r="S4" s="39"/>
      <c r="T4" s="39"/>
      <c r="U4" s="39"/>
      <c r="V4" s="39"/>
      <c r="W4" s="39"/>
      <c r="X4" s="39"/>
      <c r="Y4" s="39"/>
      <c r="Z4" s="39"/>
      <c r="AA4" s="40"/>
      <c r="AB4" s="35"/>
      <c r="AC4" s="35"/>
      <c r="AD4" s="35"/>
      <c r="AE4" s="35"/>
      <c r="AF4" s="35"/>
      <c r="AG4" s="40"/>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row>
    <row r="5" spans="1:99">
      <c r="A5" s="35"/>
      <c r="B5" s="31" t="s">
        <v>12</v>
      </c>
      <c r="C5" s="37">
        <f>+'SF mapping'!AN$35</f>
        <v>-24.141213999999991</v>
      </c>
      <c r="D5" s="37">
        <f>+'SF mapping'!AO$35</f>
        <v>-27.218541999999957</v>
      </c>
      <c r="E5" s="37">
        <f>+'SF mapping'!AP$35</f>
        <v>-17.82042931597698</v>
      </c>
      <c r="F5" s="37">
        <f>+'SF mapping'!AQ$35</f>
        <v>-6.6323378265095698</v>
      </c>
      <c r="G5" s="37">
        <f>+'SF mapping'!AR$35</f>
        <v>16.237207855276438</v>
      </c>
      <c r="H5" s="37">
        <f>+'SF mapping'!AS$35</f>
        <v>22.43373728378549</v>
      </c>
      <c r="I5" s="37">
        <f>+'SF mapping'!AT$35</f>
        <v>25.967463344743692</v>
      </c>
      <c r="J5" s="37">
        <f>+'SF mapping'!AU$35</f>
        <v>21.711895999624176</v>
      </c>
      <c r="K5" s="37">
        <f>+'SF mapping'!AV$35</f>
        <v>16.49113356260159</v>
      </c>
      <c r="L5" s="37">
        <f>+'SF mapping'!AW$35</f>
        <v>0.53123106058228586</v>
      </c>
      <c r="M5" s="37">
        <f>+'SF mapping'!AX$35</f>
        <v>-10.325916437398519</v>
      </c>
      <c r="N5" s="37">
        <f>+'SF mapping'!AY$35</f>
        <v>-29.972739376440359</v>
      </c>
      <c r="O5" s="38">
        <f t="shared" si="0"/>
        <v>-12.738509849711704</v>
      </c>
      <c r="P5" s="39"/>
      <c r="Q5" s="39"/>
      <c r="R5" s="39"/>
      <c r="S5" s="39"/>
      <c r="T5" s="39"/>
      <c r="U5" s="39"/>
      <c r="V5" s="39"/>
      <c r="W5" s="39"/>
      <c r="X5" s="39"/>
      <c r="Y5" s="39"/>
      <c r="Z5" s="39"/>
      <c r="AA5" s="40"/>
      <c r="AB5" s="35"/>
      <c r="AC5" s="35"/>
      <c r="AD5" s="35"/>
      <c r="AE5" s="35"/>
      <c r="AF5" s="35"/>
      <c r="AG5" s="40"/>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row>
    <row r="6" spans="1:99">
      <c r="A6" s="35"/>
      <c r="B6" s="31" t="s">
        <v>13</v>
      </c>
      <c r="C6" s="37">
        <f>+'SF mapping'!AZ$35</f>
        <v>-45.917488979310974</v>
      </c>
      <c r="D6" s="37">
        <f>+'SF mapping'!BA$35</f>
        <v>-57.034162437398322</v>
      </c>
      <c r="E6" s="37">
        <f>+'SF mapping'!BB$35</f>
        <v>-50.072852236093922</v>
      </c>
      <c r="F6" s="37">
        <f>+'SF mapping'!BC$35</f>
        <v>-39.02065150327735</v>
      </c>
      <c r="G6" s="37">
        <f>+'SF mapping'!BD$35</f>
        <v>-16.799284425523183</v>
      </c>
      <c r="H6" s="37">
        <f>+'SF mapping'!BE$35</f>
        <v>-1.1177340028650633</v>
      </c>
      <c r="I6" s="37">
        <f>+'SF mapping'!BF$35</f>
        <v>5.5686004166577732</v>
      </c>
      <c r="J6" s="37">
        <f>+'SF mapping'!BG$35</f>
        <v>-0.29967918347142586</v>
      </c>
      <c r="K6" s="37">
        <f>+'SF mapping'!BH$35</f>
        <v>-1.6745281839616837</v>
      </c>
      <c r="L6" s="37">
        <f>+'SF mapping'!BI$35</f>
        <v>9.7862290155212577</v>
      </c>
      <c r="M6" s="37">
        <f>+'SF mapping'!BJ$35</f>
        <v>9.820500816038475</v>
      </c>
      <c r="N6" s="37">
        <f>+'SF mapping'!BK$35</f>
        <v>-5.3895269849690521</v>
      </c>
      <c r="O6" s="38">
        <f t="shared" si="0"/>
        <v>-192.15057768865347</v>
      </c>
      <c r="P6" s="39"/>
      <c r="Q6" s="39"/>
      <c r="R6" s="39"/>
      <c r="S6" s="39"/>
      <c r="T6" s="39"/>
      <c r="U6" s="39"/>
      <c r="V6" s="39"/>
      <c r="W6" s="39"/>
      <c r="X6" s="39"/>
      <c r="Y6" s="39"/>
      <c r="Z6" s="39"/>
      <c r="AA6" s="40"/>
      <c r="AB6" s="35"/>
      <c r="AC6" s="35"/>
      <c r="AD6" s="35"/>
      <c r="AE6" s="35"/>
      <c r="AF6" s="35"/>
      <c r="AG6" s="40"/>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row>
    <row r="7" spans="1:99">
      <c r="A7" s="35"/>
      <c r="B7" s="31" t="s">
        <v>51</v>
      </c>
      <c r="C7" s="37">
        <f>+'SF mapping'!BL$35</f>
        <v>-2.2937178678332657</v>
      </c>
      <c r="D7" s="37">
        <f>+'SF mapping'!BM$35</f>
        <v>-17.263997183961465</v>
      </c>
      <c r="E7" s="37">
        <f>+'SF mapping'!BN$35</f>
        <v>-15.650983951045305</v>
      </c>
      <c r="F7" s="37">
        <f>+'SF mapping'!BO$35</f>
        <v>-17.782047260664399</v>
      </c>
      <c r="G7" s="37">
        <f>+'SF mapping'!BP$35</f>
        <v>-18.164098221931795</v>
      </c>
      <c r="H7" s="37">
        <f>+'SF mapping'!BQ$35</f>
        <v>-5.4564795638882515</v>
      </c>
      <c r="I7" s="37">
        <f>+'SF mapping'!BR$35</f>
        <v>0.61050390809759847</v>
      </c>
      <c r="J7" s="37">
        <f>+'SF mapping'!BS$35</f>
        <v>2.6887799008788988</v>
      </c>
      <c r="K7" s="37">
        <f>+'SF mapping'!BT$35</f>
        <v>0.35720903090850697</v>
      </c>
      <c r="L7" s="37">
        <f>+'SF mapping'!BU$35</f>
        <v>-3.8997200991209411</v>
      </c>
      <c r="M7" s="37">
        <f>+'SF mapping'!BV$35</f>
        <v>-13.289414969091467</v>
      </c>
      <c r="N7" s="37">
        <f>+'SF mapping'!BW$35</f>
        <v>-23.191453969091299</v>
      </c>
      <c r="O7" s="38">
        <f t="shared" si="0"/>
        <v>-113.33542024674318</v>
      </c>
      <c r="P7" s="39"/>
      <c r="Q7" s="39"/>
      <c r="R7" s="39"/>
      <c r="S7" s="39"/>
      <c r="T7" s="39"/>
      <c r="U7" s="39"/>
      <c r="V7" s="39"/>
      <c r="W7" s="39"/>
      <c r="X7" s="39"/>
      <c r="Y7" s="39"/>
      <c r="Z7" s="39"/>
      <c r="AA7" s="40"/>
      <c r="AB7" s="35"/>
      <c r="AC7" s="35"/>
      <c r="AD7" s="35"/>
      <c r="AE7" s="35"/>
      <c r="AF7" s="35"/>
      <c r="AG7" s="40"/>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row>
    <row r="8" spans="1:99">
      <c r="A8" s="35"/>
      <c r="B8" s="31" t="s">
        <v>52</v>
      </c>
      <c r="C8" s="37">
        <f>+'SF mapping'!BX$35</f>
        <v>-29.618892359179313</v>
      </c>
      <c r="D8" s="37">
        <f>+'SF mapping'!BY$35</f>
        <v>-32.207838969091426</v>
      </c>
      <c r="E8" s="37">
        <f>+'SF mapping'!BZ$35</f>
        <v>-31.25992599999995</v>
      </c>
      <c r="F8" s="37">
        <f>+'SF mapping'!CA$35</f>
        <v>-30.401976000000104</v>
      </c>
      <c r="G8" s="37">
        <f>+'SF mapping'!CB$35</f>
        <v>-30.345591000000013</v>
      </c>
      <c r="H8" s="37">
        <f>+'SF mapping'!CC$35</f>
        <v>-25.536023</v>
      </c>
      <c r="I8" s="37">
        <f>+'SF mapping'!CD$35</f>
        <v>-25.931067999999868</v>
      </c>
      <c r="J8" s="37">
        <f>+'SF mapping'!CE$35</f>
        <v>-25.12094100000013</v>
      </c>
      <c r="K8" s="37">
        <f>+'SF mapping'!CF$35</f>
        <v>-32.92692100000022</v>
      </c>
      <c r="L8" s="37">
        <f>+'SF mapping'!CG$35</f>
        <v>-38.411244999999781</v>
      </c>
      <c r="M8" s="37">
        <f>+'SF mapping'!CH$35</f>
        <v>-35.701373000000103</v>
      </c>
      <c r="N8" s="37">
        <f>+'SF mapping'!CI$35</f>
        <v>-32.60942799999998</v>
      </c>
      <c r="O8" s="38">
        <f t="shared" si="0"/>
        <v>-370.07122332827089</v>
      </c>
      <c r="P8" s="39"/>
      <c r="Q8" s="39"/>
      <c r="R8" s="39"/>
      <c r="S8" s="39"/>
      <c r="T8" s="39"/>
      <c r="U8" s="39"/>
      <c r="V8" s="39"/>
      <c r="W8" s="39"/>
      <c r="X8" s="39"/>
      <c r="Y8" s="39"/>
      <c r="Z8" s="39"/>
      <c r="AA8" s="40"/>
      <c r="AB8" s="35"/>
      <c r="AC8" s="35"/>
      <c r="AD8" s="35"/>
      <c r="AE8" s="35"/>
      <c r="AF8" s="35"/>
      <c r="AG8" s="40"/>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row>
    <row r="9" spans="1:99">
      <c r="A9" s="35"/>
      <c r="B9" s="31" t="s">
        <v>53</v>
      </c>
      <c r="C9" s="37">
        <f>+'SF mapping'!CJ$35</f>
        <v>-29.031186000000048</v>
      </c>
      <c r="D9" s="37">
        <f>+'SF mapping'!CK$35</f>
        <v>-30.616994000000091</v>
      </c>
      <c r="E9" s="37">
        <f>+'SF mapping'!CL$35</f>
        <v>-25.676996000000145</v>
      </c>
      <c r="F9" s="37">
        <f>+'SF mapping'!CM$35</f>
        <v>-22.850857000000133</v>
      </c>
      <c r="G9" s="37">
        <f>+'SF mapping'!CN$35</f>
        <v>-15.479048000000034</v>
      </c>
      <c r="H9" s="37">
        <f>+'SF mapping'!CO$35</f>
        <v>-13.133689000000004</v>
      </c>
      <c r="I9" s="37">
        <f>+'SF mapping'!CP$35</f>
        <v>-14.040751</v>
      </c>
      <c r="J9" s="37">
        <f>+'SF mapping'!CQ$35</f>
        <v>-17.089955999999802</v>
      </c>
      <c r="K9" s="37">
        <f>+'SF mapping'!CR$35</f>
        <v>-21.815249000000222</v>
      </c>
      <c r="L9" s="37">
        <f>+'SF mapping'!CS$35</f>
        <v>-23.87184400000001</v>
      </c>
      <c r="M9" s="37">
        <f>+'SF mapping'!CT$35</f>
        <v>-29.294031999999788</v>
      </c>
      <c r="N9" s="37">
        <f>+'SF mapping'!CU$35</f>
        <v>-39.697296999999935</v>
      </c>
      <c r="O9" s="38">
        <f t="shared" si="0"/>
        <v>-282.59789900000021</v>
      </c>
      <c r="P9" s="39"/>
      <c r="Q9" s="39"/>
      <c r="R9" s="39"/>
      <c r="S9" s="39"/>
      <c r="T9" s="39"/>
      <c r="U9" s="39"/>
      <c r="V9" s="39"/>
      <c r="W9" s="39"/>
      <c r="X9" s="39"/>
      <c r="Y9" s="39"/>
      <c r="Z9" s="39"/>
      <c r="AA9" s="40"/>
      <c r="AB9" s="35"/>
      <c r="AC9" s="35"/>
      <c r="AD9" s="35"/>
      <c r="AE9" s="35"/>
      <c r="AF9" s="35"/>
      <c r="AG9" s="40"/>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row>
    <row r="10" spans="1:99">
      <c r="A10" s="35"/>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row>
    <row r="11" spans="1:99">
      <c r="A11" s="35"/>
      <c r="B11" s="11" t="s">
        <v>27</v>
      </c>
      <c r="C11" s="41"/>
      <c r="D11" s="42"/>
      <c r="E11" s="35"/>
      <c r="F11" s="35"/>
      <c r="G11" s="35"/>
      <c r="H11" s="35"/>
      <c r="I11" s="35"/>
      <c r="J11" s="35"/>
      <c r="K11" s="35"/>
      <c r="L11" s="35"/>
      <c r="M11" s="35"/>
      <c r="N11" s="35"/>
      <c r="O11" s="35"/>
      <c r="P11" s="35"/>
      <c r="Q11" s="43"/>
      <c r="R11" s="43"/>
      <c r="S11" s="43"/>
      <c r="T11" s="43"/>
      <c r="U11" s="43"/>
      <c r="V11" s="43"/>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row>
    <row r="12" spans="1:99">
      <c r="A12" s="35"/>
      <c r="B12" s="35"/>
      <c r="C12" s="35"/>
      <c r="D12" s="35"/>
      <c r="E12" s="35"/>
      <c r="F12" s="35"/>
      <c r="G12" s="35"/>
      <c r="H12" s="35"/>
      <c r="I12" s="35"/>
      <c r="J12" s="35"/>
      <c r="K12" s="35"/>
      <c r="L12" s="35"/>
      <c r="M12" s="35"/>
      <c r="N12" s="35"/>
      <c r="O12" s="35"/>
      <c r="P12" s="35"/>
      <c r="Q12" s="43"/>
      <c r="R12" s="43"/>
      <c r="S12" s="43"/>
      <c r="T12" s="43"/>
      <c r="U12" s="43"/>
      <c r="V12" s="43"/>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row>
    <row r="13" spans="1:99" ht="76.5">
      <c r="A13" s="30" t="s">
        <v>125</v>
      </c>
      <c r="B13" s="44"/>
      <c r="C13" s="45" t="s">
        <v>54</v>
      </c>
      <c r="D13" s="45" t="s">
        <v>55</v>
      </c>
      <c r="E13" s="46" t="s">
        <v>56</v>
      </c>
      <c r="F13" s="45" t="s">
        <v>57</v>
      </c>
      <c r="G13" s="45" t="s">
        <v>58</v>
      </c>
      <c r="H13" s="47" t="s">
        <v>59</v>
      </c>
      <c r="I13" s="48"/>
      <c r="J13" s="167" t="s">
        <v>60</v>
      </c>
      <c r="K13" s="168"/>
      <c r="L13" s="168"/>
      <c r="M13" s="168"/>
      <c r="N13" s="168"/>
      <c r="O13" s="169"/>
      <c r="P13" s="35"/>
      <c r="Q13" s="170"/>
      <c r="R13" s="170"/>
      <c r="S13" s="170"/>
      <c r="T13" s="170"/>
      <c r="U13" s="170"/>
      <c r="V13" s="170"/>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row>
    <row r="14" spans="1:99" ht="13.5" customHeight="1">
      <c r="A14" s="35"/>
      <c r="B14" s="49" t="s">
        <v>9</v>
      </c>
      <c r="C14" s="50">
        <f>AVERAGE($C2:$N2)</f>
        <v>11.797355999999999</v>
      </c>
      <c r="D14" s="51"/>
      <c r="E14" s="51"/>
      <c r="F14" s="51"/>
      <c r="G14" s="50">
        <f>$G$22</f>
        <v>-1.6527218376583441</v>
      </c>
      <c r="H14" s="52">
        <f>$H$22</f>
        <v>17.997531927253718</v>
      </c>
      <c r="I14" s="40"/>
      <c r="J14" s="53" t="s">
        <v>61</v>
      </c>
      <c r="K14" s="54"/>
      <c r="L14" s="43"/>
      <c r="M14" s="55" t="str">
        <f>IF(C18&lt;G$22,"abnormally negative",IF(C18&gt;H$22,"abnormally positive","candidate for normal period"))</f>
        <v>abnormally negative</v>
      </c>
      <c r="N14" s="55"/>
      <c r="O14" s="56"/>
      <c r="P14" s="35"/>
      <c r="Q14" s="55"/>
      <c r="R14" s="55"/>
      <c r="S14" s="57"/>
      <c r="T14" s="55"/>
      <c r="U14" s="54"/>
      <c r="V14" s="57"/>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row>
    <row r="15" spans="1:99">
      <c r="A15" s="35"/>
      <c r="B15" s="49" t="s">
        <v>10</v>
      </c>
      <c r="C15" s="50">
        <f>AVERAGE($C3:$N3)</f>
        <v>11.345510666666721</v>
      </c>
      <c r="D15" s="51"/>
      <c r="E15" s="51"/>
      <c r="F15" s="51"/>
      <c r="G15" s="50">
        <f t="shared" ref="G15:G21" si="1">$G$22</f>
        <v>-1.6527218376583441</v>
      </c>
      <c r="H15" s="52">
        <f t="shared" ref="H15:H21" si="2">$H$22</f>
        <v>17.997531927253718</v>
      </c>
      <c r="I15" s="40"/>
      <c r="J15" s="53" t="s">
        <v>62</v>
      </c>
      <c r="K15" s="54"/>
      <c r="L15" s="43"/>
      <c r="M15" s="55" t="str">
        <f t="shared" ref="M15:M17" si="3">IF(C19&lt;G$22,"abnormally negative",IF(C19&gt;H$22,"abnormally positive","candidate for normal period"))</f>
        <v>abnormally negative</v>
      </c>
      <c r="N15" s="55"/>
      <c r="O15" s="56"/>
      <c r="P15" s="35"/>
      <c r="Q15" s="55"/>
      <c r="R15" s="55"/>
      <c r="S15" s="57"/>
      <c r="T15" s="55"/>
      <c r="U15" s="55"/>
      <c r="V15" s="57"/>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row>
    <row r="16" spans="1:99">
      <c r="A16" s="35"/>
      <c r="B16" s="49" t="s">
        <v>11</v>
      </c>
      <c r="C16" s="50">
        <f>AVERAGE($C4:$N4)</f>
        <v>10.608296000000005</v>
      </c>
      <c r="D16" s="51"/>
      <c r="E16" s="51"/>
      <c r="F16" s="51"/>
      <c r="G16" s="50">
        <f t="shared" si="1"/>
        <v>-1.6527218376583441</v>
      </c>
      <c r="H16" s="52">
        <f t="shared" si="2"/>
        <v>17.997531927253718</v>
      </c>
      <c r="I16" s="40"/>
      <c r="J16" s="53" t="s">
        <v>63</v>
      </c>
      <c r="K16" s="54"/>
      <c r="L16" s="43"/>
      <c r="M16" s="55" t="str">
        <f>IF(C20&lt;G$22,"abnormally negative",IF(C20&gt;H$22,"abnormally positive","candidate for normal period"))</f>
        <v>abnormally negative</v>
      </c>
      <c r="N16" s="55"/>
      <c r="O16" s="56"/>
      <c r="P16" s="35"/>
      <c r="Q16" s="55"/>
      <c r="R16" s="55"/>
      <c r="S16" s="57"/>
      <c r="T16" s="55"/>
      <c r="U16" s="55"/>
      <c r="V16" s="57"/>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row>
    <row r="17" spans="1:99">
      <c r="A17" s="35"/>
      <c r="B17" s="49" t="s">
        <v>12</v>
      </c>
      <c r="C17" s="50">
        <f>AVERAGE($C5:$N5)</f>
        <v>-1.0615424874759753</v>
      </c>
      <c r="D17" s="51"/>
      <c r="E17" s="51"/>
      <c r="F17" s="51"/>
      <c r="G17" s="50">
        <f t="shared" si="1"/>
        <v>-1.6527218376583441</v>
      </c>
      <c r="H17" s="52">
        <f t="shared" si="2"/>
        <v>17.997531927253718</v>
      </c>
      <c r="I17" s="40"/>
      <c r="J17" s="58" t="s">
        <v>64</v>
      </c>
      <c r="K17" s="59"/>
      <c r="L17" s="60"/>
      <c r="M17" s="61" t="str">
        <f t="shared" si="3"/>
        <v>abnormally negative</v>
      </c>
      <c r="N17" s="61"/>
      <c r="O17" s="62"/>
      <c r="P17" s="35"/>
      <c r="Q17" s="55"/>
      <c r="R17" s="55"/>
      <c r="S17" s="57"/>
      <c r="T17" s="55"/>
      <c r="U17" s="55"/>
      <c r="V17" s="57"/>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row>
    <row r="18" spans="1:99">
      <c r="A18" s="35"/>
      <c r="B18" s="49" t="s">
        <v>13</v>
      </c>
      <c r="C18" s="50">
        <f>AVERAGE($C6:$N6)</f>
        <v>-16.012548140721123</v>
      </c>
      <c r="D18" s="51"/>
      <c r="E18" s="51"/>
      <c r="F18" s="51"/>
      <c r="G18" s="50">
        <f t="shared" si="1"/>
        <v>-1.6527218376583441</v>
      </c>
      <c r="H18" s="52">
        <f t="shared" si="2"/>
        <v>17.997531927253718</v>
      </c>
      <c r="I18" s="40"/>
      <c r="J18" s="35"/>
      <c r="K18" s="35"/>
      <c r="L18" s="35"/>
      <c r="M18" s="35"/>
      <c r="N18" s="35"/>
      <c r="O18" s="35"/>
      <c r="P18" s="35"/>
      <c r="Q18" s="55"/>
      <c r="R18" s="55"/>
      <c r="S18" s="55"/>
      <c r="T18" s="55"/>
      <c r="U18" s="55"/>
      <c r="V18" s="57"/>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row>
    <row r="19" spans="1:99">
      <c r="A19" s="35"/>
      <c r="B19" s="49" t="s">
        <v>51</v>
      </c>
      <c r="C19" s="50">
        <f t="shared" ref="C19:C20" si="4">AVERAGE($C7:$N7)</f>
        <v>-9.4446183538952653</v>
      </c>
      <c r="D19" s="51"/>
      <c r="E19" s="51"/>
      <c r="F19" s="51"/>
      <c r="G19" s="50">
        <f t="shared" si="1"/>
        <v>-1.6527218376583441</v>
      </c>
      <c r="H19" s="52">
        <f t="shared" si="2"/>
        <v>17.997531927253718</v>
      </c>
      <c r="I19" s="40"/>
      <c r="J19" s="35"/>
      <c r="K19" s="35"/>
      <c r="L19" s="35"/>
      <c r="M19" s="35"/>
      <c r="N19" s="35"/>
      <c r="O19" s="35"/>
      <c r="P19" s="35"/>
      <c r="Q19" s="55"/>
      <c r="R19" s="55"/>
      <c r="S19" s="55"/>
      <c r="T19" s="55"/>
      <c r="U19" s="55"/>
      <c r="V19" s="57"/>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row>
    <row r="20" spans="1:99">
      <c r="A20" s="35"/>
      <c r="B20" s="49" t="s">
        <v>52</v>
      </c>
      <c r="C20" s="50">
        <f t="shared" si="4"/>
        <v>-30.839268610689242</v>
      </c>
      <c r="D20" s="51"/>
      <c r="E20" s="51"/>
      <c r="F20" s="51"/>
      <c r="G20" s="50">
        <f t="shared" si="1"/>
        <v>-1.6527218376583441</v>
      </c>
      <c r="H20" s="52">
        <f t="shared" si="2"/>
        <v>17.997531927253718</v>
      </c>
      <c r="I20" s="40"/>
      <c r="J20" s="35"/>
      <c r="K20" s="35"/>
      <c r="L20" s="35"/>
      <c r="M20" s="35"/>
      <c r="N20" s="35"/>
      <c r="O20" s="35"/>
      <c r="P20" s="35"/>
      <c r="Q20" s="55"/>
      <c r="R20" s="63"/>
      <c r="S20" s="63"/>
      <c r="T20" s="55"/>
      <c r="U20" s="63"/>
      <c r="V20" s="57"/>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row>
    <row r="21" spans="1:99">
      <c r="A21" s="35"/>
      <c r="B21" s="49" t="s">
        <v>53</v>
      </c>
      <c r="C21" s="50">
        <f>AVERAGE(C9:N9)</f>
        <v>-23.549824916666683</v>
      </c>
      <c r="D21" s="51"/>
      <c r="E21" s="51"/>
      <c r="F21" s="51"/>
      <c r="G21" s="50">
        <f t="shared" si="1"/>
        <v>-1.6527218376583441</v>
      </c>
      <c r="H21" s="52">
        <f t="shared" si="2"/>
        <v>17.997531927253718</v>
      </c>
      <c r="I21" s="40"/>
      <c r="J21" s="35"/>
      <c r="K21" s="35"/>
      <c r="L21" s="35"/>
      <c r="M21" s="35"/>
      <c r="N21" s="35"/>
      <c r="O21" s="35"/>
      <c r="P21" s="25"/>
      <c r="Q21" s="55"/>
      <c r="R21" s="55"/>
      <c r="S21" s="55"/>
      <c r="T21" s="55"/>
      <c r="U21" s="57"/>
      <c r="V21" s="57"/>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row>
    <row r="22" spans="1:99" ht="25.5">
      <c r="A22" s="35"/>
      <c r="B22" s="146" t="s">
        <v>65</v>
      </c>
      <c r="C22" s="64">
        <f>AVERAGE(C14:C17)</f>
        <v>8.1724050447976868</v>
      </c>
      <c r="D22" s="64">
        <f>STDEV(C14:C17)</f>
        <v>6.1754411580490451</v>
      </c>
      <c r="E22" s="64">
        <f>COUNT(C14:C17)</f>
        <v>4</v>
      </c>
      <c r="F22" s="50">
        <f>3.182*(D22/SQRT(E22))</f>
        <v>9.8251268824560309</v>
      </c>
      <c r="G22" s="50">
        <f t="shared" ref="G22" si="5">C22-F22</f>
        <v>-1.6527218376583441</v>
      </c>
      <c r="H22" s="52">
        <f t="shared" ref="H22" si="6">C22+F22</f>
        <v>17.997531927253718</v>
      </c>
      <c r="I22" s="35"/>
      <c r="J22" s="65"/>
      <c r="K22" s="35"/>
      <c r="L22" s="35"/>
      <c r="M22" s="35"/>
      <c r="N22" s="35"/>
      <c r="O22" s="2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row>
    <row r="23" spans="1:99">
      <c r="A23" s="35"/>
      <c r="B23" s="66"/>
      <c r="C23" s="60"/>
      <c r="D23" s="60"/>
      <c r="E23" s="60"/>
      <c r="F23" s="60"/>
      <c r="G23" s="60"/>
      <c r="H23" s="62"/>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row>
    <row r="24" spans="1:99">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row>
    <row r="25" spans="1:99">
      <c r="A25" s="35"/>
      <c r="B25" s="35"/>
      <c r="C25" s="40"/>
      <c r="D25" s="40"/>
      <c r="E25" s="40"/>
      <c r="F25" s="40"/>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row>
    <row r="26" spans="1:99">
      <c r="A26" s="35"/>
      <c r="B26" s="35"/>
      <c r="C26" s="40"/>
      <c r="D26" s="40"/>
      <c r="E26" s="40"/>
      <c r="F26" s="40"/>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row>
    <row r="27" spans="1:99">
      <c r="A27" s="35"/>
      <c r="B27" s="35"/>
      <c r="C27" s="40"/>
      <c r="D27" s="40"/>
      <c r="E27" s="40"/>
      <c r="F27" s="40"/>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row>
    <row r="28" spans="1:99">
      <c r="A28" s="35"/>
      <c r="B28" s="35"/>
      <c r="C28" s="40"/>
      <c r="D28" s="40"/>
      <c r="E28" s="40"/>
      <c r="F28" s="40"/>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row>
    <row r="29" spans="1:99">
      <c r="A29" s="35"/>
      <c r="B29" s="35"/>
      <c r="C29" s="40"/>
      <c r="D29" s="40"/>
      <c r="E29" s="40"/>
      <c r="F29" s="40"/>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row>
    <row r="30" spans="1:99">
      <c r="A30" s="35"/>
      <c r="B30" s="35"/>
      <c r="C30" s="43"/>
      <c r="D30" s="43"/>
      <c r="E30" s="41"/>
      <c r="F30" s="42"/>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row>
    <row r="31" spans="1:99">
      <c r="A31" s="35"/>
      <c r="B31" s="35"/>
      <c r="C31" s="43"/>
      <c r="D31" s="43"/>
      <c r="E31" s="41"/>
      <c r="F31" s="42"/>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row>
    <row r="32" spans="1:99">
      <c r="A32" s="35"/>
      <c r="B32" s="35"/>
      <c r="C32" s="43"/>
      <c r="D32" s="43"/>
      <c r="E32" s="42"/>
      <c r="F32" s="42"/>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row>
    <row r="33" spans="1:99">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row>
    <row r="34" spans="1:99">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row>
    <row r="35" spans="1:99">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row>
    <row r="36" spans="1:99">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row>
    <row r="37" spans="1:99">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row>
    <row r="38" spans="1:99">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row>
    <row r="39" spans="1:99">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row>
    <row r="40" spans="1:99">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row>
    <row r="41" spans="1:99">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row>
    <row r="42" spans="1:99">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row>
    <row r="43" spans="1:99">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row>
    <row r="44" spans="1:99">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row>
    <row r="45" spans="1:99">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row>
    <row r="46" spans="1:99">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row>
    <row r="47" spans="1:99">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row>
    <row r="48" spans="1:99">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row>
    <row r="49" spans="1:99">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row>
    <row r="50" spans="1:99">
      <c r="A50" s="35"/>
      <c r="B50" s="43"/>
      <c r="C50" s="67"/>
      <c r="D50" s="67"/>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row>
    <row r="51" spans="1:99">
      <c r="A51" s="35"/>
      <c r="B51" s="43"/>
      <c r="C51" s="41"/>
      <c r="D51" s="42"/>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row>
    <row r="52" spans="1:99">
      <c r="A52" s="35"/>
      <c r="B52" s="43"/>
      <c r="C52" s="41"/>
      <c r="D52" s="42"/>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row>
    <row r="53" spans="1:99">
      <c r="A53" s="35"/>
      <c r="B53" s="43"/>
      <c r="C53" s="41"/>
      <c r="D53" s="42"/>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row>
    <row r="54" spans="1:99">
      <c r="A54" s="35"/>
      <c r="B54" s="43"/>
      <c r="C54" s="41"/>
      <c r="D54" s="42"/>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row>
    <row r="55" spans="1:99">
      <c r="A55" s="35"/>
      <c r="B55" s="43"/>
      <c r="C55" s="41"/>
      <c r="D55" s="42"/>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row>
    <row r="56" spans="1:99">
      <c r="A56" s="35"/>
      <c r="B56" s="43"/>
      <c r="C56" s="41"/>
      <c r="D56" s="42"/>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row>
    <row r="57" spans="1:99" s="23" customFormat="1" ht="60.75" customHeight="1">
      <c r="A57" s="68" t="s">
        <v>126</v>
      </c>
      <c r="B57" s="65"/>
      <c r="C57" s="69">
        <v>38443</v>
      </c>
      <c r="D57" s="69">
        <v>38473</v>
      </c>
      <c r="E57" s="69">
        <v>38504</v>
      </c>
      <c r="F57" s="69">
        <v>38534</v>
      </c>
      <c r="G57" s="69">
        <v>38565</v>
      </c>
      <c r="H57" s="69">
        <v>38596</v>
      </c>
      <c r="I57" s="69">
        <v>38626</v>
      </c>
      <c r="J57" s="69">
        <v>38657</v>
      </c>
      <c r="K57" s="69">
        <v>38687</v>
      </c>
      <c r="L57" s="69">
        <v>38718</v>
      </c>
      <c r="M57" s="69">
        <v>38749</v>
      </c>
      <c r="N57" s="69">
        <v>38777</v>
      </c>
      <c r="O57" s="69">
        <v>38808</v>
      </c>
      <c r="P57" s="69">
        <v>38838</v>
      </c>
      <c r="Q57" s="69">
        <v>38869</v>
      </c>
      <c r="R57" s="69">
        <v>38899</v>
      </c>
      <c r="S57" s="69">
        <v>38930</v>
      </c>
      <c r="T57" s="69">
        <v>38961</v>
      </c>
      <c r="U57" s="69">
        <v>38991</v>
      </c>
      <c r="V57" s="69">
        <v>39022</v>
      </c>
      <c r="W57" s="69">
        <v>39052</v>
      </c>
      <c r="X57" s="69">
        <v>39083</v>
      </c>
      <c r="Y57" s="69">
        <v>39114</v>
      </c>
      <c r="Z57" s="69">
        <v>39142</v>
      </c>
      <c r="AA57" s="69">
        <v>39173</v>
      </c>
      <c r="AB57" s="69">
        <v>39203</v>
      </c>
      <c r="AC57" s="69">
        <v>39234</v>
      </c>
      <c r="AD57" s="69">
        <v>39264</v>
      </c>
      <c r="AE57" s="69">
        <v>39295</v>
      </c>
      <c r="AF57" s="69">
        <v>39326</v>
      </c>
      <c r="AG57" s="69">
        <v>39356</v>
      </c>
      <c r="AH57" s="69">
        <v>39387</v>
      </c>
      <c r="AI57" s="69">
        <v>39417</v>
      </c>
      <c r="AJ57" s="69">
        <v>39448</v>
      </c>
      <c r="AK57" s="69">
        <v>39479</v>
      </c>
      <c r="AL57" s="69">
        <v>39508</v>
      </c>
      <c r="AM57" s="69">
        <v>39539</v>
      </c>
      <c r="AN57" s="69">
        <v>39569</v>
      </c>
      <c r="AO57" s="69">
        <v>39600</v>
      </c>
      <c r="AP57" s="69">
        <v>39630</v>
      </c>
      <c r="AQ57" s="69">
        <v>39661</v>
      </c>
      <c r="AR57" s="69">
        <v>39692</v>
      </c>
      <c r="AS57" s="69">
        <v>39722</v>
      </c>
      <c r="AT57" s="69">
        <v>39753</v>
      </c>
      <c r="AU57" s="69">
        <v>39783</v>
      </c>
      <c r="AV57" s="69">
        <v>39814</v>
      </c>
      <c r="AW57" s="69">
        <v>39845</v>
      </c>
      <c r="AX57" s="69">
        <v>39873</v>
      </c>
      <c r="AY57" s="69">
        <v>39904</v>
      </c>
      <c r="AZ57" s="69">
        <v>39934</v>
      </c>
      <c r="BA57" s="69">
        <v>39965</v>
      </c>
      <c r="BB57" s="69">
        <v>39995</v>
      </c>
      <c r="BC57" s="69">
        <v>40026</v>
      </c>
      <c r="BD57" s="69">
        <v>40057</v>
      </c>
      <c r="BE57" s="69">
        <v>40087</v>
      </c>
      <c r="BF57" s="69">
        <v>40118</v>
      </c>
      <c r="BG57" s="69">
        <v>40148</v>
      </c>
      <c r="BH57" s="69">
        <v>40179</v>
      </c>
      <c r="BI57" s="69">
        <v>40210</v>
      </c>
      <c r="BJ57" s="69">
        <v>40238</v>
      </c>
      <c r="BK57" s="69">
        <v>40269</v>
      </c>
      <c r="BL57" s="69">
        <v>40299</v>
      </c>
      <c r="BM57" s="69">
        <v>40330</v>
      </c>
      <c r="BN57" s="69">
        <v>40360</v>
      </c>
      <c r="BO57" s="69">
        <v>40391</v>
      </c>
      <c r="BP57" s="69">
        <v>40422</v>
      </c>
      <c r="BQ57" s="69">
        <v>40452</v>
      </c>
      <c r="BR57" s="69">
        <v>40483</v>
      </c>
      <c r="BS57" s="69">
        <v>40513</v>
      </c>
      <c r="BT57" s="69">
        <v>40544</v>
      </c>
      <c r="BU57" s="69">
        <v>40575</v>
      </c>
      <c r="BV57" s="69">
        <v>40603</v>
      </c>
      <c r="BW57" s="69">
        <v>40634</v>
      </c>
      <c r="BX57" s="69">
        <v>40664</v>
      </c>
      <c r="BY57" s="69">
        <v>40695</v>
      </c>
      <c r="BZ57" s="69">
        <v>40725</v>
      </c>
      <c r="CA57" s="69">
        <v>40756</v>
      </c>
      <c r="CB57" s="69">
        <v>40787</v>
      </c>
      <c r="CC57" s="69">
        <v>40817</v>
      </c>
      <c r="CD57" s="69">
        <v>40848</v>
      </c>
      <c r="CE57" s="69">
        <v>40878</v>
      </c>
      <c r="CF57" s="69">
        <v>40909</v>
      </c>
      <c r="CG57" s="69">
        <v>40940</v>
      </c>
      <c r="CH57" s="69">
        <v>40969</v>
      </c>
      <c r="CI57" s="69">
        <v>41000</v>
      </c>
      <c r="CJ57" s="69">
        <v>41030</v>
      </c>
      <c r="CK57" s="69">
        <v>41061</v>
      </c>
      <c r="CL57" s="69">
        <v>41091</v>
      </c>
      <c r="CM57" s="69">
        <v>41122</v>
      </c>
      <c r="CN57" s="69">
        <v>41153</v>
      </c>
      <c r="CO57" s="69">
        <v>41183</v>
      </c>
      <c r="CP57" s="69">
        <v>41214</v>
      </c>
      <c r="CQ57" s="69">
        <v>41244</v>
      </c>
      <c r="CR57" s="69">
        <v>41275</v>
      </c>
      <c r="CS57" s="69">
        <v>41306</v>
      </c>
      <c r="CT57" s="69">
        <v>41334</v>
      </c>
      <c r="CU57" s="65"/>
    </row>
    <row r="58" spans="1:99" s="23" customFormat="1">
      <c r="A58" s="65"/>
      <c r="B58" s="65" t="s">
        <v>66</v>
      </c>
      <c r="C58" s="70">
        <f>SUM($C$2:C$2)</f>
        <v>-13.825098999999909</v>
      </c>
      <c r="D58" s="70">
        <f>SUM($C$2:D$2)</f>
        <v>-24.45881699999984</v>
      </c>
      <c r="E58" s="70">
        <f>SUM($C$2:E$2)</f>
        <v>-29.022119999999859</v>
      </c>
      <c r="F58" s="70">
        <f>SUM($C$2:F$2)</f>
        <v>-33.535671999999863</v>
      </c>
      <c r="G58" s="70">
        <f>SUM($C$2:G$2)</f>
        <v>-29.46158099999991</v>
      </c>
      <c r="H58" s="70">
        <f>SUM($C$2:H$2)</f>
        <v>-1.5774699999999484</v>
      </c>
      <c r="I58" s="70">
        <f>SUM($C$2:I$2)</f>
        <v>44.514768000000004</v>
      </c>
      <c r="J58" s="70">
        <f>SUM($C$2:J$2)</f>
        <v>86.617594999999937</v>
      </c>
      <c r="K58" s="70">
        <f>SUM($C$2:K$2)</f>
        <v>122.81678399999987</v>
      </c>
      <c r="L58" s="70">
        <f>SUM($C$2:L$2)</f>
        <v>143.69152199999985</v>
      </c>
      <c r="M58" s="70">
        <f>SUM($C$2:M$2)</f>
        <v>150.11733999999979</v>
      </c>
      <c r="N58" s="70">
        <f>SUM($C$2:N$2)</f>
        <v>141.56827199999998</v>
      </c>
      <c r="O58" s="70">
        <f>SUM($N$58,$C$3:C$3)</f>
        <v>121.18773699999997</v>
      </c>
      <c r="P58" s="70">
        <f>SUM($N$58,$C$3:D$3)</f>
        <v>106.36130200000002</v>
      </c>
      <c r="Q58" s="70">
        <f>SUM($N$58,$C$3:E$3)</f>
        <v>102.29271600000015</v>
      </c>
      <c r="R58" s="70">
        <f>SUM($N$58,$C$3:F$3)</f>
        <v>116.76228500000025</v>
      </c>
      <c r="S58" s="70">
        <f>SUM($N$58,$C$3:G$3)</f>
        <v>150.41159700000026</v>
      </c>
      <c r="T58" s="70">
        <f>SUM($N$58,$C$3:H$3)</f>
        <v>187.0623310000002</v>
      </c>
      <c r="U58" s="70">
        <f>SUM($N$58,$C$3:I$3)</f>
        <v>221.82536600000014</v>
      </c>
      <c r="V58" s="70">
        <f>SUM($N$58,$C$3:J$3)</f>
        <v>244.61327100000005</v>
      </c>
      <c r="W58" s="70">
        <f>SUM($N$58,$C$3:K$3)</f>
        <v>270.26579800000047</v>
      </c>
      <c r="X58" s="70">
        <f>SUM($N$58,$C$3:L$3)</f>
        <v>278.90606200000036</v>
      </c>
      <c r="Y58" s="70">
        <f>SUM($N$58,$C$3:M$3)</f>
        <v>281.84582600000056</v>
      </c>
      <c r="Z58" s="70">
        <f>SUM($N$58,$C$3:N$3)</f>
        <v>277.71440000000064</v>
      </c>
      <c r="AA58" s="70">
        <f>SUM($Z$58,$C$4:C$4)</f>
        <v>266.02741000000049</v>
      </c>
      <c r="AB58" s="70">
        <f>SUM($Z$58,$C$4:D$4)</f>
        <v>257.79501500000049</v>
      </c>
      <c r="AC58" s="70">
        <f>SUM($Z$58,$C$4:E$4)</f>
        <v>250.67848300000048</v>
      </c>
      <c r="AD58" s="70">
        <f>SUM($Z$58,$C$4:F$4)</f>
        <v>260.31981800000051</v>
      </c>
      <c r="AE58" s="70">
        <f>SUM($Z$58,$C$4:G$4)</f>
        <v>288.6637610000007</v>
      </c>
      <c r="AF58" s="70">
        <f>SUM($Z$58,$C$4:H$4)</f>
        <v>318.1235070000007</v>
      </c>
      <c r="AG58" s="70">
        <f>SUM($Z$58,$C$4:I$4)</f>
        <v>349.37044900000092</v>
      </c>
      <c r="AH58" s="70">
        <f>SUM($Z$58,$C$4:J$4)</f>
        <v>375.4447860000007</v>
      </c>
      <c r="AI58" s="70">
        <f>SUM($Z$58,$C$4:K$4)</f>
        <v>400.63516400000049</v>
      </c>
      <c r="AJ58" s="70">
        <f>SUM($Z$58,$C$4:L$4)</f>
        <v>415.92925900000068</v>
      </c>
      <c r="AK58" s="70">
        <f>SUM($Z$58,$C$4:M$4)</f>
        <v>418.38028600000075</v>
      </c>
      <c r="AL58" s="70">
        <f>SUM($Z$58,$C$4:N$4)</f>
        <v>405.0139520000007</v>
      </c>
      <c r="AM58" s="70">
        <f>SUM($AL$58,$C$5:C$5)</f>
        <v>380.87273800000071</v>
      </c>
      <c r="AN58" s="70">
        <f>SUM($AL$58,$C$5:D$5)</f>
        <v>353.65419600000075</v>
      </c>
      <c r="AO58" s="70">
        <f>SUM($AL$58,$C$5:E$5)</f>
        <v>335.83376668402377</v>
      </c>
      <c r="AP58" s="70">
        <f>SUM($AL$58,$C$5:F$5)</f>
        <v>329.2014288575142</v>
      </c>
      <c r="AQ58" s="70">
        <f>SUM($AL$58,$C$5:G$5)</f>
        <v>345.43863671279064</v>
      </c>
      <c r="AR58" s="70">
        <f>SUM($AL$58,$C$5:H$5)</f>
        <v>367.87237399657613</v>
      </c>
      <c r="AS58" s="70">
        <f>SUM($AL$58,$C$5:I$5)</f>
        <v>393.83983734131982</v>
      </c>
      <c r="AT58" s="70">
        <f>SUM($AL$58,$C$5:J$5)</f>
        <v>415.551733340944</v>
      </c>
      <c r="AU58" s="70">
        <f>SUM($AL$58,$C$5:K$5)</f>
        <v>432.04286690354559</v>
      </c>
      <c r="AV58" s="70">
        <f>SUM($AL$58,$C$5:L$5)</f>
        <v>432.57409796412787</v>
      </c>
      <c r="AW58" s="70">
        <f>SUM($AL$58,$C$5:M$5)</f>
        <v>422.24818152672935</v>
      </c>
      <c r="AX58" s="70">
        <f>SUM($AL$58,$C$5:N$5)</f>
        <v>392.275442150289</v>
      </c>
      <c r="AY58" s="70">
        <f>SUM($AX$58,$C$6:C$6)</f>
        <v>346.35795317097802</v>
      </c>
      <c r="AZ58" s="70">
        <f>SUM($AX$58,$C$6:D$6)</f>
        <v>289.3237907335797</v>
      </c>
      <c r="BA58" s="70">
        <f>SUM($AX$58,$C$6:E$6)</f>
        <v>239.25093849748578</v>
      </c>
      <c r="BB58" s="70">
        <f>SUM($AX$58,$C$6:F$6)</f>
        <v>200.23028699420843</v>
      </c>
      <c r="BC58" s="70">
        <f>SUM($AX$58,$C$6:G$6)</f>
        <v>183.43100256868524</v>
      </c>
      <c r="BD58" s="70">
        <f>SUM($AX$58,$C$6:H$6)</f>
        <v>182.31326856582018</v>
      </c>
      <c r="BE58" s="70">
        <f>SUM($AX$58,$C$6:I$6)</f>
        <v>187.88186898247795</v>
      </c>
      <c r="BF58" s="70">
        <f>SUM($AX$58,$C$6:J$6)</f>
        <v>187.58218979900653</v>
      </c>
      <c r="BG58" s="70">
        <f>SUM($AX$58,$C$6:K$6)</f>
        <v>185.90766161504484</v>
      </c>
      <c r="BH58" s="70">
        <f>SUM($AX$58,$C$6:L$6)</f>
        <v>195.6938906305661</v>
      </c>
      <c r="BI58" s="70">
        <f>SUM($AX$58,$C$6:M$6)</f>
        <v>205.51439144660458</v>
      </c>
      <c r="BJ58" s="70">
        <f>SUM($AX$58,$C$6:N$6)</f>
        <v>200.12486446163553</v>
      </c>
      <c r="BK58" s="70">
        <f>SUM($BJ$58,$C$7:C$7)</f>
        <v>197.83114659380226</v>
      </c>
      <c r="BL58" s="70">
        <f>SUM($BJ$58,$C$7:D$7)</f>
        <v>180.56714940984079</v>
      </c>
      <c r="BM58" s="70">
        <f>SUM($BJ$58,$C$7:E$7)</f>
        <v>164.91616545879549</v>
      </c>
      <c r="BN58" s="70">
        <f>SUM($BJ$58,$C$7:F$7)</f>
        <v>147.13411819813109</v>
      </c>
      <c r="BO58" s="70">
        <f>SUM($BJ$58,$C$7:G$7)</f>
        <v>128.9700199761993</v>
      </c>
      <c r="BP58" s="70">
        <f>SUM($BJ$58,$C$7:H$7)</f>
        <v>123.51354041231104</v>
      </c>
      <c r="BQ58" s="70">
        <f>SUM($BJ$58,$C$7:I$7)</f>
        <v>124.12404432040864</v>
      </c>
      <c r="BR58" s="70">
        <f>SUM($BJ$58,$C$7:J$7)</f>
        <v>126.81282422128754</v>
      </c>
      <c r="BS58" s="70">
        <f>SUM($BJ$58,$C$7:K$7)</f>
        <v>127.17003325219605</v>
      </c>
      <c r="BT58" s="70">
        <f>SUM($BJ$58,$C$7:L$7)</f>
        <v>123.27031315307511</v>
      </c>
      <c r="BU58" s="70">
        <f>SUM($BJ$58,$C$7:M$7)</f>
        <v>109.98089818398364</v>
      </c>
      <c r="BV58" s="70">
        <f>SUM($BJ$58,$C$7:N$7)</f>
        <v>86.789444214892342</v>
      </c>
      <c r="BW58" s="70">
        <f>SUM($BV$58,$C$8:C$8)</f>
        <v>57.170551855713029</v>
      </c>
      <c r="BX58" s="70">
        <f>SUM($BV$58,$C$8:D$8)</f>
        <v>24.962712886621603</v>
      </c>
      <c r="BY58" s="70">
        <f>SUM($BV$58,$C$8:E$8)</f>
        <v>-6.2972131133783478</v>
      </c>
      <c r="BZ58" s="70">
        <f>SUM($BV$58,$C$8:F$8)</f>
        <v>-36.699189113378452</v>
      </c>
      <c r="CA58" s="70">
        <f>SUM($BV$58,$C$8:G$8)</f>
        <v>-67.044780113378465</v>
      </c>
      <c r="CB58" s="70">
        <f>SUM($BV$58,$C$8:H$8)</f>
        <v>-92.580803113378465</v>
      </c>
      <c r="CC58" s="70">
        <f>SUM($BV$58,$C$8:I$8)</f>
        <v>-118.51187111337833</v>
      </c>
      <c r="CD58" s="70">
        <f>SUM($BV$58,$C$8:J$8)</f>
        <v>-143.63281211337846</v>
      </c>
      <c r="CE58" s="70">
        <f>SUM($BV$58,$C$8:K$8)</f>
        <v>-176.55973311337868</v>
      </c>
      <c r="CF58" s="70">
        <f>SUM($BV$58,$C$8:L$8)</f>
        <v>-214.97097811337846</v>
      </c>
      <c r="CG58" s="70">
        <f>SUM($BV$58,$C$8:M$8)</f>
        <v>-250.67235111337857</v>
      </c>
      <c r="CH58" s="70">
        <f>SUM($BV$58,$C$8:N$8)</f>
        <v>-283.28177911337855</v>
      </c>
      <c r="CI58" s="70">
        <f>SUM($CH$58,$C$9:C$9)</f>
        <v>-312.3129651133786</v>
      </c>
      <c r="CJ58" s="70">
        <f>SUM($CH$58,$C$9:D$9)</f>
        <v>-342.92995911337869</v>
      </c>
      <c r="CK58" s="70">
        <f>SUM($CH$58,$C$9:E$9)</f>
        <v>-368.60695511337883</v>
      </c>
      <c r="CL58" s="70">
        <f>SUM($CH$58,$C$9:F$9)</f>
        <v>-391.45781211337896</v>
      </c>
      <c r="CM58" s="70">
        <f>SUM($CH$58,$C$9:G$9)</f>
        <v>-406.936860113379</v>
      </c>
      <c r="CN58" s="70">
        <f>SUM($CH$58,$C$9:H$9)</f>
        <v>-420.070549113379</v>
      </c>
      <c r="CO58" s="70">
        <f>SUM($CH$58,$C$9:I$9)</f>
        <v>-434.111300113379</v>
      </c>
      <c r="CP58" s="70">
        <f>SUM($CH$58,$C$9:J$9)</f>
        <v>-451.2012561133788</v>
      </c>
      <c r="CQ58" s="70">
        <f>SUM($CH$58,$C$9:K$9)</f>
        <v>-473.01650511337903</v>
      </c>
      <c r="CR58" s="70">
        <f>SUM($CH$58,$C$9:L$9)</f>
        <v>-496.88834911337904</v>
      </c>
      <c r="CS58" s="70">
        <f>SUM($CH$58,$C$9:M$9)</f>
        <v>-526.18238111337882</v>
      </c>
      <c r="CT58" s="70">
        <f>SUM($CH$58,$C$9:N$9)</f>
        <v>-565.87967811337876</v>
      </c>
      <c r="CU58" s="65"/>
    </row>
    <row r="59" spans="1:99" s="23" customFormat="1">
      <c r="A59" s="65"/>
      <c r="B59" s="65"/>
      <c r="C59" s="70"/>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c r="BC59" s="65"/>
      <c r="BD59" s="65"/>
      <c r="BE59" s="65"/>
      <c r="BF59" s="65"/>
      <c r="BG59" s="65"/>
      <c r="BH59" s="65"/>
      <c r="BI59" s="65"/>
      <c r="BJ59" s="65"/>
      <c r="BK59" s="65"/>
      <c r="BL59" s="65"/>
      <c r="BM59" s="65"/>
      <c r="BN59" s="65"/>
      <c r="BO59" s="65"/>
      <c r="BP59" s="65"/>
      <c r="BQ59" s="65"/>
      <c r="BR59" s="65"/>
      <c r="BS59" s="65"/>
      <c r="BT59" s="65"/>
      <c r="BU59" s="65"/>
      <c r="BV59" s="65"/>
      <c r="BW59" s="65"/>
      <c r="BX59" s="65"/>
      <c r="BY59" s="65"/>
      <c r="BZ59" s="65"/>
      <c r="CA59" s="65"/>
      <c r="CB59" s="65"/>
      <c r="CC59" s="65"/>
      <c r="CD59" s="65"/>
      <c r="CE59" s="65"/>
      <c r="CF59" s="65"/>
      <c r="CG59" s="65"/>
      <c r="CH59" s="65"/>
      <c r="CI59" s="65"/>
      <c r="CJ59" s="65"/>
      <c r="CK59" s="65"/>
      <c r="CL59" s="65"/>
      <c r="CM59" s="65"/>
      <c r="CN59" s="65"/>
      <c r="CO59" s="65"/>
      <c r="CP59" s="65"/>
      <c r="CQ59" s="65"/>
      <c r="CR59" s="65"/>
      <c r="CS59" s="65"/>
      <c r="CT59" s="65"/>
      <c r="CU59" s="65"/>
    </row>
    <row r="60" spans="1:99" s="23" customFormat="1">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5"/>
      <c r="BS60" s="65"/>
      <c r="BT60" s="65"/>
      <c r="BU60" s="65"/>
      <c r="BV60" s="65"/>
      <c r="BW60" s="65"/>
      <c r="BX60" s="65"/>
      <c r="BY60" s="65"/>
      <c r="BZ60" s="65"/>
      <c r="CA60" s="65"/>
      <c r="CB60" s="65"/>
      <c r="CC60" s="65"/>
      <c r="CD60" s="65"/>
      <c r="CE60" s="65"/>
      <c r="CF60" s="65"/>
      <c r="CG60" s="65"/>
      <c r="CH60" s="65"/>
      <c r="CI60" s="65"/>
      <c r="CJ60" s="65"/>
      <c r="CK60" s="65"/>
      <c r="CL60" s="65"/>
      <c r="CM60" s="65"/>
      <c r="CN60" s="65"/>
      <c r="CO60" s="65"/>
      <c r="CP60" s="65"/>
      <c r="CQ60" s="65"/>
      <c r="CR60" s="65"/>
      <c r="CS60" s="65"/>
      <c r="CT60" s="65"/>
      <c r="CU60" s="65"/>
    </row>
    <row r="61" spans="1:99" s="23" customFormat="1">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5"/>
      <c r="BS61" s="65"/>
      <c r="BT61" s="65"/>
      <c r="BU61" s="65"/>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row>
    <row r="62" spans="1:99" s="23" customFormat="1">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c r="BC62" s="65"/>
      <c r="BD62" s="65"/>
      <c r="BE62" s="65"/>
      <c r="BF62" s="65"/>
      <c r="BG62" s="65"/>
      <c r="BH62" s="65"/>
      <c r="BI62" s="65"/>
      <c r="BJ62" s="65"/>
      <c r="BK62" s="65"/>
      <c r="BL62" s="65"/>
      <c r="BM62" s="65"/>
      <c r="BN62" s="65"/>
      <c r="BO62" s="65"/>
      <c r="BP62" s="65"/>
      <c r="BQ62" s="65"/>
      <c r="BR62" s="65"/>
      <c r="BS62" s="65"/>
      <c r="BT62" s="65"/>
      <c r="BU62" s="65"/>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row>
    <row r="63" spans="1:99" s="23" customFormat="1">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c r="BC63" s="65"/>
      <c r="BD63" s="65"/>
      <c r="BE63" s="65"/>
      <c r="BF63" s="65"/>
      <c r="BG63" s="65"/>
      <c r="BH63" s="65"/>
      <c r="BI63" s="65"/>
      <c r="BJ63" s="65"/>
      <c r="BK63" s="65"/>
      <c r="BL63" s="65"/>
      <c r="BM63" s="65"/>
      <c r="BN63" s="65"/>
      <c r="BO63" s="65"/>
      <c r="BP63" s="65"/>
      <c r="BQ63" s="65"/>
      <c r="BR63" s="65"/>
      <c r="BS63" s="65"/>
      <c r="BT63" s="65"/>
      <c r="BU63" s="65"/>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row>
    <row r="64" spans="1:99" s="23" customFormat="1">
      <c r="A64" s="65"/>
      <c r="B64" s="65"/>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c r="BS64" s="65"/>
      <c r="BT64" s="65"/>
      <c r="BU64" s="65"/>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row>
    <row r="65" spans="1:99" s="23" customFormat="1">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c r="BS65" s="65"/>
      <c r="BT65" s="65"/>
      <c r="BU65" s="65"/>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row>
    <row r="66" spans="1:99" s="23" customFormat="1">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c r="BT66" s="65"/>
      <c r="BU66" s="65"/>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row>
    <row r="67" spans="1:99" s="23" customFormat="1">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5"/>
      <c r="BQ67" s="65"/>
      <c r="BR67" s="65"/>
      <c r="BS67" s="65"/>
      <c r="BT67" s="65"/>
      <c r="BU67" s="65"/>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row>
    <row r="68" spans="1:99" s="23" customFormat="1">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row>
    <row r="69" spans="1:99" s="23" customFormat="1">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row>
    <row r="70" spans="1:99" s="23" customFormat="1">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row>
    <row r="71" spans="1:99" s="23" customFormat="1">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row>
    <row r="72" spans="1:99" s="23" customFormat="1">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row>
    <row r="73" spans="1:99" s="23" customFormat="1">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row>
    <row r="74" spans="1:99" s="23" customFormat="1">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row>
    <row r="75" spans="1:99" s="23" customFormat="1">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row>
    <row r="76" spans="1:99" s="23" customFormat="1">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row>
    <row r="77" spans="1:99" s="23" customFormat="1">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row>
    <row r="78" spans="1:99" s="23" customFormat="1">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row>
    <row r="79" spans="1:99" s="23" customFormat="1">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row>
    <row r="80" spans="1:99" s="23" customFormat="1">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row>
    <row r="81" spans="1:99" s="23" customFormat="1">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row>
    <row r="82" spans="1:99">
      <c r="A82" s="35"/>
      <c r="B82" s="43"/>
      <c r="C82" s="41"/>
      <c r="D82" s="42"/>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row>
    <row r="83" spans="1:99">
      <c r="A83" s="35"/>
      <c r="B83" s="43"/>
      <c r="C83" s="41"/>
      <c r="D83" s="42"/>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row>
    <row r="84" spans="1:99">
      <c r="A84" s="35"/>
      <c r="B84" s="43"/>
      <c r="C84" s="41"/>
      <c r="D84" s="42"/>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row>
    <row r="85" spans="1:99">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row>
    <row r="86" spans="1:99">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row>
    <row r="87" spans="1:99">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row>
  </sheetData>
  <mergeCells count="2">
    <mergeCell ref="J13:O13"/>
    <mergeCell ref="Q13:V13"/>
  </mergeCells>
  <pageMargins left="0.19685039370078741" right="0.15748031496062992" top="0.51181102362204722" bottom="0.39370078740157483" header="0.31496062992125984" footer="0.31496062992125984"/>
  <pageSetup scale="65" orientation="landscape" r:id="rId1"/>
  <rowBreaks count="1" manualBreakCount="1">
    <brk id="56" max="16383" man="1"/>
  </rowBreaks>
  <colBreaks count="1" manualBreakCount="1">
    <brk id="16" max="1048575" man="1"/>
  </colBreaks>
  <drawing r:id="rId2"/>
  <legacyDrawing r:id="rId3"/>
</worksheet>
</file>

<file path=xl/worksheets/sheet11.xml><?xml version="1.0" encoding="utf-8"?>
<worksheet xmlns="http://schemas.openxmlformats.org/spreadsheetml/2006/main" xmlns:r="http://schemas.openxmlformats.org/officeDocument/2006/relationships">
  <dimension ref="A1:CV35"/>
  <sheetViews>
    <sheetView zoomScale="85" zoomScaleNormal="85" workbookViewId="0">
      <pane xSplit="3" ySplit="3" topLeftCell="CQ4" activePane="bottomRight" state="frozen"/>
      <selection pane="topRight"/>
      <selection pane="bottomLeft"/>
      <selection pane="bottomRight" activeCell="A45" sqref="A45"/>
    </sheetView>
  </sheetViews>
  <sheetFormatPr defaultRowHeight="12.75"/>
  <cols>
    <col min="1" max="1" width="74.5" customWidth="1"/>
    <col min="2" max="2" width="9.5" customWidth="1"/>
    <col min="3" max="3" width="41.5" customWidth="1"/>
    <col min="4" max="4" width="10.25" customWidth="1"/>
  </cols>
  <sheetData>
    <row r="1" spans="2:100">
      <c r="B1" s="72"/>
      <c r="C1" s="72"/>
      <c r="D1" s="72"/>
      <c r="E1" s="72"/>
      <c r="F1" s="72"/>
      <c r="G1" s="72"/>
      <c r="H1" s="72"/>
      <c r="I1" s="72"/>
      <c r="J1" s="72"/>
      <c r="K1" s="72"/>
    </row>
    <row r="2" spans="2:100">
      <c r="B2" s="73" t="s">
        <v>68</v>
      </c>
      <c r="C2" s="74"/>
      <c r="D2" s="75"/>
      <c r="E2" s="76"/>
      <c r="F2" s="77"/>
      <c r="G2" s="77"/>
      <c r="H2" s="77"/>
      <c r="I2" s="77"/>
      <c r="J2" s="77"/>
      <c r="K2" s="77"/>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row>
    <row r="3" spans="2:100">
      <c r="B3" s="1"/>
      <c r="C3" s="43"/>
      <c r="D3" s="41"/>
      <c r="E3" s="42"/>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row>
    <row r="4" spans="2:100">
      <c r="B4" s="35"/>
      <c r="C4" s="31"/>
      <c r="D4" s="71">
        <v>38443</v>
      </c>
      <c r="E4" s="71">
        <v>38473</v>
      </c>
      <c r="F4" s="71">
        <v>38504</v>
      </c>
      <c r="G4" s="71">
        <v>38534</v>
      </c>
      <c r="H4" s="71">
        <v>38565</v>
      </c>
      <c r="I4" s="71">
        <v>38596</v>
      </c>
      <c r="J4" s="71">
        <v>38626</v>
      </c>
      <c r="K4" s="71">
        <v>38657</v>
      </c>
      <c r="L4" s="71">
        <v>38687</v>
      </c>
      <c r="M4" s="71">
        <v>38718</v>
      </c>
      <c r="N4" s="71">
        <v>38749</v>
      </c>
      <c r="O4" s="71">
        <v>38777</v>
      </c>
      <c r="P4" s="71">
        <v>38808</v>
      </c>
      <c r="Q4" s="71">
        <v>38838</v>
      </c>
      <c r="R4" s="71">
        <v>38869</v>
      </c>
      <c r="S4" s="71">
        <v>38899</v>
      </c>
      <c r="T4" s="71">
        <v>38930</v>
      </c>
      <c r="U4" s="71">
        <v>38961</v>
      </c>
      <c r="V4" s="71">
        <v>38991</v>
      </c>
      <c r="W4" s="71">
        <v>39022</v>
      </c>
      <c r="X4" s="71">
        <v>39052</v>
      </c>
      <c r="Y4" s="71">
        <v>39083</v>
      </c>
      <c r="Z4" s="71">
        <v>39114</v>
      </c>
      <c r="AA4" s="71">
        <v>39142</v>
      </c>
      <c r="AB4" s="71">
        <v>39173</v>
      </c>
      <c r="AC4" s="71">
        <v>39203</v>
      </c>
      <c r="AD4" s="71">
        <v>39234</v>
      </c>
      <c r="AE4" s="71">
        <v>39264</v>
      </c>
      <c r="AF4" s="71">
        <v>39295</v>
      </c>
      <c r="AG4" s="71">
        <v>39326</v>
      </c>
      <c r="AH4" s="71">
        <v>39356</v>
      </c>
      <c r="AI4" s="71">
        <v>39387</v>
      </c>
      <c r="AJ4" s="71">
        <v>39417</v>
      </c>
      <c r="AK4" s="71">
        <v>39448</v>
      </c>
      <c r="AL4" s="71">
        <v>39479</v>
      </c>
      <c r="AM4" s="71">
        <v>39508</v>
      </c>
      <c r="AN4" s="71">
        <v>39539</v>
      </c>
      <c r="AO4" s="71">
        <v>39569</v>
      </c>
      <c r="AP4" s="71">
        <v>39600</v>
      </c>
      <c r="AQ4" s="71">
        <v>39630</v>
      </c>
      <c r="AR4" s="71">
        <v>39661</v>
      </c>
      <c r="AS4" s="71">
        <v>39692</v>
      </c>
      <c r="AT4" s="71">
        <v>39722</v>
      </c>
      <c r="AU4" s="71">
        <v>39753</v>
      </c>
      <c r="AV4" s="71">
        <v>39783</v>
      </c>
      <c r="AW4" s="71">
        <v>39814</v>
      </c>
      <c r="AX4" s="71">
        <v>39845</v>
      </c>
      <c r="AY4" s="71">
        <v>39873</v>
      </c>
      <c r="AZ4" s="71">
        <v>39904</v>
      </c>
      <c r="BA4" s="71">
        <v>39934</v>
      </c>
      <c r="BB4" s="71">
        <v>39965</v>
      </c>
      <c r="BC4" s="71">
        <v>39995</v>
      </c>
      <c r="BD4" s="71">
        <v>40026</v>
      </c>
      <c r="BE4" s="71">
        <v>40057</v>
      </c>
      <c r="BF4" s="71">
        <v>40087</v>
      </c>
      <c r="BG4" s="71">
        <v>40118</v>
      </c>
      <c r="BH4" s="71">
        <v>40148</v>
      </c>
      <c r="BI4" s="71">
        <v>40179</v>
      </c>
      <c r="BJ4" s="71">
        <v>40210</v>
      </c>
      <c r="BK4" s="71">
        <v>40238</v>
      </c>
      <c r="BL4" s="71">
        <v>40269</v>
      </c>
      <c r="BM4" s="71">
        <v>40299</v>
      </c>
      <c r="BN4" s="71">
        <v>40330</v>
      </c>
      <c r="BO4" s="71">
        <v>40360</v>
      </c>
      <c r="BP4" s="71">
        <v>40391</v>
      </c>
      <c r="BQ4" s="71">
        <v>40422</v>
      </c>
      <c r="BR4" s="71">
        <v>40452</v>
      </c>
      <c r="BS4" s="71">
        <v>40483</v>
      </c>
      <c r="BT4" s="71">
        <v>40513</v>
      </c>
      <c r="BU4" s="71">
        <v>40544</v>
      </c>
      <c r="BV4" s="71">
        <v>40575</v>
      </c>
      <c r="BW4" s="71">
        <v>40603</v>
      </c>
      <c r="BX4" s="71">
        <v>40634</v>
      </c>
      <c r="BY4" s="71">
        <v>40664</v>
      </c>
      <c r="BZ4" s="71">
        <v>40695</v>
      </c>
      <c r="CA4" s="71">
        <v>40725</v>
      </c>
      <c r="CB4" s="71">
        <v>40756</v>
      </c>
      <c r="CC4" s="71">
        <v>40787</v>
      </c>
      <c r="CD4" s="71">
        <v>40817</v>
      </c>
      <c r="CE4" s="71">
        <v>40848</v>
      </c>
      <c r="CF4" s="71">
        <v>40878</v>
      </c>
      <c r="CG4" s="71">
        <v>40909</v>
      </c>
      <c r="CH4" s="71">
        <v>40940</v>
      </c>
      <c r="CI4" s="71">
        <v>40969</v>
      </c>
      <c r="CJ4" s="71">
        <v>41000</v>
      </c>
      <c r="CK4" s="71">
        <v>41030</v>
      </c>
      <c r="CL4" s="71">
        <v>41061</v>
      </c>
      <c r="CM4" s="71">
        <v>41091</v>
      </c>
      <c r="CN4" s="71">
        <v>41122</v>
      </c>
      <c r="CO4" s="71">
        <v>41153</v>
      </c>
      <c r="CP4" s="71">
        <v>41183</v>
      </c>
      <c r="CQ4" s="71">
        <v>41214</v>
      </c>
      <c r="CR4" s="71">
        <v>41244</v>
      </c>
      <c r="CS4" s="71">
        <v>41275</v>
      </c>
      <c r="CT4" s="71">
        <v>41306</v>
      </c>
      <c r="CU4" s="71">
        <v>41334</v>
      </c>
    </row>
    <row r="5" spans="2:100">
      <c r="B5" s="78" t="s">
        <v>69</v>
      </c>
      <c r="C5" s="79" t="s">
        <v>120</v>
      </c>
      <c r="D5" s="148">
        <v>1070.2707909999999</v>
      </c>
      <c r="E5" s="148">
        <v>1014.372944</v>
      </c>
      <c r="F5" s="148">
        <v>923.14400699999999</v>
      </c>
      <c r="G5" s="148">
        <v>950.19434899999999</v>
      </c>
      <c r="H5" s="148">
        <v>964.21877800000004</v>
      </c>
      <c r="I5" s="148">
        <v>973.93162800000005</v>
      </c>
      <c r="J5" s="148">
        <v>1137.517456</v>
      </c>
      <c r="K5" s="148">
        <v>1331.027122</v>
      </c>
      <c r="L5" s="148">
        <v>1435.4630669999999</v>
      </c>
      <c r="M5" s="148">
        <v>1413.969564</v>
      </c>
      <c r="N5" s="148">
        <v>1273.1431439999999</v>
      </c>
      <c r="O5" s="148">
        <v>1325.7326419999999</v>
      </c>
      <c r="P5" s="148">
        <v>1057.0339819999999</v>
      </c>
      <c r="Q5" s="148">
        <v>983.17486599999995</v>
      </c>
      <c r="R5" s="148">
        <v>943.33416899999997</v>
      </c>
      <c r="S5" s="148">
        <v>965.44386599999996</v>
      </c>
      <c r="T5" s="148">
        <v>987.84408499999995</v>
      </c>
      <c r="U5" s="148">
        <v>988.24183000000005</v>
      </c>
      <c r="V5" s="148">
        <v>1156.1602379999999</v>
      </c>
      <c r="W5" s="148">
        <v>1278.5591549999999</v>
      </c>
      <c r="X5" s="148">
        <v>1378.906346</v>
      </c>
      <c r="Y5" s="148">
        <v>1356.074298</v>
      </c>
      <c r="Z5" s="148">
        <v>1209.841488</v>
      </c>
      <c r="AA5" s="148">
        <v>1234.2327499999999</v>
      </c>
      <c r="AB5" s="148">
        <v>1026.4910159999999</v>
      </c>
      <c r="AC5" s="148">
        <v>983.56919100000005</v>
      </c>
      <c r="AD5" s="148">
        <v>919.75597500000003</v>
      </c>
      <c r="AE5" s="148">
        <v>955.33728299999996</v>
      </c>
      <c r="AF5" s="148">
        <v>948.37969499999997</v>
      </c>
      <c r="AG5" s="148">
        <v>993.41879300000005</v>
      </c>
      <c r="AH5" s="148">
        <v>1144.6376600000001</v>
      </c>
      <c r="AI5" s="148">
        <v>1308.237809</v>
      </c>
      <c r="AJ5" s="148">
        <v>1404.0177699999999</v>
      </c>
      <c r="AK5" s="148">
        <v>1376.6385009999999</v>
      </c>
      <c r="AL5" s="148">
        <v>1272.7855099999999</v>
      </c>
      <c r="AM5" s="148">
        <v>1294.062277</v>
      </c>
      <c r="AN5" s="148">
        <v>1092.3785339999999</v>
      </c>
      <c r="AO5" s="148">
        <v>969.57008399999995</v>
      </c>
      <c r="AP5" s="148">
        <v>918.99912200000006</v>
      </c>
      <c r="AQ5" s="148">
        <v>958.11881500000004</v>
      </c>
      <c r="AR5" s="148">
        <v>947.16447600000004</v>
      </c>
      <c r="AS5" s="148">
        <v>1017.0331200000001</v>
      </c>
      <c r="AT5" s="148">
        <v>1180.4713280000001</v>
      </c>
      <c r="AU5" s="148">
        <v>1312.5713909999999</v>
      </c>
      <c r="AV5" s="148">
        <v>1455.1267350000001</v>
      </c>
      <c r="AW5" s="148">
        <v>1482.256097</v>
      </c>
      <c r="AX5" s="148">
        <v>1276.5972650000001</v>
      </c>
      <c r="AY5" s="148">
        <v>1235.6560460000001</v>
      </c>
      <c r="AZ5" s="148">
        <v>1047.025431</v>
      </c>
      <c r="BA5" s="148">
        <v>979.48929199999998</v>
      </c>
      <c r="BB5" s="148">
        <v>924.94663300000002</v>
      </c>
      <c r="BC5" s="148">
        <v>953.07918400000005</v>
      </c>
      <c r="BD5" s="148">
        <v>946.88751300000001</v>
      </c>
      <c r="BE5" s="148">
        <v>979.05684099999996</v>
      </c>
      <c r="BF5" s="148">
        <v>1114.0781400000001</v>
      </c>
      <c r="BG5" s="148">
        <v>1224.2344109999999</v>
      </c>
      <c r="BH5" s="148">
        <v>1412.468159</v>
      </c>
      <c r="BI5" s="148">
        <v>1466.0561439999999</v>
      </c>
      <c r="BJ5" s="148">
        <v>1271.4240110000001</v>
      </c>
      <c r="BK5" s="148">
        <v>1258.118939</v>
      </c>
      <c r="BL5" s="148">
        <v>1064.0632860000001</v>
      </c>
      <c r="BM5" s="148">
        <v>1015.9665649999999</v>
      </c>
      <c r="BN5" s="148">
        <v>919.04499099999998</v>
      </c>
      <c r="BO5" s="148">
        <v>943.01244499999996</v>
      </c>
      <c r="BP5" s="148">
        <v>952.05334899999991</v>
      </c>
      <c r="BQ5" s="148">
        <v>986.39372299999991</v>
      </c>
      <c r="BR5" s="148">
        <v>1113.23894</v>
      </c>
      <c r="BS5" s="148">
        <v>1314.7533539999999</v>
      </c>
      <c r="BT5" s="148">
        <v>1504.5904559999999</v>
      </c>
      <c r="BU5" s="148">
        <v>1384.1365149999999</v>
      </c>
      <c r="BV5" s="148">
        <v>1184.676015</v>
      </c>
      <c r="BW5" s="148">
        <v>1247.8502120000001</v>
      </c>
      <c r="BX5" s="148">
        <v>1001.031175</v>
      </c>
      <c r="BY5" s="148">
        <v>990.24637099999995</v>
      </c>
      <c r="BZ5" s="148">
        <v>947.18348900000001</v>
      </c>
      <c r="CA5" s="148">
        <v>964.74570499999993</v>
      </c>
      <c r="CB5" s="148">
        <v>966.09504599999991</v>
      </c>
      <c r="CC5" s="148">
        <v>961.91927399999997</v>
      </c>
      <c r="CD5" s="148">
        <v>1073.363605</v>
      </c>
      <c r="CE5" s="148">
        <v>1162.143278</v>
      </c>
      <c r="CF5" s="148">
        <v>1296.79213</v>
      </c>
      <c r="CG5" s="148">
        <v>1300.6307569999999</v>
      </c>
      <c r="CH5" s="148">
        <v>1260.947719</v>
      </c>
      <c r="CI5" s="148">
        <v>1184.122762</v>
      </c>
      <c r="CJ5" s="148">
        <v>1039.173814</v>
      </c>
      <c r="CK5" s="148">
        <v>1005.914457</v>
      </c>
      <c r="CL5" s="148">
        <v>938.28058799999997</v>
      </c>
      <c r="CM5" s="148">
        <v>960.15911399999993</v>
      </c>
      <c r="CN5" s="148">
        <v>952.71133199999997</v>
      </c>
      <c r="CO5" s="148">
        <v>970.2444999999999</v>
      </c>
      <c r="CP5" s="148">
        <v>1124.537732</v>
      </c>
      <c r="CQ5" s="148">
        <v>1232.3467000000001</v>
      </c>
      <c r="CR5" s="148">
        <v>1326.038047</v>
      </c>
      <c r="CS5" s="148">
        <v>1377.7634029999999</v>
      </c>
      <c r="CT5" s="148">
        <v>1226.6906629999999</v>
      </c>
      <c r="CU5" s="148">
        <v>1310.3413189999999</v>
      </c>
    </row>
    <row r="6" spans="2:100">
      <c r="B6" s="78" t="s">
        <v>70</v>
      </c>
      <c r="C6" s="79" t="s">
        <v>18</v>
      </c>
      <c r="D6" s="148">
        <v>1060.5220379999998</v>
      </c>
      <c r="E6" s="148">
        <v>1011.022926</v>
      </c>
      <c r="F6" s="148">
        <v>925.56022799999994</v>
      </c>
      <c r="G6" s="148">
        <v>952.324657</v>
      </c>
      <c r="H6" s="148">
        <v>972.30686100000003</v>
      </c>
      <c r="I6" s="148">
        <v>986.841273</v>
      </c>
      <c r="J6" s="148">
        <v>1150.1763640000001</v>
      </c>
      <c r="K6" s="148">
        <v>1337.888303</v>
      </c>
      <c r="L6" s="148">
        <v>1440.1548789999999</v>
      </c>
      <c r="M6" s="148">
        <v>1411.6131869999999</v>
      </c>
      <c r="N6" s="148">
        <v>1267.4837839999998</v>
      </c>
      <c r="O6" s="148">
        <v>1318.401938</v>
      </c>
      <c r="P6" s="148">
        <v>1052.970521</v>
      </c>
      <c r="Q6" s="148">
        <v>984.27975199999992</v>
      </c>
      <c r="R6" s="148">
        <v>947.32372399999997</v>
      </c>
      <c r="S6" s="148">
        <v>974.07868799999994</v>
      </c>
      <c r="T6" s="148">
        <v>999.07936399999994</v>
      </c>
      <c r="U6" s="148">
        <v>998.9068870000001</v>
      </c>
      <c r="V6" s="148">
        <v>1163.3350829999999</v>
      </c>
      <c r="W6" s="148">
        <v>1279.6130269999999</v>
      </c>
      <c r="X6" s="148">
        <v>1381.0148670000001</v>
      </c>
      <c r="Y6" s="148">
        <v>1347.604376</v>
      </c>
      <c r="Z6" s="148">
        <v>1203.499939</v>
      </c>
      <c r="AA6" s="148">
        <v>1225.3084249999999</v>
      </c>
      <c r="AB6" s="148">
        <v>1018.0992409999999</v>
      </c>
      <c r="AC6" s="148">
        <v>980.05194200000005</v>
      </c>
      <c r="AD6" s="148">
        <v>919.48408700000005</v>
      </c>
      <c r="AE6" s="148">
        <v>962.43277699999999</v>
      </c>
      <c r="AF6" s="148">
        <v>959.426199</v>
      </c>
      <c r="AG6" s="148">
        <v>1002.3787560000001</v>
      </c>
      <c r="AH6" s="148">
        <v>1154.3576250000001</v>
      </c>
      <c r="AI6" s="148">
        <v>1314.8656599999999</v>
      </c>
      <c r="AJ6" s="148">
        <v>1413.8922209999998</v>
      </c>
      <c r="AK6" s="148">
        <v>1378.549305</v>
      </c>
      <c r="AL6" s="148">
        <v>1270.880118</v>
      </c>
      <c r="AM6" s="148">
        <v>1286.4600210000001</v>
      </c>
      <c r="AN6" s="148">
        <v>1086.054478</v>
      </c>
      <c r="AO6" s="148">
        <v>965.821237</v>
      </c>
      <c r="AP6" s="148">
        <v>923.30721800000003</v>
      </c>
      <c r="AQ6" s="148">
        <v>965.85387100000003</v>
      </c>
      <c r="AR6" s="148">
        <v>957.8670370000001</v>
      </c>
      <c r="AS6" s="148">
        <v>1027.141122</v>
      </c>
      <c r="AT6" s="148">
        <v>1190.9960210000002</v>
      </c>
      <c r="AU6" s="148">
        <v>1318.6258780000001</v>
      </c>
      <c r="AV6" s="148">
        <v>1457.3883000000001</v>
      </c>
      <c r="AW6" s="148">
        <v>1478.35519</v>
      </c>
      <c r="AX6" s="148">
        <v>1272.5648030000002</v>
      </c>
      <c r="AY6" s="148">
        <v>1224.866233</v>
      </c>
      <c r="AZ6" s="148">
        <v>1034.0095779999999</v>
      </c>
      <c r="BA6" s="148">
        <v>971.08477199999993</v>
      </c>
      <c r="BB6" s="148">
        <v>920.03125899999998</v>
      </c>
      <c r="BC6" s="148">
        <v>952.65978800000005</v>
      </c>
      <c r="BD6" s="148">
        <v>952.63483299999996</v>
      </c>
      <c r="BE6" s="148">
        <v>987.66257399999995</v>
      </c>
      <c r="BF6" s="148">
        <v>1121.9902890000001</v>
      </c>
      <c r="BG6" s="148">
        <v>1226.8790689999998</v>
      </c>
      <c r="BH6" s="148">
        <v>1413.2563399999999</v>
      </c>
      <c r="BI6" s="148">
        <v>1472.9665009999999</v>
      </c>
      <c r="BJ6" s="148">
        <v>1271.5726280000001</v>
      </c>
      <c r="BK6" s="148">
        <v>1258.612961</v>
      </c>
      <c r="BL6" s="148">
        <v>1067.21495</v>
      </c>
      <c r="BM6" s="148">
        <v>1018.9731519999999</v>
      </c>
      <c r="BN6" s="148">
        <v>920.25193899999999</v>
      </c>
      <c r="BO6" s="148">
        <v>943.38808799999993</v>
      </c>
      <c r="BP6" s="148">
        <v>954.97587299999986</v>
      </c>
      <c r="BQ6" s="148">
        <v>992.71534499999996</v>
      </c>
      <c r="BR6" s="148">
        <v>1119.3453079999999</v>
      </c>
      <c r="BS6" s="148">
        <v>1317.0622859999999</v>
      </c>
      <c r="BT6" s="148">
        <v>1507.2623859999999</v>
      </c>
      <c r="BU6" s="148">
        <v>1385.6565289999999</v>
      </c>
      <c r="BV6" s="148">
        <v>1183.7969820000001</v>
      </c>
      <c r="BW6" s="148">
        <v>1247.8832050000001</v>
      </c>
      <c r="BX6" s="148">
        <v>1000.7524689999999</v>
      </c>
      <c r="BY6" s="148">
        <v>988.164537</v>
      </c>
      <c r="BZ6" s="148">
        <v>946.28143299999999</v>
      </c>
      <c r="CA6" s="148">
        <v>963.4854059999999</v>
      </c>
      <c r="CB6" s="148">
        <v>966.10915399999988</v>
      </c>
      <c r="CC6" s="148">
        <v>962.08070799999996</v>
      </c>
      <c r="CD6" s="148">
        <v>1074.516807</v>
      </c>
      <c r="CE6" s="148">
        <v>1162.291528</v>
      </c>
      <c r="CF6" s="148">
        <v>1295.899161</v>
      </c>
      <c r="CG6" s="148">
        <v>1298.370236</v>
      </c>
      <c r="CH6" s="148">
        <v>1258.908576</v>
      </c>
      <c r="CI6" s="148">
        <v>1182.808352</v>
      </c>
      <c r="CJ6" s="148">
        <v>1039.0327580000001</v>
      </c>
      <c r="CK6" s="148">
        <v>1005.33956</v>
      </c>
      <c r="CL6" s="148">
        <v>937.56581499999993</v>
      </c>
      <c r="CM6" s="148">
        <v>964.27053099999989</v>
      </c>
      <c r="CN6" s="148">
        <v>957.65121999999997</v>
      </c>
      <c r="CO6" s="148">
        <v>973.05038499999989</v>
      </c>
      <c r="CP6" s="148">
        <v>1126.6139499999999</v>
      </c>
      <c r="CQ6" s="148">
        <v>1230.2656730000001</v>
      </c>
      <c r="CR6" s="148">
        <v>1322.973931</v>
      </c>
      <c r="CS6" s="148">
        <v>1374.2718399999999</v>
      </c>
      <c r="CT6" s="148">
        <v>1219.9077989999998</v>
      </c>
      <c r="CU6" s="148">
        <v>1299.625194</v>
      </c>
    </row>
    <row r="7" spans="2:100">
      <c r="B7" s="78"/>
      <c r="C7" s="79" t="s">
        <v>19</v>
      </c>
      <c r="D7" s="148">
        <v>1043.2852429999998</v>
      </c>
      <c r="E7" s="148">
        <v>994.84674399999994</v>
      </c>
      <c r="F7" s="148">
        <v>916.4003009999999</v>
      </c>
      <c r="G7" s="148">
        <v>951.24386700000002</v>
      </c>
      <c r="H7" s="148">
        <v>977.55625299999997</v>
      </c>
      <c r="I7" s="148">
        <v>1000.529406</v>
      </c>
      <c r="J7" s="148">
        <v>1173.669791</v>
      </c>
      <c r="K7" s="148">
        <v>1357.4918259999999</v>
      </c>
      <c r="L7" s="148">
        <v>1452.8592139999998</v>
      </c>
      <c r="M7" s="148">
        <v>1418.656866</v>
      </c>
      <c r="N7" s="148">
        <v>1266.4944449999998</v>
      </c>
      <c r="O7" s="148">
        <v>1307.137457</v>
      </c>
      <c r="P7" s="148">
        <v>1035.810581</v>
      </c>
      <c r="Q7" s="148">
        <v>971.47508699999992</v>
      </c>
      <c r="R7" s="148">
        <v>944.40030200000001</v>
      </c>
      <c r="S7" s="148">
        <v>983.85273499999994</v>
      </c>
      <c r="T7" s="148">
        <v>1018.3652499999999</v>
      </c>
      <c r="U7" s="148">
        <v>1016.4505330000001</v>
      </c>
      <c r="V7" s="148">
        <v>1177.6698179999999</v>
      </c>
      <c r="W7" s="148">
        <v>1288.9141289999998</v>
      </c>
      <c r="X7" s="148">
        <v>1386.9212570000002</v>
      </c>
      <c r="Y7" s="148">
        <v>1348.1358809999999</v>
      </c>
      <c r="Z7" s="148">
        <v>1196.8032250000001</v>
      </c>
      <c r="AA7" s="148">
        <v>1212.844979</v>
      </c>
      <c r="AB7" s="148">
        <v>1002.9447069999999</v>
      </c>
      <c r="AC7" s="148">
        <v>964.92582000000004</v>
      </c>
      <c r="AD7" s="148">
        <v>911.77870800000005</v>
      </c>
      <c r="AE7" s="148">
        <v>964.20837199999994</v>
      </c>
      <c r="AF7" s="148">
        <v>971.18766000000005</v>
      </c>
      <c r="AG7" s="148">
        <v>1016.6175220000001</v>
      </c>
      <c r="AH7" s="148">
        <v>1171.298485</v>
      </c>
      <c r="AI7" s="148">
        <v>1332.575756</v>
      </c>
      <c r="AJ7" s="148">
        <v>1428.0522659999999</v>
      </c>
      <c r="AK7" s="148">
        <v>1386.733463</v>
      </c>
      <c r="AL7" s="148">
        <v>1272.475471</v>
      </c>
      <c r="AM7" s="148">
        <v>1281.019544</v>
      </c>
      <c r="AN7" s="148">
        <v>1070.9434309999999</v>
      </c>
      <c r="AO7" s="148">
        <v>949.58761900000002</v>
      </c>
      <c r="AP7" s="148">
        <v>911.92791699999998</v>
      </c>
      <c r="AQ7" s="148">
        <v>962.63337799999999</v>
      </c>
      <c r="AR7" s="148">
        <v>970.59598900000015</v>
      </c>
      <c r="AS7" s="148">
        <v>1044.388205</v>
      </c>
      <c r="AT7" s="148">
        <v>1210.7108520000002</v>
      </c>
      <c r="AU7" s="148">
        <v>1336.5519920000002</v>
      </c>
      <c r="AV7" s="148">
        <v>1471.121294</v>
      </c>
      <c r="AW7" s="148">
        <v>1482.6498329999999</v>
      </c>
      <c r="AX7" s="148">
        <v>1268.3081220000001</v>
      </c>
      <c r="AY7" s="148">
        <v>1211.4381289999999</v>
      </c>
      <c r="AZ7" s="148">
        <v>1011.111594</v>
      </c>
      <c r="BA7" s="148">
        <v>941.77700699999991</v>
      </c>
      <c r="BB7" s="148">
        <v>897.56769899999995</v>
      </c>
      <c r="BC7" s="148">
        <v>940.20205200000009</v>
      </c>
      <c r="BD7" s="148">
        <v>953.12430599999993</v>
      </c>
      <c r="BE7" s="148">
        <v>997.32107299999996</v>
      </c>
      <c r="BF7" s="148">
        <v>1135.294891</v>
      </c>
      <c r="BG7" s="148">
        <v>1237.7054469999998</v>
      </c>
      <c r="BH7" s="148">
        <v>1420.5672889999998</v>
      </c>
      <c r="BI7" s="148">
        <v>1477.034901</v>
      </c>
      <c r="BJ7" s="148">
        <v>1273.774036</v>
      </c>
      <c r="BK7" s="148">
        <v>1256.886581</v>
      </c>
      <c r="BL7" s="148">
        <v>1058.6237100000001</v>
      </c>
      <c r="BM7" s="148">
        <v>1012.0420509999999</v>
      </c>
      <c r="BN7" s="148">
        <v>916.875944</v>
      </c>
      <c r="BO7" s="148">
        <v>941.81716899999992</v>
      </c>
      <c r="BP7" s="148">
        <v>953.43436699999984</v>
      </c>
      <c r="BQ7" s="148">
        <v>996.90600599999993</v>
      </c>
      <c r="BR7" s="148">
        <v>1128.401609</v>
      </c>
      <c r="BS7" s="148">
        <v>1327.6470149999998</v>
      </c>
      <c r="BT7" s="148">
        <v>1515.427737</v>
      </c>
      <c r="BU7" s="148">
        <v>1388.5318169999998</v>
      </c>
      <c r="BV7" s="148">
        <v>1181.221286</v>
      </c>
      <c r="BW7" s="148">
        <v>1242.3945510000001</v>
      </c>
      <c r="BX7" s="148">
        <v>994.13190799999995</v>
      </c>
      <c r="BY7" s="148">
        <v>978.59653900000001</v>
      </c>
      <c r="BZ7" s="148">
        <v>941.830512</v>
      </c>
      <c r="CA7" s="148">
        <v>961.13552199999992</v>
      </c>
      <c r="CB7" s="148">
        <v>959.89338699999985</v>
      </c>
      <c r="CC7" s="148">
        <v>959.59710699999994</v>
      </c>
      <c r="CD7" s="148">
        <v>1071.9043260000001</v>
      </c>
      <c r="CE7" s="148">
        <v>1160.9281579999999</v>
      </c>
      <c r="CF7" s="148">
        <v>1290.379788</v>
      </c>
      <c r="CG7" s="148">
        <v>1292.694845</v>
      </c>
      <c r="CH7" s="148">
        <v>1254.377534</v>
      </c>
      <c r="CI7" s="148">
        <v>1178.8095450000001</v>
      </c>
      <c r="CJ7" s="148">
        <v>1032.621175</v>
      </c>
      <c r="CK7" s="148">
        <v>998.79233099999999</v>
      </c>
      <c r="CL7" s="148">
        <v>931.92331799999988</v>
      </c>
      <c r="CM7" s="148">
        <v>958.14119899999992</v>
      </c>
      <c r="CN7" s="148">
        <v>956.71986800000002</v>
      </c>
      <c r="CO7" s="148">
        <v>977.50144099999989</v>
      </c>
      <c r="CP7" s="148">
        <v>1129.1918209999999</v>
      </c>
      <c r="CQ7" s="148">
        <v>1231.7713600000002</v>
      </c>
      <c r="CR7" s="148">
        <v>1318.573056</v>
      </c>
      <c r="CS7" s="148">
        <v>1368.2948919999999</v>
      </c>
      <c r="CT7" s="148">
        <v>1213.9560429999999</v>
      </c>
      <c r="CU7" s="148">
        <v>1286.7433129999999</v>
      </c>
    </row>
    <row r="8" spans="2:100">
      <c r="B8" s="78"/>
      <c r="C8" s="79" t="s">
        <v>20</v>
      </c>
      <c r="D8" s="148">
        <v>1050.7262469999998</v>
      </c>
      <c r="E8" s="148">
        <v>996.01347599999997</v>
      </c>
      <c r="F8" s="148">
        <v>913.52904899999987</v>
      </c>
      <c r="G8" s="148">
        <v>943.13698799999997</v>
      </c>
      <c r="H8" s="148">
        <v>969.48199399999999</v>
      </c>
      <c r="I8" s="148">
        <v>997.93819899999994</v>
      </c>
      <c r="J8" s="148">
        <v>1179.719949</v>
      </c>
      <c r="K8" s="148">
        <v>1368.8445919999999</v>
      </c>
      <c r="L8" s="148">
        <v>1466.4140349999998</v>
      </c>
      <c r="M8" s="148">
        <v>1426.912018</v>
      </c>
      <c r="N8" s="148">
        <v>1271.6460119999997</v>
      </c>
      <c r="O8" s="148">
        <v>1309.6053890000001</v>
      </c>
      <c r="P8" s="148">
        <v>1035.118166</v>
      </c>
      <c r="Q8" s="148">
        <v>969.03591899999992</v>
      </c>
      <c r="R8" s="148">
        <v>939.10643200000004</v>
      </c>
      <c r="S8" s="148">
        <v>980.70034399999997</v>
      </c>
      <c r="T8" s="148">
        <v>1019.543246</v>
      </c>
      <c r="U8" s="148">
        <v>1021.8921610000001</v>
      </c>
      <c r="V8" s="148">
        <v>1186.8915129999998</v>
      </c>
      <c r="W8" s="148">
        <v>1298.5503089999997</v>
      </c>
      <c r="X8" s="148">
        <v>1398.4341420000003</v>
      </c>
      <c r="Y8" s="148">
        <v>1356.7617619999999</v>
      </c>
      <c r="Z8" s="148">
        <v>1203.9809200000002</v>
      </c>
      <c r="AA8" s="148">
        <v>1218.6388809999999</v>
      </c>
      <c r="AB8" s="148">
        <v>1004.7379499999998</v>
      </c>
      <c r="AC8" s="148">
        <v>965.61094900000001</v>
      </c>
      <c r="AD8" s="148">
        <v>906.02579200000002</v>
      </c>
      <c r="AE8" s="148">
        <v>959.19311799999991</v>
      </c>
      <c r="AF8" s="148">
        <v>970.35250100000007</v>
      </c>
      <c r="AG8" s="148">
        <v>1018.3144260000001</v>
      </c>
      <c r="AH8" s="148">
        <v>1174.8526220000001</v>
      </c>
      <c r="AI8" s="148">
        <v>1333.9529419999999</v>
      </c>
      <c r="AJ8" s="148">
        <v>1432.4263839999999</v>
      </c>
      <c r="AK8" s="148">
        <v>1392.1403780000001</v>
      </c>
      <c r="AL8" s="148">
        <v>1277.8564589999999</v>
      </c>
      <c r="AM8" s="148">
        <v>1283.63402</v>
      </c>
      <c r="AN8" s="148">
        <v>1070.6601509999998</v>
      </c>
      <c r="AO8" s="148">
        <v>947.73207200000002</v>
      </c>
      <c r="AP8" s="148">
        <v>906.73836699999993</v>
      </c>
      <c r="AQ8" s="148">
        <v>956.46656399999995</v>
      </c>
      <c r="AR8" s="148">
        <v>967.08032000000014</v>
      </c>
      <c r="AS8" s="148">
        <v>1043.329911</v>
      </c>
      <c r="AT8" s="148">
        <v>1211.9995580000002</v>
      </c>
      <c r="AU8" s="148">
        <v>1341.7665750000001</v>
      </c>
      <c r="AV8" s="148">
        <v>1477.9749830000001</v>
      </c>
      <c r="AW8" s="148">
        <v>1490.053494</v>
      </c>
      <c r="AX8" s="148">
        <v>1272.754895</v>
      </c>
      <c r="AY8" s="148">
        <v>1212.8942939999999</v>
      </c>
      <c r="AZ8" s="148">
        <v>1010.254458</v>
      </c>
      <c r="BA8" s="148">
        <v>935.66194499999995</v>
      </c>
      <c r="BB8" s="148">
        <v>887.6510679999999</v>
      </c>
      <c r="BC8" s="148">
        <v>927.87498500000015</v>
      </c>
      <c r="BD8" s="148">
        <v>943.99830599999996</v>
      </c>
      <c r="BE8" s="148">
        <v>991.84840499999996</v>
      </c>
      <c r="BF8" s="148">
        <v>1134.2476280000001</v>
      </c>
      <c r="BG8" s="148">
        <v>1236.0585889999998</v>
      </c>
      <c r="BH8" s="148">
        <v>1420.8698949999998</v>
      </c>
      <c r="BI8" s="148">
        <v>1479.876217</v>
      </c>
      <c r="BJ8" s="148">
        <v>1277.2655870000001</v>
      </c>
      <c r="BK8" s="148">
        <v>1260.9797289999999</v>
      </c>
      <c r="BL8" s="148">
        <v>1060.5172700000001</v>
      </c>
      <c r="BM8" s="148">
        <v>1011.7045459999999</v>
      </c>
      <c r="BN8" s="148">
        <v>915.00975300000005</v>
      </c>
      <c r="BO8" s="148">
        <v>933.80160199999989</v>
      </c>
      <c r="BP8" s="148">
        <v>944.9097959999998</v>
      </c>
      <c r="BQ8" s="148">
        <v>987.81427699999995</v>
      </c>
      <c r="BR8" s="148">
        <v>1122.678889</v>
      </c>
      <c r="BS8" s="148">
        <v>1330.0647469999997</v>
      </c>
      <c r="BT8" s="148">
        <v>1521.5840309999999</v>
      </c>
      <c r="BU8" s="148">
        <v>1393.8799989999998</v>
      </c>
      <c r="BV8" s="148">
        <v>1182.5472479999999</v>
      </c>
      <c r="BW8" s="148">
        <v>1242.4232200000001</v>
      </c>
      <c r="BX8" s="148">
        <v>990.88977499999999</v>
      </c>
      <c r="BY8" s="148">
        <v>974.44079599999998</v>
      </c>
      <c r="BZ8" s="148">
        <v>936.616445</v>
      </c>
      <c r="CA8" s="148">
        <v>955.03294699999992</v>
      </c>
      <c r="CB8" s="148">
        <v>953.66463099999987</v>
      </c>
      <c r="CC8" s="148">
        <v>952.20278599999995</v>
      </c>
      <c r="CD8" s="148">
        <v>1064.029636</v>
      </c>
      <c r="CE8" s="148">
        <v>1153.059892</v>
      </c>
      <c r="CF8" s="148">
        <v>1282.2550079999999</v>
      </c>
      <c r="CG8" s="148">
        <v>1284.024623</v>
      </c>
      <c r="CH8" s="148">
        <v>1247.413184</v>
      </c>
      <c r="CI8" s="148">
        <v>1173.1075960000001</v>
      </c>
      <c r="CJ8" s="148">
        <v>1026.971577</v>
      </c>
      <c r="CK8" s="148">
        <v>991.77699599999994</v>
      </c>
      <c r="CL8" s="148">
        <v>925.77187299999991</v>
      </c>
      <c r="CM8" s="148">
        <v>950.38950199999988</v>
      </c>
      <c r="CN8" s="148">
        <v>949.30760499999997</v>
      </c>
      <c r="CO8" s="148">
        <v>970.10883199999989</v>
      </c>
      <c r="CP8" s="148">
        <v>1123.0954489999999</v>
      </c>
      <c r="CQ8" s="148">
        <v>1226.8106790000002</v>
      </c>
      <c r="CR8" s="148">
        <v>1315.6146939999999</v>
      </c>
      <c r="CS8" s="148">
        <v>1364.8332479999999</v>
      </c>
      <c r="CT8" s="148">
        <v>1208.173769</v>
      </c>
      <c r="CU8" s="148">
        <v>1281.212098</v>
      </c>
    </row>
    <row r="9" spans="2:100">
      <c r="B9" s="78"/>
      <c r="C9" s="79" t="s">
        <v>21</v>
      </c>
      <c r="D9" s="148">
        <v>1062.4492419999999</v>
      </c>
      <c r="E9" s="148">
        <v>1010.103387</v>
      </c>
      <c r="F9" s="148">
        <v>925.57572499999992</v>
      </c>
      <c r="G9" s="148">
        <v>953.34917599999994</v>
      </c>
      <c r="H9" s="148">
        <v>974.04416300000003</v>
      </c>
      <c r="I9" s="148">
        <v>1000.997889</v>
      </c>
      <c r="J9" s="148">
        <v>1182.2225860000001</v>
      </c>
      <c r="K9" s="148">
        <v>1371.307926</v>
      </c>
      <c r="L9" s="148">
        <v>1469.1239119999998</v>
      </c>
      <c r="M9" s="148">
        <v>1431.452792</v>
      </c>
      <c r="N9" s="148">
        <v>1276.4446809999997</v>
      </c>
      <c r="O9" s="148">
        <v>1313.28493</v>
      </c>
      <c r="P9" s="148">
        <v>1035.1187259999999</v>
      </c>
      <c r="Q9" s="148">
        <v>966.81012599999997</v>
      </c>
      <c r="R9" s="148">
        <v>936.88051000000007</v>
      </c>
      <c r="S9" s="148">
        <v>977.93618800000002</v>
      </c>
      <c r="T9" s="148">
        <v>1019.5172809999999</v>
      </c>
      <c r="U9" s="148">
        <v>1022.6646780000001</v>
      </c>
      <c r="V9" s="148">
        <v>1188.9378339999998</v>
      </c>
      <c r="W9" s="148">
        <v>1301.0018589999997</v>
      </c>
      <c r="X9" s="148">
        <v>1405.3857500000004</v>
      </c>
      <c r="Y9" s="148">
        <v>1366.4891399999999</v>
      </c>
      <c r="Z9" s="148">
        <v>1215.8492850000002</v>
      </c>
      <c r="AA9" s="148">
        <v>1233.8601779999999</v>
      </c>
      <c r="AB9" s="148">
        <v>1018.7335869999998</v>
      </c>
      <c r="AC9" s="148">
        <v>979.030798</v>
      </c>
      <c r="AD9" s="148">
        <v>914.89930800000002</v>
      </c>
      <c r="AE9" s="148">
        <v>966.24196799999993</v>
      </c>
      <c r="AF9" s="148">
        <v>977.81196100000011</v>
      </c>
      <c r="AG9" s="148">
        <v>1022.7931910000001</v>
      </c>
      <c r="AH9" s="148">
        <v>1176.9594840000002</v>
      </c>
      <c r="AI9" s="148">
        <v>1335.0257649999999</v>
      </c>
      <c r="AJ9" s="148">
        <v>1429.9177679999998</v>
      </c>
      <c r="AK9" s="148">
        <v>1392.9134330000002</v>
      </c>
      <c r="AL9" s="148">
        <v>1275.8750299999999</v>
      </c>
      <c r="AM9" s="148">
        <v>1280.2567079999999</v>
      </c>
      <c r="AN9" s="148">
        <v>1068.3528569999999</v>
      </c>
      <c r="AO9" s="148">
        <v>946.64851099999998</v>
      </c>
      <c r="AP9" s="148">
        <v>905.23908099999994</v>
      </c>
      <c r="AQ9" s="148">
        <v>955.68165899999997</v>
      </c>
      <c r="AR9" s="148">
        <v>967.02574300000015</v>
      </c>
      <c r="AS9" s="148">
        <v>1042.9585360000001</v>
      </c>
      <c r="AT9" s="148">
        <v>1211.4068200000002</v>
      </c>
      <c r="AU9" s="148">
        <v>1339.5076670000001</v>
      </c>
      <c r="AV9" s="148">
        <v>1476.8250370000001</v>
      </c>
      <c r="AW9" s="148">
        <v>1489.763481</v>
      </c>
      <c r="AX9" s="148">
        <v>1271.3538310000001</v>
      </c>
      <c r="AY9" s="148">
        <v>1211.7331489999999</v>
      </c>
      <c r="AZ9" s="148">
        <v>1009.375459</v>
      </c>
      <c r="BA9" s="148">
        <v>931.22097199999996</v>
      </c>
      <c r="BB9" s="148">
        <v>882.3520729999999</v>
      </c>
      <c r="BC9" s="148">
        <v>924.50048200000015</v>
      </c>
      <c r="BD9" s="148">
        <v>941.30905899999993</v>
      </c>
      <c r="BE9" s="148">
        <v>989.59331499999996</v>
      </c>
      <c r="BF9" s="148">
        <v>1131.6843670000001</v>
      </c>
      <c r="BG9" s="148">
        <v>1233.9765879999998</v>
      </c>
      <c r="BH9" s="148">
        <v>1419.7841449999999</v>
      </c>
      <c r="BI9" s="148">
        <v>1483.269853</v>
      </c>
      <c r="BJ9" s="148">
        <v>1278.280205</v>
      </c>
      <c r="BK9" s="148">
        <v>1259.3374259999998</v>
      </c>
      <c r="BL9" s="148">
        <v>1058.9239669999999</v>
      </c>
      <c r="BM9" s="148">
        <v>1008.9615359999999</v>
      </c>
      <c r="BN9" s="148">
        <v>912.85804900000005</v>
      </c>
      <c r="BO9" s="148">
        <v>930.73234999999988</v>
      </c>
      <c r="BP9" s="148">
        <v>939.96668599999975</v>
      </c>
      <c r="BQ9" s="148">
        <v>983.71213999999998</v>
      </c>
      <c r="BR9" s="148">
        <v>1116.087806</v>
      </c>
      <c r="BS9" s="148">
        <v>1325.1716769999996</v>
      </c>
      <c r="BT9" s="148">
        <v>1514.0298889999999</v>
      </c>
      <c r="BU9" s="148">
        <v>1385.3605749999997</v>
      </c>
      <c r="BV9" s="148">
        <v>1176.0898709999999</v>
      </c>
      <c r="BW9" s="148">
        <v>1234.3596260000002</v>
      </c>
      <c r="BX9" s="148">
        <v>983.67000599999994</v>
      </c>
      <c r="BY9" s="148">
        <v>967.90928299999996</v>
      </c>
      <c r="BZ9" s="148">
        <v>927.13493400000004</v>
      </c>
      <c r="CA9" s="148">
        <v>944.62009999999987</v>
      </c>
      <c r="CB9" s="148">
        <v>945.1032019999999</v>
      </c>
      <c r="CC9" s="148">
        <v>944.14508499999999</v>
      </c>
      <c r="CD9" s="148">
        <v>1052.53475</v>
      </c>
      <c r="CE9" s="148">
        <v>1142.5090049999999</v>
      </c>
      <c r="CF9" s="148">
        <v>1269.7268039999999</v>
      </c>
      <c r="CG9" s="148">
        <v>1268.3690690000001</v>
      </c>
      <c r="CH9" s="148">
        <v>1230.363795</v>
      </c>
      <c r="CI9" s="148">
        <v>1156.7637070000001</v>
      </c>
      <c r="CJ9" s="148">
        <v>1013.817768</v>
      </c>
      <c r="CK9" s="148">
        <v>979.3206429999999</v>
      </c>
      <c r="CL9" s="148">
        <v>916.12586299999987</v>
      </c>
      <c r="CM9" s="148">
        <v>942.81008399999985</v>
      </c>
      <c r="CN9" s="148">
        <v>942.34935599999994</v>
      </c>
      <c r="CO9" s="148">
        <v>962.05473799999993</v>
      </c>
      <c r="CP9" s="148">
        <v>1114.525594</v>
      </c>
      <c r="CQ9" s="148">
        <v>1218.7076660000002</v>
      </c>
      <c r="CR9" s="148">
        <v>1306.8530489999998</v>
      </c>
      <c r="CS9" s="148">
        <v>1355.847988</v>
      </c>
      <c r="CT9" s="148">
        <v>1198.910801</v>
      </c>
      <c r="CU9" s="148">
        <v>1272.244385</v>
      </c>
    </row>
    <row r="10" spans="2:100">
      <c r="B10" s="78"/>
      <c r="C10" s="79" t="s">
        <v>22</v>
      </c>
      <c r="D10" s="148">
        <v>1056.445692</v>
      </c>
      <c r="E10" s="148">
        <v>1003.739226</v>
      </c>
      <c r="F10" s="148">
        <v>918.58070399999997</v>
      </c>
      <c r="G10" s="148">
        <v>945.68079699999998</v>
      </c>
      <c r="H10" s="148">
        <v>968.292869</v>
      </c>
      <c r="I10" s="148">
        <v>1001.815739</v>
      </c>
      <c r="J10" s="148">
        <v>1183.609694</v>
      </c>
      <c r="K10" s="148">
        <v>1373.1299489999999</v>
      </c>
      <c r="L10" s="148">
        <v>1471.6622559999998</v>
      </c>
      <c r="M10" s="148">
        <v>1434.844302</v>
      </c>
      <c r="N10" s="148">
        <v>1279.5689619999998</v>
      </c>
      <c r="O10" s="148">
        <v>1317.1835740000001</v>
      </c>
      <c r="P10" s="148">
        <v>1036.6534469999999</v>
      </c>
      <c r="Q10" s="148">
        <v>968.34843100000001</v>
      </c>
      <c r="R10" s="148">
        <v>939.26558300000011</v>
      </c>
      <c r="S10" s="148">
        <v>979.91343500000005</v>
      </c>
      <c r="T10" s="148">
        <v>1021.493397</v>
      </c>
      <c r="U10" s="148">
        <v>1024.892564</v>
      </c>
      <c r="V10" s="148">
        <v>1190.9232729999999</v>
      </c>
      <c r="W10" s="148">
        <v>1301.3470599999998</v>
      </c>
      <c r="X10" s="148">
        <v>1404.5588730000004</v>
      </c>
      <c r="Y10" s="148">
        <v>1364.7145619999999</v>
      </c>
      <c r="Z10" s="148">
        <v>1212.7812520000002</v>
      </c>
      <c r="AA10" s="148">
        <v>1230.101324</v>
      </c>
      <c r="AB10" s="148">
        <v>1014.8040259999998</v>
      </c>
      <c r="AC10" s="148">
        <v>975.33679600000005</v>
      </c>
      <c r="AD10" s="148">
        <v>912.63944300000003</v>
      </c>
      <c r="AE10" s="148">
        <v>964.97861799999998</v>
      </c>
      <c r="AF10" s="148">
        <v>976.72363800000016</v>
      </c>
      <c r="AG10" s="148">
        <v>1022.878539</v>
      </c>
      <c r="AH10" s="148">
        <v>1175.8846020000003</v>
      </c>
      <c r="AI10" s="148">
        <v>1334.3121459999998</v>
      </c>
      <c r="AJ10" s="148">
        <v>1429.2081479999997</v>
      </c>
      <c r="AK10" s="148">
        <v>1391.9325960000001</v>
      </c>
      <c r="AL10" s="148">
        <v>1275.236537</v>
      </c>
      <c r="AM10" s="148">
        <v>1280.6959429999999</v>
      </c>
      <c r="AN10" s="148">
        <v>1068.23732</v>
      </c>
      <c r="AO10" s="148">
        <v>942.35154199999999</v>
      </c>
      <c r="AP10" s="148">
        <v>901.36446799999999</v>
      </c>
      <c r="AQ10" s="148">
        <v>951.67844500000001</v>
      </c>
      <c r="AR10" s="148">
        <v>963.80919100000017</v>
      </c>
      <c r="AS10" s="148">
        <v>1039.8879480000001</v>
      </c>
      <c r="AT10" s="148">
        <v>1206.8524910000001</v>
      </c>
      <c r="AU10" s="148">
        <v>1334.8240330000001</v>
      </c>
      <c r="AV10" s="148">
        <v>1472.1690020000001</v>
      </c>
      <c r="AW10" s="148">
        <v>1483.3206829999999</v>
      </c>
      <c r="AX10" s="148">
        <v>1266.822482</v>
      </c>
      <c r="AY10" s="148">
        <v>1206.2270489999999</v>
      </c>
      <c r="AZ10" s="148">
        <v>1001.636303</v>
      </c>
      <c r="BA10" s="148">
        <v>923.00626299999999</v>
      </c>
      <c r="BB10" s="148">
        <v>874.25033299999996</v>
      </c>
      <c r="BC10" s="148">
        <v>913.42957800000011</v>
      </c>
      <c r="BD10" s="148">
        <v>928.04202199999997</v>
      </c>
      <c r="BE10" s="148">
        <v>975.80777399999999</v>
      </c>
      <c r="BF10" s="148">
        <v>1117.568659</v>
      </c>
      <c r="BG10" s="148">
        <v>1221.0253809999997</v>
      </c>
      <c r="BH10" s="148">
        <v>1407.8293239999998</v>
      </c>
      <c r="BI10" s="148">
        <v>1472.9736889999999</v>
      </c>
      <c r="BJ10" s="148">
        <v>1278.280205</v>
      </c>
      <c r="BK10" s="148">
        <v>1249.8057719999999</v>
      </c>
      <c r="BL10" s="148">
        <v>1058.9239669999999</v>
      </c>
      <c r="BM10" s="148">
        <v>995.73826099999997</v>
      </c>
      <c r="BN10" s="148">
        <v>901.200198</v>
      </c>
      <c r="BO10" s="148">
        <v>922.87941699999988</v>
      </c>
      <c r="BP10" s="148">
        <v>932.81103099999973</v>
      </c>
      <c r="BQ10" s="148">
        <v>979.91617699999995</v>
      </c>
      <c r="BR10" s="148">
        <v>1112.7591339999999</v>
      </c>
      <c r="BS10" s="148">
        <v>1317.0794299999995</v>
      </c>
      <c r="BT10" s="148">
        <v>1504.5728709999999</v>
      </c>
      <c r="BU10" s="148">
        <v>1379.8740909999997</v>
      </c>
      <c r="BV10" s="148">
        <v>1171.011806</v>
      </c>
      <c r="BW10" s="148">
        <v>1224.2839640000002</v>
      </c>
      <c r="BX10" s="148">
        <v>971.073759</v>
      </c>
      <c r="BY10" s="148">
        <v>957.66373799999997</v>
      </c>
      <c r="BZ10" s="148">
        <v>915.92356300000006</v>
      </c>
      <c r="CA10" s="148">
        <v>934.34372899999983</v>
      </c>
      <c r="CB10" s="148">
        <v>935.7494549999999</v>
      </c>
      <c r="CC10" s="148">
        <v>936.38325099999997</v>
      </c>
      <c r="CD10" s="148">
        <v>1047.4325370000001</v>
      </c>
      <c r="CE10" s="148">
        <v>1137.0223369999999</v>
      </c>
      <c r="CF10" s="148">
        <v>1263.8652089999998</v>
      </c>
      <c r="CG10" s="148">
        <v>1262.2195120000001</v>
      </c>
      <c r="CH10" s="148">
        <v>1225.2463459999999</v>
      </c>
      <c r="CI10" s="148">
        <v>1151.513334</v>
      </c>
      <c r="CJ10" s="148">
        <v>1010.1426279999999</v>
      </c>
      <c r="CK10" s="148">
        <v>975.29746299999988</v>
      </c>
      <c r="CL10" s="148">
        <v>912.60359199999982</v>
      </c>
      <c r="CM10" s="148">
        <v>937.3082569999998</v>
      </c>
      <c r="CN10" s="148">
        <v>937.23228399999994</v>
      </c>
      <c r="CO10" s="148">
        <v>957.1108109999999</v>
      </c>
      <c r="CP10" s="148">
        <v>1110.496981</v>
      </c>
      <c r="CQ10" s="148">
        <v>1215.2567440000003</v>
      </c>
      <c r="CR10" s="148">
        <v>1304.2227979999998</v>
      </c>
      <c r="CS10" s="148">
        <v>1353.8915589999999</v>
      </c>
      <c r="CT10" s="148">
        <v>1197.3966310000001</v>
      </c>
      <c r="CU10" s="148">
        <v>1270.6440219999999</v>
      </c>
    </row>
    <row r="11" spans="2:100">
      <c r="B11" s="80"/>
      <c r="C11" s="31" t="s">
        <v>67</v>
      </c>
      <c r="D11" s="148">
        <v>1070.2707909999999</v>
      </c>
      <c r="E11" s="148">
        <v>1014.372944</v>
      </c>
      <c r="F11" s="148">
        <v>923.14400699999999</v>
      </c>
      <c r="G11" s="148">
        <v>950.19434899999999</v>
      </c>
      <c r="H11" s="148">
        <v>964.21877800000004</v>
      </c>
      <c r="I11" s="148">
        <v>973.93162800000005</v>
      </c>
      <c r="J11" s="148">
        <v>1137.517456</v>
      </c>
      <c r="K11" s="148">
        <v>1331.027122</v>
      </c>
      <c r="L11" s="148">
        <v>1435.4630669999999</v>
      </c>
      <c r="M11" s="148">
        <v>1413.969564</v>
      </c>
      <c r="N11" s="148">
        <v>1273.1431439999999</v>
      </c>
      <c r="O11" s="148">
        <v>1325.7326419999999</v>
      </c>
      <c r="P11" s="148">
        <v>1057.0339819999999</v>
      </c>
      <c r="Q11" s="148">
        <v>983.17486599999995</v>
      </c>
      <c r="R11" s="148">
        <v>943.33416899999997</v>
      </c>
      <c r="S11" s="148">
        <v>965.44386599999996</v>
      </c>
      <c r="T11" s="148">
        <v>987.84408499999995</v>
      </c>
      <c r="U11" s="148">
        <v>988.24183000000005</v>
      </c>
      <c r="V11" s="148">
        <v>1156.1602379999999</v>
      </c>
      <c r="W11" s="148">
        <v>1278.5591549999999</v>
      </c>
      <c r="X11" s="148">
        <v>1378.906346</v>
      </c>
      <c r="Y11" s="148">
        <v>1356.074298</v>
      </c>
      <c r="Z11" s="148">
        <v>1209.841488</v>
      </c>
      <c r="AA11" s="148">
        <v>1234.2327499999999</v>
      </c>
      <c r="AB11" s="148">
        <v>1026.4910159999999</v>
      </c>
      <c r="AC11" s="148">
        <v>983.56919100000005</v>
      </c>
      <c r="AD11" s="148">
        <v>919.75597500000003</v>
      </c>
      <c r="AE11" s="148">
        <v>955.33728299999996</v>
      </c>
      <c r="AF11" s="148">
        <v>948.37969499999997</v>
      </c>
      <c r="AG11" s="148">
        <v>993.41879300000005</v>
      </c>
      <c r="AH11" s="148">
        <v>1144.6376600000001</v>
      </c>
      <c r="AI11" s="148">
        <v>1308.237809</v>
      </c>
      <c r="AJ11" s="148">
        <v>1404.0177699999999</v>
      </c>
      <c r="AK11" s="148">
        <v>1376.6385009999999</v>
      </c>
      <c r="AL11" s="148">
        <v>1272.7855099999999</v>
      </c>
      <c r="AM11" s="148">
        <v>1294.062277</v>
      </c>
      <c r="AN11" s="148">
        <v>1130.6174782209841</v>
      </c>
      <c r="AO11" s="148">
        <v>979.01423062535537</v>
      </c>
      <c r="AP11" s="148">
        <v>936.74518938350229</v>
      </c>
      <c r="AQ11" s="148">
        <v>966.66141098431035</v>
      </c>
      <c r="AR11" s="148">
        <v>976.72348807670528</v>
      </c>
      <c r="AS11" s="148">
        <v>1022.5462890094175</v>
      </c>
      <c r="AT11" s="148">
        <v>1160.1118704816981</v>
      </c>
      <c r="AU11" s="148">
        <v>1316.6524154473007</v>
      </c>
      <c r="AV11" s="148">
        <v>1426.4960982553584</v>
      </c>
      <c r="AW11" s="148">
        <v>1451.9533427325675</v>
      </c>
      <c r="AX11" s="148">
        <v>1266.938646748275</v>
      </c>
      <c r="AY11" s="148">
        <v>1218.7737347906109</v>
      </c>
      <c r="AZ11" s="148">
        <v>1015.7314389153898</v>
      </c>
      <c r="BA11" s="148">
        <v>946.39901903189161</v>
      </c>
      <c r="BB11" s="148">
        <v>920.29576820803004</v>
      </c>
      <c r="BC11" s="148">
        <v>928.35477654539068</v>
      </c>
      <c r="BD11" s="148">
        <v>944.89788925618222</v>
      </c>
      <c r="BE11" s="148">
        <v>981.59276649122808</v>
      </c>
      <c r="BF11" s="148">
        <v>1103.4383485557555</v>
      </c>
      <c r="BG11" s="148">
        <v>1227.5511757085064</v>
      </c>
      <c r="BH11" s="148">
        <v>1413.974905943001</v>
      </c>
      <c r="BI11" s="148">
        <v>1486.7816906402916</v>
      </c>
      <c r="BJ11" s="148">
        <v>1297.7314394067321</v>
      </c>
      <c r="BK11" s="148">
        <v>1269.9982296548928</v>
      </c>
      <c r="BL11" s="148">
        <v>1064.0632860000001</v>
      </c>
      <c r="BM11" s="148">
        <v>1015.9665649999999</v>
      </c>
      <c r="BN11" s="148">
        <v>919.04499099999998</v>
      </c>
      <c r="BO11" s="148">
        <v>943.01244499999996</v>
      </c>
      <c r="BP11" s="148">
        <v>952.05334899999991</v>
      </c>
      <c r="BQ11" s="148">
        <v>986.39372299999991</v>
      </c>
      <c r="BR11" s="148">
        <v>1113.23894</v>
      </c>
      <c r="BS11" s="148">
        <v>1314.7533539999999</v>
      </c>
      <c r="BT11" s="148">
        <v>1504.5904559999999</v>
      </c>
      <c r="BU11" s="148">
        <v>1384.1365149999999</v>
      </c>
      <c r="BV11" s="148">
        <v>1184.676015</v>
      </c>
      <c r="BW11" s="148">
        <v>1247.8502120000001</v>
      </c>
      <c r="BX11" s="148">
        <v>1001.031175</v>
      </c>
      <c r="BY11" s="148">
        <v>990.24637099999995</v>
      </c>
      <c r="BZ11" s="148">
        <v>947.18348900000001</v>
      </c>
      <c r="CA11" s="148">
        <v>964.74570499999993</v>
      </c>
      <c r="CB11" s="148">
        <v>966.09504599999991</v>
      </c>
      <c r="CC11" s="148">
        <v>961.91927399999997</v>
      </c>
      <c r="CD11" s="148">
        <v>1073.363605</v>
      </c>
      <c r="CE11" s="148">
        <v>1162.143278</v>
      </c>
      <c r="CF11" s="148">
        <v>1296.79213</v>
      </c>
      <c r="CG11" s="148">
        <v>1300.6307569999999</v>
      </c>
      <c r="CH11" s="148">
        <v>1260.947719</v>
      </c>
      <c r="CI11" s="148">
        <v>1184.122762</v>
      </c>
      <c r="CJ11" s="148">
        <v>1039.173814</v>
      </c>
      <c r="CK11" s="148">
        <v>1005.914457</v>
      </c>
      <c r="CL11" s="148">
        <v>938.28058799999997</v>
      </c>
      <c r="CM11" s="148">
        <v>960.15911399999993</v>
      </c>
      <c r="CN11" s="148">
        <v>952.71133199999997</v>
      </c>
      <c r="CO11" s="148">
        <v>937.41843211337709</v>
      </c>
      <c r="CP11" s="148">
        <v>1124.537732</v>
      </c>
      <c r="CQ11" s="148">
        <v>1232.3467000000001</v>
      </c>
      <c r="CR11" s="148">
        <v>1326.038047</v>
      </c>
      <c r="CS11" s="148">
        <v>1377.7634029999999</v>
      </c>
      <c r="CT11" s="148">
        <v>1226.6906629999999</v>
      </c>
      <c r="CU11" s="148">
        <v>1310.3413189999999</v>
      </c>
    </row>
    <row r="12" spans="2:100">
      <c r="B12" s="81"/>
    </row>
    <row r="13" spans="2:100">
      <c r="B13" s="81"/>
    </row>
    <row r="14" spans="2:100" ht="15" thickBot="1">
      <c r="B14" s="78" t="s">
        <v>71</v>
      </c>
      <c r="C14" s="82"/>
      <c r="BL14" s="83"/>
      <c r="BM14" s="83"/>
      <c r="BN14" s="83"/>
      <c r="BO14" s="83"/>
      <c r="BP14" s="83"/>
      <c r="BQ14" s="83"/>
      <c r="BR14" s="83"/>
      <c r="BS14" s="83"/>
      <c r="BT14" s="83"/>
      <c r="BU14" s="83"/>
      <c r="BV14" s="83"/>
      <c r="BW14" s="83"/>
      <c r="BX14" s="83"/>
      <c r="BY14" s="83"/>
      <c r="BZ14" s="83"/>
      <c r="CA14" s="83"/>
      <c r="CB14" s="83"/>
      <c r="CC14" s="83"/>
      <c r="CD14" s="83"/>
      <c r="CE14" s="83"/>
      <c r="CF14" s="83"/>
      <c r="CG14" s="83"/>
      <c r="CH14" s="83"/>
      <c r="CI14" s="83"/>
      <c r="CJ14" s="83"/>
      <c r="CK14" s="83"/>
      <c r="CL14" s="83"/>
      <c r="CM14" s="83"/>
      <c r="CN14" s="83"/>
      <c r="CO14" s="83"/>
      <c r="CP14" s="83"/>
      <c r="CQ14" s="83"/>
      <c r="CR14" s="83"/>
      <c r="CS14" s="83"/>
      <c r="CT14" s="83"/>
      <c r="CU14" s="83"/>
      <c r="CV14" s="84"/>
    </row>
    <row r="15" spans="2:100" ht="14.25">
      <c r="B15" s="81"/>
      <c r="C15" s="85"/>
      <c r="D15" s="86">
        <v>200504</v>
      </c>
      <c r="E15" s="86">
        <v>200505</v>
      </c>
      <c r="F15" s="86">
        <v>200506</v>
      </c>
      <c r="G15" s="86">
        <v>200507</v>
      </c>
      <c r="H15" s="86">
        <v>200508</v>
      </c>
      <c r="I15" s="86">
        <v>200509</v>
      </c>
      <c r="J15" s="86">
        <v>200510</v>
      </c>
      <c r="K15" s="86">
        <v>200511</v>
      </c>
      <c r="L15" s="86">
        <v>200512</v>
      </c>
      <c r="M15" s="86">
        <v>200601</v>
      </c>
      <c r="N15" s="86">
        <v>200602</v>
      </c>
      <c r="O15" s="86">
        <v>200603</v>
      </c>
      <c r="P15" s="86">
        <v>200604</v>
      </c>
      <c r="Q15" s="86">
        <v>200605</v>
      </c>
      <c r="R15" s="86">
        <v>200606</v>
      </c>
      <c r="S15" s="86">
        <v>200607</v>
      </c>
      <c r="T15" s="86">
        <v>200608</v>
      </c>
      <c r="U15" s="86">
        <v>200609</v>
      </c>
      <c r="V15" s="86">
        <v>200610</v>
      </c>
      <c r="W15" s="86">
        <v>200611</v>
      </c>
      <c r="X15" s="86">
        <v>200612</v>
      </c>
      <c r="Y15" s="86">
        <v>200701</v>
      </c>
      <c r="Z15" s="86">
        <v>200702</v>
      </c>
      <c r="AA15" s="86">
        <v>200703</v>
      </c>
      <c r="AB15" s="86">
        <v>200704</v>
      </c>
      <c r="AC15" s="86">
        <v>200705</v>
      </c>
      <c r="AD15" s="86">
        <v>200706</v>
      </c>
      <c r="AE15" s="86">
        <v>200707</v>
      </c>
      <c r="AF15" s="86">
        <v>200708</v>
      </c>
      <c r="AG15" s="86">
        <v>200709</v>
      </c>
      <c r="AH15" s="86">
        <v>200710</v>
      </c>
      <c r="AI15" s="86">
        <v>200711</v>
      </c>
      <c r="AJ15" s="86">
        <v>200712</v>
      </c>
      <c r="AK15" s="86">
        <v>200801</v>
      </c>
      <c r="AL15" s="86">
        <v>200802</v>
      </c>
      <c r="AM15" s="86">
        <v>200803</v>
      </c>
      <c r="AN15" s="86">
        <v>200804</v>
      </c>
      <c r="AO15" s="86">
        <v>200805</v>
      </c>
      <c r="AP15" s="86">
        <v>200806</v>
      </c>
      <c r="AQ15" s="86">
        <v>200807</v>
      </c>
      <c r="AR15" s="86">
        <v>200808</v>
      </c>
      <c r="AS15" s="86">
        <v>200809</v>
      </c>
      <c r="AT15" s="86">
        <v>200810</v>
      </c>
      <c r="AU15" s="86">
        <v>200811</v>
      </c>
      <c r="AV15" s="86">
        <v>200812</v>
      </c>
      <c r="AW15" s="86">
        <v>200901</v>
      </c>
      <c r="AX15" s="86">
        <v>200902</v>
      </c>
      <c r="AY15" s="86">
        <v>200903</v>
      </c>
      <c r="AZ15" s="86">
        <v>200904</v>
      </c>
      <c r="BA15" s="86">
        <v>200905</v>
      </c>
      <c r="BB15" s="86">
        <v>200906</v>
      </c>
      <c r="BC15" s="86">
        <v>200907</v>
      </c>
      <c r="BD15" s="86">
        <v>200908</v>
      </c>
      <c r="BE15" s="86">
        <v>200909</v>
      </c>
      <c r="BF15" s="86">
        <v>200910</v>
      </c>
      <c r="BG15" s="86">
        <v>200911</v>
      </c>
      <c r="BH15" s="86">
        <v>200912</v>
      </c>
      <c r="BI15" s="86">
        <v>201001</v>
      </c>
      <c r="BJ15" s="86">
        <v>201002</v>
      </c>
      <c r="BK15" s="87">
        <v>201003</v>
      </c>
      <c r="BL15" s="88">
        <f>BK15+1</f>
        <v>201004</v>
      </c>
      <c r="BM15" s="89">
        <f t="shared" ref="BM15:BT15" si="0">BL15+1</f>
        <v>201005</v>
      </c>
      <c r="BN15" s="89">
        <f t="shared" si="0"/>
        <v>201006</v>
      </c>
      <c r="BO15" s="89">
        <f t="shared" si="0"/>
        <v>201007</v>
      </c>
      <c r="BP15" s="89">
        <f t="shared" si="0"/>
        <v>201008</v>
      </c>
      <c r="BQ15" s="89">
        <f t="shared" si="0"/>
        <v>201009</v>
      </c>
      <c r="BR15" s="89">
        <f t="shared" si="0"/>
        <v>201010</v>
      </c>
      <c r="BS15" s="89">
        <f t="shared" si="0"/>
        <v>201011</v>
      </c>
      <c r="BT15" s="89">
        <f t="shared" si="0"/>
        <v>201012</v>
      </c>
      <c r="BU15" s="89">
        <v>201101</v>
      </c>
      <c r="BV15" s="89">
        <f>BU15+1</f>
        <v>201102</v>
      </c>
      <c r="BW15" s="89">
        <f t="shared" ref="BW15:CF15" si="1">BV15+1</f>
        <v>201103</v>
      </c>
      <c r="BX15" s="89">
        <f t="shared" si="1"/>
        <v>201104</v>
      </c>
      <c r="BY15" s="89">
        <f t="shared" si="1"/>
        <v>201105</v>
      </c>
      <c r="BZ15" s="89">
        <f t="shared" si="1"/>
        <v>201106</v>
      </c>
      <c r="CA15" s="89">
        <f t="shared" si="1"/>
        <v>201107</v>
      </c>
      <c r="CB15" s="89">
        <f t="shared" si="1"/>
        <v>201108</v>
      </c>
      <c r="CC15" s="89">
        <f t="shared" si="1"/>
        <v>201109</v>
      </c>
      <c r="CD15" s="89">
        <f t="shared" si="1"/>
        <v>201110</v>
      </c>
      <c r="CE15" s="89">
        <f t="shared" si="1"/>
        <v>201111</v>
      </c>
      <c r="CF15" s="89">
        <f t="shared" si="1"/>
        <v>201112</v>
      </c>
      <c r="CG15" s="89">
        <v>201201</v>
      </c>
      <c r="CH15" s="89">
        <f>CG15+1</f>
        <v>201202</v>
      </c>
      <c r="CI15" s="89">
        <f t="shared" ref="CI15:CR15" si="2">CH15+1</f>
        <v>201203</v>
      </c>
      <c r="CJ15" s="89">
        <f t="shared" si="2"/>
        <v>201204</v>
      </c>
      <c r="CK15" s="89">
        <f t="shared" si="2"/>
        <v>201205</v>
      </c>
      <c r="CL15" s="89">
        <f t="shared" si="2"/>
        <v>201206</v>
      </c>
      <c r="CM15" s="89">
        <f t="shared" si="2"/>
        <v>201207</v>
      </c>
      <c r="CN15" s="89">
        <f t="shared" si="2"/>
        <v>201208</v>
      </c>
      <c r="CO15" s="89">
        <f t="shared" si="2"/>
        <v>201209</v>
      </c>
      <c r="CP15" s="89">
        <f>CO15+1</f>
        <v>201210</v>
      </c>
      <c r="CQ15" s="89">
        <f t="shared" si="2"/>
        <v>201211</v>
      </c>
      <c r="CR15" s="89">
        <f t="shared" si="2"/>
        <v>201212</v>
      </c>
      <c r="CS15" s="89">
        <v>201301</v>
      </c>
      <c r="CT15" s="89">
        <f>CS15+1</f>
        <v>201302</v>
      </c>
      <c r="CU15" s="90">
        <f>CT15+1</f>
        <v>201303</v>
      </c>
      <c r="CV15" s="84"/>
    </row>
    <row r="16" spans="2:100" ht="14.25">
      <c r="B16" s="81"/>
      <c r="C16" s="91" t="s">
        <v>72</v>
      </c>
      <c r="D16" s="92">
        <f>IF(D6=0,0,D6-D5)</f>
        <v>-9.7487530000000788</v>
      </c>
      <c r="E16" s="92">
        <f t="shared" ref="E16:BP20" si="3">IF(E6=0,0,E6-E5)</f>
        <v>-3.3500179999999773</v>
      </c>
      <c r="F16" s="92">
        <f t="shared" si="3"/>
        <v>2.4162209999999504</v>
      </c>
      <c r="G16" s="92">
        <f t="shared" si="3"/>
        <v>2.1303080000000136</v>
      </c>
      <c r="H16" s="92">
        <f t="shared" si="3"/>
        <v>8.0880829999999833</v>
      </c>
      <c r="I16" s="92">
        <f t="shared" si="3"/>
        <v>12.909644999999955</v>
      </c>
      <c r="J16" s="92">
        <f t="shared" si="3"/>
        <v>12.65890800000011</v>
      </c>
      <c r="K16" s="92">
        <f t="shared" si="3"/>
        <v>6.8611809999999878</v>
      </c>
      <c r="L16" s="92">
        <f t="shared" si="3"/>
        <v>4.6918120000000272</v>
      </c>
      <c r="M16" s="92">
        <f t="shared" si="3"/>
        <v>-2.3563770000000659</v>
      </c>
      <c r="N16" s="92">
        <f t="shared" si="3"/>
        <v>-5.6593600000001061</v>
      </c>
      <c r="O16" s="92">
        <f t="shared" si="3"/>
        <v>-7.3307039999999688</v>
      </c>
      <c r="P16" s="92">
        <f t="shared" si="3"/>
        <v>-4.0634609999999611</v>
      </c>
      <c r="Q16" s="92">
        <f t="shared" si="3"/>
        <v>1.104885999999965</v>
      </c>
      <c r="R16" s="92">
        <f t="shared" si="3"/>
        <v>3.9895549999999957</v>
      </c>
      <c r="S16" s="92">
        <f t="shared" si="3"/>
        <v>8.6348219999999856</v>
      </c>
      <c r="T16" s="92">
        <f t="shared" si="3"/>
        <v>11.235278999999991</v>
      </c>
      <c r="U16" s="92">
        <f t="shared" si="3"/>
        <v>10.665057000000047</v>
      </c>
      <c r="V16" s="92">
        <f t="shared" si="3"/>
        <v>7.1748450000000048</v>
      </c>
      <c r="W16" s="92">
        <f t="shared" si="3"/>
        <v>1.0538719999999557</v>
      </c>
      <c r="X16" s="92">
        <f t="shared" si="3"/>
        <v>2.1085210000001098</v>
      </c>
      <c r="Y16" s="92">
        <f t="shared" si="3"/>
        <v>-8.4699219999999968</v>
      </c>
      <c r="Z16" s="92">
        <f t="shared" si="3"/>
        <v>-6.3415489999999863</v>
      </c>
      <c r="AA16" s="92">
        <f t="shared" si="3"/>
        <v>-8.9243249999999534</v>
      </c>
      <c r="AB16" s="92">
        <f t="shared" si="3"/>
        <v>-8.3917750000000524</v>
      </c>
      <c r="AC16" s="92">
        <f t="shared" si="3"/>
        <v>-3.5172489999999925</v>
      </c>
      <c r="AD16" s="92">
        <f t="shared" si="3"/>
        <v>-0.27188799999998992</v>
      </c>
      <c r="AE16" s="92">
        <f t="shared" si="3"/>
        <v>7.0954940000000306</v>
      </c>
      <c r="AF16" s="92">
        <f t="shared" si="3"/>
        <v>11.046504000000027</v>
      </c>
      <c r="AG16" s="92">
        <f t="shared" si="3"/>
        <v>8.9599630000000161</v>
      </c>
      <c r="AH16" s="92">
        <f t="shared" si="3"/>
        <v>9.719965000000002</v>
      </c>
      <c r="AI16" s="92">
        <f t="shared" si="3"/>
        <v>6.6278509999999642</v>
      </c>
      <c r="AJ16" s="92">
        <f t="shared" si="3"/>
        <v>9.8744509999999082</v>
      </c>
      <c r="AK16" s="92">
        <f t="shared" si="3"/>
        <v>1.9108040000000983</v>
      </c>
      <c r="AL16" s="92">
        <f t="shared" si="3"/>
        <v>-1.9053919999998925</v>
      </c>
      <c r="AM16" s="92">
        <f t="shared" si="3"/>
        <v>-7.6022559999998975</v>
      </c>
      <c r="AN16" s="92">
        <f t="shared" si="3"/>
        <v>-6.3240559999999277</v>
      </c>
      <c r="AO16" s="92">
        <f t="shared" si="3"/>
        <v>-3.7488469999999552</v>
      </c>
      <c r="AP16" s="92">
        <f t="shared" si="3"/>
        <v>4.3080959999999777</v>
      </c>
      <c r="AQ16" s="92">
        <f t="shared" si="3"/>
        <v>7.7350559999999859</v>
      </c>
      <c r="AR16" s="92">
        <f t="shared" si="3"/>
        <v>10.70256100000006</v>
      </c>
      <c r="AS16" s="92">
        <f t="shared" si="3"/>
        <v>10.108001999999942</v>
      </c>
      <c r="AT16" s="92">
        <f t="shared" si="3"/>
        <v>10.52469300000007</v>
      </c>
      <c r="AU16" s="92">
        <f t="shared" si="3"/>
        <v>6.0544870000001083</v>
      </c>
      <c r="AV16" s="92">
        <f t="shared" si="3"/>
        <v>2.2615650000000187</v>
      </c>
      <c r="AW16" s="92">
        <f t="shared" si="3"/>
        <v>-3.900906999999961</v>
      </c>
      <c r="AX16" s="92">
        <f t="shared" si="3"/>
        <v>-4.0324619999998959</v>
      </c>
      <c r="AY16" s="92">
        <f t="shared" si="3"/>
        <v>-10.789813000000095</v>
      </c>
      <c r="AZ16" s="92">
        <f t="shared" si="3"/>
        <v>-13.015853000000106</v>
      </c>
      <c r="BA16" s="92">
        <f t="shared" si="3"/>
        <v>-8.4045200000000477</v>
      </c>
      <c r="BB16" s="92">
        <f t="shared" si="3"/>
        <v>-4.9153740000000425</v>
      </c>
      <c r="BC16" s="92">
        <f t="shared" si="3"/>
        <v>-0.4193960000000061</v>
      </c>
      <c r="BD16" s="92">
        <f t="shared" si="3"/>
        <v>5.7473199999999451</v>
      </c>
      <c r="BE16" s="92">
        <f t="shared" si="3"/>
        <v>8.6057329999999865</v>
      </c>
      <c r="BF16" s="92">
        <f t="shared" si="3"/>
        <v>7.9121489999999994</v>
      </c>
      <c r="BG16" s="92">
        <f t="shared" si="3"/>
        <v>2.6446579999999358</v>
      </c>
      <c r="BH16" s="92">
        <f t="shared" si="3"/>
        <v>0.78818099999989499</v>
      </c>
      <c r="BI16" s="92">
        <f t="shared" si="3"/>
        <v>6.9103569999999763</v>
      </c>
      <c r="BJ16" s="92">
        <f t="shared" si="3"/>
        <v>0.1486170000000584</v>
      </c>
      <c r="BK16" s="92">
        <f t="shared" si="3"/>
        <v>0.49402200000008634</v>
      </c>
      <c r="BL16" s="92">
        <f t="shared" si="3"/>
        <v>3.1516639999999825</v>
      </c>
      <c r="BM16" s="92">
        <f t="shared" si="3"/>
        <v>3.0065869999999677</v>
      </c>
      <c r="BN16" s="92">
        <f t="shared" si="3"/>
        <v>1.2069480000000112</v>
      </c>
      <c r="BO16" s="92">
        <f t="shared" si="3"/>
        <v>0.3756429999999682</v>
      </c>
      <c r="BP16" s="92">
        <f t="shared" si="3"/>
        <v>2.922523999999953</v>
      </c>
      <c r="BQ16" s="92">
        <f t="shared" ref="BQ16:CU20" si="4">IF(BQ6=0,0,BQ6-BQ5)</f>
        <v>6.3216220000000476</v>
      </c>
      <c r="BR16" s="92">
        <f t="shared" si="4"/>
        <v>6.1063679999999749</v>
      </c>
      <c r="BS16" s="92">
        <f t="shared" si="4"/>
        <v>2.3089319999999134</v>
      </c>
      <c r="BT16" s="92">
        <f t="shared" si="4"/>
        <v>2.6719299999999748</v>
      </c>
      <c r="BU16" s="92">
        <f t="shared" si="4"/>
        <v>1.5200139999999465</v>
      </c>
      <c r="BV16" s="92">
        <f t="shared" si="4"/>
        <v>-0.87903299999993578</v>
      </c>
      <c r="BW16" s="92">
        <f t="shared" si="4"/>
        <v>3.2993000000033135E-2</v>
      </c>
      <c r="BX16" s="92">
        <f t="shared" si="4"/>
        <v>-0.27870600000005652</v>
      </c>
      <c r="BY16" s="92">
        <f t="shared" si="4"/>
        <v>-2.081833999999958</v>
      </c>
      <c r="BZ16" s="92">
        <f t="shared" si="4"/>
        <v>-0.90205600000001596</v>
      </c>
      <c r="CA16" s="92">
        <f t="shared" si="4"/>
        <v>-1.2602990000000318</v>
      </c>
      <c r="CB16" s="92">
        <f t="shared" si="4"/>
        <v>1.4107999999964704E-2</v>
      </c>
      <c r="CC16" s="92">
        <f t="shared" si="4"/>
        <v>0.16143399999998564</v>
      </c>
      <c r="CD16" s="92">
        <f t="shared" si="4"/>
        <v>1.1532019999999648</v>
      </c>
      <c r="CE16" s="92">
        <f t="shared" si="4"/>
        <v>0.1482499999999618</v>
      </c>
      <c r="CF16" s="92">
        <f t="shared" si="4"/>
        <v>-0.89296899999999368</v>
      </c>
      <c r="CG16" s="92">
        <f t="shared" si="4"/>
        <v>-2.2605209999999261</v>
      </c>
      <c r="CH16" s="92">
        <f t="shared" si="4"/>
        <v>-2.0391429999999673</v>
      </c>
      <c r="CI16" s="92">
        <f t="shared" si="4"/>
        <v>-1.3144099999999526</v>
      </c>
      <c r="CJ16" s="92">
        <f t="shared" si="4"/>
        <v>-0.14105599999993501</v>
      </c>
      <c r="CK16" s="92">
        <f t="shared" si="4"/>
        <v>-0.57489699999996446</v>
      </c>
      <c r="CL16" s="92">
        <f t="shared" si="4"/>
        <v>-0.71477300000003652</v>
      </c>
      <c r="CM16" s="92">
        <f t="shared" si="4"/>
        <v>4.1114169999999604</v>
      </c>
      <c r="CN16" s="92">
        <f t="shared" si="4"/>
        <v>4.9398879999999963</v>
      </c>
      <c r="CO16" s="92">
        <f t="shared" si="4"/>
        <v>2.8058849999999893</v>
      </c>
      <c r="CP16" s="92">
        <f t="shared" si="4"/>
        <v>2.0762179999999262</v>
      </c>
      <c r="CQ16" s="92">
        <f t="shared" si="4"/>
        <v>-2.0810269999999491</v>
      </c>
      <c r="CR16" s="92">
        <f t="shared" si="4"/>
        <v>-3.0641160000000127</v>
      </c>
      <c r="CS16" s="92">
        <f t="shared" si="4"/>
        <v>-3.4915630000000419</v>
      </c>
      <c r="CT16" s="92">
        <f t="shared" si="4"/>
        <v>-6.7828640000000178</v>
      </c>
      <c r="CU16" s="92">
        <f t="shared" si="4"/>
        <v>-10.71612499999992</v>
      </c>
      <c r="CV16" s="84"/>
    </row>
    <row r="17" spans="1:100" ht="14.25">
      <c r="B17" s="81"/>
      <c r="C17" s="91" t="s">
        <v>73</v>
      </c>
      <c r="D17" s="92">
        <f t="shared" ref="D17:S20" si="5">IF(D7=0,0,D7-D6)</f>
        <v>-17.236795000000029</v>
      </c>
      <c r="E17" s="92">
        <f t="shared" si="5"/>
        <v>-16.17618200000004</v>
      </c>
      <c r="F17" s="92">
        <f t="shared" si="5"/>
        <v>-9.1599270000000388</v>
      </c>
      <c r="G17" s="92">
        <f t="shared" si="5"/>
        <v>-1.080789999999979</v>
      </c>
      <c r="H17" s="92">
        <f t="shared" si="5"/>
        <v>5.2493919999999434</v>
      </c>
      <c r="I17" s="92">
        <f t="shared" si="5"/>
        <v>13.688132999999993</v>
      </c>
      <c r="J17" s="92">
        <f t="shared" si="5"/>
        <v>23.493426999999883</v>
      </c>
      <c r="K17" s="92">
        <f t="shared" si="5"/>
        <v>19.603522999999996</v>
      </c>
      <c r="L17" s="92">
        <f t="shared" si="5"/>
        <v>12.704334999999901</v>
      </c>
      <c r="M17" s="92">
        <f t="shared" si="5"/>
        <v>7.043679000000111</v>
      </c>
      <c r="N17" s="92">
        <f t="shared" si="5"/>
        <v>-0.98933899999997266</v>
      </c>
      <c r="O17" s="92">
        <f t="shared" si="5"/>
        <v>-11.264480999999932</v>
      </c>
      <c r="P17" s="92">
        <f t="shared" si="5"/>
        <v>-17.159940000000006</v>
      </c>
      <c r="Q17" s="92">
        <f t="shared" si="5"/>
        <v>-12.804665</v>
      </c>
      <c r="R17" s="92">
        <f t="shared" si="5"/>
        <v>-2.9234219999999596</v>
      </c>
      <c r="S17" s="92">
        <f t="shared" si="5"/>
        <v>9.7740469999999959</v>
      </c>
      <c r="T17" s="92">
        <f t="shared" si="3"/>
        <v>19.285886000000005</v>
      </c>
      <c r="U17" s="92">
        <f t="shared" si="3"/>
        <v>17.543645999999967</v>
      </c>
      <c r="V17" s="92">
        <f t="shared" si="3"/>
        <v>14.33473499999991</v>
      </c>
      <c r="W17" s="92">
        <f t="shared" si="3"/>
        <v>9.3011019999999007</v>
      </c>
      <c r="X17" s="92">
        <f t="shared" si="3"/>
        <v>5.9063900000001013</v>
      </c>
      <c r="Y17" s="92">
        <f t="shared" si="3"/>
        <v>0.53150499999992462</v>
      </c>
      <c r="Z17" s="92">
        <f t="shared" si="3"/>
        <v>-6.696713999999929</v>
      </c>
      <c r="AA17" s="92">
        <f t="shared" si="3"/>
        <v>-12.463445999999976</v>
      </c>
      <c r="AB17" s="92">
        <f t="shared" si="3"/>
        <v>-15.154534000000012</v>
      </c>
      <c r="AC17" s="92">
        <f t="shared" si="3"/>
        <v>-15.126122000000009</v>
      </c>
      <c r="AD17" s="92">
        <f t="shared" si="3"/>
        <v>-7.7053789999999935</v>
      </c>
      <c r="AE17" s="92">
        <f t="shared" si="3"/>
        <v>1.775594999999953</v>
      </c>
      <c r="AF17" s="92">
        <f t="shared" si="3"/>
        <v>11.761461000000054</v>
      </c>
      <c r="AG17" s="92">
        <f t="shared" si="3"/>
        <v>14.238766000000055</v>
      </c>
      <c r="AH17" s="92">
        <f t="shared" si="3"/>
        <v>16.94085999999993</v>
      </c>
      <c r="AI17" s="92">
        <f t="shared" si="3"/>
        <v>17.710096000000021</v>
      </c>
      <c r="AJ17" s="92">
        <f t="shared" si="3"/>
        <v>14.160045000000082</v>
      </c>
      <c r="AK17" s="92">
        <f t="shared" si="3"/>
        <v>8.1841580000000249</v>
      </c>
      <c r="AL17" s="92">
        <f t="shared" si="3"/>
        <v>1.5953529999999319</v>
      </c>
      <c r="AM17" s="92">
        <f t="shared" si="3"/>
        <v>-5.4404770000001008</v>
      </c>
      <c r="AN17" s="92">
        <f t="shared" si="3"/>
        <v>-15.111047000000099</v>
      </c>
      <c r="AO17" s="92">
        <f t="shared" si="3"/>
        <v>-16.233617999999979</v>
      </c>
      <c r="AP17" s="92">
        <f t="shared" si="3"/>
        <v>-11.379301000000055</v>
      </c>
      <c r="AQ17" s="92">
        <f t="shared" si="3"/>
        <v>-3.2204930000000331</v>
      </c>
      <c r="AR17" s="92">
        <f t="shared" si="3"/>
        <v>12.728952000000049</v>
      </c>
      <c r="AS17" s="92">
        <f t="shared" si="3"/>
        <v>17.247082999999975</v>
      </c>
      <c r="AT17" s="92">
        <f t="shared" si="3"/>
        <v>19.714831000000004</v>
      </c>
      <c r="AU17" s="92">
        <f t="shared" si="3"/>
        <v>17.926114000000098</v>
      </c>
      <c r="AV17" s="92">
        <f t="shared" si="3"/>
        <v>13.732993999999962</v>
      </c>
      <c r="AW17" s="92">
        <f t="shared" si="3"/>
        <v>4.2946429999999509</v>
      </c>
      <c r="AX17" s="92">
        <f t="shared" si="3"/>
        <v>-4.2566810000000714</v>
      </c>
      <c r="AY17" s="92">
        <f t="shared" si="3"/>
        <v>-13.428104000000076</v>
      </c>
      <c r="AZ17" s="92">
        <f t="shared" si="3"/>
        <v>-22.897983999999951</v>
      </c>
      <c r="BA17" s="92">
        <f t="shared" si="3"/>
        <v>-29.307765000000018</v>
      </c>
      <c r="BB17" s="92">
        <f t="shared" si="3"/>
        <v>-22.46356000000003</v>
      </c>
      <c r="BC17" s="92">
        <f t="shared" si="3"/>
        <v>-12.457735999999954</v>
      </c>
      <c r="BD17" s="92">
        <f t="shared" si="3"/>
        <v>0.4894729999999754</v>
      </c>
      <c r="BE17" s="92">
        <f t="shared" si="3"/>
        <v>9.6584990000000062</v>
      </c>
      <c r="BF17" s="92">
        <f t="shared" si="3"/>
        <v>13.304601999999932</v>
      </c>
      <c r="BG17" s="92">
        <f t="shared" si="3"/>
        <v>10.826377999999977</v>
      </c>
      <c r="BH17" s="92">
        <f t="shared" si="3"/>
        <v>7.3109489999999369</v>
      </c>
      <c r="BI17" s="92">
        <f t="shared" si="3"/>
        <v>4.0684000000001106</v>
      </c>
      <c r="BJ17" s="92">
        <f t="shared" si="3"/>
        <v>2.2014079999999012</v>
      </c>
      <c r="BK17" s="92">
        <f t="shared" si="3"/>
        <v>-1.7263800000000629</v>
      </c>
      <c r="BL17" s="92">
        <f t="shared" si="3"/>
        <v>-8.5912399999999707</v>
      </c>
      <c r="BM17" s="92">
        <f t="shared" si="3"/>
        <v>-6.9311010000000124</v>
      </c>
      <c r="BN17" s="92">
        <f t="shared" si="3"/>
        <v>-3.375994999999989</v>
      </c>
      <c r="BO17" s="92">
        <f t="shared" si="3"/>
        <v>-1.5709190000000035</v>
      </c>
      <c r="BP17" s="92">
        <f t="shared" si="3"/>
        <v>-1.5415060000000267</v>
      </c>
      <c r="BQ17" s="92">
        <f t="shared" si="4"/>
        <v>4.1906609999999773</v>
      </c>
      <c r="BR17" s="92">
        <f t="shared" si="4"/>
        <v>9.0563010000000759</v>
      </c>
      <c r="BS17" s="92">
        <f t="shared" si="4"/>
        <v>10.584728999999925</v>
      </c>
      <c r="BT17" s="92">
        <f t="shared" si="4"/>
        <v>8.1653510000001006</v>
      </c>
      <c r="BU17" s="92">
        <f t="shared" si="4"/>
        <v>2.875287999999955</v>
      </c>
      <c r="BV17" s="92">
        <f t="shared" si="4"/>
        <v>-2.5756960000001072</v>
      </c>
      <c r="BW17" s="92">
        <f t="shared" si="4"/>
        <v>-5.4886539999999968</v>
      </c>
      <c r="BX17" s="92">
        <f t="shared" si="4"/>
        <v>-6.6205609999999524</v>
      </c>
      <c r="BY17" s="92">
        <f t="shared" si="4"/>
        <v>-9.5679979999999887</v>
      </c>
      <c r="BZ17" s="92">
        <f t="shared" si="4"/>
        <v>-4.4509209999999939</v>
      </c>
      <c r="CA17" s="92">
        <f t="shared" si="4"/>
        <v>-2.3498839999999745</v>
      </c>
      <c r="CB17" s="92">
        <f t="shared" si="4"/>
        <v>-6.215767000000028</v>
      </c>
      <c r="CC17" s="92">
        <f t="shared" si="4"/>
        <v>-2.4836010000000215</v>
      </c>
      <c r="CD17" s="92">
        <f t="shared" si="4"/>
        <v>-2.6124809999998888</v>
      </c>
      <c r="CE17" s="92">
        <f t="shared" si="4"/>
        <v>-1.3633700000000317</v>
      </c>
      <c r="CF17" s="92">
        <f t="shared" si="4"/>
        <v>-5.5193730000000869</v>
      </c>
      <c r="CG17" s="92">
        <f t="shared" si="4"/>
        <v>-5.6753909999999905</v>
      </c>
      <c r="CH17" s="92">
        <f t="shared" si="4"/>
        <v>-4.5310420000000704</v>
      </c>
      <c r="CI17" s="92">
        <f t="shared" si="4"/>
        <v>-3.9988069999999425</v>
      </c>
      <c r="CJ17" s="92">
        <f t="shared" si="4"/>
        <v>-6.4115830000000642</v>
      </c>
      <c r="CK17" s="92">
        <f t="shared" si="4"/>
        <v>-6.5472290000000157</v>
      </c>
      <c r="CL17" s="92">
        <f t="shared" si="4"/>
        <v>-5.6424970000000485</v>
      </c>
      <c r="CM17" s="92">
        <f t="shared" si="4"/>
        <v>-6.1293319999999767</v>
      </c>
      <c r="CN17" s="92">
        <f t="shared" si="4"/>
        <v>-0.93135199999994711</v>
      </c>
      <c r="CO17" s="92">
        <f t="shared" si="4"/>
        <v>4.4510559999999941</v>
      </c>
      <c r="CP17" s="92">
        <f t="shared" si="4"/>
        <v>2.5778709999999592</v>
      </c>
      <c r="CQ17" s="92">
        <f t="shared" si="4"/>
        <v>1.5056870000000799</v>
      </c>
      <c r="CR17" s="92">
        <f t="shared" si="4"/>
        <v>-4.4008750000000418</v>
      </c>
      <c r="CS17" s="92">
        <f t="shared" si="4"/>
        <v>-5.976947999999993</v>
      </c>
      <c r="CT17" s="92">
        <f t="shared" si="4"/>
        <v>-5.9517559999999321</v>
      </c>
      <c r="CU17" s="92">
        <f>IF(CU7=0,0,CU7-CU6)</f>
        <v>-12.881881000000021</v>
      </c>
      <c r="CV17" s="84"/>
    </row>
    <row r="18" spans="1:100" ht="14.25">
      <c r="B18" s="81"/>
      <c r="C18" s="91" t="s">
        <v>74</v>
      </c>
      <c r="D18" s="92">
        <f t="shared" si="5"/>
        <v>7.4410040000000208</v>
      </c>
      <c r="E18" s="92">
        <f t="shared" si="5"/>
        <v>1.1667320000000245</v>
      </c>
      <c r="F18" s="92">
        <f t="shared" si="5"/>
        <v>-2.8712520000000268</v>
      </c>
      <c r="G18" s="92">
        <f t="shared" si="5"/>
        <v>-8.106879000000049</v>
      </c>
      <c r="H18" s="92">
        <f t="shared" si="5"/>
        <v>-8.0742589999999836</v>
      </c>
      <c r="I18" s="92">
        <f t="shared" si="5"/>
        <v>-2.591207000000054</v>
      </c>
      <c r="J18" s="92">
        <f t="shared" si="5"/>
        <v>6.0501580000000104</v>
      </c>
      <c r="K18" s="92">
        <f t="shared" si="5"/>
        <v>11.352765999999974</v>
      </c>
      <c r="L18" s="92">
        <f t="shared" si="5"/>
        <v>13.554820999999947</v>
      </c>
      <c r="M18" s="92">
        <f t="shared" si="5"/>
        <v>8.2551519999999527</v>
      </c>
      <c r="N18" s="92">
        <f t="shared" si="5"/>
        <v>5.1515669999998863</v>
      </c>
      <c r="O18" s="92">
        <f t="shared" si="5"/>
        <v>2.4679320000000189</v>
      </c>
      <c r="P18" s="92">
        <f t="shared" si="5"/>
        <v>-0.69241499999998268</v>
      </c>
      <c r="Q18" s="92">
        <f t="shared" si="5"/>
        <v>-2.4391679999999951</v>
      </c>
      <c r="R18" s="92">
        <f t="shared" si="5"/>
        <v>-5.2938699999999699</v>
      </c>
      <c r="S18" s="92">
        <f t="shared" si="5"/>
        <v>-3.152390999999966</v>
      </c>
      <c r="T18" s="92">
        <f t="shared" si="3"/>
        <v>1.1779960000000074</v>
      </c>
      <c r="U18" s="92">
        <f t="shared" si="3"/>
        <v>5.441628000000037</v>
      </c>
      <c r="V18" s="92">
        <f t="shared" si="3"/>
        <v>9.2216949999999542</v>
      </c>
      <c r="W18" s="92">
        <f t="shared" si="3"/>
        <v>9.6361799999999675</v>
      </c>
      <c r="X18" s="92">
        <f t="shared" si="3"/>
        <v>11.512885000000097</v>
      </c>
      <c r="Y18" s="92">
        <f t="shared" si="3"/>
        <v>8.6258809999999357</v>
      </c>
      <c r="Z18" s="92">
        <f t="shared" si="3"/>
        <v>7.1776950000000852</v>
      </c>
      <c r="AA18" s="92">
        <f t="shared" si="3"/>
        <v>5.7939019999998891</v>
      </c>
      <c r="AB18" s="92">
        <f t="shared" si="3"/>
        <v>1.7932429999999613</v>
      </c>
      <c r="AC18" s="92">
        <f t="shared" si="3"/>
        <v>0.6851289999999608</v>
      </c>
      <c r="AD18" s="92">
        <f t="shared" si="3"/>
        <v>-5.7529160000000275</v>
      </c>
      <c r="AE18" s="92">
        <f t="shared" si="3"/>
        <v>-5.0152540000000272</v>
      </c>
      <c r="AF18" s="92">
        <f t="shared" si="3"/>
        <v>-0.835158999999976</v>
      </c>
      <c r="AG18" s="92">
        <f t="shared" si="3"/>
        <v>1.6969040000000177</v>
      </c>
      <c r="AH18" s="92">
        <f t="shared" si="3"/>
        <v>3.5541370000000825</v>
      </c>
      <c r="AI18" s="92">
        <f t="shared" si="3"/>
        <v>1.3771859999999378</v>
      </c>
      <c r="AJ18" s="92">
        <f t="shared" si="3"/>
        <v>4.3741179999999531</v>
      </c>
      <c r="AK18" s="92">
        <f t="shared" si="3"/>
        <v>5.4069150000000263</v>
      </c>
      <c r="AL18" s="92">
        <f t="shared" si="3"/>
        <v>5.3809879999998884</v>
      </c>
      <c r="AM18" s="92">
        <f t="shared" si="3"/>
        <v>2.6144759999999678</v>
      </c>
      <c r="AN18" s="92">
        <f t="shared" si="3"/>
        <v>-0.28328000000010434</v>
      </c>
      <c r="AO18" s="92">
        <f t="shared" si="3"/>
        <v>-1.8555470000000014</v>
      </c>
      <c r="AP18" s="92">
        <f t="shared" si="3"/>
        <v>-5.1895500000000538</v>
      </c>
      <c r="AQ18" s="92">
        <f t="shared" si="3"/>
        <v>-6.1668140000000449</v>
      </c>
      <c r="AR18" s="92">
        <f t="shared" si="3"/>
        <v>-3.5156690000000026</v>
      </c>
      <c r="AS18" s="92">
        <f t="shared" si="3"/>
        <v>-1.0582939999999326</v>
      </c>
      <c r="AT18" s="92">
        <f t="shared" si="3"/>
        <v>1.2887060000000474</v>
      </c>
      <c r="AU18" s="92">
        <f t="shared" si="3"/>
        <v>5.2145829999999478</v>
      </c>
      <c r="AV18" s="92">
        <f t="shared" si="3"/>
        <v>6.8536890000000312</v>
      </c>
      <c r="AW18" s="92">
        <f t="shared" si="3"/>
        <v>7.4036610000000564</v>
      </c>
      <c r="AX18" s="92">
        <f t="shared" si="3"/>
        <v>4.4467729999998937</v>
      </c>
      <c r="AY18" s="92">
        <f t="shared" si="3"/>
        <v>1.4561650000000554</v>
      </c>
      <c r="AZ18" s="92">
        <f t="shared" si="3"/>
        <v>-0.85713599999996859</v>
      </c>
      <c r="BA18" s="92">
        <f t="shared" si="3"/>
        <v>-6.1150619999999662</v>
      </c>
      <c r="BB18" s="92">
        <f t="shared" si="3"/>
        <v>-9.9166310000000522</v>
      </c>
      <c r="BC18" s="92">
        <f t="shared" si="3"/>
        <v>-12.327066999999943</v>
      </c>
      <c r="BD18" s="92">
        <f t="shared" si="3"/>
        <v>-9.1259999999999764</v>
      </c>
      <c r="BE18" s="92">
        <f t="shared" si="3"/>
        <v>-5.4726679999999988</v>
      </c>
      <c r="BF18" s="92">
        <f t="shared" si="3"/>
        <v>-1.0472629999999299</v>
      </c>
      <c r="BG18" s="92">
        <f t="shared" si="3"/>
        <v>-1.6468580000000657</v>
      </c>
      <c r="BH18" s="92">
        <f t="shared" si="3"/>
        <v>0.30260599999996884</v>
      </c>
      <c r="BI18" s="92">
        <f t="shared" si="3"/>
        <v>2.8413160000000062</v>
      </c>
      <c r="BJ18" s="92">
        <f t="shared" si="3"/>
        <v>3.4915510000000722</v>
      </c>
      <c r="BK18" s="92">
        <f t="shared" si="3"/>
        <v>4.0931479999999283</v>
      </c>
      <c r="BL18" s="92">
        <f t="shared" si="3"/>
        <v>1.8935599999999795</v>
      </c>
      <c r="BM18" s="92">
        <f t="shared" si="3"/>
        <v>-0.33750499999996464</v>
      </c>
      <c r="BN18" s="92">
        <f t="shared" si="3"/>
        <v>-1.866190999999958</v>
      </c>
      <c r="BO18" s="92">
        <f t="shared" si="3"/>
        <v>-8.0155670000000327</v>
      </c>
      <c r="BP18" s="92">
        <f t="shared" si="3"/>
        <v>-8.5245710000000372</v>
      </c>
      <c r="BQ18" s="92">
        <f t="shared" si="4"/>
        <v>-9.0917289999999866</v>
      </c>
      <c r="BR18" s="92">
        <f t="shared" si="4"/>
        <v>-5.7227199999999812</v>
      </c>
      <c r="BS18" s="92">
        <f t="shared" si="4"/>
        <v>2.4177319999998872</v>
      </c>
      <c r="BT18" s="92">
        <f t="shared" si="4"/>
        <v>6.1562939999998889</v>
      </c>
      <c r="BU18" s="92">
        <f t="shared" si="4"/>
        <v>5.3481819999999516</v>
      </c>
      <c r="BV18" s="92">
        <f t="shared" si="4"/>
        <v>1.3259619999998904</v>
      </c>
      <c r="BW18" s="92">
        <f t="shared" si="4"/>
        <v>2.8669000000036249E-2</v>
      </c>
      <c r="BX18" s="92">
        <f t="shared" si="4"/>
        <v>-3.2421329999999671</v>
      </c>
      <c r="BY18" s="92">
        <f t="shared" si="4"/>
        <v>-4.1557430000000295</v>
      </c>
      <c r="BZ18" s="92">
        <f t="shared" si="4"/>
        <v>-5.214067</v>
      </c>
      <c r="CA18" s="92">
        <f t="shared" si="4"/>
        <v>-6.1025750000000016</v>
      </c>
      <c r="CB18" s="92">
        <f t="shared" si="4"/>
        <v>-6.2287559999999758</v>
      </c>
      <c r="CC18" s="92">
        <f t="shared" si="4"/>
        <v>-7.3943209999999908</v>
      </c>
      <c r="CD18" s="92">
        <f t="shared" si="4"/>
        <v>-7.8746900000001006</v>
      </c>
      <c r="CE18" s="92">
        <f t="shared" si="4"/>
        <v>-7.8682659999999487</v>
      </c>
      <c r="CF18" s="92">
        <f t="shared" si="4"/>
        <v>-8.1247800000001007</v>
      </c>
      <c r="CG18" s="92">
        <f t="shared" si="4"/>
        <v>-8.670221999999967</v>
      </c>
      <c r="CH18" s="92">
        <f t="shared" si="4"/>
        <v>-6.9643499999999676</v>
      </c>
      <c r="CI18" s="92">
        <f t="shared" si="4"/>
        <v>-5.7019490000000133</v>
      </c>
      <c r="CJ18" s="92">
        <f t="shared" si="4"/>
        <v>-5.649597999999969</v>
      </c>
      <c r="CK18" s="92">
        <f t="shared" si="4"/>
        <v>-7.0153350000000501</v>
      </c>
      <c r="CL18" s="92">
        <f t="shared" si="4"/>
        <v>-6.151444999999967</v>
      </c>
      <c r="CM18" s="92">
        <f t="shared" si="4"/>
        <v>-7.7516970000000356</v>
      </c>
      <c r="CN18" s="92">
        <f t="shared" si="4"/>
        <v>-7.4122630000000527</v>
      </c>
      <c r="CO18" s="92">
        <f t="shared" si="4"/>
        <v>-7.3926089999999931</v>
      </c>
      <c r="CP18" s="92">
        <f t="shared" si="4"/>
        <v>-6.0963719999999739</v>
      </c>
      <c r="CQ18" s="92">
        <f t="shared" si="4"/>
        <v>-4.9606810000000223</v>
      </c>
      <c r="CR18" s="92">
        <f t="shared" si="4"/>
        <v>-2.9583620000000792</v>
      </c>
      <c r="CS18" s="92">
        <f t="shared" si="4"/>
        <v>-3.4616439999999784</v>
      </c>
      <c r="CT18" s="92">
        <f t="shared" si="4"/>
        <v>-5.7822739999999158</v>
      </c>
      <c r="CU18" s="92">
        <f t="shared" si="4"/>
        <v>-5.5312149999999747</v>
      </c>
      <c r="CV18" s="84"/>
    </row>
    <row r="19" spans="1:100" ht="14.25">
      <c r="B19" s="81"/>
      <c r="C19" s="91" t="s">
        <v>75</v>
      </c>
      <c r="D19" s="92">
        <f t="shared" si="5"/>
        <v>11.722995000000083</v>
      </c>
      <c r="E19" s="92">
        <f t="shared" si="3"/>
        <v>14.089911000000029</v>
      </c>
      <c r="F19" s="92">
        <f t="shared" si="3"/>
        <v>12.046676000000048</v>
      </c>
      <c r="G19" s="92">
        <f t="shared" si="3"/>
        <v>10.212187999999969</v>
      </c>
      <c r="H19" s="92">
        <f t="shared" si="3"/>
        <v>4.5621690000000399</v>
      </c>
      <c r="I19" s="92">
        <f t="shared" si="3"/>
        <v>3.059690000000046</v>
      </c>
      <c r="J19" s="92">
        <f t="shared" si="3"/>
        <v>2.5026370000000497</v>
      </c>
      <c r="K19" s="92">
        <f t="shared" si="3"/>
        <v>2.4633340000000317</v>
      </c>
      <c r="L19" s="92">
        <f t="shared" si="3"/>
        <v>2.7098770000000059</v>
      </c>
      <c r="M19" s="92">
        <f t="shared" si="3"/>
        <v>4.5407740000000558</v>
      </c>
      <c r="N19" s="92">
        <f t="shared" si="3"/>
        <v>4.7986690000000181</v>
      </c>
      <c r="O19" s="92">
        <f t="shared" si="3"/>
        <v>3.679540999999972</v>
      </c>
      <c r="P19" s="92">
        <f t="shared" si="3"/>
        <v>5.5999999995037797E-4</v>
      </c>
      <c r="Q19" s="92">
        <f t="shared" si="3"/>
        <v>-2.2257929999999533</v>
      </c>
      <c r="R19" s="92">
        <f t="shared" si="3"/>
        <v>-2.2259219999999686</v>
      </c>
      <c r="S19" s="92">
        <f t="shared" si="3"/>
        <v>-2.7641559999999572</v>
      </c>
      <c r="T19" s="92">
        <f t="shared" si="3"/>
        <v>-2.5965000000041982E-2</v>
      </c>
      <c r="U19" s="92">
        <f t="shared" si="3"/>
        <v>0.77251699999999346</v>
      </c>
      <c r="V19" s="92">
        <f t="shared" si="3"/>
        <v>2.0463210000000345</v>
      </c>
      <c r="W19" s="92">
        <f t="shared" si="3"/>
        <v>2.4515499999999975</v>
      </c>
      <c r="X19" s="92">
        <f t="shared" si="3"/>
        <v>6.9516080000000784</v>
      </c>
      <c r="Y19" s="92">
        <f t="shared" si="3"/>
        <v>9.7273780000000443</v>
      </c>
      <c r="Z19" s="92">
        <f t="shared" si="3"/>
        <v>11.86836500000004</v>
      </c>
      <c r="AA19" s="92">
        <f t="shared" si="3"/>
        <v>15.22129700000005</v>
      </c>
      <c r="AB19" s="92">
        <f t="shared" si="3"/>
        <v>13.995636999999988</v>
      </c>
      <c r="AC19" s="92">
        <f t="shared" si="3"/>
        <v>13.419848999999999</v>
      </c>
      <c r="AD19" s="92">
        <f t="shared" si="3"/>
        <v>8.8735159999999951</v>
      </c>
      <c r="AE19" s="92">
        <f t="shared" si="3"/>
        <v>7.0488500000000158</v>
      </c>
      <c r="AF19" s="92">
        <f t="shared" si="3"/>
        <v>7.4594600000000355</v>
      </c>
      <c r="AG19" s="92">
        <f t="shared" si="3"/>
        <v>4.478764999999953</v>
      </c>
      <c r="AH19" s="92">
        <f t="shared" si="3"/>
        <v>2.1068620000000919</v>
      </c>
      <c r="AI19" s="92">
        <f t="shared" si="3"/>
        <v>1.0728229999999712</v>
      </c>
      <c r="AJ19" s="92">
        <f t="shared" si="3"/>
        <v>-2.5086160000000746</v>
      </c>
      <c r="AK19" s="92">
        <f t="shared" si="3"/>
        <v>0.77305500000011307</v>
      </c>
      <c r="AL19" s="92">
        <f t="shared" si="3"/>
        <v>-1.9814289999999346</v>
      </c>
      <c r="AM19" s="92">
        <f t="shared" si="3"/>
        <v>-3.3773120000000745</v>
      </c>
      <c r="AN19" s="92">
        <f t="shared" si="3"/>
        <v>-2.3072939999999562</v>
      </c>
      <c r="AO19" s="92">
        <f t="shared" si="3"/>
        <v>-1.0835610000000315</v>
      </c>
      <c r="AP19" s="92">
        <f t="shared" si="3"/>
        <v>-1.4992859999999837</v>
      </c>
      <c r="AQ19" s="92">
        <f t="shared" si="3"/>
        <v>-0.78490499999998065</v>
      </c>
      <c r="AR19" s="92">
        <f t="shared" si="3"/>
        <v>-5.4576999999994769E-2</v>
      </c>
      <c r="AS19" s="92">
        <f t="shared" si="3"/>
        <v>-0.37137499999994361</v>
      </c>
      <c r="AT19" s="92">
        <f t="shared" si="3"/>
        <v>-0.59273800000005394</v>
      </c>
      <c r="AU19" s="92">
        <f t="shared" si="3"/>
        <v>-2.2589080000000195</v>
      </c>
      <c r="AV19" s="92">
        <f t="shared" si="3"/>
        <v>-1.1499459999999999</v>
      </c>
      <c r="AW19" s="92">
        <f t="shared" si="3"/>
        <v>-0.29001300000004449</v>
      </c>
      <c r="AX19" s="92">
        <f t="shared" si="3"/>
        <v>-1.4010639999999057</v>
      </c>
      <c r="AY19" s="92">
        <f t="shared" si="3"/>
        <v>-1.1611450000000332</v>
      </c>
      <c r="AZ19" s="92">
        <f t="shared" si="3"/>
        <v>-0.87899900000002162</v>
      </c>
      <c r="BA19" s="92">
        <f t="shared" si="3"/>
        <v>-4.4409729999999854</v>
      </c>
      <c r="BB19" s="92">
        <f t="shared" si="3"/>
        <v>-5.2989949999999908</v>
      </c>
      <c r="BC19" s="92">
        <f t="shared" si="3"/>
        <v>-3.3745030000000042</v>
      </c>
      <c r="BD19" s="92">
        <f t="shared" si="3"/>
        <v>-2.689247000000023</v>
      </c>
      <c r="BE19" s="92">
        <f t="shared" si="3"/>
        <v>-2.2550899999999956</v>
      </c>
      <c r="BF19" s="92">
        <f t="shared" si="3"/>
        <v>-2.5632610000000113</v>
      </c>
      <c r="BG19" s="92">
        <f t="shared" si="3"/>
        <v>-2.0820009999999911</v>
      </c>
      <c r="BH19" s="92">
        <f t="shared" si="3"/>
        <v>-1.0857499999999618</v>
      </c>
      <c r="BI19" s="92">
        <f t="shared" si="3"/>
        <v>3.393636000000015</v>
      </c>
      <c r="BJ19" s="92">
        <f t="shared" si="3"/>
        <v>1.0146179999999276</v>
      </c>
      <c r="BK19" s="92">
        <f t="shared" si="3"/>
        <v>-1.6423030000000836</v>
      </c>
      <c r="BL19" s="92">
        <f t="shared" si="3"/>
        <v>-1.5933030000001054</v>
      </c>
      <c r="BM19" s="92">
        <f t="shared" si="3"/>
        <v>-2.7430100000000266</v>
      </c>
      <c r="BN19" s="92">
        <f t="shared" si="3"/>
        <v>-2.1517039999999952</v>
      </c>
      <c r="BO19" s="92">
        <f t="shared" si="3"/>
        <v>-3.0692520000000059</v>
      </c>
      <c r="BP19" s="92">
        <f t="shared" si="3"/>
        <v>-4.943110000000047</v>
      </c>
      <c r="BQ19" s="92">
        <f t="shared" si="4"/>
        <v>-4.1021369999999706</v>
      </c>
      <c r="BR19" s="92">
        <f t="shared" si="4"/>
        <v>-6.591083000000026</v>
      </c>
      <c r="BS19" s="92">
        <f t="shared" si="4"/>
        <v>-4.8930700000000797</v>
      </c>
      <c r="BT19" s="92">
        <f t="shared" si="4"/>
        <v>-7.5541419999999562</v>
      </c>
      <c r="BU19" s="92">
        <f t="shared" si="4"/>
        <v>-8.5194240000000718</v>
      </c>
      <c r="BV19" s="92">
        <f t="shared" si="4"/>
        <v>-6.4573769999999513</v>
      </c>
      <c r="BW19" s="92">
        <f t="shared" si="4"/>
        <v>-8.0635939999999664</v>
      </c>
      <c r="BX19" s="92">
        <f t="shared" si="4"/>
        <v>-7.2197690000000421</v>
      </c>
      <c r="BY19" s="92">
        <f t="shared" si="4"/>
        <v>-6.5315130000000181</v>
      </c>
      <c r="BZ19" s="92">
        <f t="shared" si="4"/>
        <v>-9.4815109999999549</v>
      </c>
      <c r="CA19" s="92">
        <f t="shared" si="4"/>
        <v>-10.412847000000056</v>
      </c>
      <c r="CB19" s="92">
        <f t="shared" si="4"/>
        <v>-8.5614289999999755</v>
      </c>
      <c r="CC19" s="92">
        <f t="shared" si="4"/>
        <v>-8.0577009999999518</v>
      </c>
      <c r="CD19" s="92">
        <f t="shared" si="4"/>
        <v>-11.494885999999951</v>
      </c>
      <c r="CE19" s="92">
        <f t="shared" si="4"/>
        <v>-10.550887000000102</v>
      </c>
      <c r="CF19" s="92">
        <f t="shared" si="4"/>
        <v>-12.52820399999996</v>
      </c>
      <c r="CG19" s="92">
        <f t="shared" si="4"/>
        <v>-15.655553999999938</v>
      </c>
      <c r="CH19" s="92">
        <f t="shared" si="4"/>
        <v>-17.049389000000019</v>
      </c>
      <c r="CI19" s="92">
        <f t="shared" si="4"/>
        <v>-16.34388899999999</v>
      </c>
      <c r="CJ19" s="92">
        <f t="shared" si="4"/>
        <v>-13.153809000000024</v>
      </c>
      <c r="CK19" s="92">
        <f t="shared" si="4"/>
        <v>-12.456353000000036</v>
      </c>
      <c r="CL19" s="92">
        <f t="shared" si="4"/>
        <v>-9.6460100000000466</v>
      </c>
      <c r="CM19" s="92">
        <f t="shared" si="4"/>
        <v>-7.5794180000000324</v>
      </c>
      <c r="CN19" s="92">
        <f t="shared" si="4"/>
        <v>-6.9582490000000234</v>
      </c>
      <c r="CO19" s="92">
        <f t="shared" si="4"/>
        <v>-8.0540939999999637</v>
      </c>
      <c r="CP19" s="92">
        <f t="shared" si="4"/>
        <v>-8.5698549999999614</v>
      </c>
      <c r="CQ19" s="92">
        <f t="shared" si="4"/>
        <v>-8.103012999999919</v>
      </c>
      <c r="CR19" s="92">
        <f t="shared" si="4"/>
        <v>-8.7616450000000441</v>
      </c>
      <c r="CS19" s="92">
        <f t="shared" si="4"/>
        <v>-8.9852599999999256</v>
      </c>
      <c r="CT19" s="92">
        <f t="shared" si="4"/>
        <v>-9.2629680000000008</v>
      </c>
      <c r="CU19" s="92">
        <f t="shared" si="4"/>
        <v>-8.9677130000000034</v>
      </c>
      <c r="CV19" s="84"/>
    </row>
    <row r="20" spans="1:100" ht="14.25">
      <c r="B20" s="81"/>
      <c r="C20" s="91" t="s">
        <v>76</v>
      </c>
      <c r="D20" s="92">
        <f t="shared" si="5"/>
        <v>-6.0035499999999047</v>
      </c>
      <c r="E20" s="92">
        <f t="shared" si="3"/>
        <v>-6.3641609999999673</v>
      </c>
      <c r="F20" s="92">
        <f t="shared" si="3"/>
        <v>-6.9950209999999515</v>
      </c>
      <c r="G20" s="92">
        <f t="shared" si="3"/>
        <v>-7.668378999999959</v>
      </c>
      <c r="H20" s="92">
        <f t="shared" si="3"/>
        <v>-5.7512940000000299</v>
      </c>
      <c r="I20" s="92">
        <f t="shared" si="3"/>
        <v>0.81785000000002128</v>
      </c>
      <c r="J20" s="92">
        <f t="shared" si="3"/>
        <v>1.3871079999998983</v>
      </c>
      <c r="K20" s="92">
        <f t="shared" si="3"/>
        <v>1.8220229999999447</v>
      </c>
      <c r="L20" s="92">
        <f t="shared" si="3"/>
        <v>2.5383440000000519</v>
      </c>
      <c r="M20" s="92">
        <f t="shared" si="3"/>
        <v>3.3915099999999256</v>
      </c>
      <c r="N20" s="92">
        <f t="shared" si="3"/>
        <v>3.12428100000011</v>
      </c>
      <c r="O20" s="92">
        <f t="shared" si="3"/>
        <v>3.8986440000001039</v>
      </c>
      <c r="P20" s="92">
        <f t="shared" si="3"/>
        <v>1.5347209999999905</v>
      </c>
      <c r="Q20" s="92">
        <f t="shared" si="3"/>
        <v>1.5383050000000367</v>
      </c>
      <c r="R20" s="92">
        <f t="shared" si="3"/>
        <v>2.385073000000034</v>
      </c>
      <c r="S20" s="92">
        <f t="shared" si="3"/>
        <v>1.9772470000000339</v>
      </c>
      <c r="T20" s="92">
        <f t="shared" si="3"/>
        <v>1.9761160000000473</v>
      </c>
      <c r="U20" s="92">
        <f t="shared" si="3"/>
        <v>2.2278859999998986</v>
      </c>
      <c r="V20" s="92">
        <f t="shared" si="3"/>
        <v>1.9854390000000421</v>
      </c>
      <c r="W20" s="92">
        <f t="shared" si="3"/>
        <v>0.34520100000008824</v>
      </c>
      <c r="X20" s="92">
        <f t="shared" si="3"/>
        <v>-0.82687699999996767</v>
      </c>
      <c r="Y20" s="92">
        <f t="shared" si="3"/>
        <v>-1.7745780000000195</v>
      </c>
      <c r="Z20" s="92">
        <f t="shared" si="3"/>
        <v>-3.068033000000014</v>
      </c>
      <c r="AA20" s="92">
        <f t="shared" si="3"/>
        <v>-3.7588539999999284</v>
      </c>
      <c r="AB20" s="92">
        <f t="shared" si="3"/>
        <v>-3.9295610000000352</v>
      </c>
      <c r="AC20" s="92">
        <f t="shared" si="3"/>
        <v>-3.6940019999999549</v>
      </c>
      <c r="AD20" s="92">
        <f t="shared" si="3"/>
        <v>-2.2598649999999907</v>
      </c>
      <c r="AE20" s="92">
        <f t="shared" si="3"/>
        <v>-1.2633499999999458</v>
      </c>
      <c r="AF20" s="92">
        <f t="shared" si="3"/>
        <v>-1.0883229999999458</v>
      </c>
      <c r="AG20" s="92">
        <f t="shared" si="3"/>
        <v>8.5347999999953572E-2</v>
      </c>
      <c r="AH20" s="92">
        <f t="shared" ref="AH20:BP20" si="6">IF(AH10=0,0,AH10-AH9)</f>
        <v>-1.0748819999998886</v>
      </c>
      <c r="AI20" s="92">
        <f t="shared" si="6"/>
        <v>-0.71361900000010792</v>
      </c>
      <c r="AJ20" s="92">
        <f t="shared" si="6"/>
        <v>-0.70962000000008629</v>
      </c>
      <c r="AK20" s="92">
        <f t="shared" si="6"/>
        <v>-0.98083700000006502</v>
      </c>
      <c r="AL20" s="92">
        <f t="shared" si="6"/>
        <v>-0.63849299999992581</v>
      </c>
      <c r="AM20" s="92">
        <f t="shared" si="6"/>
        <v>0.43923500000005333</v>
      </c>
      <c r="AN20" s="92">
        <f t="shared" si="6"/>
        <v>-0.11553699999990386</v>
      </c>
      <c r="AO20" s="92">
        <f t="shared" si="6"/>
        <v>-4.29696899999999</v>
      </c>
      <c r="AP20" s="92">
        <f t="shared" si="6"/>
        <v>-3.8746129999999539</v>
      </c>
      <c r="AQ20" s="92">
        <f t="shared" si="6"/>
        <v>-4.0032139999999572</v>
      </c>
      <c r="AR20" s="92">
        <f t="shared" si="6"/>
        <v>-3.2165519999999788</v>
      </c>
      <c r="AS20" s="92">
        <f t="shared" si="6"/>
        <v>-3.0705880000000434</v>
      </c>
      <c r="AT20" s="92">
        <f t="shared" si="6"/>
        <v>-4.5543290000000525</v>
      </c>
      <c r="AU20" s="92">
        <f t="shared" si="6"/>
        <v>-4.6836339999999836</v>
      </c>
      <c r="AV20" s="92">
        <f t="shared" si="6"/>
        <v>-4.6560349999999744</v>
      </c>
      <c r="AW20" s="92">
        <f t="shared" si="6"/>
        <v>-6.4427980000000389</v>
      </c>
      <c r="AX20" s="92">
        <f t="shared" si="6"/>
        <v>-4.5313490000000911</v>
      </c>
      <c r="AY20" s="92">
        <f t="shared" si="6"/>
        <v>-5.5061000000000604</v>
      </c>
      <c r="AZ20" s="92">
        <f t="shared" si="6"/>
        <v>-7.7391559999999799</v>
      </c>
      <c r="BA20" s="92">
        <f t="shared" si="6"/>
        <v>-8.2147089999999707</v>
      </c>
      <c r="BB20" s="92">
        <f t="shared" si="6"/>
        <v>-8.1017399999999498</v>
      </c>
      <c r="BC20" s="92">
        <f t="shared" si="6"/>
        <v>-11.070904000000041</v>
      </c>
      <c r="BD20" s="92">
        <f t="shared" si="6"/>
        <v>-13.267036999999959</v>
      </c>
      <c r="BE20" s="92">
        <f t="shared" si="6"/>
        <v>-13.785540999999967</v>
      </c>
      <c r="BF20" s="92">
        <f t="shared" si="6"/>
        <v>-14.115708000000041</v>
      </c>
      <c r="BG20" s="92">
        <f t="shared" si="6"/>
        <v>-12.951207000000068</v>
      </c>
      <c r="BH20" s="92">
        <f t="shared" si="6"/>
        <v>-11.954821000000038</v>
      </c>
      <c r="BI20" s="92">
        <f t="shared" si="6"/>
        <v>-10.29616400000009</v>
      </c>
      <c r="BJ20" s="92">
        <f t="shared" si="6"/>
        <v>0</v>
      </c>
      <c r="BK20" s="92">
        <f t="shared" si="6"/>
        <v>-9.5316539999998895</v>
      </c>
      <c r="BL20" s="92">
        <f t="shared" si="6"/>
        <v>0</v>
      </c>
      <c r="BM20" s="92">
        <f t="shared" si="6"/>
        <v>-13.223274999999944</v>
      </c>
      <c r="BN20" s="92">
        <f t="shared" si="6"/>
        <v>-11.657851000000051</v>
      </c>
      <c r="BO20" s="92">
        <f t="shared" si="6"/>
        <v>-7.8529330000000073</v>
      </c>
      <c r="BP20" s="92">
        <f t="shared" si="6"/>
        <v>-7.1556550000000243</v>
      </c>
      <c r="BQ20" s="92">
        <f t="shared" si="4"/>
        <v>-3.7959630000000288</v>
      </c>
      <c r="BR20" s="92">
        <f t="shared" si="4"/>
        <v>-3.3286720000000969</v>
      </c>
      <c r="BS20" s="92">
        <f t="shared" si="4"/>
        <v>-8.092247000000043</v>
      </c>
      <c r="BT20" s="92">
        <f t="shared" si="4"/>
        <v>-9.4570180000000619</v>
      </c>
      <c r="BU20" s="92">
        <f t="shared" si="4"/>
        <v>-5.4864840000000186</v>
      </c>
      <c r="BV20" s="92">
        <f t="shared" si="4"/>
        <v>-5.0780649999999241</v>
      </c>
      <c r="BW20" s="92">
        <f t="shared" si="4"/>
        <v>-10.075661999999966</v>
      </c>
      <c r="BX20" s="92">
        <f t="shared" si="4"/>
        <v>-12.596246999999948</v>
      </c>
      <c r="BY20" s="92">
        <f t="shared" si="4"/>
        <v>-10.245544999999993</v>
      </c>
      <c r="BZ20" s="92">
        <f t="shared" si="4"/>
        <v>-11.211370999999986</v>
      </c>
      <c r="CA20" s="92">
        <f t="shared" si="4"/>
        <v>-10.27637100000004</v>
      </c>
      <c r="CB20" s="92">
        <f t="shared" si="4"/>
        <v>-9.3537469999999985</v>
      </c>
      <c r="CC20" s="92">
        <f t="shared" si="4"/>
        <v>-7.7618340000000217</v>
      </c>
      <c r="CD20" s="92">
        <f t="shared" si="4"/>
        <v>-5.1022129999998924</v>
      </c>
      <c r="CE20" s="92">
        <f t="shared" si="4"/>
        <v>-5.4866680000000088</v>
      </c>
      <c r="CF20" s="92">
        <f t="shared" si="4"/>
        <v>-5.8615950000000794</v>
      </c>
      <c r="CG20" s="92">
        <f t="shared" si="4"/>
        <v>-6.1495569999999589</v>
      </c>
      <c r="CH20" s="92">
        <f t="shared" si="4"/>
        <v>-5.1174490000000787</v>
      </c>
      <c r="CI20" s="92">
        <f t="shared" si="4"/>
        <v>-5.2503730000000814</v>
      </c>
      <c r="CJ20" s="92">
        <f t="shared" si="4"/>
        <v>-3.6751400000000558</v>
      </c>
      <c r="CK20" s="92">
        <f t="shared" si="4"/>
        <v>-4.0231800000000248</v>
      </c>
      <c r="CL20" s="92">
        <f t="shared" si="4"/>
        <v>-3.5222710000000461</v>
      </c>
      <c r="CM20" s="92">
        <f t="shared" si="4"/>
        <v>-5.5018270000000484</v>
      </c>
      <c r="CN20" s="92">
        <f t="shared" si="4"/>
        <v>-5.1170720000000074</v>
      </c>
      <c r="CO20" s="92">
        <f t="shared" si="4"/>
        <v>-4.9439270000000306</v>
      </c>
      <c r="CP20" s="92">
        <f t="shared" si="4"/>
        <v>-4.0286129999999503</v>
      </c>
      <c r="CQ20" s="92">
        <f t="shared" si="4"/>
        <v>-3.4509219999999914</v>
      </c>
      <c r="CR20" s="92">
        <f t="shared" si="4"/>
        <v>-2.6302510000000439</v>
      </c>
      <c r="CS20" s="92">
        <f t="shared" si="4"/>
        <v>-1.956429000000071</v>
      </c>
      <c r="CT20" s="92">
        <f t="shared" si="4"/>
        <v>-1.5141699999999219</v>
      </c>
      <c r="CU20" s="92">
        <f t="shared" si="4"/>
        <v>-1.6003630000000157</v>
      </c>
      <c r="CV20" s="84"/>
    </row>
    <row r="21" spans="1:100">
      <c r="B21" s="78" t="s">
        <v>77</v>
      </c>
      <c r="C21" s="93" t="s">
        <v>78</v>
      </c>
      <c r="D21" s="94">
        <f>SUM(D16:D20)</f>
        <v>-13.825098999999909</v>
      </c>
      <c r="E21" s="94">
        <f t="shared" ref="E21:BP21" si="7">SUM(E16:E20)</f>
        <v>-10.633717999999931</v>
      </c>
      <c r="F21" s="94">
        <f t="shared" si="7"/>
        <v>-4.563303000000019</v>
      </c>
      <c r="G21" s="94">
        <f t="shared" si="7"/>
        <v>-4.5135520000000042</v>
      </c>
      <c r="H21" s="94">
        <f t="shared" si="7"/>
        <v>4.0740909999999531</v>
      </c>
      <c r="I21" s="94">
        <f t="shared" si="7"/>
        <v>27.884110999999962</v>
      </c>
      <c r="J21" s="94">
        <f t="shared" si="7"/>
        <v>46.092237999999952</v>
      </c>
      <c r="K21" s="94">
        <f t="shared" si="7"/>
        <v>42.102826999999934</v>
      </c>
      <c r="L21" s="94">
        <f t="shared" si="7"/>
        <v>36.199188999999933</v>
      </c>
      <c r="M21" s="94">
        <f t="shared" si="7"/>
        <v>20.874737999999979</v>
      </c>
      <c r="N21" s="94">
        <f t="shared" si="7"/>
        <v>6.4258179999999356</v>
      </c>
      <c r="O21" s="94">
        <f t="shared" si="7"/>
        <v>-8.5490679999998065</v>
      </c>
      <c r="P21" s="94">
        <f t="shared" si="7"/>
        <v>-20.380535000000009</v>
      </c>
      <c r="Q21" s="94">
        <f t="shared" si="7"/>
        <v>-14.826434999999947</v>
      </c>
      <c r="R21" s="94">
        <f t="shared" si="7"/>
        <v>-4.0685859999998684</v>
      </c>
      <c r="S21" s="94">
        <f t="shared" si="7"/>
        <v>14.469569000000092</v>
      </c>
      <c r="T21" s="94">
        <f t="shared" si="7"/>
        <v>33.649312000000009</v>
      </c>
      <c r="U21" s="94">
        <f t="shared" si="7"/>
        <v>36.650733999999943</v>
      </c>
      <c r="V21" s="94">
        <f t="shared" si="7"/>
        <v>34.763034999999945</v>
      </c>
      <c r="W21" s="94">
        <f t="shared" si="7"/>
        <v>22.78790499999991</v>
      </c>
      <c r="X21" s="94">
        <f t="shared" si="7"/>
        <v>25.652527000000418</v>
      </c>
      <c r="Y21" s="94">
        <f t="shared" si="7"/>
        <v>8.6402639999998883</v>
      </c>
      <c r="Z21" s="94">
        <f t="shared" si="7"/>
        <v>2.9397640000001957</v>
      </c>
      <c r="AA21" s="94">
        <f t="shared" si="7"/>
        <v>-4.1314259999999194</v>
      </c>
      <c r="AB21" s="94">
        <f t="shared" si="7"/>
        <v>-11.686990000000151</v>
      </c>
      <c r="AC21" s="94">
        <f t="shared" si="7"/>
        <v>-8.2323949999999968</v>
      </c>
      <c r="AD21" s="94">
        <f t="shared" si="7"/>
        <v>-7.1165320000000065</v>
      </c>
      <c r="AE21" s="94">
        <f t="shared" si="7"/>
        <v>9.6413350000000264</v>
      </c>
      <c r="AF21" s="94">
        <f t="shared" si="7"/>
        <v>28.343943000000195</v>
      </c>
      <c r="AG21" s="94">
        <f t="shared" si="7"/>
        <v>29.459745999999996</v>
      </c>
      <c r="AH21" s="94">
        <f t="shared" si="7"/>
        <v>31.246942000000217</v>
      </c>
      <c r="AI21" s="94">
        <f t="shared" si="7"/>
        <v>26.074336999999787</v>
      </c>
      <c r="AJ21" s="94">
        <f t="shared" si="7"/>
        <v>25.190377999999782</v>
      </c>
      <c r="AK21" s="94">
        <f t="shared" si="7"/>
        <v>15.294095000000198</v>
      </c>
      <c r="AL21" s="94">
        <f t="shared" si="7"/>
        <v>2.4510270000000673</v>
      </c>
      <c r="AM21" s="94">
        <f t="shared" si="7"/>
        <v>-13.366334000000052</v>
      </c>
      <c r="AN21" s="94">
        <f t="shared" si="7"/>
        <v>-24.141213999999991</v>
      </c>
      <c r="AO21" s="94">
        <f t="shared" si="7"/>
        <v>-27.218541999999957</v>
      </c>
      <c r="AP21" s="94">
        <f t="shared" si="7"/>
        <v>-17.634654000000069</v>
      </c>
      <c r="AQ21" s="94">
        <f t="shared" si="7"/>
        <v>-6.4403700000000299</v>
      </c>
      <c r="AR21" s="94">
        <f t="shared" si="7"/>
        <v>16.644715000000133</v>
      </c>
      <c r="AS21" s="94">
        <f t="shared" si="7"/>
        <v>22.854827999999998</v>
      </c>
      <c r="AT21" s="94">
        <f t="shared" si="7"/>
        <v>26.381163000000015</v>
      </c>
      <c r="AU21" s="94">
        <f t="shared" si="7"/>
        <v>22.252642000000151</v>
      </c>
      <c r="AV21" s="94">
        <f t="shared" si="7"/>
        <v>17.042267000000038</v>
      </c>
      <c r="AW21" s="94">
        <f t="shared" si="7"/>
        <v>1.064585999999963</v>
      </c>
      <c r="AX21" s="94">
        <f t="shared" si="7"/>
        <v>-9.7747830000000704</v>
      </c>
      <c r="AY21" s="94">
        <f t="shared" si="7"/>
        <v>-29.428997000000209</v>
      </c>
      <c r="AZ21" s="94">
        <f t="shared" si="7"/>
        <v>-45.389128000000028</v>
      </c>
      <c r="BA21" s="94">
        <f t="shared" si="7"/>
        <v>-56.483028999999988</v>
      </c>
      <c r="BB21" s="94">
        <f t="shared" si="7"/>
        <v>-50.696300000000065</v>
      </c>
      <c r="BC21" s="94">
        <f t="shared" si="7"/>
        <v>-39.649605999999949</v>
      </c>
      <c r="BD21" s="94">
        <f t="shared" si="7"/>
        <v>-18.845491000000038</v>
      </c>
      <c r="BE21" s="94">
        <f t="shared" si="7"/>
        <v>-3.2490669999999682</v>
      </c>
      <c r="BF21" s="94">
        <f t="shared" si="7"/>
        <v>3.4905189999999493</v>
      </c>
      <c r="BG21" s="94">
        <f t="shared" si="7"/>
        <v>-3.2090300000002117</v>
      </c>
      <c r="BH21" s="94">
        <f t="shared" si="7"/>
        <v>-4.6388350000001992</v>
      </c>
      <c r="BI21" s="94">
        <f t="shared" si="7"/>
        <v>6.9175450000000183</v>
      </c>
      <c r="BJ21" s="94">
        <f t="shared" si="7"/>
        <v>6.8561939999999595</v>
      </c>
      <c r="BK21" s="94">
        <f t="shared" si="7"/>
        <v>-8.3131670000000213</v>
      </c>
      <c r="BL21" s="94">
        <f t="shared" si="7"/>
        <v>-5.1393190000001141</v>
      </c>
      <c r="BM21" s="94">
        <f t="shared" si="7"/>
        <v>-20.22830399999998</v>
      </c>
      <c r="BN21" s="94">
        <f t="shared" si="7"/>
        <v>-17.844792999999981</v>
      </c>
      <c r="BO21" s="94">
        <f t="shared" si="7"/>
        <v>-20.133028000000081</v>
      </c>
      <c r="BP21" s="94">
        <f t="shared" si="7"/>
        <v>-19.242318000000182</v>
      </c>
      <c r="BQ21" s="94">
        <f t="shared" ref="BQ21:CU21" si="8">SUM(BQ16:BQ20)</f>
        <v>-6.4775459999999612</v>
      </c>
      <c r="BR21" s="94">
        <f t="shared" si="8"/>
        <v>-0.47980600000005325</v>
      </c>
      <c r="BS21" s="94">
        <f t="shared" si="8"/>
        <v>2.3260759999996026</v>
      </c>
      <c r="BT21" s="94">
        <f t="shared" si="8"/>
        <v>-1.7585000000053697E-2</v>
      </c>
      <c r="BU21" s="94">
        <f t="shared" si="8"/>
        <v>-4.2624240000002374</v>
      </c>
      <c r="BV21" s="94">
        <f t="shared" si="8"/>
        <v>-13.664209000000028</v>
      </c>
      <c r="BW21" s="94">
        <f t="shared" si="8"/>
        <v>-23.56624799999986</v>
      </c>
      <c r="BX21" s="94">
        <f t="shared" si="8"/>
        <v>-29.957415999999967</v>
      </c>
      <c r="BY21" s="94">
        <f t="shared" si="8"/>
        <v>-32.582632999999987</v>
      </c>
      <c r="BZ21" s="94">
        <f t="shared" si="8"/>
        <v>-31.25992599999995</v>
      </c>
      <c r="CA21" s="94">
        <f t="shared" si="8"/>
        <v>-30.401976000000104</v>
      </c>
      <c r="CB21" s="94">
        <f t="shared" si="8"/>
        <v>-30.345591000000013</v>
      </c>
      <c r="CC21" s="94">
        <f t="shared" si="8"/>
        <v>-25.536023</v>
      </c>
      <c r="CD21" s="94">
        <f t="shared" si="8"/>
        <v>-25.931067999999868</v>
      </c>
      <c r="CE21" s="94">
        <f t="shared" si="8"/>
        <v>-25.12094100000013</v>
      </c>
      <c r="CF21" s="94">
        <f t="shared" si="8"/>
        <v>-32.92692100000022</v>
      </c>
      <c r="CG21" s="94">
        <f t="shared" si="8"/>
        <v>-38.411244999999781</v>
      </c>
      <c r="CH21" s="94">
        <f t="shared" si="8"/>
        <v>-35.701373000000103</v>
      </c>
      <c r="CI21" s="94">
        <f t="shared" si="8"/>
        <v>-32.60942799999998</v>
      </c>
      <c r="CJ21" s="94">
        <f t="shared" si="8"/>
        <v>-29.031186000000048</v>
      </c>
      <c r="CK21" s="94">
        <f t="shared" si="8"/>
        <v>-30.616994000000091</v>
      </c>
      <c r="CL21" s="94">
        <f t="shared" si="8"/>
        <v>-25.676996000000145</v>
      </c>
      <c r="CM21" s="94">
        <f t="shared" si="8"/>
        <v>-22.850857000000133</v>
      </c>
      <c r="CN21" s="94">
        <f t="shared" si="8"/>
        <v>-15.479048000000034</v>
      </c>
      <c r="CO21" s="94">
        <f t="shared" si="8"/>
        <v>-13.133689000000004</v>
      </c>
      <c r="CP21" s="94">
        <f t="shared" si="8"/>
        <v>-14.040751</v>
      </c>
      <c r="CQ21" s="94">
        <f t="shared" si="8"/>
        <v>-17.089955999999802</v>
      </c>
      <c r="CR21" s="94">
        <f t="shared" si="8"/>
        <v>-21.815249000000222</v>
      </c>
      <c r="CS21" s="94">
        <f t="shared" si="8"/>
        <v>-23.87184400000001</v>
      </c>
      <c r="CT21" s="94">
        <f t="shared" si="8"/>
        <v>-29.294031999999788</v>
      </c>
      <c r="CU21" s="95">
        <f t="shared" si="8"/>
        <v>-39.697296999999935</v>
      </c>
    </row>
    <row r="23" spans="1:100">
      <c r="B23" s="96"/>
    </row>
    <row r="24" spans="1:100">
      <c r="B24" s="25"/>
      <c r="C24" s="25"/>
      <c r="D24" s="13">
        <v>38443</v>
      </c>
      <c r="E24" s="13">
        <v>38473</v>
      </c>
      <c r="F24" s="13">
        <v>38504</v>
      </c>
      <c r="G24" s="13">
        <v>38534</v>
      </c>
      <c r="H24" s="13">
        <v>38565</v>
      </c>
      <c r="I24" s="13">
        <v>38596</v>
      </c>
      <c r="J24" s="13">
        <v>38626</v>
      </c>
      <c r="K24" s="13">
        <v>38657</v>
      </c>
      <c r="L24" s="13">
        <v>38687</v>
      </c>
      <c r="M24" s="13">
        <v>38718</v>
      </c>
      <c r="N24" s="13">
        <v>38749</v>
      </c>
      <c r="O24" s="13">
        <v>38777</v>
      </c>
      <c r="P24" s="13">
        <v>38808</v>
      </c>
      <c r="Q24" s="13">
        <v>38838</v>
      </c>
      <c r="R24" s="13">
        <v>38869</v>
      </c>
      <c r="S24" s="13">
        <v>38899</v>
      </c>
      <c r="T24" s="13">
        <v>38930</v>
      </c>
      <c r="U24" s="13">
        <v>38961</v>
      </c>
      <c r="V24" s="13">
        <v>38991</v>
      </c>
      <c r="W24" s="13">
        <v>39022</v>
      </c>
      <c r="X24" s="13">
        <v>39052</v>
      </c>
      <c r="Y24" s="13">
        <v>39083</v>
      </c>
      <c r="Z24" s="13">
        <v>39114</v>
      </c>
      <c r="AA24" s="13">
        <v>39142</v>
      </c>
      <c r="AB24" s="13">
        <v>39173</v>
      </c>
      <c r="AC24" s="13">
        <v>39203</v>
      </c>
      <c r="AD24" s="13">
        <v>39234</v>
      </c>
      <c r="AE24" s="13">
        <v>39264</v>
      </c>
      <c r="AF24" s="13">
        <v>39295</v>
      </c>
      <c r="AG24" s="13">
        <v>39326</v>
      </c>
      <c r="AH24" s="13">
        <v>39356</v>
      </c>
      <c r="AI24" s="13">
        <v>39387</v>
      </c>
      <c r="AJ24" s="13">
        <v>39417</v>
      </c>
      <c r="AK24" s="13">
        <v>39448</v>
      </c>
      <c r="AL24" s="13">
        <v>39479</v>
      </c>
      <c r="AM24" s="13">
        <v>39508</v>
      </c>
      <c r="AN24" s="13">
        <v>39539</v>
      </c>
      <c r="AO24" s="13">
        <v>39569</v>
      </c>
      <c r="AP24" s="13">
        <v>39600</v>
      </c>
      <c r="AQ24" s="13">
        <v>39630</v>
      </c>
      <c r="AR24" s="13">
        <v>39661</v>
      </c>
      <c r="AS24" s="13">
        <v>39692</v>
      </c>
      <c r="AT24" s="13">
        <v>39722</v>
      </c>
      <c r="AU24" s="13">
        <v>39753</v>
      </c>
      <c r="AV24" s="13">
        <v>39783</v>
      </c>
      <c r="AW24" s="13">
        <v>39814</v>
      </c>
      <c r="AX24" s="13">
        <v>39845</v>
      </c>
      <c r="AY24" s="13">
        <v>39873</v>
      </c>
      <c r="AZ24" s="13">
        <v>39904</v>
      </c>
      <c r="BA24" s="13">
        <v>39934</v>
      </c>
      <c r="BB24" s="13">
        <v>39965</v>
      </c>
      <c r="BC24" s="13">
        <v>39995</v>
      </c>
      <c r="BD24" s="13">
        <v>40026</v>
      </c>
      <c r="BE24" s="13">
        <v>40057</v>
      </c>
      <c r="BF24" s="13">
        <v>40087</v>
      </c>
      <c r="BG24" s="13">
        <v>40118</v>
      </c>
      <c r="BH24" s="13">
        <v>40148</v>
      </c>
      <c r="BI24" s="13">
        <v>40179</v>
      </c>
      <c r="BJ24" s="13">
        <v>40210</v>
      </c>
      <c r="BK24" s="13">
        <v>40238</v>
      </c>
      <c r="BL24" s="13">
        <v>40269</v>
      </c>
      <c r="BM24" s="13">
        <v>40299</v>
      </c>
      <c r="BN24" s="13">
        <v>40330</v>
      </c>
      <c r="BO24" s="13">
        <v>40360</v>
      </c>
      <c r="BP24" s="13">
        <v>40391</v>
      </c>
      <c r="BQ24" s="13">
        <v>40422</v>
      </c>
      <c r="BR24" s="13">
        <v>40452</v>
      </c>
      <c r="BS24" s="13">
        <v>40483</v>
      </c>
      <c r="BT24" s="13">
        <v>40513</v>
      </c>
      <c r="BU24" s="13">
        <v>40544</v>
      </c>
      <c r="BV24" s="13">
        <v>40575</v>
      </c>
      <c r="BW24" s="13">
        <v>40603</v>
      </c>
      <c r="BX24" s="13">
        <v>40634</v>
      </c>
      <c r="BY24" s="13">
        <v>40664</v>
      </c>
      <c r="BZ24" s="13">
        <v>40695</v>
      </c>
      <c r="CA24" s="13">
        <v>40725</v>
      </c>
      <c r="CB24" s="13">
        <v>40756</v>
      </c>
      <c r="CC24" s="13">
        <v>40787</v>
      </c>
      <c r="CD24" s="13">
        <v>40817</v>
      </c>
      <c r="CE24" s="13">
        <v>40848</v>
      </c>
      <c r="CF24" s="13">
        <v>40878</v>
      </c>
      <c r="CG24" s="13">
        <v>40909</v>
      </c>
      <c r="CH24" s="13">
        <v>40940</v>
      </c>
      <c r="CI24" s="13">
        <v>40969</v>
      </c>
      <c r="CJ24" s="13">
        <v>41000</v>
      </c>
      <c r="CK24" s="13">
        <v>41030</v>
      </c>
      <c r="CL24" s="13">
        <v>41061</v>
      </c>
      <c r="CM24" s="13">
        <v>41091</v>
      </c>
      <c r="CN24" s="14">
        <v>41122</v>
      </c>
      <c r="CO24" s="14">
        <v>41153</v>
      </c>
      <c r="CP24" s="14">
        <v>41183</v>
      </c>
      <c r="CQ24" s="14">
        <v>41214</v>
      </c>
      <c r="CR24" s="14">
        <v>41244</v>
      </c>
      <c r="CS24" s="14">
        <v>41275</v>
      </c>
      <c r="CT24" s="14">
        <v>41306</v>
      </c>
      <c r="CU24" s="14">
        <v>41334</v>
      </c>
    </row>
    <row r="25" spans="1:100">
      <c r="A25" s="81" t="s">
        <v>127</v>
      </c>
      <c r="B25" s="25"/>
      <c r="C25" s="97" t="s">
        <v>79</v>
      </c>
      <c r="D25" s="98">
        <f>D11</f>
        <v>1070.2707909999999</v>
      </c>
      <c r="E25" s="98">
        <f t="shared" ref="E25:BP25" si="9">E11</f>
        <v>1014.372944</v>
      </c>
      <c r="F25" s="98">
        <f t="shared" si="9"/>
        <v>923.14400699999999</v>
      </c>
      <c r="G25" s="98">
        <f t="shared" si="9"/>
        <v>950.19434899999999</v>
      </c>
      <c r="H25" s="98">
        <f t="shared" si="9"/>
        <v>964.21877800000004</v>
      </c>
      <c r="I25" s="98">
        <f t="shared" si="9"/>
        <v>973.93162800000005</v>
      </c>
      <c r="J25" s="98">
        <f t="shared" si="9"/>
        <v>1137.517456</v>
      </c>
      <c r="K25" s="98">
        <f t="shared" si="9"/>
        <v>1331.027122</v>
      </c>
      <c r="L25" s="98">
        <f t="shared" si="9"/>
        <v>1435.4630669999999</v>
      </c>
      <c r="M25" s="98">
        <f t="shared" si="9"/>
        <v>1413.969564</v>
      </c>
      <c r="N25" s="98">
        <f t="shared" si="9"/>
        <v>1273.1431439999999</v>
      </c>
      <c r="O25" s="98">
        <f t="shared" si="9"/>
        <v>1325.7326419999999</v>
      </c>
      <c r="P25" s="98">
        <f t="shared" si="9"/>
        <v>1057.0339819999999</v>
      </c>
      <c r="Q25" s="98">
        <f t="shared" si="9"/>
        <v>983.17486599999995</v>
      </c>
      <c r="R25" s="98">
        <f t="shared" si="9"/>
        <v>943.33416899999997</v>
      </c>
      <c r="S25" s="98">
        <f t="shared" si="9"/>
        <v>965.44386599999996</v>
      </c>
      <c r="T25" s="98">
        <f t="shared" si="9"/>
        <v>987.84408499999995</v>
      </c>
      <c r="U25" s="98">
        <f t="shared" si="9"/>
        <v>988.24183000000005</v>
      </c>
      <c r="V25" s="98">
        <f t="shared" si="9"/>
        <v>1156.1602379999999</v>
      </c>
      <c r="W25" s="98">
        <f t="shared" si="9"/>
        <v>1278.5591549999999</v>
      </c>
      <c r="X25" s="98">
        <f t="shared" si="9"/>
        <v>1378.906346</v>
      </c>
      <c r="Y25" s="98">
        <f t="shared" si="9"/>
        <v>1356.074298</v>
      </c>
      <c r="Z25" s="98">
        <f t="shared" si="9"/>
        <v>1209.841488</v>
      </c>
      <c r="AA25" s="98">
        <f t="shared" si="9"/>
        <v>1234.2327499999999</v>
      </c>
      <c r="AB25" s="98">
        <f t="shared" si="9"/>
        <v>1026.4910159999999</v>
      </c>
      <c r="AC25" s="98">
        <f t="shared" si="9"/>
        <v>983.56919100000005</v>
      </c>
      <c r="AD25" s="98">
        <f t="shared" si="9"/>
        <v>919.75597500000003</v>
      </c>
      <c r="AE25" s="98">
        <f t="shared" si="9"/>
        <v>955.33728299999996</v>
      </c>
      <c r="AF25" s="98">
        <f t="shared" si="9"/>
        <v>948.37969499999997</v>
      </c>
      <c r="AG25" s="98">
        <f t="shared" si="9"/>
        <v>993.41879300000005</v>
      </c>
      <c r="AH25" s="98">
        <f t="shared" si="9"/>
        <v>1144.6376600000001</v>
      </c>
      <c r="AI25" s="98">
        <f t="shared" si="9"/>
        <v>1308.237809</v>
      </c>
      <c r="AJ25" s="98">
        <f t="shared" si="9"/>
        <v>1404.0177699999999</v>
      </c>
      <c r="AK25" s="98">
        <f t="shared" si="9"/>
        <v>1376.6385009999999</v>
      </c>
      <c r="AL25" s="98">
        <f t="shared" si="9"/>
        <v>1272.7855099999999</v>
      </c>
      <c r="AM25" s="98">
        <f t="shared" si="9"/>
        <v>1294.062277</v>
      </c>
      <c r="AN25" s="98">
        <f t="shared" si="9"/>
        <v>1130.6174782209841</v>
      </c>
      <c r="AO25" s="98">
        <f t="shared" si="9"/>
        <v>979.01423062535537</v>
      </c>
      <c r="AP25" s="98">
        <f t="shared" si="9"/>
        <v>936.74518938350229</v>
      </c>
      <c r="AQ25" s="98">
        <f t="shared" si="9"/>
        <v>966.66141098431035</v>
      </c>
      <c r="AR25" s="98">
        <f t="shared" si="9"/>
        <v>976.72348807670528</v>
      </c>
      <c r="AS25" s="98">
        <f t="shared" si="9"/>
        <v>1022.5462890094175</v>
      </c>
      <c r="AT25" s="98">
        <f t="shared" si="9"/>
        <v>1160.1118704816981</v>
      </c>
      <c r="AU25" s="98">
        <f t="shared" si="9"/>
        <v>1316.6524154473007</v>
      </c>
      <c r="AV25" s="98">
        <f t="shared" si="9"/>
        <v>1426.4960982553584</v>
      </c>
      <c r="AW25" s="98">
        <f t="shared" si="9"/>
        <v>1451.9533427325675</v>
      </c>
      <c r="AX25" s="98">
        <f t="shared" si="9"/>
        <v>1266.938646748275</v>
      </c>
      <c r="AY25" s="98">
        <f t="shared" si="9"/>
        <v>1218.7737347906109</v>
      </c>
      <c r="AZ25" s="98">
        <f t="shared" si="9"/>
        <v>1015.7314389153898</v>
      </c>
      <c r="BA25" s="98">
        <f t="shared" si="9"/>
        <v>946.39901903189161</v>
      </c>
      <c r="BB25" s="98">
        <f t="shared" si="9"/>
        <v>920.29576820803004</v>
      </c>
      <c r="BC25" s="98">
        <f t="shared" si="9"/>
        <v>928.35477654539068</v>
      </c>
      <c r="BD25" s="98">
        <f t="shared" si="9"/>
        <v>944.89788925618222</v>
      </c>
      <c r="BE25" s="98">
        <f t="shared" si="9"/>
        <v>981.59276649122808</v>
      </c>
      <c r="BF25" s="98">
        <f t="shared" si="9"/>
        <v>1103.4383485557555</v>
      </c>
      <c r="BG25" s="98">
        <f t="shared" si="9"/>
        <v>1227.5511757085064</v>
      </c>
      <c r="BH25" s="98">
        <f t="shared" si="9"/>
        <v>1413.974905943001</v>
      </c>
      <c r="BI25" s="98">
        <f t="shared" si="9"/>
        <v>1486.7816906402916</v>
      </c>
      <c r="BJ25" s="98">
        <f t="shared" si="9"/>
        <v>1297.7314394067321</v>
      </c>
      <c r="BK25" s="98">
        <f t="shared" si="9"/>
        <v>1269.9982296548928</v>
      </c>
      <c r="BL25" s="98">
        <f t="shared" si="9"/>
        <v>1064.0632860000001</v>
      </c>
      <c r="BM25" s="98">
        <f t="shared" si="9"/>
        <v>1015.9665649999999</v>
      </c>
      <c r="BN25" s="98">
        <f t="shared" si="9"/>
        <v>919.04499099999998</v>
      </c>
      <c r="BO25" s="98">
        <f t="shared" si="9"/>
        <v>943.01244499999996</v>
      </c>
      <c r="BP25" s="98">
        <f t="shared" si="9"/>
        <v>952.05334899999991</v>
      </c>
      <c r="BQ25" s="98">
        <f t="shared" ref="BQ25:CN25" si="10">BQ11</f>
        <v>986.39372299999991</v>
      </c>
      <c r="BR25" s="98">
        <f t="shared" si="10"/>
        <v>1113.23894</v>
      </c>
      <c r="BS25" s="98">
        <f t="shared" si="10"/>
        <v>1314.7533539999999</v>
      </c>
      <c r="BT25" s="98">
        <f t="shared" si="10"/>
        <v>1504.5904559999999</v>
      </c>
      <c r="BU25" s="98">
        <f t="shared" si="10"/>
        <v>1384.1365149999999</v>
      </c>
      <c r="BV25" s="98">
        <f t="shared" si="10"/>
        <v>1184.676015</v>
      </c>
      <c r="BW25" s="98">
        <f t="shared" si="10"/>
        <v>1247.8502120000001</v>
      </c>
      <c r="BX25" s="98">
        <f t="shared" si="10"/>
        <v>1001.031175</v>
      </c>
      <c r="BY25" s="98">
        <f t="shared" si="10"/>
        <v>990.24637099999995</v>
      </c>
      <c r="BZ25" s="98">
        <f t="shared" si="10"/>
        <v>947.18348900000001</v>
      </c>
      <c r="CA25" s="98">
        <f t="shared" si="10"/>
        <v>964.74570499999993</v>
      </c>
      <c r="CB25" s="98">
        <f t="shared" si="10"/>
        <v>966.09504599999991</v>
      </c>
      <c r="CC25" s="98">
        <f t="shared" si="10"/>
        <v>961.91927399999997</v>
      </c>
      <c r="CD25" s="98">
        <f t="shared" si="10"/>
        <v>1073.363605</v>
      </c>
      <c r="CE25" s="98">
        <f t="shared" si="10"/>
        <v>1162.143278</v>
      </c>
      <c r="CF25" s="98">
        <f t="shared" si="10"/>
        <v>1296.79213</v>
      </c>
      <c r="CG25" s="98">
        <f t="shared" si="10"/>
        <v>1300.6307569999999</v>
      </c>
      <c r="CH25" s="98">
        <f t="shared" si="10"/>
        <v>1260.947719</v>
      </c>
      <c r="CI25" s="98">
        <f t="shared" si="10"/>
        <v>1184.122762</v>
      </c>
      <c r="CJ25" s="98">
        <f t="shared" si="10"/>
        <v>1039.173814</v>
      </c>
      <c r="CK25" s="98">
        <f t="shared" si="10"/>
        <v>1005.914457</v>
      </c>
      <c r="CL25" s="98">
        <f t="shared" si="10"/>
        <v>938.28058799999997</v>
      </c>
      <c r="CM25" s="98">
        <f t="shared" si="10"/>
        <v>960.15911399999993</v>
      </c>
      <c r="CN25" s="98">
        <f t="shared" si="10"/>
        <v>952.71133199999997</v>
      </c>
      <c r="CO25" s="98">
        <f t="shared" ref="CO25:CU25" si="11">CO11</f>
        <v>937.41843211337709</v>
      </c>
      <c r="CP25" s="98">
        <f t="shared" si="11"/>
        <v>1124.537732</v>
      </c>
      <c r="CQ25" s="98">
        <f t="shared" si="11"/>
        <v>1232.3467000000001</v>
      </c>
      <c r="CR25" s="98">
        <f t="shared" si="11"/>
        <v>1326.038047</v>
      </c>
      <c r="CS25" s="98">
        <f t="shared" si="11"/>
        <v>1377.7634029999999</v>
      </c>
      <c r="CT25" s="98">
        <f t="shared" si="11"/>
        <v>1226.6906629999999</v>
      </c>
      <c r="CU25" s="98">
        <f t="shared" si="11"/>
        <v>1310.3413189999999</v>
      </c>
    </row>
    <row r="26" spans="1:100">
      <c r="A26" s="80" t="s">
        <v>80</v>
      </c>
      <c r="B26" s="25"/>
      <c r="C26" s="97" t="s">
        <v>81</v>
      </c>
      <c r="D26" s="98">
        <f>D5-D11</f>
        <v>0</v>
      </c>
      <c r="E26" s="98">
        <f t="shared" ref="E26:BK26" si="12">E5-E11</f>
        <v>0</v>
      </c>
      <c r="F26" s="98">
        <f t="shared" si="12"/>
        <v>0</v>
      </c>
      <c r="G26" s="98">
        <f t="shared" si="12"/>
        <v>0</v>
      </c>
      <c r="H26" s="98">
        <f t="shared" si="12"/>
        <v>0</v>
      </c>
      <c r="I26" s="98">
        <f t="shared" si="12"/>
        <v>0</v>
      </c>
      <c r="J26" s="98">
        <f t="shared" si="12"/>
        <v>0</v>
      </c>
      <c r="K26" s="98">
        <f t="shared" si="12"/>
        <v>0</v>
      </c>
      <c r="L26" s="98">
        <f t="shared" si="12"/>
        <v>0</v>
      </c>
      <c r="M26" s="98">
        <f t="shared" si="12"/>
        <v>0</v>
      </c>
      <c r="N26" s="98">
        <f t="shared" si="12"/>
        <v>0</v>
      </c>
      <c r="O26" s="98">
        <f t="shared" si="12"/>
        <v>0</v>
      </c>
      <c r="P26" s="99">
        <f t="shared" si="12"/>
        <v>0</v>
      </c>
      <c r="Q26" s="99">
        <f t="shared" si="12"/>
        <v>0</v>
      </c>
      <c r="R26" s="99">
        <f t="shared" si="12"/>
        <v>0</v>
      </c>
      <c r="S26" s="99">
        <f t="shared" si="12"/>
        <v>0</v>
      </c>
      <c r="T26" s="99">
        <f t="shared" si="12"/>
        <v>0</v>
      </c>
      <c r="U26" s="99">
        <f t="shared" si="12"/>
        <v>0</v>
      </c>
      <c r="V26" s="99">
        <f t="shared" si="12"/>
        <v>0</v>
      </c>
      <c r="W26" s="99">
        <f t="shared" si="12"/>
        <v>0</v>
      </c>
      <c r="X26" s="99">
        <f t="shared" si="12"/>
        <v>0</v>
      </c>
      <c r="Y26" s="99">
        <f t="shared" si="12"/>
        <v>0</v>
      </c>
      <c r="Z26" s="99">
        <f t="shared" si="12"/>
        <v>0</v>
      </c>
      <c r="AA26" s="99">
        <f t="shared" si="12"/>
        <v>0</v>
      </c>
      <c r="AB26" s="100">
        <f t="shared" si="12"/>
        <v>0</v>
      </c>
      <c r="AC26" s="100">
        <f t="shared" si="12"/>
        <v>0</v>
      </c>
      <c r="AD26" s="100">
        <f t="shared" si="12"/>
        <v>0</v>
      </c>
      <c r="AE26" s="100">
        <f t="shared" si="12"/>
        <v>0</v>
      </c>
      <c r="AF26" s="100">
        <f t="shared" si="12"/>
        <v>0</v>
      </c>
      <c r="AG26" s="100">
        <f t="shared" si="12"/>
        <v>0</v>
      </c>
      <c r="AH26" s="100">
        <f t="shared" si="12"/>
        <v>0</v>
      </c>
      <c r="AI26" s="100">
        <f t="shared" si="12"/>
        <v>0</v>
      </c>
      <c r="AJ26" s="100">
        <f t="shared" si="12"/>
        <v>0</v>
      </c>
      <c r="AK26" s="100">
        <f t="shared" si="12"/>
        <v>0</v>
      </c>
      <c r="AL26" s="100">
        <f t="shared" si="12"/>
        <v>0</v>
      </c>
      <c r="AM26" s="100">
        <f t="shared" si="12"/>
        <v>0</v>
      </c>
      <c r="AN26" s="101">
        <f t="shared" si="12"/>
        <v>-38.238944220984195</v>
      </c>
      <c r="AO26" s="101">
        <f t="shared" si="12"/>
        <v>-9.4441466253554154</v>
      </c>
      <c r="AP26" s="101">
        <f t="shared" si="12"/>
        <v>-17.746067383502236</v>
      </c>
      <c r="AQ26" s="101">
        <f t="shared" si="12"/>
        <v>-8.5425959843103101</v>
      </c>
      <c r="AR26" s="101">
        <f t="shared" si="12"/>
        <v>-29.559012076705244</v>
      </c>
      <c r="AS26" s="101">
        <f t="shared" si="12"/>
        <v>-5.5131690094174246</v>
      </c>
      <c r="AT26" s="101">
        <f t="shared" si="12"/>
        <v>20.359457518301951</v>
      </c>
      <c r="AU26" s="101">
        <f t="shared" si="12"/>
        <v>-4.081024447300706</v>
      </c>
      <c r="AV26" s="101">
        <f t="shared" si="12"/>
        <v>28.630636744641606</v>
      </c>
      <c r="AW26" s="101">
        <f t="shared" si="12"/>
        <v>30.30275426743242</v>
      </c>
      <c r="AX26" s="101">
        <f t="shared" si="12"/>
        <v>9.6586182517251018</v>
      </c>
      <c r="AY26" s="101">
        <f t="shared" si="12"/>
        <v>16.882311209389172</v>
      </c>
      <c r="AZ26" s="102">
        <f t="shared" si="12"/>
        <v>31.293992084610181</v>
      </c>
      <c r="BA26" s="102">
        <f t="shared" si="12"/>
        <v>33.090272968108366</v>
      </c>
      <c r="BB26" s="102">
        <f t="shared" si="12"/>
        <v>4.6508647919699797</v>
      </c>
      <c r="BC26" s="102">
        <f t="shared" si="12"/>
        <v>24.724407454609377</v>
      </c>
      <c r="BD26" s="102">
        <f t="shared" si="12"/>
        <v>1.9896237438177877</v>
      </c>
      <c r="BE26" s="102">
        <f t="shared" si="12"/>
        <v>-2.5359254912281131</v>
      </c>
      <c r="BF26" s="102">
        <f t="shared" si="12"/>
        <v>10.639791444244565</v>
      </c>
      <c r="BG26" s="102">
        <f t="shared" si="12"/>
        <v>-3.3167647085065255</v>
      </c>
      <c r="BH26" s="102">
        <f t="shared" si="12"/>
        <v>-1.5067469430009623</v>
      </c>
      <c r="BI26" s="102">
        <f t="shared" si="12"/>
        <v>-20.725546640291668</v>
      </c>
      <c r="BJ26" s="102">
        <f t="shared" si="12"/>
        <v>-26.307428406732015</v>
      </c>
      <c r="BK26" s="102">
        <f t="shared" si="12"/>
        <v>-11.879290654892884</v>
      </c>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row>
    <row r="27" spans="1:100">
      <c r="A27" s="80" t="s">
        <v>82</v>
      </c>
      <c r="B27" s="25"/>
      <c r="C27" s="103" t="s">
        <v>83</v>
      </c>
      <c r="D27" s="104">
        <v>30</v>
      </c>
      <c r="E27" s="104">
        <v>31</v>
      </c>
      <c r="F27" s="104">
        <v>30</v>
      </c>
      <c r="G27" s="104">
        <v>31</v>
      </c>
      <c r="H27" s="104">
        <v>31</v>
      </c>
      <c r="I27" s="104">
        <v>30</v>
      </c>
      <c r="J27" s="104">
        <v>31</v>
      </c>
      <c r="K27" s="104">
        <v>30</v>
      </c>
      <c r="L27" s="104">
        <v>31</v>
      </c>
      <c r="M27" s="104">
        <v>31</v>
      </c>
      <c r="N27" s="104">
        <v>28</v>
      </c>
      <c r="O27" s="104">
        <v>31</v>
      </c>
      <c r="P27" s="105">
        <v>30</v>
      </c>
      <c r="Q27" s="105">
        <v>31</v>
      </c>
      <c r="R27" s="105">
        <v>30</v>
      </c>
      <c r="S27" s="105">
        <v>31</v>
      </c>
      <c r="T27" s="105">
        <v>31</v>
      </c>
      <c r="U27" s="105">
        <v>30</v>
      </c>
      <c r="V27" s="105">
        <v>31</v>
      </c>
      <c r="W27" s="105">
        <v>30</v>
      </c>
      <c r="X27" s="105">
        <v>31</v>
      </c>
      <c r="Y27" s="105">
        <v>31</v>
      </c>
      <c r="Z27" s="105">
        <v>28</v>
      </c>
      <c r="AA27" s="105">
        <v>31</v>
      </c>
      <c r="AB27" s="106">
        <v>30</v>
      </c>
      <c r="AC27" s="106">
        <v>31</v>
      </c>
      <c r="AD27" s="106">
        <v>30</v>
      </c>
      <c r="AE27" s="106">
        <v>31</v>
      </c>
      <c r="AF27" s="106">
        <v>31</v>
      </c>
      <c r="AG27" s="106">
        <v>30</v>
      </c>
      <c r="AH27" s="106">
        <v>31</v>
      </c>
      <c r="AI27" s="106">
        <v>30</v>
      </c>
      <c r="AJ27" s="106">
        <v>31</v>
      </c>
      <c r="AK27" s="106">
        <v>31</v>
      </c>
      <c r="AL27" s="106">
        <v>28</v>
      </c>
      <c r="AM27" s="106">
        <v>31</v>
      </c>
      <c r="AN27" s="107">
        <v>30</v>
      </c>
      <c r="AO27" s="107">
        <v>31</v>
      </c>
      <c r="AP27" s="107">
        <v>30</v>
      </c>
      <c r="AQ27" s="107">
        <v>31</v>
      </c>
      <c r="AR27" s="107">
        <v>31</v>
      </c>
      <c r="AS27" s="107">
        <v>30</v>
      </c>
      <c r="AT27" s="107">
        <v>31</v>
      </c>
      <c r="AU27" s="107">
        <v>30</v>
      </c>
      <c r="AV27" s="107">
        <v>31</v>
      </c>
      <c r="AW27" s="107">
        <v>31</v>
      </c>
      <c r="AX27" s="107">
        <v>28</v>
      </c>
      <c r="AY27" s="107">
        <v>31</v>
      </c>
      <c r="AZ27" s="108">
        <v>30</v>
      </c>
      <c r="BA27" s="108">
        <v>31</v>
      </c>
      <c r="BB27" s="108">
        <v>30</v>
      </c>
      <c r="BC27" s="108">
        <v>31</v>
      </c>
      <c r="BD27" s="108">
        <v>31</v>
      </c>
      <c r="BE27" s="108">
        <v>30</v>
      </c>
      <c r="BF27" s="108">
        <v>31</v>
      </c>
      <c r="BG27" s="108">
        <v>30</v>
      </c>
      <c r="BH27" s="108">
        <v>31</v>
      </c>
      <c r="BI27" s="108">
        <v>31</v>
      </c>
      <c r="BJ27" s="108">
        <v>28</v>
      </c>
      <c r="BK27" s="108">
        <v>31</v>
      </c>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row>
    <row r="28" spans="1:100" ht="25.5">
      <c r="A28" s="109" t="s">
        <v>84</v>
      </c>
      <c r="B28" s="25"/>
      <c r="C28" s="103" t="s">
        <v>85</v>
      </c>
      <c r="D28" s="98">
        <f>(SUM($D$26:$O$26))*D27/365</f>
        <v>0</v>
      </c>
      <c r="E28" s="98">
        <f t="shared" ref="E28:O28" si="13">(SUM($D$26:$O$26))*E27/365</f>
        <v>0</v>
      </c>
      <c r="F28" s="98">
        <f t="shared" si="13"/>
        <v>0</v>
      </c>
      <c r="G28" s="98">
        <f t="shared" si="13"/>
        <v>0</v>
      </c>
      <c r="H28" s="98">
        <f t="shared" si="13"/>
        <v>0</v>
      </c>
      <c r="I28" s="98">
        <f t="shared" si="13"/>
        <v>0</v>
      </c>
      <c r="J28" s="98">
        <f t="shared" si="13"/>
        <v>0</v>
      </c>
      <c r="K28" s="98">
        <f t="shared" si="13"/>
        <v>0</v>
      </c>
      <c r="L28" s="98">
        <f t="shared" si="13"/>
        <v>0</v>
      </c>
      <c r="M28" s="98">
        <f t="shared" si="13"/>
        <v>0</v>
      </c>
      <c r="N28" s="98">
        <f t="shared" si="13"/>
        <v>0</v>
      </c>
      <c r="O28" s="98">
        <f t="shared" si="13"/>
        <v>0</v>
      </c>
      <c r="P28" s="99">
        <f>(SUM($P$26:$AA$26))*P27/365</f>
        <v>0</v>
      </c>
      <c r="Q28" s="99">
        <f t="shared" ref="Q28:AA28" si="14">(SUM($P$26:$AA$26))*Q27/365</f>
        <v>0</v>
      </c>
      <c r="R28" s="99">
        <f t="shared" si="14"/>
        <v>0</v>
      </c>
      <c r="S28" s="99">
        <f t="shared" si="14"/>
        <v>0</v>
      </c>
      <c r="T28" s="99">
        <f t="shared" si="14"/>
        <v>0</v>
      </c>
      <c r="U28" s="99">
        <f t="shared" si="14"/>
        <v>0</v>
      </c>
      <c r="V28" s="99">
        <f t="shared" si="14"/>
        <v>0</v>
      </c>
      <c r="W28" s="99">
        <f t="shared" si="14"/>
        <v>0</v>
      </c>
      <c r="X28" s="99">
        <f t="shared" si="14"/>
        <v>0</v>
      </c>
      <c r="Y28" s="99">
        <f t="shared" si="14"/>
        <v>0</v>
      </c>
      <c r="Z28" s="99">
        <f t="shared" si="14"/>
        <v>0</v>
      </c>
      <c r="AA28" s="99">
        <f t="shared" si="14"/>
        <v>0</v>
      </c>
      <c r="AB28" s="100">
        <f>(SUM($AB$26:$AM$26))*AB27/365</f>
        <v>0</v>
      </c>
      <c r="AC28" s="100">
        <f t="shared" ref="AC28:AM28" si="15">(SUM($AB$26:$AM$26))*AC27/365</f>
        <v>0</v>
      </c>
      <c r="AD28" s="100">
        <f t="shared" si="15"/>
        <v>0</v>
      </c>
      <c r="AE28" s="100">
        <f t="shared" si="15"/>
        <v>0</v>
      </c>
      <c r="AF28" s="100">
        <f t="shared" si="15"/>
        <v>0</v>
      </c>
      <c r="AG28" s="100">
        <f t="shared" si="15"/>
        <v>0</v>
      </c>
      <c r="AH28" s="100">
        <f t="shared" si="15"/>
        <v>0</v>
      </c>
      <c r="AI28" s="100">
        <f t="shared" si="15"/>
        <v>0</v>
      </c>
      <c r="AJ28" s="100">
        <f t="shared" si="15"/>
        <v>0</v>
      </c>
      <c r="AK28" s="100">
        <f t="shared" si="15"/>
        <v>0</v>
      </c>
      <c r="AL28" s="100">
        <f t="shared" si="15"/>
        <v>0</v>
      </c>
      <c r="AM28" s="100">
        <f t="shared" si="15"/>
        <v>0</v>
      </c>
      <c r="AN28" s="101">
        <f>(SUM($AN$26:$AY$26))*AN27/365</f>
        <v>-0.59927521282892704</v>
      </c>
      <c r="AO28" s="101">
        <f>(SUM($AN$26:$AY$26))*AO27/365</f>
        <v>-0.61925105325655805</v>
      </c>
      <c r="AP28" s="101">
        <f t="shared" ref="AP28:AY28" si="16">(SUM($AN$26:$AY$26))*AP27/365</f>
        <v>-0.59927521282892704</v>
      </c>
      <c r="AQ28" s="101">
        <f t="shared" si="16"/>
        <v>-0.61925105325655805</v>
      </c>
      <c r="AR28" s="101">
        <f t="shared" si="16"/>
        <v>-0.61925105325655805</v>
      </c>
      <c r="AS28" s="101">
        <f t="shared" si="16"/>
        <v>-0.59927521282892704</v>
      </c>
      <c r="AT28" s="101">
        <f t="shared" si="16"/>
        <v>-0.61925105325655805</v>
      </c>
      <c r="AU28" s="101">
        <f t="shared" si="16"/>
        <v>-0.59927521282892704</v>
      </c>
      <c r="AV28" s="101">
        <f t="shared" si="16"/>
        <v>-0.61925105325655805</v>
      </c>
      <c r="AW28" s="101">
        <f t="shared" si="16"/>
        <v>-0.61925105325655805</v>
      </c>
      <c r="AX28" s="101">
        <f t="shared" si="16"/>
        <v>-0.55932353197366524</v>
      </c>
      <c r="AY28" s="101">
        <f t="shared" si="16"/>
        <v>-0.61925105325655805</v>
      </c>
      <c r="AZ28" s="102">
        <f>(SUM($AZ$26:$BK$26))*AZ27/365</f>
        <v>3.2973081898116239</v>
      </c>
      <c r="BA28" s="102">
        <f t="shared" ref="BA28:BK28" si="17">(SUM($AZ$26:$BK$26))*BA27/365</f>
        <v>3.407218462805345</v>
      </c>
      <c r="BB28" s="102">
        <f t="shared" si="17"/>
        <v>3.2973081898116239</v>
      </c>
      <c r="BC28" s="102">
        <f t="shared" si="17"/>
        <v>3.407218462805345</v>
      </c>
      <c r="BD28" s="102">
        <f t="shared" si="17"/>
        <v>3.407218462805345</v>
      </c>
      <c r="BE28" s="102">
        <f t="shared" si="17"/>
        <v>3.2973081898116239</v>
      </c>
      <c r="BF28" s="102">
        <f t="shared" si="17"/>
        <v>3.407218462805345</v>
      </c>
      <c r="BG28" s="102">
        <f t="shared" si="17"/>
        <v>3.2973081898116239</v>
      </c>
      <c r="BH28" s="102">
        <f t="shared" si="17"/>
        <v>3.407218462805345</v>
      </c>
      <c r="BI28" s="102">
        <f t="shared" si="17"/>
        <v>3.407218462805345</v>
      </c>
      <c r="BJ28" s="102">
        <f t="shared" si="17"/>
        <v>3.0774876438241821</v>
      </c>
      <c r="BK28" s="102">
        <f t="shared" si="17"/>
        <v>3.407218462805345</v>
      </c>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row>
    <row r="29" spans="1:100">
      <c r="A29" s="171" t="s">
        <v>86</v>
      </c>
      <c r="B29" s="110">
        <v>0.31</v>
      </c>
      <c r="C29" s="103" t="s">
        <v>87</v>
      </c>
      <c r="D29" s="111"/>
      <c r="E29" s="111"/>
      <c r="F29" s="112">
        <f>D$28*$B29</f>
        <v>0</v>
      </c>
      <c r="G29" s="112">
        <f t="shared" ref="G29:BR29" si="18">E$28*$B29</f>
        <v>0</v>
      </c>
      <c r="H29" s="112">
        <f t="shared" si="18"/>
        <v>0</v>
      </c>
      <c r="I29" s="112">
        <f t="shared" si="18"/>
        <v>0</v>
      </c>
      <c r="J29" s="112">
        <f t="shared" si="18"/>
        <v>0</v>
      </c>
      <c r="K29" s="112">
        <f t="shared" si="18"/>
        <v>0</v>
      </c>
      <c r="L29" s="112">
        <f t="shared" si="18"/>
        <v>0</v>
      </c>
      <c r="M29" s="112">
        <f t="shared" si="18"/>
        <v>0</v>
      </c>
      <c r="N29" s="112">
        <f t="shared" si="18"/>
        <v>0</v>
      </c>
      <c r="O29" s="112">
        <f t="shared" si="18"/>
        <v>0</v>
      </c>
      <c r="P29" s="112">
        <f t="shared" si="18"/>
        <v>0</v>
      </c>
      <c r="Q29" s="112">
        <f t="shared" si="18"/>
        <v>0</v>
      </c>
      <c r="R29" s="113">
        <f t="shared" si="18"/>
        <v>0</v>
      </c>
      <c r="S29" s="113">
        <f t="shared" si="18"/>
        <v>0</v>
      </c>
      <c r="T29" s="113">
        <f t="shared" si="18"/>
        <v>0</v>
      </c>
      <c r="U29" s="113">
        <f t="shared" si="18"/>
        <v>0</v>
      </c>
      <c r="V29" s="113">
        <f t="shared" si="18"/>
        <v>0</v>
      </c>
      <c r="W29" s="113">
        <f t="shared" si="18"/>
        <v>0</v>
      </c>
      <c r="X29" s="113">
        <f t="shared" si="18"/>
        <v>0</v>
      </c>
      <c r="Y29" s="113">
        <f t="shared" si="18"/>
        <v>0</v>
      </c>
      <c r="Z29" s="113">
        <f t="shared" si="18"/>
        <v>0</v>
      </c>
      <c r="AA29" s="113">
        <f t="shared" si="18"/>
        <v>0</v>
      </c>
      <c r="AB29" s="113">
        <f t="shared" si="18"/>
        <v>0</v>
      </c>
      <c r="AC29" s="113">
        <f t="shared" si="18"/>
        <v>0</v>
      </c>
      <c r="AD29" s="114">
        <f t="shared" si="18"/>
        <v>0</v>
      </c>
      <c r="AE29" s="114">
        <f t="shared" si="18"/>
        <v>0</v>
      </c>
      <c r="AF29" s="114">
        <f t="shared" si="18"/>
        <v>0</v>
      </c>
      <c r="AG29" s="114">
        <f t="shared" si="18"/>
        <v>0</v>
      </c>
      <c r="AH29" s="114">
        <f t="shared" si="18"/>
        <v>0</v>
      </c>
      <c r="AI29" s="114">
        <f t="shared" si="18"/>
        <v>0</v>
      </c>
      <c r="AJ29" s="114">
        <f t="shared" si="18"/>
        <v>0</v>
      </c>
      <c r="AK29" s="114">
        <f t="shared" si="18"/>
        <v>0</v>
      </c>
      <c r="AL29" s="114">
        <f t="shared" si="18"/>
        <v>0</v>
      </c>
      <c r="AM29" s="114">
        <f t="shared" si="18"/>
        <v>0</v>
      </c>
      <c r="AN29" s="114">
        <f t="shared" si="18"/>
        <v>0</v>
      </c>
      <c r="AO29" s="114">
        <f t="shared" si="18"/>
        <v>0</v>
      </c>
      <c r="AP29" s="115">
        <f t="shared" si="18"/>
        <v>-0.18577531597696739</v>
      </c>
      <c r="AQ29" s="115">
        <f t="shared" si="18"/>
        <v>-0.19196782650953301</v>
      </c>
      <c r="AR29" s="115">
        <f t="shared" si="18"/>
        <v>-0.18577531597696739</v>
      </c>
      <c r="AS29" s="115">
        <f t="shared" si="18"/>
        <v>-0.19196782650953301</v>
      </c>
      <c r="AT29" s="115">
        <f t="shared" si="18"/>
        <v>-0.19196782650953301</v>
      </c>
      <c r="AU29" s="115">
        <f t="shared" si="18"/>
        <v>-0.18577531597696739</v>
      </c>
      <c r="AV29" s="115">
        <f t="shared" si="18"/>
        <v>-0.19196782650953301</v>
      </c>
      <c r="AW29" s="115">
        <f t="shared" si="18"/>
        <v>-0.18577531597696739</v>
      </c>
      <c r="AX29" s="115">
        <f t="shared" si="18"/>
        <v>-0.19196782650953301</v>
      </c>
      <c r="AY29" s="115">
        <f t="shared" si="18"/>
        <v>-0.19196782650953301</v>
      </c>
      <c r="AZ29" s="115">
        <f t="shared" si="18"/>
        <v>-0.17339029491183622</v>
      </c>
      <c r="BA29" s="115">
        <f t="shared" si="18"/>
        <v>-0.19196782650953301</v>
      </c>
      <c r="BB29" s="116">
        <f t="shared" si="18"/>
        <v>1.0221655388416033</v>
      </c>
      <c r="BC29" s="116">
        <f t="shared" si="18"/>
        <v>1.0562377234696569</v>
      </c>
      <c r="BD29" s="116">
        <f t="shared" si="18"/>
        <v>1.0221655388416033</v>
      </c>
      <c r="BE29" s="116">
        <f t="shared" si="18"/>
        <v>1.0562377234696569</v>
      </c>
      <c r="BF29" s="116">
        <f t="shared" si="18"/>
        <v>1.0562377234696569</v>
      </c>
      <c r="BG29" s="116">
        <f t="shared" si="18"/>
        <v>1.0221655388416033</v>
      </c>
      <c r="BH29" s="116">
        <f t="shared" si="18"/>
        <v>1.0562377234696569</v>
      </c>
      <c r="BI29" s="116">
        <f t="shared" si="18"/>
        <v>1.0221655388416033</v>
      </c>
      <c r="BJ29" s="116">
        <f t="shared" si="18"/>
        <v>1.0562377234696569</v>
      </c>
      <c r="BK29" s="116">
        <f t="shared" si="18"/>
        <v>1.0562377234696569</v>
      </c>
      <c r="BL29" s="116">
        <f t="shared" si="18"/>
        <v>0.95402116958549643</v>
      </c>
      <c r="BM29" s="116">
        <f t="shared" si="18"/>
        <v>1.0562377234696569</v>
      </c>
      <c r="BN29" s="117">
        <f t="shared" si="18"/>
        <v>0</v>
      </c>
      <c r="BO29" s="117">
        <f t="shared" si="18"/>
        <v>0</v>
      </c>
      <c r="BP29" s="117">
        <f t="shared" si="18"/>
        <v>0</v>
      </c>
      <c r="BQ29" s="117">
        <f t="shared" si="18"/>
        <v>0</v>
      </c>
      <c r="BR29" s="117">
        <f t="shared" si="18"/>
        <v>0</v>
      </c>
      <c r="BS29" s="117">
        <f t="shared" ref="BS29:CN29" si="19">BQ$28*$B29</f>
        <v>0</v>
      </c>
      <c r="BT29" s="117">
        <f t="shared" si="19"/>
        <v>0</v>
      </c>
      <c r="BU29" s="117">
        <f t="shared" si="19"/>
        <v>0</v>
      </c>
      <c r="BV29" s="117">
        <f t="shared" si="19"/>
        <v>0</v>
      </c>
      <c r="BW29" s="117">
        <f t="shared" si="19"/>
        <v>0</v>
      </c>
      <c r="BX29" s="117">
        <f t="shared" si="19"/>
        <v>0</v>
      </c>
      <c r="BY29" s="117">
        <f t="shared" si="19"/>
        <v>0</v>
      </c>
      <c r="BZ29" s="118">
        <f t="shared" si="19"/>
        <v>0</v>
      </c>
      <c r="CA29" s="118">
        <f t="shared" si="19"/>
        <v>0</v>
      </c>
      <c r="CB29" s="118">
        <f t="shared" si="19"/>
        <v>0</v>
      </c>
      <c r="CC29" s="118">
        <f t="shared" si="19"/>
        <v>0</v>
      </c>
      <c r="CD29" s="118">
        <f t="shared" si="19"/>
        <v>0</v>
      </c>
      <c r="CE29" s="118">
        <f t="shared" si="19"/>
        <v>0</v>
      </c>
      <c r="CF29" s="118">
        <f t="shared" si="19"/>
        <v>0</v>
      </c>
      <c r="CG29" s="118">
        <f t="shared" si="19"/>
        <v>0</v>
      </c>
      <c r="CH29" s="118">
        <f t="shared" si="19"/>
        <v>0</v>
      </c>
      <c r="CI29" s="118">
        <f t="shared" si="19"/>
        <v>0</v>
      </c>
      <c r="CJ29" s="118">
        <f t="shared" si="19"/>
        <v>0</v>
      </c>
      <c r="CK29" s="118">
        <f t="shared" si="19"/>
        <v>0</v>
      </c>
      <c r="CL29" s="119">
        <f t="shared" si="19"/>
        <v>0</v>
      </c>
      <c r="CM29" s="119">
        <f t="shared" si="19"/>
        <v>0</v>
      </c>
      <c r="CN29" s="119">
        <f t="shared" si="19"/>
        <v>0</v>
      </c>
      <c r="CO29" s="119">
        <f t="shared" ref="CO29" si="20">CM$28*$B29</f>
        <v>0</v>
      </c>
      <c r="CP29" s="119">
        <f t="shared" ref="CP29" si="21">CN$28*$B29</f>
        <v>0</v>
      </c>
      <c r="CQ29" s="119">
        <f t="shared" ref="CQ29" si="22">CO$28*$B29</f>
        <v>0</v>
      </c>
      <c r="CR29" s="119">
        <f t="shared" ref="CR29" si="23">CP$28*$B29</f>
        <v>0</v>
      </c>
      <c r="CS29" s="119">
        <f t="shared" ref="CS29" si="24">CQ$28*$B29</f>
        <v>0</v>
      </c>
      <c r="CT29" s="119">
        <f t="shared" ref="CT29" si="25">CR$28*$B29</f>
        <v>0</v>
      </c>
      <c r="CU29" s="119">
        <f t="shared" ref="CU29" si="26">CS$28*$B29</f>
        <v>0</v>
      </c>
    </row>
    <row r="30" spans="1:100">
      <c r="A30" s="171"/>
      <c r="B30" s="110">
        <v>0.37</v>
      </c>
      <c r="C30" s="103" t="s">
        <v>88</v>
      </c>
      <c r="D30" s="111"/>
      <c r="E30" s="111"/>
      <c r="F30" s="111"/>
      <c r="G30" s="111"/>
      <c r="H30" s="112">
        <f>D$28*$B30</f>
        <v>0</v>
      </c>
      <c r="I30" s="112">
        <f t="shared" ref="I30:BT30" si="27">E$28*$B30</f>
        <v>0</v>
      </c>
      <c r="J30" s="112">
        <f t="shared" si="27"/>
        <v>0</v>
      </c>
      <c r="K30" s="112">
        <f t="shared" si="27"/>
        <v>0</v>
      </c>
      <c r="L30" s="112">
        <f t="shared" si="27"/>
        <v>0</v>
      </c>
      <c r="M30" s="112">
        <f t="shared" si="27"/>
        <v>0</v>
      </c>
      <c r="N30" s="112">
        <f t="shared" si="27"/>
        <v>0</v>
      </c>
      <c r="O30" s="112">
        <f t="shared" si="27"/>
        <v>0</v>
      </c>
      <c r="P30" s="112">
        <f t="shared" si="27"/>
        <v>0</v>
      </c>
      <c r="Q30" s="112">
        <f t="shared" si="27"/>
        <v>0</v>
      </c>
      <c r="R30" s="112">
        <f t="shared" si="27"/>
        <v>0</v>
      </c>
      <c r="S30" s="112">
        <f t="shared" si="27"/>
        <v>0</v>
      </c>
      <c r="T30" s="113">
        <f t="shared" si="27"/>
        <v>0</v>
      </c>
      <c r="U30" s="113">
        <f t="shared" si="27"/>
        <v>0</v>
      </c>
      <c r="V30" s="113">
        <f t="shared" si="27"/>
        <v>0</v>
      </c>
      <c r="W30" s="113">
        <f t="shared" si="27"/>
        <v>0</v>
      </c>
      <c r="X30" s="113">
        <f t="shared" si="27"/>
        <v>0</v>
      </c>
      <c r="Y30" s="113">
        <f t="shared" si="27"/>
        <v>0</v>
      </c>
      <c r="Z30" s="113">
        <f t="shared" si="27"/>
        <v>0</v>
      </c>
      <c r="AA30" s="113">
        <f t="shared" si="27"/>
        <v>0</v>
      </c>
      <c r="AB30" s="113">
        <f t="shared" si="27"/>
        <v>0</v>
      </c>
      <c r="AC30" s="113">
        <f t="shared" si="27"/>
        <v>0</v>
      </c>
      <c r="AD30" s="113">
        <f t="shared" si="27"/>
        <v>0</v>
      </c>
      <c r="AE30" s="113">
        <f t="shared" si="27"/>
        <v>0</v>
      </c>
      <c r="AF30" s="114">
        <f t="shared" si="27"/>
        <v>0</v>
      </c>
      <c r="AG30" s="114">
        <f t="shared" si="27"/>
        <v>0</v>
      </c>
      <c r="AH30" s="114">
        <f t="shared" si="27"/>
        <v>0</v>
      </c>
      <c r="AI30" s="114">
        <f t="shared" si="27"/>
        <v>0</v>
      </c>
      <c r="AJ30" s="114">
        <f t="shared" si="27"/>
        <v>0</v>
      </c>
      <c r="AK30" s="114">
        <f t="shared" si="27"/>
        <v>0</v>
      </c>
      <c r="AL30" s="114">
        <f t="shared" si="27"/>
        <v>0</v>
      </c>
      <c r="AM30" s="114">
        <f t="shared" si="27"/>
        <v>0</v>
      </c>
      <c r="AN30" s="114">
        <f t="shared" si="27"/>
        <v>0</v>
      </c>
      <c r="AO30" s="114">
        <f t="shared" si="27"/>
        <v>0</v>
      </c>
      <c r="AP30" s="114">
        <f t="shared" si="27"/>
        <v>0</v>
      </c>
      <c r="AQ30" s="114">
        <f t="shared" si="27"/>
        <v>0</v>
      </c>
      <c r="AR30" s="115">
        <f t="shared" si="27"/>
        <v>-0.221731828746703</v>
      </c>
      <c r="AS30" s="115">
        <f t="shared" si="27"/>
        <v>-0.22912288970492647</v>
      </c>
      <c r="AT30" s="115">
        <f t="shared" si="27"/>
        <v>-0.221731828746703</v>
      </c>
      <c r="AU30" s="115">
        <f t="shared" si="27"/>
        <v>-0.22912288970492647</v>
      </c>
      <c r="AV30" s="115">
        <f t="shared" si="27"/>
        <v>-0.22912288970492647</v>
      </c>
      <c r="AW30" s="115">
        <f t="shared" si="27"/>
        <v>-0.221731828746703</v>
      </c>
      <c r="AX30" s="115">
        <f t="shared" si="27"/>
        <v>-0.22912288970492647</v>
      </c>
      <c r="AY30" s="115">
        <f t="shared" si="27"/>
        <v>-0.221731828746703</v>
      </c>
      <c r="AZ30" s="115">
        <f t="shared" si="27"/>
        <v>-0.22912288970492647</v>
      </c>
      <c r="BA30" s="115">
        <f t="shared" si="27"/>
        <v>-0.22912288970492647</v>
      </c>
      <c r="BB30" s="115">
        <f t="shared" si="27"/>
        <v>-0.20694970683025612</v>
      </c>
      <c r="BC30" s="115">
        <f t="shared" si="27"/>
        <v>-0.22912288970492647</v>
      </c>
      <c r="BD30" s="116">
        <f t="shared" si="27"/>
        <v>1.2200040302303008</v>
      </c>
      <c r="BE30" s="116">
        <f t="shared" si="27"/>
        <v>1.2606708312379777</v>
      </c>
      <c r="BF30" s="116">
        <f t="shared" si="27"/>
        <v>1.2200040302303008</v>
      </c>
      <c r="BG30" s="116">
        <f t="shared" si="27"/>
        <v>1.2606708312379777</v>
      </c>
      <c r="BH30" s="116">
        <f t="shared" si="27"/>
        <v>1.2606708312379777</v>
      </c>
      <c r="BI30" s="116">
        <f t="shared" si="27"/>
        <v>1.2200040302303008</v>
      </c>
      <c r="BJ30" s="116">
        <f t="shared" si="27"/>
        <v>1.2606708312379777</v>
      </c>
      <c r="BK30" s="116">
        <f t="shared" si="27"/>
        <v>1.2200040302303008</v>
      </c>
      <c r="BL30" s="116">
        <f t="shared" si="27"/>
        <v>1.2606708312379777</v>
      </c>
      <c r="BM30" s="116">
        <f t="shared" si="27"/>
        <v>1.2606708312379777</v>
      </c>
      <c r="BN30" s="116">
        <f t="shared" si="27"/>
        <v>1.1386704282149473</v>
      </c>
      <c r="BO30" s="116">
        <f t="shared" si="27"/>
        <v>1.2606708312379777</v>
      </c>
      <c r="BP30" s="117">
        <f t="shared" si="27"/>
        <v>0</v>
      </c>
      <c r="BQ30" s="117">
        <f t="shared" si="27"/>
        <v>0</v>
      </c>
      <c r="BR30" s="117">
        <f t="shared" si="27"/>
        <v>0</v>
      </c>
      <c r="BS30" s="117">
        <f t="shared" si="27"/>
        <v>0</v>
      </c>
      <c r="BT30" s="117">
        <f t="shared" si="27"/>
        <v>0</v>
      </c>
      <c r="BU30" s="117">
        <f t="shared" ref="BU30:CN30" si="28">BQ$28*$B30</f>
        <v>0</v>
      </c>
      <c r="BV30" s="117">
        <f t="shared" si="28"/>
        <v>0</v>
      </c>
      <c r="BW30" s="117">
        <f t="shared" si="28"/>
        <v>0</v>
      </c>
      <c r="BX30" s="117">
        <f t="shared" si="28"/>
        <v>0</v>
      </c>
      <c r="BY30" s="117">
        <f t="shared" si="28"/>
        <v>0</v>
      </c>
      <c r="BZ30" s="117">
        <f t="shared" si="28"/>
        <v>0</v>
      </c>
      <c r="CA30" s="117">
        <f t="shared" si="28"/>
        <v>0</v>
      </c>
      <c r="CB30" s="118">
        <f t="shared" si="28"/>
        <v>0</v>
      </c>
      <c r="CC30" s="118">
        <f t="shared" si="28"/>
        <v>0</v>
      </c>
      <c r="CD30" s="118">
        <f t="shared" si="28"/>
        <v>0</v>
      </c>
      <c r="CE30" s="118">
        <f t="shared" si="28"/>
        <v>0</v>
      </c>
      <c r="CF30" s="118">
        <f t="shared" si="28"/>
        <v>0</v>
      </c>
      <c r="CG30" s="118">
        <f t="shared" si="28"/>
        <v>0</v>
      </c>
      <c r="CH30" s="118">
        <f t="shared" si="28"/>
        <v>0</v>
      </c>
      <c r="CI30" s="118">
        <f t="shared" si="28"/>
        <v>0</v>
      </c>
      <c r="CJ30" s="118">
        <f t="shared" si="28"/>
        <v>0</v>
      </c>
      <c r="CK30" s="118">
        <f t="shared" si="28"/>
        <v>0</v>
      </c>
      <c r="CL30" s="118">
        <f t="shared" si="28"/>
        <v>0</v>
      </c>
      <c r="CM30" s="118">
        <f t="shared" si="28"/>
        <v>0</v>
      </c>
      <c r="CN30" s="119">
        <f t="shared" si="28"/>
        <v>0</v>
      </c>
      <c r="CO30" s="119">
        <f t="shared" ref="CO30" si="29">CK$28*$B30</f>
        <v>0</v>
      </c>
      <c r="CP30" s="119">
        <f t="shared" ref="CP30" si="30">CL$28*$B30</f>
        <v>0</v>
      </c>
      <c r="CQ30" s="119">
        <f t="shared" ref="CQ30" si="31">CM$28*$B30</f>
        <v>0</v>
      </c>
      <c r="CR30" s="119">
        <f t="shared" ref="CR30" si="32">CN$28*$B30</f>
        <v>0</v>
      </c>
      <c r="CS30" s="119">
        <f t="shared" ref="CS30" si="33">CO$28*$B30</f>
        <v>0</v>
      </c>
      <c r="CT30" s="119">
        <f t="shared" ref="CT30" si="34">CP$28*$B30</f>
        <v>0</v>
      </c>
      <c r="CU30" s="119">
        <f t="shared" ref="CU30" si="35">CQ$28*$B30</f>
        <v>0</v>
      </c>
    </row>
    <row r="31" spans="1:100">
      <c r="A31" s="171"/>
      <c r="B31" s="110">
        <v>0.21</v>
      </c>
      <c r="C31" s="103" t="s">
        <v>89</v>
      </c>
      <c r="D31" s="111"/>
      <c r="E31" s="111"/>
      <c r="F31" s="111"/>
      <c r="G31" s="111"/>
      <c r="H31" s="111"/>
      <c r="I31" s="111"/>
      <c r="J31" s="111"/>
      <c r="K31" s="112">
        <f>D$28*$B31</f>
        <v>0</v>
      </c>
      <c r="L31" s="112">
        <f t="shared" ref="L31:BW31" si="36">E$28*$B31</f>
        <v>0</v>
      </c>
      <c r="M31" s="112">
        <f t="shared" si="36"/>
        <v>0</v>
      </c>
      <c r="N31" s="112">
        <f t="shared" si="36"/>
        <v>0</v>
      </c>
      <c r="O31" s="112">
        <f t="shared" si="36"/>
        <v>0</v>
      </c>
      <c r="P31" s="112">
        <f t="shared" si="36"/>
        <v>0</v>
      </c>
      <c r="Q31" s="112">
        <f t="shared" si="36"/>
        <v>0</v>
      </c>
      <c r="R31" s="112">
        <f t="shared" si="36"/>
        <v>0</v>
      </c>
      <c r="S31" s="112">
        <f t="shared" si="36"/>
        <v>0</v>
      </c>
      <c r="T31" s="112">
        <f t="shared" si="36"/>
        <v>0</v>
      </c>
      <c r="U31" s="112">
        <f t="shared" si="36"/>
        <v>0</v>
      </c>
      <c r="V31" s="112">
        <f t="shared" si="36"/>
        <v>0</v>
      </c>
      <c r="W31" s="113">
        <f t="shared" si="36"/>
        <v>0</v>
      </c>
      <c r="X31" s="113">
        <f t="shared" si="36"/>
        <v>0</v>
      </c>
      <c r="Y31" s="113">
        <f t="shared" si="36"/>
        <v>0</v>
      </c>
      <c r="Z31" s="113">
        <f t="shared" si="36"/>
        <v>0</v>
      </c>
      <c r="AA31" s="113">
        <f t="shared" si="36"/>
        <v>0</v>
      </c>
      <c r="AB31" s="113">
        <f t="shared" si="36"/>
        <v>0</v>
      </c>
      <c r="AC31" s="113">
        <f t="shared" si="36"/>
        <v>0</v>
      </c>
      <c r="AD31" s="113">
        <f t="shared" si="36"/>
        <v>0</v>
      </c>
      <c r="AE31" s="113">
        <f t="shared" si="36"/>
        <v>0</v>
      </c>
      <c r="AF31" s="113">
        <f t="shared" si="36"/>
        <v>0</v>
      </c>
      <c r="AG31" s="113">
        <f t="shared" si="36"/>
        <v>0</v>
      </c>
      <c r="AH31" s="113">
        <f t="shared" si="36"/>
        <v>0</v>
      </c>
      <c r="AI31" s="114">
        <f t="shared" si="36"/>
        <v>0</v>
      </c>
      <c r="AJ31" s="114">
        <f t="shared" si="36"/>
        <v>0</v>
      </c>
      <c r="AK31" s="114">
        <f t="shared" si="36"/>
        <v>0</v>
      </c>
      <c r="AL31" s="114">
        <f t="shared" si="36"/>
        <v>0</v>
      </c>
      <c r="AM31" s="114">
        <f t="shared" si="36"/>
        <v>0</v>
      </c>
      <c r="AN31" s="114">
        <f t="shared" si="36"/>
        <v>0</v>
      </c>
      <c r="AO31" s="114">
        <f t="shared" si="36"/>
        <v>0</v>
      </c>
      <c r="AP31" s="114">
        <f t="shared" si="36"/>
        <v>0</v>
      </c>
      <c r="AQ31" s="114">
        <f t="shared" si="36"/>
        <v>0</v>
      </c>
      <c r="AR31" s="114">
        <f t="shared" si="36"/>
        <v>0</v>
      </c>
      <c r="AS31" s="114">
        <f t="shared" si="36"/>
        <v>0</v>
      </c>
      <c r="AT31" s="114">
        <f t="shared" si="36"/>
        <v>0</v>
      </c>
      <c r="AU31" s="115">
        <f t="shared" si="36"/>
        <v>-0.12584779469407467</v>
      </c>
      <c r="AV31" s="115">
        <f t="shared" si="36"/>
        <v>-0.13004272118387719</v>
      </c>
      <c r="AW31" s="115">
        <f t="shared" si="36"/>
        <v>-0.12584779469407467</v>
      </c>
      <c r="AX31" s="115">
        <f t="shared" si="36"/>
        <v>-0.13004272118387719</v>
      </c>
      <c r="AY31" s="115">
        <f t="shared" si="36"/>
        <v>-0.13004272118387719</v>
      </c>
      <c r="AZ31" s="115">
        <f t="shared" si="36"/>
        <v>-0.12584779469407467</v>
      </c>
      <c r="BA31" s="115">
        <f t="shared" si="36"/>
        <v>-0.13004272118387719</v>
      </c>
      <c r="BB31" s="115">
        <f t="shared" si="36"/>
        <v>-0.12584779469407467</v>
      </c>
      <c r="BC31" s="115">
        <f t="shared" si="36"/>
        <v>-0.13004272118387719</v>
      </c>
      <c r="BD31" s="115">
        <f t="shared" si="36"/>
        <v>-0.13004272118387719</v>
      </c>
      <c r="BE31" s="115">
        <f t="shared" si="36"/>
        <v>-0.1174579417144697</v>
      </c>
      <c r="BF31" s="115">
        <f t="shared" si="36"/>
        <v>-0.13004272118387719</v>
      </c>
      <c r="BG31" s="116">
        <f t="shared" si="36"/>
        <v>0.69243471986044103</v>
      </c>
      <c r="BH31" s="116">
        <f t="shared" si="36"/>
        <v>0.71551587718912246</v>
      </c>
      <c r="BI31" s="116">
        <f t="shared" si="36"/>
        <v>0.69243471986044103</v>
      </c>
      <c r="BJ31" s="116">
        <f t="shared" si="36"/>
        <v>0.71551587718912246</v>
      </c>
      <c r="BK31" s="116">
        <f t="shared" si="36"/>
        <v>0.71551587718912246</v>
      </c>
      <c r="BL31" s="116">
        <f t="shared" si="36"/>
        <v>0.69243471986044103</v>
      </c>
      <c r="BM31" s="116">
        <f t="shared" si="36"/>
        <v>0.71551587718912246</v>
      </c>
      <c r="BN31" s="116">
        <f t="shared" si="36"/>
        <v>0.69243471986044103</v>
      </c>
      <c r="BO31" s="116">
        <f t="shared" si="36"/>
        <v>0.71551587718912246</v>
      </c>
      <c r="BP31" s="116">
        <f t="shared" si="36"/>
        <v>0.71551587718912246</v>
      </c>
      <c r="BQ31" s="116">
        <f t="shared" si="36"/>
        <v>0.64627240520307816</v>
      </c>
      <c r="BR31" s="116">
        <f t="shared" si="36"/>
        <v>0.71551587718912246</v>
      </c>
      <c r="BS31" s="117">
        <f t="shared" si="36"/>
        <v>0</v>
      </c>
      <c r="BT31" s="117">
        <f t="shared" si="36"/>
        <v>0</v>
      </c>
      <c r="BU31" s="117">
        <f t="shared" si="36"/>
        <v>0</v>
      </c>
      <c r="BV31" s="117">
        <f t="shared" si="36"/>
        <v>0</v>
      </c>
      <c r="BW31" s="117">
        <f t="shared" si="36"/>
        <v>0</v>
      </c>
      <c r="BX31" s="117">
        <f t="shared" ref="BX31:CN31" si="37">BQ$28*$B31</f>
        <v>0</v>
      </c>
      <c r="BY31" s="117">
        <f t="shared" si="37"/>
        <v>0</v>
      </c>
      <c r="BZ31" s="117">
        <f t="shared" si="37"/>
        <v>0</v>
      </c>
      <c r="CA31" s="117">
        <f t="shared" si="37"/>
        <v>0</v>
      </c>
      <c r="CB31" s="117">
        <f t="shared" si="37"/>
        <v>0</v>
      </c>
      <c r="CC31" s="117">
        <f t="shared" si="37"/>
        <v>0</v>
      </c>
      <c r="CD31" s="117">
        <f t="shared" si="37"/>
        <v>0</v>
      </c>
      <c r="CE31" s="118">
        <f t="shared" si="37"/>
        <v>0</v>
      </c>
      <c r="CF31" s="118">
        <f t="shared" si="37"/>
        <v>0</v>
      </c>
      <c r="CG31" s="118">
        <f t="shared" si="37"/>
        <v>0</v>
      </c>
      <c r="CH31" s="118">
        <f t="shared" si="37"/>
        <v>0</v>
      </c>
      <c r="CI31" s="118">
        <f t="shared" si="37"/>
        <v>0</v>
      </c>
      <c r="CJ31" s="118">
        <f t="shared" si="37"/>
        <v>0</v>
      </c>
      <c r="CK31" s="118">
        <f t="shared" si="37"/>
        <v>0</v>
      </c>
      <c r="CL31" s="118">
        <f t="shared" si="37"/>
        <v>0</v>
      </c>
      <c r="CM31" s="118">
        <f t="shared" si="37"/>
        <v>0</v>
      </c>
      <c r="CN31" s="118">
        <f t="shared" si="37"/>
        <v>0</v>
      </c>
      <c r="CO31" s="118">
        <f t="shared" ref="CO31" si="38">CH$28*$B31</f>
        <v>0</v>
      </c>
      <c r="CP31" s="118">
        <f t="shared" ref="CP31" si="39">CI$28*$B31</f>
        <v>0</v>
      </c>
      <c r="CQ31" s="118">
        <f t="shared" ref="CQ31" si="40">CJ$28*$B31</f>
        <v>0</v>
      </c>
      <c r="CR31" s="118">
        <f t="shared" ref="CR31" si="41">CK$28*$B31</f>
        <v>0</v>
      </c>
      <c r="CS31" s="118">
        <f t="shared" ref="CS31" si="42">CL$28*$B31</f>
        <v>0</v>
      </c>
      <c r="CT31" s="118">
        <f t="shared" ref="CT31" si="43">CM$28*$B31</f>
        <v>0</v>
      </c>
      <c r="CU31" s="118">
        <f t="shared" ref="CU31" si="44">CN$28*$B31</f>
        <v>0</v>
      </c>
    </row>
    <row r="32" spans="1:100">
      <c r="A32" s="171"/>
      <c r="B32" s="110">
        <v>0.11</v>
      </c>
      <c r="C32" s="103" t="s">
        <v>90</v>
      </c>
      <c r="D32" s="120"/>
      <c r="E32" s="120"/>
      <c r="F32" s="111"/>
      <c r="G32" s="111"/>
      <c r="H32" s="111"/>
      <c r="I32" s="111"/>
      <c r="J32" s="111"/>
      <c r="K32" s="111"/>
      <c r="L32" s="111"/>
      <c r="M32" s="111"/>
      <c r="N32" s="111"/>
      <c r="O32" s="111"/>
      <c r="P32" s="111"/>
      <c r="Q32" s="111"/>
      <c r="R32" s="112">
        <f>D$28*$B32</f>
        <v>0</v>
      </c>
      <c r="S32" s="112">
        <f t="shared" ref="S32:CD32" si="45">E$28*$B32</f>
        <v>0</v>
      </c>
      <c r="T32" s="112">
        <f t="shared" si="45"/>
        <v>0</v>
      </c>
      <c r="U32" s="112">
        <f t="shared" si="45"/>
        <v>0</v>
      </c>
      <c r="V32" s="112">
        <f t="shared" si="45"/>
        <v>0</v>
      </c>
      <c r="W32" s="112">
        <f t="shared" si="45"/>
        <v>0</v>
      </c>
      <c r="X32" s="112">
        <f t="shared" si="45"/>
        <v>0</v>
      </c>
      <c r="Y32" s="112">
        <f t="shared" si="45"/>
        <v>0</v>
      </c>
      <c r="Z32" s="112">
        <f t="shared" si="45"/>
        <v>0</v>
      </c>
      <c r="AA32" s="112">
        <f t="shared" si="45"/>
        <v>0</v>
      </c>
      <c r="AB32" s="112">
        <f t="shared" si="45"/>
        <v>0</v>
      </c>
      <c r="AC32" s="112">
        <f t="shared" si="45"/>
        <v>0</v>
      </c>
      <c r="AD32" s="113">
        <f t="shared" si="45"/>
        <v>0</v>
      </c>
      <c r="AE32" s="113">
        <f t="shared" si="45"/>
        <v>0</v>
      </c>
      <c r="AF32" s="113">
        <f t="shared" si="45"/>
        <v>0</v>
      </c>
      <c r="AG32" s="113">
        <f t="shared" si="45"/>
        <v>0</v>
      </c>
      <c r="AH32" s="113">
        <f t="shared" si="45"/>
        <v>0</v>
      </c>
      <c r="AI32" s="113">
        <f t="shared" si="45"/>
        <v>0</v>
      </c>
      <c r="AJ32" s="113">
        <f t="shared" si="45"/>
        <v>0</v>
      </c>
      <c r="AK32" s="113">
        <f t="shared" si="45"/>
        <v>0</v>
      </c>
      <c r="AL32" s="113">
        <f t="shared" si="45"/>
        <v>0</v>
      </c>
      <c r="AM32" s="113">
        <f t="shared" si="45"/>
        <v>0</v>
      </c>
      <c r="AN32" s="113">
        <f t="shared" si="45"/>
        <v>0</v>
      </c>
      <c r="AO32" s="113">
        <f t="shared" si="45"/>
        <v>0</v>
      </c>
      <c r="AP32" s="114">
        <f t="shared" si="45"/>
        <v>0</v>
      </c>
      <c r="AQ32" s="114">
        <f t="shared" si="45"/>
        <v>0</v>
      </c>
      <c r="AR32" s="114">
        <f t="shared" si="45"/>
        <v>0</v>
      </c>
      <c r="AS32" s="114">
        <f t="shared" si="45"/>
        <v>0</v>
      </c>
      <c r="AT32" s="114">
        <f t="shared" si="45"/>
        <v>0</v>
      </c>
      <c r="AU32" s="114">
        <f t="shared" si="45"/>
        <v>0</v>
      </c>
      <c r="AV32" s="114">
        <f t="shared" si="45"/>
        <v>0</v>
      </c>
      <c r="AW32" s="114">
        <f t="shared" si="45"/>
        <v>0</v>
      </c>
      <c r="AX32" s="114">
        <f t="shared" si="45"/>
        <v>0</v>
      </c>
      <c r="AY32" s="114">
        <f t="shared" si="45"/>
        <v>0</v>
      </c>
      <c r="AZ32" s="114">
        <f t="shared" si="45"/>
        <v>0</v>
      </c>
      <c r="BA32" s="114">
        <f t="shared" si="45"/>
        <v>0</v>
      </c>
      <c r="BB32" s="115">
        <f t="shared" si="45"/>
        <v>-6.5920273411181979E-2</v>
      </c>
      <c r="BC32" s="115">
        <f t="shared" si="45"/>
        <v>-6.8117615858221389E-2</v>
      </c>
      <c r="BD32" s="115">
        <f t="shared" si="45"/>
        <v>-6.5920273411181979E-2</v>
      </c>
      <c r="BE32" s="115">
        <f t="shared" si="45"/>
        <v>-6.8117615858221389E-2</v>
      </c>
      <c r="BF32" s="115">
        <f t="shared" si="45"/>
        <v>-6.8117615858221389E-2</v>
      </c>
      <c r="BG32" s="115">
        <f t="shared" si="45"/>
        <v>-6.5920273411181979E-2</v>
      </c>
      <c r="BH32" s="115">
        <f t="shared" si="45"/>
        <v>-6.8117615858221389E-2</v>
      </c>
      <c r="BI32" s="115">
        <f t="shared" si="45"/>
        <v>-6.5920273411181979E-2</v>
      </c>
      <c r="BJ32" s="115">
        <f t="shared" si="45"/>
        <v>-6.8117615858221389E-2</v>
      </c>
      <c r="BK32" s="115">
        <f t="shared" si="45"/>
        <v>-6.8117615858221389E-2</v>
      </c>
      <c r="BL32" s="115">
        <f t="shared" si="45"/>
        <v>-6.1525588517103179E-2</v>
      </c>
      <c r="BM32" s="115">
        <f t="shared" si="45"/>
        <v>-6.8117615858221389E-2</v>
      </c>
      <c r="BN32" s="116">
        <f t="shared" si="45"/>
        <v>0.36270390087927862</v>
      </c>
      <c r="BO32" s="116">
        <f t="shared" si="45"/>
        <v>0.37479403090858793</v>
      </c>
      <c r="BP32" s="116">
        <f t="shared" si="45"/>
        <v>0.36270390087927862</v>
      </c>
      <c r="BQ32" s="116">
        <f t="shared" si="45"/>
        <v>0.37479403090858793</v>
      </c>
      <c r="BR32" s="116">
        <f t="shared" si="45"/>
        <v>0.37479403090858793</v>
      </c>
      <c r="BS32" s="116">
        <f t="shared" si="45"/>
        <v>0.36270390087927862</v>
      </c>
      <c r="BT32" s="116">
        <f t="shared" si="45"/>
        <v>0.37479403090858793</v>
      </c>
      <c r="BU32" s="116">
        <f t="shared" si="45"/>
        <v>0.36270390087927862</v>
      </c>
      <c r="BV32" s="116">
        <f t="shared" si="45"/>
        <v>0.37479403090858793</v>
      </c>
      <c r="BW32" s="116">
        <f t="shared" si="45"/>
        <v>0.37479403090858793</v>
      </c>
      <c r="BX32" s="116">
        <f t="shared" si="45"/>
        <v>0.33852364082066005</v>
      </c>
      <c r="BY32" s="116">
        <f t="shared" si="45"/>
        <v>0.37479403090858793</v>
      </c>
      <c r="BZ32" s="117">
        <f t="shared" si="45"/>
        <v>0</v>
      </c>
      <c r="CA32" s="117">
        <f t="shared" si="45"/>
        <v>0</v>
      </c>
      <c r="CB32" s="117">
        <f t="shared" si="45"/>
        <v>0</v>
      </c>
      <c r="CC32" s="117">
        <f t="shared" si="45"/>
        <v>0</v>
      </c>
      <c r="CD32" s="117">
        <f t="shared" si="45"/>
        <v>0</v>
      </c>
      <c r="CE32" s="117">
        <f t="shared" ref="CE32:CN32" si="46">BQ$28*$B32</f>
        <v>0</v>
      </c>
      <c r="CF32" s="117">
        <f t="shared" si="46"/>
        <v>0</v>
      </c>
      <c r="CG32" s="117">
        <f t="shared" si="46"/>
        <v>0</v>
      </c>
      <c r="CH32" s="117">
        <f t="shared" si="46"/>
        <v>0</v>
      </c>
      <c r="CI32" s="117">
        <f t="shared" si="46"/>
        <v>0</v>
      </c>
      <c r="CJ32" s="117">
        <f t="shared" si="46"/>
        <v>0</v>
      </c>
      <c r="CK32" s="117">
        <f t="shared" si="46"/>
        <v>0</v>
      </c>
      <c r="CL32" s="118">
        <f t="shared" si="46"/>
        <v>0</v>
      </c>
      <c r="CM32" s="118">
        <f t="shared" si="46"/>
        <v>0</v>
      </c>
      <c r="CN32" s="118">
        <f t="shared" si="46"/>
        <v>0</v>
      </c>
      <c r="CO32" s="118">
        <f t="shared" ref="CO32" si="47">CA$28*$B32</f>
        <v>0</v>
      </c>
      <c r="CP32" s="118">
        <f t="shared" ref="CP32" si="48">CB$28*$B32</f>
        <v>0</v>
      </c>
      <c r="CQ32" s="118">
        <f t="shared" ref="CQ32" si="49">CC$28*$B32</f>
        <v>0</v>
      </c>
      <c r="CR32" s="118">
        <f t="shared" ref="CR32" si="50">CD$28*$B32</f>
        <v>0</v>
      </c>
      <c r="CS32" s="118">
        <f t="shared" ref="CS32" si="51">CE$28*$B32</f>
        <v>0</v>
      </c>
      <c r="CT32" s="118">
        <f t="shared" ref="CT32" si="52">CF$28*$B32</f>
        <v>0</v>
      </c>
      <c r="CU32" s="118">
        <f t="shared" ref="CU32" si="53">CG$28*$B32</f>
        <v>0</v>
      </c>
    </row>
    <row r="33" spans="1:99">
      <c r="A33" s="121" t="s">
        <v>91</v>
      </c>
      <c r="B33" s="25"/>
      <c r="C33" s="97" t="s">
        <v>92</v>
      </c>
      <c r="D33" s="120">
        <f t="shared" ref="D33:BO33" si="54">SUM(D29:D32)</f>
        <v>0</v>
      </c>
      <c r="E33" s="120">
        <f t="shared" si="54"/>
        <v>0</v>
      </c>
      <c r="F33" s="111">
        <f t="shared" si="54"/>
        <v>0</v>
      </c>
      <c r="G33" s="111">
        <f t="shared" si="54"/>
        <v>0</v>
      </c>
      <c r="H33" s="111">
        <f t="shared" si="54"/>
        <v>0</v>
      </c>
      <c r="I33" s="111">
        <f t="shared" si="54"/>
        <v>0</v>
      </c>
      <c r="J33" s="111">
        <f t="shared" si="54"/>
        <v>0</v>
      </c>
      <c r="K33" s="111">
        <f t="shared" si="54"/>
        <v>0</v>
      </c>
      <c r="L33" s="111">
        <f t="shared" si="54"/>
        <v>0</v>
      </c>
      <c r="M33" s="111">
        <f t="shared" si="54"/>
        <v>0</v>
      </c>
      <c r="N33" s="111">
        <f t="shared" si="54"/>
        <v>0</v>
      </c>
      <c r="O33" s="111">
        <f t="shared" si="54"/>
        <v>0</v>
      </c>
      <c r="P33" s="111">
        <f t="shared" si="54"/>
        <v>0</v>
      </c>
      <c r="Q33" s="111">
        <f t="shared" si="54"/>
        <v>0</v>
      </c>
      <c r="R33" s="112">
        <f t="shared" si="54"/>
        <v>0</v>
      </c>
      <c r="S33" s="112">
        <f t="shared" si="54"/>
        <v>0</v>
      </c>
      <c r="T33" s="112">
        <f t="shared" si="54"/>
        <v>0</v>
      </c>
      <c r="U33" s="112">
        <f t="shared" si="54"/>
        <v>0</v>
      </c>
      <c r="V33" s="112">
        <f t="shared" si="54"/>
        <v>0</v>
      </c>
      <c r="W33" s="112">
        <f t="shared" si="54"/>
        <v>0</v>
      </c>
      <c r="X33" s="112">
        <f t="shared" si="54"/>
        <v>0</v>
      </c>
      <c r="Y33" s="112">
        <f t="shared" si="54"/>
        <v>0</v>
      </c>
      <c r="Z33" s="112">
        <f t="shared" si="54"/>
        <v>0</v>
      </c>
      <c r="AA33" s="112">
        <f t="shared" si="54"/>
        <v>0</v>
      </c>
      <c r="AB33" s="112">
        <f t="shared" si="54"/>
        <v>0</v>
      </c>
      <c r="AC33" s="112">
        <f t="shared" si="54"/>
        <v>0</v>
      </c>
      <c r="AD33" s="113">
        <f t="shared" si="54"/>
        <v>0</v>
      </c>
      <c r="AE33" s="113">
        <f t="shared" si="54"/>
        <v>0</v>
      </c>
      <c r="AF33" s="113">
        <f t="shared" si="54"/>
        <v>0</v>
      </c>
      <c r="AG33" s="113">
        <f t="shared" si="54"/>
        <v>0</v>
      </c>
      <c r="AH33" s="113">
        <f t="shared" si="54"/>
        <v>0</v>
      </c>
      <c r="AI33" s="113">
        <f t="shared" si="54"/>
        <v>0</v>
      </c>
      <c r="AJ33" s="113">
        <f t="shared" si="54"/>
        <v>0</v>
      </c>
      <c r="AK33" s="113">
        <f t="shared" si="54"/>
        <v>0</v>
      </c>
      <c r="AL33" s="113">
        <f t="shared" si="54"/>
        <v>0</v>
      </c>
      <c r="AM33" s="113">
        <f t="shared" si="54"/>
        <v>0</v>
      </c>
      <c r="AN33" s="113">
        <f t="shared" si="54"/>
        <v>0</v>
      </c>
      <c r="AO33" s="113">
        <f t="shared" si="54"/>
        <v>0</v>
      </c>
      <c r="AP33" s="114">
        <f t="shared" si="54"/>
        <v>-0.18577531597696739</v>
      </c>
      <c r="AQ33" s="114">
        <f t="shared" si="54"/>
        <v>-0.19196782650953301</v>
      </c>
      <c r="AR33" s="114">
        <f t="shared" si="54"/>
        <v>-0.40750714472367039</v>
      </c>
      <c r="AS33" s="114">
        <f t="shared" si="54"/>
        <v>-0.42109071621445948</v>
      </c>
      <c r="AT33" s="114">
        <f t="shared" si="54"/>
        <v>-0.41369965525623598</v>
      </c>
      <c r="AU33" s="114">
        <f t="shared" si="54"/>
        <v>-0.54074600037596854</v>
      </c>
      <c r="AV33" s="114">
        <f t="shared" si="54"/>
        <v>-0.55113343739833665</v>
      </c>
      <c r="AW33" s="114">
        <f t="shared" si="54"/>
        <v>-0.53335493941774503</v>
      </c>
      <c r="AX33" s="114">
        <f t="shared" si="54"/>
        <v>-0.55113343739833665</v>
      </c>
      <c r="AY33" s="114">
        <f t="shared" si="54"/>
        <v>-0.54374237644011314</v>
      </c>
      <c r="AZ33" s="114">
        <f t="shared" si="54"/>
        <v>-0.52836097931083736</v>
      </c>
      <c r="BA33" s="114">
        <f t="shared" si="54"/>
        <v>-0.55113343739833665</v>
      </c>
      <c r="BB33" s="115">
        <f t="shared" si="54"/>
        <v>0.62344776390609047</v>
      </c>
      <c r="BC33" s="115">
        <f t="shared" si="54"/>
        <v>0.62895449672263193</v>
      </c>
      <c r="BD33" s="115">
        <f t="shared" si="54"/>
        <v>2.046206574476845</v>
      </c>
      <c r="BE33" s="115">
        <f t="shared" si="54"/>
        <v>2.1313329971349435</v>
      </c>
      <c r="BF33" s="115">
        <f t="shared" si="54"/>
        <v>2.0780814166578594</v>
      </c>
      <c r="BG33" s="115">
        <f t="shared" si="54"/>
        <v>2.90935081652884</v>
      </c>
      <c r="BH33" s="115">
        <f t="shared" si="54"/>
        <v>2.964306816038536</v>
      </c>
      <c r="BI33" s="115">
        <f t="shared" si="54"/>
        <v>2.868684015521163</v>
      </c>
      <c r="BJ33" s="115">
        <f t="shared" si="54"/>
        <v>2.964306816038536</v>
      </c>
      <c r="BK33" s="115">
        <f t="shared" si="54"/>
        <v>2.923640015030859</v>
      </c>
      <c r="BL33" s="115">
        <f t="shared" si="54"/>
        <v>2.845601132166812</v>
      </c>
      <c r="BM33" s="115">
        <f t="shared" si="54"/>
        <v>2.964306816038536</v>
      </c>
      <c r="BN33" s="116">
        <f t="shared" si="54"/>
        <v>2.1938090489546669</v>
      </c>
      <c r="BO33" s="116">
        <f t="shared" si="54"/>
        <v>2.3509807393356881</v>
      </c>
      <c r="BP33" s="116">
        <f t="shared" ref="BP33:CN33" si="55">SUM(BP29:BP32)</f>
        <v>1.0782197780684011</v>
      </c>
      <c r="BQ33" s="116">
        <f t="shared" si="55"/>
        <v>1.0210664361116661</v>
      </c>
      <c r="BR33" s="116">
        <f t="shared" si="55"/>
        <v>1.0903099080977103</v>
      </c>
      <c r="BS33" s="116">
        <f t="shared" si="55"/>
        <v>0.36270390087927862</v>
      </c>
      <c r="BT33" s="116">
        <f t="shared" si="55"/>
        <v>0.37479403090858793</v>
      </c>
      <c r="BU33" s="116">
        <f t="shared" si="55"/>
        <v>0.36270390087927862</v>
      </c>
      <c r="BV33" s="116">
        <f t="shared" si="55"/>
        <v>0.37479403090858793</v>
      </c>
      <c r="BW33" s="116">
        <f t="shared" si="55"/>
        <v>0.37479403090858793</v>
      </c>
      <c r="BX33" s="116">
        <f t="shared" si="55"/>
        <v>0.33852364082066005</v>
      </c>
      <c r="BY33" s="116">
        <f t="shared" si="55"/>
        <v>0.37479403090858793</v>
      </c>
      <c r="BZ33" s="117">
        <f t="shared" si="55"/>
        <v>0</v>
      </c>
      <c r="CA33" s="117">
        <f t="shared" si="55"/>
        <v>0</v>
      </c>
      <c r="CB33" s="117">
        <f t="shared" si="55"/>
        <v>0</v>
      </c>
      <c r="CC33" s="117">
        <f t="shared" si="55"/>
        <v>0</v>
      </c>
      <c r="CD33" s="117">
        <f t="shared" si="55"/>
        <v>0</v>
      </c>
      <c r="CE33" s="117">
        <f t="shared" si="55"/>
        <v>0</v>
      </c>
      <c r="CF33" s="117">
        <f t="shared" si="55"/>
        <v>0</v>
      </c>
      <c r="CG33" s="117">
        <f t="shared" si="55"/>
        <v>0</v>
      </c>
      <c r="CH33" s="117">
        <f t="shared" si="55"/>
        <v>0</v>
      </c>
      <c r="CI33" s="117">
        <f t="shared" si="55"/>
        <v>0</v>
      </c>
      <c r="CJ33" s="117">
        <f t="shared" si="55"/>
        <v>0</v>
      </c>
      <c r="CK33" s="117">
        <f t="shared" si="55"/>
        <v>0</v>
      </c>
      <c r="CL33" s="118">
        <f t="shared" si="55"/>
        <v>0</v>
      </c>
      <c r="CM33" s="118">
        <f t="shared" si="55"/>
        <v>0</v>
      </c>
      <c r="CN33" s="118">
        <f t="shared" si="55"/>
        <v>0</v>
      </c>
      <c r="CO33" s="118">
        <f t="shared" ref="CO33:CU33" si="56">SUM(CO29:CO32)</f>
        <v>0</v>
      </c>
      <c r="CP33" s="118">
        <f t="shared" si="56"/>
        <v>0</v>
      </c>
      <c r="CQ33" s="118">
        <f t="shared" si="56"/>
        <v>0</v>
      </c>
      <c r="CR33" s="118">
        <f t="shared" si="56"/>
        <v>0</v>
      </c>
      <c r="CS33" s="118">
        <f t="shared" si="56"/>
        <v>0</v>
      </c>
      <c r="CT33" s="118">
        <f t="shared" si="56"/>
        <v>0</v>
      </c>
      <c r="CU33" s="118">
        <f t="shared" si="56"/>
        <v>0</v>
      </c>
    </row>
    <row r="34" spans="1:99" ht="25.5">
      <c r="A34" s="137" t="s">
        <v>128</v>
      </c>
      <c r="B34" s="25"/>
      <c r="C34" s="97" t="s">
        <v>93</v>
      </c>
      <c r="D34" s="122">
        <f>D5</f>
        <v>1070.2707909999999</v>
      </c>
      <c r="E34" s="122">
        <f t="shared" ref="E34:AM34" si="57">E5</f>
        <v>1014.372944</v>
      </c>
      <c r="F34" s="122">
        <f t="shared" si="57"/>
        <v>923.14400699999999</v>
      </c>
      <c r="G34" s="122">
        <f t="shared" si="57"/>
        <v>950.19434899999999</v>
      </c>
      <c r="H34" s="122">
        <f t="shared" si="57"/>
        <v>964.21877800000004</v>
      </c>
      <c r="I34" s="122">
        <f t="shared" si="57"/>
        <v>973.93162800000005</v>
      </c>
      <c r="J34" s="122">
        <f t="shared" si="57"/>
        <v>1137.517456</v>
      </c>
      <c r="K34" s="122">
        <f t="shared" si="57"/>
        <v>1331.027122</v>
      </c>
      <c r="L34" s="122">
        <f t="shared" si="57"/>
        <v>1435.4630669999999</v>
      </c>
      <c r="M34" s="122">
        <f t="shared" si="57"/>
        <v>1413.969564</v>
      </c>
      <c r="N34" s="122">
        <f t="shared" si="57"/>
        <v>1273.1431439999999</v>
      </c>
      <c r="O34" s="122">
        <f t="shared" si="57"/>
        <v>1325.7326419999999</v>
      </c>
      <c r="P34" s="122">
        <f t="shared" si="57"/>
        <v>1057.0339819999999</v>
      </c>
      <c r="Q34" s="122">
        <f t="shared" si="57"/>
        <v>983.17486599999995</v>
      </c>
      <c r="R34" s="122">
        <f t="shared" si="57"/>
        <v>943.33416899999997</v>
      </c>
      <c r="S34" s="122">
        <f t="shared" si="57"/>
        <v>965.44386599999996</v>
      </c>
      <c r="T34" s="122">
        <f t="shared" si="57"/>
        <v>987.84408499999995</v>
      </c>
      <c r="U34" s="122">
        <f t="shared" si="57"/>
        <v>988.24183000000005</v>
      </c>
      <c r="V34" s="122">
        <f t="shared" si="57"/>
        <v>1156.1602379999999</v>
      </c>
      <c r="W34" s="122">
        <f t="shared" si="57"/>
        <v>1278.5591549999999</v>
      </c>
      <c r="X34" s="122">
        <f t="shared" si="57"/>
        <v>1378.906346</v>
      </c>
      <c r="Y34" s="122">
        <f t="shared" si="57"/>
        <v>1356.074298</v>
      </c>
      <c r="Z34" s="122">
        <f t="shared" si="57"/>
        <v>1209.841488</v>
      </c>
      <c r="AA34" s="122">
        <f t="shared" si="57"/>
        <v>1234.2327499999999</v>
      </c>
      <c r="AB34" s="122">
        <f t="shared" si="57"/>
        <v>1026.4910159999999</v>
      </c>
      <c r="AC34" s="122">
        <f t="shared" si="57"/>
        <v>983.56919100000005</v>
      </c>
      <c r="AD34" s="122">
        <f t="shared" si="57"/>
        <v>919.75597500000003</v>
      </c>
      <c r="AE34" s="122">
        <f t="shared" si="57"/>
        <v>955.33728299999996</v>
      </c>
      <c r="AF34" s="122">
        <f t="shared" si="57"/>
        <v>948.37969499999997</v>
      </c>
      <c r="AG34" s="122">
        <f t="shared" si="57"/>
        <v>993.41879300000005</v>
      </c>
      <c r="AH34" s="122">
        <f t="shared" si="57"/>
        <v>1144.6376600000001</v>
      </c>
      <c r="AI34" s="122">
        <f t="shared" si="57"/>
        <v>1308.237809</v>
      </c>
      <c r="AJ34" s="122">
        <f t="shared" si="57"/>
        <v>1404.0177699999999</v>
      </c>
      <c r="AK34" s="122">
        <f t="shared" si="57"/>
        <v>1376.6385009999999</v>
      </c>
      <c r="AL34" s="122">
        <f t="shared" si="57"/>
        <v>1272.7855099999999</v>
      </c>
      <c r="AM34" s="122">
        <f t="shared" si="57"/>
        <v>1294.062277</v>
      </c>
      <c r="AN34" s="113">
        <f t="shared" ref="AN34:CN34" si="58">AN5-AN33</f>
        <v>1092.3785339999999</v>
      </c>
      <c r="AO34" s="113">
        <f t="shared" si="58"/>
        <v>969.57008399999995</v>
      </c>
      <c r="AP34" s="114">
        <f>AP5-AP33</f>
        <v>919.18489731597697</v>
      </c>
      <c r="AQ34" s="114">
        <f t="shared" si="58"/>
        <v>958.31078282650958</v>
      </c>
      <c r="AR34" s="114">
        <f t="shared" si="58"/>
        <v>947.57198314472373</v>
      </c>
      <c r="AS34" s="114">
        <f t="shared" si="58"/>
        <v>1017.4542107162146</v>
      </c>
      <c r="AT34" s="114">
        <f t="shared" si="58"/>
        <v>1180.8850276552564</v>
      </c>
      <c r="AU34" s="114">
        <f t="shared" si="58"/>
        <v>1313.1121370003759</v>
      </c>
      <c r="AV34" s="114">
        <f t="shared" si="58"/>
        <v>1455.6778684373985</v>
      </c>
      <c r="AW34" s="114">
        <f t="shared" si="58"/>
        <v>1482.7894519394176</v>
      </c>
      <c r="AX34" s="114">
        <f t="shared" si="58"/>
        <v>1277.1483984373986</v>
      </c>
      <c r="AY34" s="114">
        <f t="shared" si="58"/>
        <v>1236.1997883764402</v>
      </c>
      <c r="AZ34" s="114">
        <f t="shared" si="58"/>
        <v>1047.553791979311</v>
      </c>
      <c r="BA34" s="114">
        <f t="shared" si="58"/>
        <v>980.04042543739831</v>
      </c>
      <c r="BB34" s="115">
        <f t="shared" si="58"/>
        <v>924.32318523609388</v>
      </c>
      <c r="BC34" s="115">
        <f t="shared" si="58"/>
        <v>952.45022950327746</v>
      </c>
      <c r="BD34" s="115">
        <f t="shared" si="58"/>
        <v>944.84130642552316</v>
      </c>
      <c r="BE34" s="115">
        <f t="shared" si="58"/>
        <v>976.92550800286506</v>
      </c>
      <c r="BF34" s="115">
        <f t="shared" si="58"/>
        <v>1112.0000585833423</v>
      </c>
      <c r="BG34" s="115">
        <f t="shared" si="58"/>
        <v>1221.3250601834711</v>
      </c>
      <c r="BH34" s="115">
        <f t="shared" si="58"/>
        <v>1409.5038521839615</v>
      </c>
      <c r="BI34" s="115">
        <f t="shared" si="58"/>
        <v>1463.1874599844787</v>
      </c>
      <c r="BJ34" s="115">
        <f t="shared" si="58"/>
        <v>1268.4597041839615</v>
      </c>
      <c r="BK34" s="115">
        <f t="shared" si="58"/>
        <v>1255.195298984969</v>
      </c>
      <c r="BL34" s="115">
        <f t="shared" si="58"/>
        <v>1061.2176848678332</v>
      </c>
      <c r="BM34" s="115">
        <f t="shared" si="58"/>
        <v>1013.0022581839614</v>
      </c>
      <c r="BN34" s="116">
        <f t="shared" si="58"/>
        <v>916.85118195104531</v>
      </c>
      <c r="BO34" s="116">
        <f t="shared" si="58"/>
        <v>940.66146426066427</v>
      </c>
      <c r="BP34" s="116">
        <f t="shared" si="58"/>
        <v>950.97512922193152</v>
      </c>
      <c r="BQ34" s="116">
        <f t="shared" si="58"/>
        <v>985.3726565638882</v>
      </c>
      <c r="BR34" s="116">
        <f t="shared" si="58"/>
        <v>1112.1486300919023</v>
      </c>
      <c r="BS34" s="116">
        <f t="shared" si="58"/>
        <v>1314.3906500991206</v>
      </c>
      <c r="BT34" s="116">
        <f t="shared" si="58"/>
        <v>1504.2156619690913</v>
      </c>
      <c r="BU34" s="116">
        <f t="shared" si="58"/>
        <v>1383.7738110991206</v>
      </c>
      <c r="BV34" s="116">
        <f t="shared" si="58"/>
        <v>1184.3012209690914</v>
      </c>
      <c r="BW34" s="116">
        <f t="shared" si="58"/>
        <v>1247.4754179690915</v>
      </c>
      <c r="BX34" s="116">
        <f t="shared" si="58"/>
        <v>1000.6926513591793</v>
      </c>
      <c r="BY34" s="116">
        <f t="shared" si="58"/>
        <v>989.87157696909139</v>
      </c>
      <c r="BZ34" s="117">
        <f t="shared" si="58"/>
        <v>947.18348900000001</v>
      </c>
      <c r="CA34" s="117">
        <f t="shared" si="58"/>
        <v>964.74570499999993</v>
      </c>
      <c r="CB34" s="117">
        <f t="shared" si="58"/>
        <v>966.09504599999991</v>
      </c>
      <c r="CC34" s="117">
        <f t="shared" si="58"/>
        <v>961.91927399999997</v>
      </c>
      <c r="CD34" s="117">
        <f t="shared" si="58"/>
        <v>1073.363605</v>
      </c>
      <c r="CE34" s="117">
        <f t="shared" si="58"/>
        <v>1162.143278</v>
      </c>
      <c r="CF34" s="117">
        <f t="shared" si="58"/>
        <v>1296.79213</v>
      </c>
      <c r="CG34" s="117">
        <f t="shared" si="58"/>
        <v>1300.6307569999999</v>
      </c>
      <c r="CH34" s="117">
        <f t="shared" si="58"/>
        <v>1260.947719</v>
      </c>
      <c r="CI34" s="117">
        <f t="shared" si="58"/>
        <v>1184.122762</v>
      </c>
      <c r="CJ34" s="117">
        <f t="shared" si="58"/>
        <v>1039.173814</v>
      </c>
      <c r="CK34" s="117">
        <f t="shared" si="58"/>
        <v>1005.914457</v>
      </c>
      <c r="CL34" s="118">
        <f t="shared" si="58"/>
        <v>938.28058799999997</v>
      </c>
      <c r="CM34" s="118">
        <f t="shared" si="58"/>
        <v>960.15911399999993</v>
      </c>
      <c r="CN34" s="118">
        <f t="shared" si="58"/>
        <v>952.71133199999997</v>
      </c>
      <c r="CO34" s="118">
        <f t="shared" ref="CO34:CU34" si="59">CO5-CO33</f>
        <v>970.2444999999999</v>
      </c>
      <c r="CP34" s="118">
        <f t="shared" si="59"/>
        <v>1124.537732</v>
      </c>
      <c r="CQ34" s="118">
        <f t="shared" si="59"/>
        <v>1232.3467000000001</v>
      </c>
      <c r="CR34" s="118">
        <f t="shared" si="59"/>
        <v>1326.038047</v>
      </c>
      <c r="CS34" s="118">
        <f t="shared" si="59"/>
        <v>1377.7634029999999</v>
      </c>
      <c r="CT34" s="118">
        <f t="shared" si="59"/>
        <v>1226.6906629999999</v>
      </c>
      <c r="CU34" s="118">
        <f t="shared" si="59"/>
        <v>1310.3413189999999</v>
      </c>
    </row>
    <row r="35" spans="1:99" ht="25.5">
      <c r="A35" s="109" t="s">
        <v>94</v>
      </c>
      <c r="B35" s="25"/>
      <c r="C35" s="15" t="s">
        <v>95</v>
      </c>
      <c r="D35" s="120">
        <f>SUM(D$5,D16:D20)-D$34</f>
        <v>-13.825098999999909</v>
      </c>
      <c r="E35" s="120">
        <f t="shared" ref="E35:BP35" si="60">SUM(E$5,E16:E20)-E$34</f>
        <v>-10.633717999999931</v>
      </c>
      <c r="F35" s="111">
        <f t="shared" si="60"/>
        <v>-4.563303000000019</v>
      </c>
      <c r="G35" s="111">
        <f t="shared" si="60"/>
        <v>-4.5135520000000042</v>
      </c>
      <c r="H35" s="111">
        <f t="shared" si="60"/>
        <v>4.0740909999999531</v>
      </c>
      <c r="I35" s="111">
        <f t="shared" si="60"/>
        <v>27.884110999999962</v>
      </c>
      <c r="J35" s="111">
        <f t="shared" si="60"/>
        <v>46.092237999999952</v>
      </c>
      <c r="K35" s="111">
        <f t="shared" si="60"/>
        <v>42.102826999999934</v>
      </c>
      <c r="L35" s="111">
        <f t="shared" si="60"/>
        <v>36.199188999999933</v>
      </c>
      <c r="M35" s="111">
        <f t="shared" si="60"/>
        <v>20.874737999999979</v>
      </c>
      <c r="N35" s="111">
        <f t="shared" si="60"/>
        <v>6.4258179999999356</v>
      </c>
      <c r="O35" s="111">
        <f t="shared" si="60"/>
        <v>-8.5490679999998065</v>
      </c>
      <c r="P35" s="111">
        <f t="shared" si="60"/>
        <v>-20.380535000000009</v>
      </c>
      <c r="Q35" s="111">
        <f t="shared" si="60"/>
        <v>-14.826434999999947</v>
      </c>
      <c r="R35" s="112">
        <f t="shared" si="60"/>
        <v>-4.0685859999998684</v>
      </c>
      <c r="S35" s="112">
        <f t="shared" si="60"/>
        <v>14.469569000000092</v>
      </c>
      <c r="T35" s="112">
        <f t="shared" si="60"/>
        <v>33.649312000000009</v>
      </c>
      <c r="U35" s="112">
        <f t="shared" si="60"/>
        <v>36.650733999999943</v>
      </c>
      <c r="V35" s="112">
        <f t="shared" si="60"/>
        <v>34.763034999999945</v>
      </c>
      <c r="W35" s="112">
        <f t="shared" si="60"/>
        <v>22.78790499999991</v>
      </c>
      <c r="X35" s="112">
        <f t="shared" si="60"/>
        <v>25.652527000000418</v>
      </c>
      <c r="Y35" s="112">
        <f t="shared" si="60"/>
        <v>8.6402639999998883</v>
      </c>
      <c r="Z35" s="112">
        <f t="shared" si="60"/>
        <v>2.9397640000001957</v>
      </c>
      <c r="AA35" s="112">
        <f t="shared" si="60"/>
        <v>-4.1314259999999194</v>
      </c>
      <c r="AB35" s="112">
        <f t="shared" si="60"/>
        <v>-11.686990000000151</v>
      </c>
      <c r="AC35" s="112">
        <f t="shared" si="60"/>
        <v>-8.2323949999999968</v>
      </c>
      <c r="AD35" s="113">
        <f t="shared" si="60"/>
        <v>-7.1165320000000065</v>
      </c>
      <c r="AE35" s="113">
        <f t="shared" si="60"/>
        <v>9.6413350000000264</v>
      </c>
      <c r="AF35" s="113">
        <f t="shared" si="60"/>
        <v>28.343943000000195</v>
      </c>
      <c r="AG35" s="113">
        <f t="shared" si="60"/>
        <v>29.459745999999996</v>
      </c>
      <c r="AH35" s="113">
        <f t="shared" si="60"/>
        <v>31.246942000000217</v>
      </c>
      <c r="AI35" s="113">
        <f t="shared" si="60"/>
        <v>26.074336999999787</v>
      </c>
      <c r="AJ35" s="113">
        <f t="shared" si="60"/>
        <v>25.190377999999782</v>
      </c>
      <c r="AK35" s="113">
        <f t="shared" si="60"/>
        <v>15.294095000000198</v>
      </c>
      <c r="AL35" s="113">
        <f t="shared" si="60"/>
        <v>2.4510270000000673</v>
      </c>
      <c r="AM35" s="113">
        <f t="shared" si="60"/>
        <v>-13.366334000000052</v>
      </c>
      <c r="AN35" s="113">
        <f t="shared" si="60"/>
        <v>-24.141213999999991</v>
      </c>
      <c r="AO35" s="113">
        <f t="shared" si="60"/>
        <v>-27.218541999999957</v>
      </c>
      <c r="AP35" s="114">
        <f t="shared" si="60"/>
        <v>-17.82042931597698</v>
      </c>
      <c r="AQ35" s="114">
        <f t="shared" si="60"/>
        <v>-6.6323378265095698</v>
      </c>
      <c r="AR35" s="114">
        <f t="shared" si="60"/>
        <v>16.237207855276438</v>
      </c>
      <c r="AS35" s="114">
        <f t="shared" si="60"/>
        <v>22.43373728378549</v>
      </c>
      <c r="AT35" s="114">
        <f t="shared" si="60"/>
        <v>25.967463344743692</v>
      </c>
      <c r="AU35" s="114">
        <f t="shared" si="60"/>
        <v>21.711895999624176</v>
      </c>
      <c r="AV35" s="114">
        <f t="shared" si="60"/>
        <v>16.49113356260159</v>
      </c>
      <c r="AW35" s="114">
        <f t="shared" si="60"/>
        <v>0.53123106058228586</v>
      </c>
      <c r="AX35" s="114">
        <f t="shared" si="60"/>
        <v>-10.325916437398519</v>
      </c>
      <c r="AY35" s="114">
        <f t="shared" si="60"/>
        <v>-29.972739376440359</v>
      </c>
      <c r="AZ35" s="114">
        <f t="shared" si="60"/>
        <v>-45.917488979310974</v>
      </c>
      <c r="BA35" s="114">
        <f t="shared" si="60"/>
        <v>-57.034162437398322</v>
      </c>
      <c r="BB35" s="115">
        <f t="shared" si="60"/>
        <v>-50.072852236093922</v>
      </c>
      <c r="BC35" s="115">
        <f t="shared" si="60"/>
        <v>-39.02065150327735</v>
      </c>
      <c r="BD35" s="115">
        <f t="shared" si="60"/>
        <v>-16.799284425523183</v>
      </c>
      <c r="BE35" s="115">
        <f t="shared" si="60"/>
        <v>-1.1177340028650633</v>
      </c>
      <c r="BF35" s="115">
        <f t="shared" si="60"/>
        <v>5.5686004166577732</v>
      </c>
      <c r="BG35" s="115">
        <f t="shared" si="60"/>
        <v>-0.29967918347142586</v>
      </c>
      <c r="BH35" s="115">
        <f t="shared" si="60"/>
        <v>-1.6745281839616837</v>
      </c>
      <c r="BI35" s="115">
        <f t="shared" si="60"/>
        <v>9.7862290155212577</v>
      </c>
      <c r="BJ35" s="115">
        <f t="shared" si="60"/>
        <v>9.820500816038475</v>
      </c>
      <c r="BK35" s="115">
        <f t="shared" si="60"/>
        <v>-5.3895269849690521</v>
      </c>
      <c r="BL35" s="115">
        <f t="shared" si="60"/>
        <v>-2.2937178678332657</v>
      </c>
      <c r="BM35" s="115">
        <f t="shared" si="60"/>
        <v>-17.263997183961465</v>
      </c>
      <c r="BN35" s="116">
        <f t="shared" si="60"/>
        <v>-15.650983951045305</v>
      </c>
      <c r="BO35" s="116">
        <f t="shared" si="60"/>
        <v>-17.782047260664399</v>
      </c>
      <c r="BP35" s="116">
        <f t="shared" si="60"/>
        <v>-18.164098221931795</v>
      </c>
      <c r="BQ35" s="116">
        <f t="shared" ref="BQ35:CN35" si="61">SUM(BQ$5,BQ16:BQ20)-BQ$34</f>
        <v>-5.4564795638882515</v>
      </c>
      <c r="BR35" s="116">
        <f t="shared" si="61"/>
        <v>0.61050390809759847</v>
      </c>
      <c r="BS35" s="116">
        <f t="shared" si="61"/>
        <v>2.6887799008788988</v>
      </c>
      <c r="BT35" s="116">
        <f t="shared" si="61"/>
        <v>0.35720903090850697</v>
      </c>
      <c r="BU35" s="116">
        <f t="shared" si="61"/>
        <v>-3.8997200991209411</v>
      </c>
      <c r="BV35" s="116">
        <f t="shared" si="61"/>
        <v>-13.289414969091467</v>
      </c>
      <c r="BW35" s="116">
        <f t="shared" si="61"/>
        <v>-23.191453969091299</v>
      </c>
      <c r="BX35" s="116">
        <f t="shared" si="61"/>
        <v>-29.618892359179313</v>
      </c>
      <c r="BY35" s="116">
        <f t="shared" si="61"/>
        <v>-32.207838969091426</v>
      </c>
      <c r="BZ35" s="117">
        <f t="shared" si="61"/>
        <v>-31.25992599999995</v>
      </c>
      <c r="CA35" s="117">
        <f t="shared" si="61"/>
        <v>-30.401976000000104</v>
      </c>
      <c r="CB35" s="117">
        <f t="shared" si="61"/>
        <v>-30.345591000000013</v>
      </c>
      <c r="CC35" s="117">
        <f t="shared" si="61"/>
        <v>-25.536023</v>
      </c>
      <c r="CD35" s="117">
        <f t="shared" si="61"/>
        <v>-25.931067999999868</v>
      </c>
      <c r="CE35" s="117">
        <f t="shared" si="61"/>
        <v>-25.12094100000013</v>
      </c>
      <c r="CF35" s="117">
        <f t="shared" si="61"/>
        <v>-32.92692100000022</v>
      </c>
      <c r="CG35" s="117">
        <f t="shared" si="61"/>
        <v>-38.411244999999781</v>
      </c>
      <c r="CH35" s="117">
        <f t="shared" si="61"/>
        <v>-35.701373000000103</v>
      </c>
      <c r="CI35" s="117">
        <f t="shared" si="61"/>
        <v>-32.60942799999998</v>
      </c>
      <c r="CJ35" s="117">
        <f t="shared" si="61"/>
        <v>-29.031186000000048</v>
      </c>
      <c r="CK35" s="117">
        <f t="shared" si="61"/>
        <v>-30.616994000000091</v>
      </c>
      <c r="CL35" s="118">
        <f t="shared" si="61"/>
        <v>-25.676996000000145</v>
      </c>
      <c r="CM35" s="118">
        <f t="shared" si="61"/>
        <v>-22.850857000000133</v>
      </c>
      <c r="CN35" s="118">
        <f t="shared" si="61"/>
        <v>-15.479048000000034</v>
      </c>
      <c r="CO35" s="118">
        <f t="shared" ref="CO35:CU35" si="62">SUM(CO$5,CO16:CO20)-CO$34</f>
        <v>-13.133689000000004</v>
      </c>
      <c r="CP35" s="118">
        <f t="shared" si="62"/>
        <v>-14.040751</v>
      </c>
      <c r="CQ35" s="118">
        <f t="shared" si="62"/>
        <v>-17.089955999999802</v>
      </c>
      <c r="CR35" s="118">
        <f t="shared" si="62"/>
        <v>-21.815249000000222</v>
      </c>
      <c r="CS35" s="118">
        <f t="shared" si="62"/>
        <v>-23.87184400000001</v>
      </c>
      <c r="CT35" s="118">
        <f t="shared" si="62"/>
        <v>-29.294031999999788</v>
      </c>
      <c r="CU35" s="118">
        <f t="shared" si="62"/>
        <v>-39.697296999999935</v>
      </c>
    </row>
  </sheetData>
  <mergeCells count="1">
    <mergeCell ref="A29:A32"/>
  </mergeCells>
  <conditionalFormatting sqref="D29:E29 D30:G30 D31:J31 D32:Q33 D34:AM34 D27:BK28 D35:CU35 D25:CU26">
    <cfRule type="expression" dxfId="21" priority="22">
      <formula>NOT(#REF!=1)</formula>
    </cfRule>
  </conditionalFormatting>
  <conditionalFormatting sqref="P27:AM27 D33:BK33 AN27:BK28 D28:AM28 D34:CU35">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U35">
    <cfRule type="expression" dxfId="16" priority="17">
      <formula>NOT(#REF!=1)</formula>
    </cfRule>
  </conditionalFormatting>
  <conditionalFormatting sqref="P27:AM27 D33:BK33 D35:BM35 D28:AM28 AN27:BK28 D34:CU34">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6:BK28 E25:CU25">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5:BM35 D34:CU34">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D25:D28 E26:BK28 E25:CU25">
    <cfRule type="expression" dxfId="0" priority="1">
      <formula>NOT(#REF!=1)</formula>
    </cfRule>
  </conditionalFormatting>
  <pageMargins left="0.7" right="0.7" top="0.75" bottom="0.75" header="0.3" footer="0.3"/>
  <pageSetup paperSize="9" orientation="portrait" horizontalDpi="200" verticalDpi="200" r:id="rId1"/>
</worksheet>
</file>

<file path=xl/worksheets/sheet12.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theme="0"/>
  </sheetPr>
  <dimension ref="B1:D20"/>
  <sheetViews>
    <sheetView tabSelected="1" workbookViewId="0">
      <selection activeCell="C17" sqref="C17"/>
    </sheetView>
  </sheetViews>
  <sheetFormatPr defaultRowHeight="12.75"/>
  <cols>
    <col min="2" max="2" width="18.25" customWidth="1"/>
    <col min="3" max="3" width="11.75" customWidth="1"/>
    <col min="4" max="4" width="13.625" customWidth="1"/>
  </cols>
  <sheetData>
    <row r="1" spans="2:4">
      <c r="B1" s="1" t="s">
        <v>0</v>
      </c>
    </row>
    <row r="3" spans="2:4" ht="25.5">
      <c r="B3" s="2"/>
      <c r="C3" s="3" t="s">
        <v>1</v>
      </c>
      <c r="D3" s="4" t="s">
        <v>2</v>
      </c>
    </row>
    <row r="4" spans="2:4">
      <c r="B4" s="5"/>
      <c r="C4" s="6" t="s">
        <v>3</v>
      </c>
      <c r="D4" s="7" t="s">
        <v>4</v>
      </c>
    </row>
    <row r="5" spans="2:4">
      <c r="B5" s="8" t="s">
        <v>5</v>
      </c>
      <c r="C5" s="147" t="s">
        <v>22</v>
      </c>
      <c r="D5" s="129" t="s">
        <v>22</v>
      </c>
    </row>
    <row r="6" spans="2:4">
      <c r="B6" s="8" t="s">
        <v>6</v>
      </c>
      <c r="C6" s="147">
        <v>31183.088290645162</v>
      </c>
      <c r="D6" s="130">
        <v>31183.088290645162</v>
      </c>
    </row>
    <row r="7" spans="2:4">
      <c r="B7" s="8" t="s">
        <v>7</v>
      </c>
      <c r="C7" s="147">
        <v>29488.036961007067</v>
      </c>
      <c r="D7" s="130">
        <v>29669.084866110337</v>
      </c>
    </row>
    <row r="9" spans="2:4" ht="63.75">
      <c r="B9" s="9"/>
      <c r="C9" s="10" t="s">
        <v>8</v>
      </c>
    </row>
    <row r="10" spans="2:4">
      <c r="B10" s="8" t="s">
        <v>5</v>
      </c>
      <c r="C10" s="128" t="s">
        <v>22</v>
      </c>
    </row>
    <row r="11" spans="2:4">
      <c r="B11" s="9" t="s">
        <v>9</v>
      </c>
      <c r="C11" s="131">
        <v>5.5385805338904907E-2</v>
      </c>
    </row>
    <row r="12" spans="2:4">
      <c r="B12" s="9" t="s">
        <v>10</v>
      </c>
      <c r="C12" s="131">
        <v>5.7637652911475587E-2</v>
      </c>
    </row>
    <row r="13" spans="2:4">
      <c r="B13" s="9" t="s">
        <v>11</v>
      </c>
      <c r="C13" s="131">
        <v>5.8830111861331025E-2</v>
      </c>
    </row>
    <row r="14" spans="2:4" ht="12.75" customHeight="1">
      <c r="B14" s="9" t="s">
        <v>12</v>
      </c>
      <c r="C14" s="131">
        <v>6.1837944027586647E-2</v>
      </c>
    </row>
    <row r="15" spans="2:4">
      <c r="B15" s="9" t="s">
        <v>13</v>
      </c>
      <c r="C15" s="131">
        <v>5.7482677869656572E-2</v>
      </c>
    </row>
    <row r="17" spans="2:3">
      <c r="B17" t="s">
        <v>123</v>
      </c>
      <c r="C17" s="152">
        <v>41493</v>
      </c>
    </row>
    <row r="19" spans="2:3">
      <c r="B19" s="11" t="s">
        <v>14</v>
      </c>
    </row>
    <row r="20" spans="2:3">
      <c r="B20" s="11" t="s">
        <v>15</v>
      </c>
    </row>
  </sheetData>
  <sheetProtection sheet="1" objects="1" scenario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tabColor theme="0"/>
  </sheetPr>
  <dimension ref="B2:BO21"/>
  <sheetViews>
    <sheetView zoomScaleNormal="100" workbookViewId="0">
      <pane xSplit="2" ySplit="2" topLeftCell="BD3" activePane="bottomRight" state="frozen"/>
      <selection pane="topRight"/>
      <selection pane="bottomLeft"/>
      <selection pane="bottomRight" activeCell="BQ3" sqref="BQ3"/>
    </sheetView>
  </sheetViews>
  <sheetFormatPr defaultRowHeight="12.75"/>
  <cols>
    <col min="1" max="1" width="4.5" customWidth="1"/>
    <col min="2" max="2" width="21.5" customWidth="1"/>
  </cols>
  <sheetData>
    <row r="2" spans="2:67">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c r="BK2" s="149" t="s">
        <v>136</v>
      </c>
      <c r="BL2" s="149" t="s">
        <v>137</v>
      </c>
      <c r="BM2" s="149" t="s">
        <v>138</v>
      </c>
      <c r="BN2" s="149" t="s">
        <v>139</v>
      </c>
      <c r="BO2" s="149" t="s">
        <v>140</v>
      </c>
    </row>
    <row r="3" spans="2:67">
      <c r="B3" s="15" t="s">
        <v>17</v>
      </c>
      <c r="C3" s="132">
        <v>1070.2707909999999</v>
      </c>
      <c r="D3" s="132">
        <v>1014.372944</v>
      </c>
      <c r="E3" s="132">
        <v>923.14400699999999</v>
      </c>
      <c r="F3" s="132">
        <v>950.19434899999999</v>
      </c>
      <c r="G3" s="132">
        <v>964.21877800000004</v>
      </c>
      <c r="H3" s="132">
        <v>973.93162800000005</v>
      </c>
      <c r="I3" s="132">
        <v>1137.517456</v>
      </c>
      <c r="J3" s="132">
        <v>1331.027122</v>
      </c>
      <c r="K3" s="132">
        <v>1435.4630669999999</v>
      </c>
      <c r="L3" s="132">
        <v>1413.969564</v>
      </c>
      <c r="M3" s="132">
        <v>1273.1431439999999</v>
      </c>
      <c r="N3" s="132">
        <v>1325.7326419999999</v>
      </c>
      <c r="O3" s="132">
        <v>1057.0339819999999</v>
      </c>
      <c r="P3" s="132">
        <v>983.17486599999995</v>
      </c>
      <c r="Q3" s="132">
        <v>943.33416899999997</v>
      </c>
      <c r="R3" s="132">
        <v>965.44386599999996</v>
      </c>
      <c r="S3" s="132">
        <v>987.84408499999995</v>
      </c>
      <c r="T3" s="132">
        <v>988.24183000000005</v>
      </c>
      <c r="U3" s="132">
        <v>1156.1602379999999</v>
      </c>
      <c r="V3" s="132">
        <v>1278.5591549999999</v>
      </c>
      <c r="W3" s="132">
        <v>1378.906346</v>
      </c>
      <c r="X3" s="132">
        <v>1356.074298</v>
      </c>
      <c r="Y3" s="132">
        <v>1209.841488</v>
      </c>
      <c r="Z3" s="132">
        <v>1234.2327499999999</v>
      </c>
      <c r="AA3" s="132">
        <v>1026.4910159999999</v>
      </c>
      <c r="AB3" s="132">
        <v>983.56919100000005</v>
      </c>
      <c r="AC3" s="132">
        <v>919.75597500000003</v>
      </c>
      <c r="AD3" s="132">
        <v>955.33728299999996</v>
      </c>
      <c r="AE3" s="132">
        <v>948.37969499999997</v>
      </c>
      <c r="AF3" s="132">
        <v>993.41879300000005</v>
      </c>
      <c r="AG3" s="132">
        <v>1144.6376600000001</v>
      </c>
      <c r="AH3" s="132">
        <v>1308.237809</v>
      </c>
      <c r="AI3" s="132">
        <v>1404.0177699999999</v>
      </c>
      <c r="AJ3" s="132">
        <v>1376.6385009999999</v>
      </c>
      <c r="AK3" s="132">
        <v>1272.7855099999999</v>
      </c>
      <c r="AL3" s="132">
        <v>1294.062277</v>
      </c>
      <c r="AM3" s="132">
        <v>1092.3785339999999</v>
      </c>
      <c r="AN3" s="132">
        <v>969.57008399999995</v>
      </c>
      <c r="AO3" s="132">
        <v>918.99912200000006</v>
      </c>
      <c r="AP3" s="132">
        <v>958.11881500000004</v>
      </c>
      <c r="AQ3" s="132">
        <v>947.16447600000004</v>
      </c>
      <c r="AR3" s="132">
        <v>1017.0331200000001</v>
      </c>
      <c r="AS3" s="132">
        <v>1180.4713280000001</v>
      </c>
      <c r="AT3" s="132">
        <v>1312.5713909999999</v>
      </c>
      <c r="AU3" s="132">
        <v>1455.1267350000001</v>
      </c>
      <c r="AV3" s="132">
        <v>1482.256097</v>
      </c>
      <c r="AW3" s="132">
        <v>1276.5972650000001</v>
      </c>
      <c r="AX3" s="132">
        <v>1235.6560460000001</v>
      </c>
      <c r="AY3" s="132">
        <v>1047.025431</v>
      </c>
      <c r="AZ3" s="132">
        <v>979.48929199999998</v>
      </c>
      <c r="BA3" s="132">
        <v>924.94663300000002</v>
      </c>
      <c r="BB3" s="132">
        <v>953.07918400000005</v>
      </c>
      <c r="BC3" s="132">
        <v>946.88751300000001</v>
      </c>
      <c r="BD3" s="132">
        <v>979.05684099999996</v>
      </c>
      <c r="BE3" s="132">
        <v>1114.0781400000001</v>
      </c>
      <c r="BF3" s="132">
        <v>1224.2344109999999</v>
      </c>
      <c r="BG3" s="132">
        <v>1412.468159</v>
      </c>
      <c r="BH3" s="132">
        <v>1466.0561439999999</v>
      </c>
      <c r="BI3" s="132">
        <v>1271.4240110000001</v>
      </c>
      <c r="BJ3" s="132">
        <v>1258.118939</v>
      </c>
      <c r="BK3" s="150">
        <f>SUM(C3:N3)</f>
        <v>13812.985492</v>
      </c>
      <c r="BL3" s="150">
        <f>SUM(O3:Z3)</f>
        <v>13538.847072999999</v>
      </c>
      <c r="BM3" s="150">
        <f>SUM(AA3:AL3)</f>
        <v>13627.331480000001</v>
      </c>
      <c r="BN3" s="150">
        <f>SUM(AM3:AX3)</f>
        <v>13845.943013</v>
      </c>
      <c r="BO3" s="150">
        <f>SUM(AY3:BJ3)</f>
        <v>13576.864697999998</v>
      </c>
    </row>
    <row r="4" spans="2:67">
      <c r="B4" s="15" t="s">
        <v>18</v>
      </c>
      <c r="C4" s="132">
        <v>1071.445203</v>
      </c>
      <c r="D4" s="132">
        <v>1019.767278</v>
      </c>
      <c r="E4" s="132">
        <v>934.71477000000004</v>
      </c>
      <c r="F4" s="132">
        <v>964.573668</v>
      </c>
      <c r="G4" s="132">
        <v>972.10649699999999</v>
      </c>
      <c r="H4" s="132">
        <v>980.75049300000001</v>
      </c>
      <c r="I4" s="132">
        <v>1136.7361780000001</v>
      </c>
      <c r="J4" s="132">
        <v>1327.0917649999999</v>
      </c>
      <c r="K4" s="132">
        <v>1427.8257100000001</v>
      </c>
      <c r="L4" s="132">
        <v>1408.8111859999999</v>
      </c>
      <c r="M4" s="132">
        <v>1272.0875980000001</v>
      </c>
      <c r="N4" s="132">
        <v>1328.517024</v>
      </c>
      <c r="O4" s="132">
        <v>1063.821878</v>
      </c>
      <c r="P4" s="132">
        <v>993.509952</v>
      </c>
      <c r="Q4" s="132">
        <v>954.09826799999996</v>
      </c>
      <c r="R4" s="132">
        <v>976.11809400000004</v>
      </c>
      <c r="S4" s="132">
        <v>989.70644200000004</v>
      </c>
      <c r="T4" s="132">
        <v>991.46378700000002</v>
      </c>
      <c r="U4" s="132">
        <v>1150.32116</v>
      </c>
      <c r="V4" s="132">
        <v>1271.328704</v>
      </c>
      <c r="W4" s="132">
        <v>1370.9928159999999</v>
      </c>
      <c r="X4" s="132">
        <v>1347.10851</v>
      </c>
      <c r="Y4" s="132">
        <v>1204.334736</v>
      </c>
      <c r="Z4" s="132">
        <v>1232.996981</v>
      </c>
      <c r="AA4" s="132">
        <v>1029.24324</v>
      </c>
      <c r="AB4" s="132">
        <v>995.13820999999996</v>
      </c>
      <c r="AC4" s="132">
        <v>928.65594399999998</v>
      </c>
      <c r="AD4" s="132">
        <v>965.61365499999999</v>
      </c>
      <c r="AE4" s="132">
        <v>956.04190700000004</v>
      </c>
      <c r="AF4" s="132">
        <v>1000.500587</v>
      </c>
      <c r="AG4" s="132">
        <v>1152.032852</v>
      </c>
      <c r="AH4" s="132">
        <v>1307.1192450000001</v>
      </c>
      <c r="AI4" s="132">
        <v>1398.3162359999999</v>
      </c>
      <c r="AJ4" s="132">
        <v>1369.6150230000001</v>
      </c>
      <c r="AK4" s="132">
        <v>1268.0953239999999</v>
      </c>
      <c r="AL4" s="132">
        <v>1293.1325859999999</v>
      </c>
      <c r="AM4" s="132">
        <v>1101.30799</v>
      </c>
      <c r="AN4" s="132">
        <v>978.12166500000001</v>
      </c>
      <c r="AO4" s="132">
        <v>929.50674200000003</v>
      </c>
      <c r="AP4" s="132">
        <v>968.63447799999994</v>
      </c>
      <c r="AQ4" s="132">
        <v>955.70367399999998</v>
      </c>
      <c r="AR4" s="132">
        <v>1020.57052</v>
      </c>
      <c r="AS4" s="132">
        <v>1179.2209769999999</v>
      </c>
      <c r="AT4" s="132">
        <v>1308.761385</v>
      </c>
      <c r="AU4" s="132">
        <v>1447.5362829999999</v>
      </c>
      <c r="AV4" s="132">
        <v>1468.3652950000001</v>
      </c>
      <c r="AW4" s="132">
        <v>1266.772526</v>
      </c>
      <c r="AX4" s="132">
        <v>1230.25486</v>
      </c>
      <c r="AY4" s="132">
        <v>1043.02205</v>
      </c>
      <c r="AZ4" s="132">
        <v>983.04320399999995</v>
      </c>
      <c r="BA4" s="132">
        <v>932.70624399999997</v>
      </c>
      <c r="BB4" s="132">
        <v>961.98367800000005</v>
      </c>
      <c r="BC4" s="132">
        <v>952.34138299999995</v>
      </c>
      <c r="BD4" s="132">
        <v>979.58430999999996</v>
      </c>
      <c r="BE4" s="132">
        <v>1118.277662</v>
      </c>
      <c r="BF4" s="132">
        <v>1227.89895</v>
      </c>
      <c r="BG4" s="132">
        <v>1411.7965799999999</v>
      </c>
      <c r="BH4" s="132">
        <v>1469.1782780000001</v>
      </c>
      <c r="BI4" s="132">
        <v>1275.5755320000001</v>
      </c>
      <c r="BJ4" s="132">
        <v>1258.7384509999999</v>
      </c>
      <c r="BK4" s="150">
        <f t="shared" ref="BK4:BK9" si="0">SUM(C4:N4)</f>
        <v>13844.427369999999</v>
      </c>
      <c r="BL4" s="150">
        <f t="shared" ref="BL4:BL9" si="1">SUM(O4:Z4)</f>
        <v>13545.801328</v>
      </c>
      <c r="BM4" s="150">
        <f t="shared" ref="BM4:BM9" si="2">SUM(AA4:AL4)</f>
        <v>13663.504809</v>
      </c>
      <c r="BN4" s="150">
        <f t="shared" ref="BN4:BN9" si="3">SUM(AM4:AX4)</f>
        <v>13854.756395</v>
      </c>
      <c r="BO4" s="150">
        <f t="shared" ref="BO4:BO9" si="4">SUM(AY4:BJ4)</f>
        <v>13614.146322000001</v>
      </c>
    </row>
    <row r="5" spans="2:67">
      <c r="B5" s="15" t="s">
        <v>19</v>
      </c>
      <c r="C5" s="132">
        <v>1082.878964</v>
      </c>
      <c r="D5" s="132">
        <v>1041.947721</v>
      </c>
      <c r="E5" s="132">
        <v>955.16341499999999</v>
      </c>
      <c r="F5" s="132">
        <v>978.93659200000002</v>
      </c>
      <c r="G5" s="132">
        <v>980.49480000000005</v>
      </c>
      <c r="H5" s="132">
        <v>981.47061799999994</v>
      </c>
      <c r="I5" s="132">
        <v>1126.6549669999999</v>
      </c>
      <c r="J5" s="132">
        <v>1309.865448</v>
      </c>
      <c r="K5" s="132">
        <v>1414.2027350000001</v>
      </c>
      <c r="L5" s="132">
        <v>1404.4067050000001</v>
      </c>
      <c r="M5" s="132">
        <v>1279.5719079999999</v>
      </c>
      <c r="N5" s="132">
        <v>1346.5253680000001</v>
      </c>
      <c r="O5" s="132">
        <v>1082.1017649999999</v>
      </c>
      <c r="P5" s="132">
        <v>1008.634307</v>
      </c>
      <c r="Q5" s="132">
        <v>964.33313899999996</v>
      </c>
      <c r="R5" s="132">
        <v>982.602125</v>
      </c>
      <c r="S5" s="132">
        <v>991.359331</v>
      </c>
      <c r="T5" s="132">
        <v>985.80779700000005</v>
      </c>
      <c r="U5" s="132">
        <v>1138.6044119999999</v>
      </c>
      <c r="V5" s="132">
        <v>1256.120617</v>
      </c>
      <c r="W5" s="132">
        <v>1355.522518</v>
      </c>
      <c r="X5" s="132">
        <v>1338.2039669999999</v>
      </c>
      <c r="Y5" s="132">
        <v>1204.341784</v>
      </c>
      <c r="Z5" s="132">
        <v>1243.2398029999999</v>
      </c>
      <c r="AA5" s="132">
        <v>1043.3659050000001</v>
      </c>
      <c r="AB5" s="132">
        <v>1011.7601969999999</v>
      </c>
      <c r="AC5" s="132">
        <v>946.19099700000004</v>
      </c>
      <c r="AD5" s="132">
        <v>980.910573</v>
      </c>
      <c r="AE5" s="132">
        <v>965.43163300000003</v>
      </c>
      <c r="AF5" s="132">
        <v>1003.604158</v>
      </c>
      <c r="AG5" s="132">
        <v>1147.495179</v>
      </c>
      <c r="AH5" s="132">
        <v>1293.6412419999999</v>
      </c>
      <c r="AI5" s="132">
        <v>1381.6308770000001</v>
      </c>
      <c r="AJ5" s="132">
        <v>1356.747155</v>
      </c>
      <c r="AK5" s="132">
        <v>1263.4861539999999</v>
      </c>
      <c r="AL5" s="132">
        <v>1303.5893490000001</v>
      </c>
      <c r="AM5" s="132">
        <v>1117.5441780000001</v>
      </c>
      <c r="AN5" s="132">
        <v>997.72254299999997</v>
      </c>
      <c r="AO5" s="132">
        <v>947.88705000000004</v>
      </c>
      <c r="AP5" s="132">
        <v>983.94582000000003</v>
      </c>
      <c r="AQ5" s="132">
        <v>961.61135999999999</v>
      </c>
      <c r="AR5" s="132">
        <v>1017.524602</v>
      </c>
      <c r="AS5" s="132">
        <v>1167.201632</v>
      </c>
      <c r="AT5" s="132">
        <v>1287.2414650000001</v>
      </c>
      <c r="AU5" s="132">
        <v>1417.689983</v>
      </c>
      <c r="AV5" s="132">
        <v>1444.6289830000001</v>
      </c>
      <c r="AW5" s="132">
        <v>1253.663941</v>
      </c>
      <c r="AX5" s="132">
        <v>1228.599328</v>
      </c>
      <c r="AY5" s="132">
        <v>1050.9288590000001</v>
      </c>
      <c r="AZ5" s="132">
        <v>996.25027799999998</v>
      </c>
      <c r="BA5" s="132">
        <v>944.58249599999999</v>
      </c>
      <c r="BB5" s="132">
        <v>969.63668099999995</v>
      </c>
      <c r="BC5" s="132">
        <v>956.94094700000005</v>
      </c>
      <c r="BD5" s="132">
        <v>981.93745999999999</v>
      </c>
      <c r="BE5" s="132">
        <v>1117.900946</v>
      </c>
      <c r="BF5" s="132">
        <v>1219.3617409999999</v>
      </c>
      <c r="BG5" s="132">
        <v>1404.731738</v>
      </c>
      <c r="BH5" s="132">
        <v>1465.377428</v>
      </c>
      <c r="BI5" s="132">
        <v>1274.1745519999999</v>
      </c>
      <c r="BJ5" s="132">
        <v>1256.781941</v>
      </c>
      <c r="BK5" s="150">
        <f t="shared" si="0"/>
        <v>13902.119241000002</v>
      </c>
      <c r="BL5" s="150">
        <f t="shared" si="1"/>
        <v>13550.871564999999</v>
      </c>
      <c r="BM5" s="150">
        <f t="shared" si="2"/>
        <v>13697.853418999999</v>
      </c>
      <c r="BN5" s="150">
        <f t="shared" si="3"/>
        <v>13825.260885000003</v>
      </c>
      <c r="BO5" s="150">
        <f t="shared" si="4"/>
        <v>13638.605067</v>
      </c>
    </row>
    <row r="6" spans="2:67">
      <c r="B6" s="15" t="s">
        <v>20</v>
      </c>
      <c r="C6" s="132">
        <v>1095.84141</v>
      </c>
      <c r="D6" s="132">
        <v>1050.0811659999999</v>
      </c>
      <c r="E6" s="132">
        <v>960.54123000000004</v>
      </c>
      <c r="F6" s="132">
        <v>980.94651699999997</v>
      </c>
      <c r="G6" s="132">
        <v>979.60837400000003</v>
      </c>
      <c r="H6" s="132">
        <v>978.90316800000005</v>
      </c>
      <c r="I6" s="132">
        <v>1120.9674339999999</v>
      </c>
      <c r="J6" s="132">
        <v>1307.250988</v>
      </c>
      <c r="K6" s="132">
        <v>1415.920492</v>
      </c>
      <c r="L6" s="132">
        <v>1410.6017119999999</v>
      </c>
      <c r="M6" s="132">
        <v>1288.074676</v>
      </c>
      <c r="N6" s="132">
        <v>1356.5681979999999</v>
      </c>
      <c r="O6" s="132">
        <v>1093.114374</v>
      </c>
      <c r="P6" s="132">
        <v>1017.280385</v>
      </c>
      <c r="Q6" s="132">
        <v>972.09023500000001</v>
      </c>
      <c r="R6" s="132">
        <v>987.72738100000004</v>
      </c>
      <c r="S6" s="132">
        <v>993.13439400000004</v>
      </c>
      <c r="T6" s="132">
        <v>986.30011100000002</v>
      </c>
      <c r="U6" s="132">
        <v>1131.8455240000001</v>
      </c>
      <c r="V6" s="132">
        <v>1251.9041709999999</v>
      </c>
      <c r="W6" s="132">
        <v>1354.8801800000001</v>
      </c>
      <c r="X6" s="132">
        <v>1340.4921790000001</v>
      </c>
      <c r="Y6" s="132">
        <v>1207.342965</v>
      </c>
      <c r="Z6" s="132">
        <v>1244.793827</v>
      </c>
      <c r="AA6" s="132">
        <v>1047.705322</v>
      </c>
      <c r="AB6" s="132">
        <v>1017.19223</v>
      </c>
      <c r="AC6" s="132">
        <v>951.65830700000004</v>
      </c>
      <c r="AD6" s="132">
        <v>983.29779900000005</v>
      </c>
      <c r="AE6" s="132">
        <v>964.947225</v>
      </c>
      <c r="AF6" s="132">
        <v>1001.534626</v>
      </c>
      <c r="AG6" s="132">
        <v>1142.1489260000001</v>
      </c>
      <c r="AH6" s="132">
        <v>1287.6857729999999</v>
      </c>
      <c r="AI6" s="132">
        <v>1378.2803710000001</v>
      </c>
      <c r="AJ6" s="132">
        <v>1355.7485730000001</v>
      </c>
      <c r="AK6" s="132">
        <v>1265.1870859999999</v>
      </c>
      <c r="AL6" s="132">
        <v>1308.806429</v>
      </c>
      <c r="AM6" s="132">
        <v>1124.241929</v>
      </c>
      <c r="AN6" s="132">
        <v>1005.093976</v>
      </c>
      <c r="AO6" s="132">
        <v>952.42460900000003</v>
      </c>
      <c r="AP6" s="132">
        <v>985.38569299999995</v>
      </c>
      <c r="AQ6" s="132">
        <v>959.98069299999997</v>
      </c>
      <c r="AR6" s="132">
        <v>1011.14457</v>
      </c>
      <c r="AS6" s="132">
        <v>1156.3312570000001</v>
      </c>
      <c r="AT6" s="132">
        <v>1275.611506</v>
      </c>
      <c r="AU6" s="132">
        <v>1408.765891</v>
      </c>
      <c r="AV6" s="132">
        <v>1439.6877770000001</v>
      </c>
      <c r="AW6" s="132">
        <v>1252.901719</v>
      </c>
      <c r="AX6" s="132">
        <v>1226.885708</v>
      </c>
      <c r="AY6" s="132">
        <v>1051.387207</v>
      </c>
      <c r="AZ6" s="132">
        <v>999.115993</v>
      </c>
      <c r="BA6" s="132">
        <v>948.40948100000003</v>
      </c>
      <c r="BB6" s="132">
        <v>973.67915200000004</v>
      </c>
      <c r="BC6" s="132">
        <v>958.40646400000003</v>
      </c>
      <c r="BD6" s="132">
        <v>982.28038200000003</v>
      </c>
      <c r="BE6" s="132">
        <v>1114.2969860000001</v>
      </c>
      <c r="BF6" s="132">
        <v>1211.699811</v>
      </c>
      <c r="BG6" s="132">
        <v>1396.3614170000001</v>
      </c>
      <c r="BH6" s="132">
        <v>1455.9390229999999</v>
      </c>
      <c r="BI6" s="132">
        <v>1269.3794580000001</v>
      </c>
      <c r="BJ6" s="132">
        <v>1259.6486769999999</v>
      </c>
      <c r="BK6" s="150">
        <f t="shared" si="0"/>
        <v>13945.305365</v>
      </c>
      <c r="BL6" s="150">
        <f t="shared" si="1"/>
        <v>13580.905726000001</v>
      </c>
      <c r="BM6" s="150">
        <f t="shared" si="2"/>
        <v>13704.192667000001</v>
      </c>
      <c r="BN6" s="150">
        <f t="shared" si="3"/>
        <v>13798.455327999996</v>
      </c>
      <c r="BO6" s="150">
        <f t="shared" si="4"/>
        <v>13620.604051</v>
      </c>
    </row>
    <row r="7" spans="2:67">
      <c r="B7" s="15" t="s">
        <v>21</v>
      </c>
      <c r="C7" s="132">
        <v>1092.8993780000001</v>
      </c>
      <c r="D7" s="132">
        <v>1048.8907999999999</v>
      </c>
      <c r="E7" s="132">
        <v>961.011797</v>
      </c>
      <c r="F7" s="132">
        <v>982.40591099999995</v>
      </c>
      <c r="G7" s="132">
        <v>981.96818199999996</v>
      </c>
      <c r="H7" s="132">
        <v>983.549981</v>
      </c>
      <c r="I7" s="132">
        <v>1129.914205</v>
      </c>
      <c r="J7" s="132">
        <v>1318.3482710000001</v>
      </c>
      <c r="K7" s="132">
        <v>1430.415135</v>
      </c>
      <c r="L7" s="132">
        <v>1425.8531419999999</v>
      </c>
      <c r="M7" s="132">
        <v>1300.3621009999999</v>
      </c>
      <c r="N7" s="132">
        <v>1368.440237</v>
      </c>
      <c r="O7" s="132">
        <v>1099.443305</v>
      </c>
      <c r="P7" s="132">
        <v>1024.868138</v>
      </c>
      <c r="Q7" s="132">
        <v>978.74947999999995</v>
      </c>
      <c r="R7" s="132">
        <v>989.85327400000006</v>
      </c>
      <c r="S7" s="132">
        <v>995.21518600000002</v>
      </c>
      <c r="T7" s="132">
        <v>984.78523299999995</v>
      </c>
      <c r="U7" s="132">
        <v>1131.227519</v>
      </c>
      <c r="V7" s="132">
        <v>1251.174804</v>
      </c>
      <c r="W7" s="132">
        <v>1351.6549990000001</v>
      </c>
      <c r="X7" s="132">
        <v>1337.9346539999999</v>
      </c>
      <c r="Y7" s="132">
        <v>1205.818638</v>
      </c>
      <c r="Z7" s="132">
        <v>1243.5036439999999</v>
      </c>
      <c r="AA7" s="132">
        <v>1046.489427</v>
      </c>
      <c r="AB7" s="132">
        <v>1017.000711</v>
      </c>
      <c r="AC7" s="132">
        <v>951.50782200000003</v>
      </c>
      <c r="AD7" s="132">
        <v>982.69314299999996</v>
      </c>
      <c r="AE7" s="132">
        <v>964.47362099999998</v>
      </c>
      <c r="AF7" s="132">
        <v>998.198218</v>
      </c>
      <c r="AG7" s="132">
        <v>1142.3047819999999</v>
      </c>
      <c r="AH7" s="132">
        <v>1286.826151</v>
      </c>
      <c r="AI7" s="132">
        <v>1376.55675</v>
      </c>
      <c r="AJ7" s="132">
        <v>1355.0668270000001</v>
      </c>
      <c r="AK7" s="132">
        <v>1262.7209330000001</v>
      </c>
      <c r="AL7" s="132">
        <v>1302.9870980000001</v>
      </c>
      <c r="AM7" s="132">
        <v>1120.1583310000001</v>
      </c>
      <c r="AN7" s="132">
        <v>1002.247676</v>
      </c>
      <c r="AO7" s="132">
        <v>950.16341999999997</v>
      </c>
      <c r="AP7" s="132">
        <v>982.99974499999996</v>
      </c>
      <c r="AQ7" s="132">
        <v>957.56085199999995</v>
      </c>
      <c r="AR7" s="132">
        <v>1009.23592</v>
      </c>
      <c r="AS7" s="132">
        <v>1158.098289</v>
      </c>
      <c r="AT7" s="132">
        <v>1277.9418459999999</v>
      </c>
      <c r="AU7" s="132">
        <v>1408.261364</v>
      </c>
      <c r="AV7" s="132">
        <v>1437.692828</v>
      </c>
      <c r="AW7" s="132">
        <v>1250.468351</v>
      </c>
      <c r="AX7" s="132">
        <v>1224.468783</v>
      </c>
      <c r="AY7" s="132">
        <v>1049.356041</v>
      </c>
      <c r="AZ7" s="132">
        <v>994.67437800000005</v>
      </c>
      <c r="BA7" s="132">
        <v>944.36742800000002</v>
      </c>
      <c r="BB7" s="132">
        <v>967.79504199999997</v>
      </c>
      <c r="BC7" s="132">
        <v>952.54904099999999</v>
      </c>
      <c r="BD7" s="132">
        <v>975.73461799999995</v>
      </c>
      <c r="BE7" s="132">
        <v>1106.495533</v>
      </c>
      <c r="BF7" s="132">
        <v>1204.167696</v>
      </c>
      <c r="BG7" s="132">
        <v>1389.165346</v>
      </c>
      <c r="BH7" s="132">
        <v>1447.4486340000001</v>
      </c>
      <c r="BI7" s="132">
        <v>1263.484974</v>
      </c>
      <c r="BJ7" s="132">
        <v>1251.697596</v>
      </c>
      <c r="BK7" s="150">
        <f t="shared" si="0"/>
        <v>14024.059140000001</v>
      </c>
      <c r="BL7" s="150">
        <f t="shared" si="1"/>
        <v>13594.228874000002</v>
      </c>
      <c r="BM7" s="150">
        <f t="shared" si="2"/>
        <v>13686.825483000001</v>
      </c>
      <c r="BN7" s="150">
        <f t="shared" si="3"/>
        <v>13779.297404999999</v>
      </c>
      <c r="BO7" s="150">
        <f t="shared" si="4"/>
        <v>13546.936327000001</v>
      </c>
    </row>
    <row r="8" spans="2:67">
      <c r="B8" s="15" t="s">
        <v>22</v>
      </c>
      <c r="C8" s="132">
        <v>1093.0149690000001</v>
      </c>
      <c r="D8" s="132">
        <v>1047.8337280000001</v>
      </c>
      <c r="E8" s="132">
        <v>960.26804700000002</v>
      </c>
      <c r="F8" s="132">
        <v>981.72241499999996</v>
      </c>
      <c r="G8" s="132">
        <v>980.98587899999995</v>
      </c>
      <c r="H8" s="132">
        <v>982.88235499999996</v>
      </c>
      <c r="I8" s="132">
        <v>1130.3534400000001</v>
      </c>
      <c r="J8" s="132">
        <v>1318.2327339999999</v>
      </c>
      <c r="K8" s="132">
        <v>1426.118166</v>
      </c>
      <c r="L8" s="132">
        <v>1421.8415769999999</v>
      </c>
      <c r="M8" s="132">
        <v>1296.8101180000001</v>
      </c>
      <c r="N8" s="132">
        <v>1365.1152420000001</v>
      </c>
      <c r="O8" s="132">
        <v>1096.417929</v>
      </c>
      <c r="P8" s="132">
        <v>1020.366319</v>
      </c>
      <c r="Q8" s="132">
        <v>974.01524900000004</v>
      </c>
      <c r="R8" s="132">
        <v>985.30898100000002</v>
      </c>
      <c r="S8" s="132">
        <v>988.84224200000006</v>
      </c>
      <c r="T8" s="132">
        <v>979.81932700000004</v>
      </c>
      <c r="U8" s="132">
        <v>1125.721419</v>
      </c>
      <c r="V8" s="132">
        <v>1243.4356479999999</v>
      </c>
      <c r="W8" s="132">
        <v>1343.44029</v>
      </c>
      <c r="X8" s="132">
        <v>1329.5130019999999</v>
      </c>
      <c r="Y8" s="132">
        <v>1195.885751</v>
      </c>
      <c r="Z8" s="132">
        <v>1230.3437140000001</v>
      </c>
      <c r="AA8" s="132">
        <v>1032.668177</v>
      </c>
      <c r="AB8" s="132">
        <v>1002.874878</v>
      </c>
      <c r="AC8" s="132">
        <v>938.483294</v>
      </c>
      <c r="AD8" s="132">
        <v>970.74639100000002</v>
      </c>
      <c r="AE8" s="132">
        <v>953.36333100000002</v>
      </c>
      <c r="AF8" s="132">
        <v>998.198218</v>
      </c>
      <c r="AG8" s="132">
        <v>1132.773128</v>
      </c>
      <c r="AH8" s="132">
        <v>1286.826151</v>
      </c>
      <c r="AI8" s="132">
        <v>1363.3334749999999</v>
      </c>
      <c r="AJ8" s="132">
        <v>1343.063478</v>
      </c>
      <c r="AK8" s="132">
        <v>1255.437782</v>
      </c>
      <c r="AL8" s="132">
        <v>1295.7744970000001</v>
      </c>
      <c r="AM8" s="132">
        <v>1116.3226239999999</v>
      </c>
      <c r="AN8" s="132">
        <v>998.98711200000002</v>
      </c>
      <c r="AO8" s="132">
        <v>942.17815700000006</v>
      </c>
      <c r="AP8" s="132">
        <v>973.46344499999998</v>
      </c>
      <c r="AQ8" s="132">
        <v>952.03363200000001</v>
      </c>
      <c r="AR8" s="132">
        <v>1003.748692</v>
      </c>
      <c r="AS8" s="132">
        <v>1147.766642</v>
      </c>
      <c r="AT8" s="132">
        <v>1265.5278189999999</v>
      </c>
      <c r="AU8" s="132">
        <v>1397.9459850000001</v>
      </c>
      <c r="AV8" s="132">
        <v>1426.1629499999999</v>
      </c>
      <c r="AW8" s="132">
        <v>1241.160938</v>
      </c>
      <c r="AX8" s="132">
        <v>1215.1125509999999</v>
      </c>
      <c r="AY8" s="132">
        <v>1041.5087329999999</v>
      </c>
      <c r="AZ8" s="132">
        <v>989.51547600000004</v>
      </c>
      <c r="BA8" s="132">
        <v>938.93084199999998</v>
      </c>
      <c r="BB8" s="132">
        <v>961.92747699999995</v>
      </c>
      <c r="BC8" s="132">
        <v>946.42091200000004</v>
      </c>
      <c r="BD8" s="132">
        <v>970.41592000000003</v>
      </c>
      <c r="BE8" s="132">
        <v>1101.2451599999999</v>
      </c>
      <c r="BF8" s="132">
        <v>1200.4925559999999</v>
      </c>
      <c r="BG8" s="132">
        <v>1385.1421660000001</v>
      </c>
      <c r="BH8" s="132">
        <v>1443.7762439999999</v>
      </c>
      <c r="BI8" s="132">
        <v>1258.5001609999999</v>
      </c>
      <c r="BJ8" s="132">
        <v>1246.516554</v>
      </c>
      <c r="BK8" s="150">
        <f t="shared" si="0"/>
        <v>14005.178669999998</v>
      </c>
      <c r="BL8" s="150">
        <f t="shared" si="1"/>
        <v>13513.109871000001</v>
      </c>
      <c r="BM8" s="150">
        <f t="shared" si="2"/>
        <v>13573.542800000001</v>
      </c>
      <c r="BN8" s="150">
        <f t="shared" si="3"/>
        <v>13680.410547000001</v>
      </c>
      <c r="BO8" s="150">
        <f t="shared" si="4"/>
        <v>13484.392201000001</v>
      </c>
    </row>
    <row r="9" spans="2:67">
      <c r="B9" s="15" t="s">
        <v>23</v>
      </c>
      <c r="C9" s="132">
        <v>1093.0149690000001</v>
      </c>
      <c r="D9" s="132">
        <v>1047.8337280000001</v>
      </c>
      <c r="E9" s="132">
        <v>960.26804700000002</v>
      </c>
      <c r="F9" s="132">
        <v>981.72241499999996</v>
      </c>
      <c r="G9" s="132">
        <v>980.98587899999995</v>
      </c>
      <c r="H9" s="132">
        <v>982.88235499999996</v>
      </c>
      <c r="I9" s="132">
        <v>1130.3534400000001</v>
      </c>
      <c r="J9" s="132">
        <v>1318.2327339999999</v>
      </c>
      <c r="K9" s="132">
        <v>1426.118166</v>
      </c>
      <c r="L9" s="132">
        <v>1421.8415769999999</v>
      </c>
      <c r="M9" s="132">
        <v>1296.8101180000001</v>
      </c>
      <c r="N9" s="132">
        <v>1365.1152420000001</v>
      </c>
      <c r="O9" s="132">
        <v>1096.417929</v>
      </c>
      <c r="P9" s="132">
        <v>1020.366319</v>
      </c>
      <c r="Q9" s="132">
        <v>974.01524900000004</v>
      </c>
      <c r="R9" s="132">
        <v>985.30898100000002</v>
      </c>
      <c r="S9" s="132">
        <v>988.84224200000006</v>
      </c>
      <c r="T9" s="132">
        <v>979.81932700000004</v>
      </c>
      <c r="U9" s="132">
        <v>1125.721419</v>
      </c>
      <c r="V9" s="132">
        <v>1243.4356479999999</v>
      </c>
      <c r="W9" s="132">
        <v>1343.44029</v>
      </c>
      <c r="X9" s="132">
        <v>1329.5130019999999</v>
      </c>
      <c r="Y9" s="132">
        <v>1195.885751</v>
      </c>
      <c r="Z9" s="132">
        <v>1230.3437140000001</v>
      </c>
      <c r="AA9" s="132">
        <v>1032.668177</v>
      </c>
      <c r="AB9" s="132">
        <v>1002.874878</v>
      </c>
      <c r="AC9" s="132">
        <v>938.483294</v>
      </c>
      <c r="AD9" s="132">
        <v>970.74639100000002</v>
      </c>
      <c r="AE9" s="132">
        <v>953.36333100000002</v>
      </c>
      <c r="AF9" s="132">
        <v>998.198218</v>
      </c>
      <c r="AG9" s="132">
        <v>1132.773128</v>
      </c>
      <c r="AH9" s="132">
        <v>1286.826151</v>
      </c>
      <c r="AI9" s="132">
        <v>1363.3334749999999</v>
      </c>
      <c r="AJ9" s="132">
        <v>1343.063478</v>
      </c>
      <c r="AK9" s="132">
        <v>1255.437782</v>
      </c>
      <c r="AL9" s="132">
        <v>1295.7744970000001</v>
      </c>
      <c r="AM9" s="132">
        <v>1116.3226239999999</v>
      </c>
      <c r="AN9" s="132">
        <v>998.98711200000002</v>
      </c>
      <c r="AO9" s="132">
        <v>942.17815700000006</v>
      </c>
      <c r="AP9" s="132">
        <v>973.46344499999998</v>
      </c>
      <c r="AQ9" s="132">
        <v>952.03363200000001</v>
      </c>
      <c r="AR9" s="132">
        <v>1003.748692</v>
      </c>
      <c r="AS9" s="132">
        <v>1147.766642</v>
      </c>
      <c r="AT9" s="132">
        <v>1265.5278189999999</v>
      </c>
      <c r="AU9" s="132">
        <v>1397.9459850000001</v>
      </c>
      <c r="AV9" s="132">
        <v>1426.1629499999999</v>
      </c>
      <c r="AW9" s="132">
        <v>1241.160938</v>
      </c>
      <c r="AX9" s="132">
        <v>1215.1125509999999</v>
      </c>
      <c r="AY9" s="132">
        <v>1041.5087329999999</v>
      </c>
      <c r="AZ9" s="132">
        <v>989.51547600000004</v>
      </c>
      <c r="BA9" s="132">
        <v>938.93084199999998</v>
      </c>
      <c r="BB9" s="132">
        <v>961.92747699999995</v>
      </c>
      <c r="BC9" s="132">
        <v>946.42091200000004</v>
      </c>
      <c r="BD9" s="132">
        <v>970.41592000000003</v>
      </c>
      <c r="BE9" s="132">
        <v>1101.2451599999999</v>
      </c>
      <c r="BF9" s="132">
        <v>1200.4925559999999</v>
      </c>
      <c r="BG9" s="132">
        <v>1385.1421660000001</v>
      </c>
      <c r="BH9" s="132">
        <v>1443.7762439999999</v>
      </c>
      <c r="BI9" s="132">
        <v>1258.5001609999999</v>
      </c>
      <c r="BJ9" s="132">
        <v>1246.516554</v>
      </c>
      <c r="BK9" s="150">
        <f t="shared" si="0"/>
        <v>14005.178669999998</v>
      </c>
      <c r="BL9" s="150">
        <f t="shared" si="1"/>
        <v>13513.109871000001</v>
      </c>
      <c r="BM9" s="150">
        <f t="shared" si="2"/>
        <v>13573.542800000001</v>
      </c>
      <c r="BN9" s="150">
        <f t="shared" si="3"/>
        <v>13680.410547000001</v>
      </c>
      <c r="BO9" s="150">
        <f t="shared" si="4"/>
        <v>13484.392201000001</v>
      </c>
    </row>
    <row r="10" spans="2:67">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7">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7">
      <c r="B12" s="21" t="s">
        <v>24</v>
      </c>
      <c r="C12" s="22">
        <f>SUM(C9,C14)</f>
        <v>2345.9466094791251</v>
      </c>
      <c r="D12" s="22">
        <f t="shared" ref="D12:BJ12" si="5">SUM(D9,D14)</f>
        <v>2364.6660598991243</v>
      </c>
      <c r="E12" s="22">
        <f t="shared" si="5"/>
        <v>2280.3065405891234</v>
      </c>
      <c r="F12" s="22">
        <f t="shared" si="5"/>
        <v>2316.1777992591237</v>
      </c>
      <c r="G12" s="22">
        <f t="shared" si="5"/>
        <v>2332.7603420091245</v>
      </c>
      <c r="H12" s="22">
        <f t="shared" si="5"/>
        <v>2317.8041170491233</v>
      </c>
      <c r="I12" s="22">
        <f t="shared" si="5"/>
        <v>2455.1552598991238</v>
      </c>
      <c r="J12" s="22">
        <f t="shared" si="5"/>
        <v>2622.5528337891233</v>
      </c>
      <c r="K12" s="22">
        <f t="shared" si="5"/>
        <v>2747.6391372991252</v>
      </c>
      <c r="L12" s="22">
        <f t="shared" si="5"/>
        <v>2793.2478434591253</v>
      </c>
      <c r="M12" s="22">
        <f t="shared" si="5"/>
        <v>2542.5223753391247</v>
      </c>
      <c r="N12" s="22">
        <f t="shared" si="5"/>
        <v>2746.7177774991242</v>
      </c>
      <c r="O12" s="22">
        <f t="shared" si="5"/>
        <v>2356.6266615288646</v>
      </c>
      <c r="P12" s="22">
        <f t="shared" si="5"/>
        <v>2350.9171013688651</v>
      </c>
      <c r="Q12" s="22">
        <f t="shared" si="5"/>
        <v>2329.8654895988657</v>
      </c>
      <c r="R12" s="22">
        <f t="shared" si="5"/>
        <v>2447.9456010788658</v>
      </c>
      <c r="S12" s="22">
        <f t="shared" si="5"/>
        <v>2352.552409888865</v>
      </c>
      <c r="T12" s="22">
        <f t="shared" si="5"/>
        <v>2342.9822820888658</v>
      </c>
      <c r="U12" s="22">
        <f t="shared" si="5"/>
        <v>2483.4664359988647</v>
      </c>
      <c r="V12" s="22">
        <f t="shared" si="5"/>
        <v>2569.9030154988654</v>
      </c>
      <c r="W12" s="22">
        <f t="shared" si="5"/>
        <v>2658.8581581988656</v>
      </c>
      <c r="X12" s="22">
        <f t="shared" si="5"/>
        <v>2683.2396065988651</v>
      </c>
      <c r="Y12" s="22">
        <f t="shared" si="5"/>
        <v>2436.0151965988653</v>
      </c>
      <c r="Z12" s="22">
        <f t="shared" si="5"/>
        <v>2594.1317635988653</v>
      </c>
      <c r="AA12" s="22">
        <f t="shared" si="5"/>
        <v>2318.3493079468026</v>
      </c>
      <c r="AB12" s="22">
        <f t="shared" si="5"/>
        <v>2345.7135922468033</v>
      </c>
      <c r="AC12" s="22">
        <f t="shared" si="5"/>
        <v>2272.1829351468027</v>
      </c>
      <c r="AD12" s="22">
        <f t="shared" si="5"/>
        <v>2355.8575697468023</v>
      </c>
      <c r="AE12" s="22">
        <f t="shared" si="5"/>
        <v>2337.3417933468022</v>
      </c>
      <c r="AF12" s="22">
        <f t="shared" si="5"/>
        <v>2341.8774266468022</v>
      </c>
      <c r="AG12" s="22">
        <f t="shared" si="5"/>
        <v>2462.8808080468025</v>
      </c>
      <c r="AH12" s="22">
        <f t="shared" si="5"/>
        <v>2629.6352130468026</v>
      </c>
      <c r="AI12" s="22">
        <f t="shared" si="5"/>
        <v>2703.6299343468022</v>
      </c>
      <c r="AJ12" s="22">
        <f t="shared" si="5"/>
        <v>2730.5831400468028</v>
      </c>
      <c r="AK12" s="22">
        <f t="shared" si="5"/>
        <v>2565.5501279468026</v>
      </c>
      <c r="AL12" s="22">
        <f t="shared" si="5"/>
        <v>2654.8152600468015</v>
      </c>
      <c r="AM12" s="22">
        <f t="shared" si="5"/>
        <v>2450.6338590614441</v>
      </c>
      <c r="AN12" s="22">
        <f t="shared" si="5"/>
        <v>2361.2903580614447</v>
      </c>
      <c r="AO12" s="22">
        <f t="shared" si="5"/>
        <v>2279.5858826614444</v>
      </c>
      <c r="AP12" s="22">
        <f t="shared" si="5"/>
        <v>2388.9133212614443</v>
      </c>
      <c r="AQ12" s="22">
        <f t="shared" si="5"/>
        <v>2317.1025345614448</v>
      </c>
      <c r="AR12" s="22">
        <f t="shared" si="5"/>
        <v>2325.0670740614451</v>
      </c>
      <c r="AS12" s="22">
        <f t="shared" si="5"/>
        <v>2524.8849846614448</v>
      </c>
      <c r="AT12" s="22">
        <f t="shared" si="5"/>
        <v>2579.9630460614449</v>
      </c>
      <c r="AU12" s="22">
        <f t="shared" si="5"/>
        <v>2751.6835109614444</v>
      </c>
      <c r="AV12" s="22">
        <f t="shared" si="5"/>
        <v>2819.4680808614448</v>
      </c>
      <c r="AW12" s="22">
        <f t="shared" si="5"/>
        <v>2507.0800813614442</v>
      </c>
      <c r="AX12" s="22">
        <f t="shared" si="5"/>
        <v>2581.8203586614445</v>
      </c>
      <c r="AY12" s="22">
        <f t="shared" si="5"/>
        <v>2328.1221326301584</v>
      </c>
      <c r="AZ12" s="22">
        <f t="shared" si="5"/>
        <v>2309.9425007108043</v>
      </c>
      <c r="BA12" s="22">
        <f t="shared" si="5"/>
        <v>2276.9639052301586</v>
      </c>
      <c r="BB12" s="22">
        <f t="shared" si="5"/>
        <v>2350.3790405237073</v>
      </c>
      <c r="BC12" s="22">
        <f t="shared" si="5"/>
        <v>2310.4875275301579</v>
      </c>
      <c r="BD12" s="22">
        <f t="shared" si="5"/>
        <v>2285.7707730301586</v>
      </c>
      <c r="BE12" s="22">
        <f t="shared" si="5"/>
        <v>2441.711905323707</v>
      </c>
      <c r="BF12" s="22">
        <f t="shared" si="5"/>
        <v>2504.5031724301584</v>
      </c>
      <c r="BG12" s="22">
        <f t="shared" si="5"/>
        <v>2720.8419799075782</v>
      </c>
      <c r="BH12" s="22">
        <f t="shared" si="5"/>
        <v>2820.4946086301584</v>
      </c>
      <c r="BI12" s="22">
        <f t="shared" si="5"/>
        <v>2518.6576208301585</v>
      </c>
      <c r="BJ12" s="22">
        <f t="shared" si="5"/>
        <v>2619.5535633301588</v>
      </c>
      <c r="BK12" s="150">
        <f t="shared" ref="BK12:BK14" si="6">SUM(C12:N12)</f>
        <v>29865.496695569491</v>
      </c>
      <c r="BL12" s="150">
        <f t="shared" ref="BL12:BL14" si="7">SUM(O12:Z12)</f>
        <v>29606.503722046386</v>
      </c>
      <c r="BM12" s="150">
        <f t="shared" ref="BM12:BM14" si="8">SUM(AA12:AL12)</f>
        <v>29718.417108561633</v>
      </c>
      <c r="BN12" s="150">
        <f t="shared" ref="BN12:BN14" si="9">SUM(AM12:AX12)</f>
        <v>29887.493092237331</v>
      </c>
      <c r="BO12" s="150">
        <f t="shared" ref="BO12:BO14" si="10">SUM(AY12:BJ12)</f>
        <v>29487.428730107065</v>
      </c>
    </row>
    <row r="13" spans="2:67">
      <c r="B13" s="21" t="s">
        <v>121</v>
      </c>
      <c r="C13" s="132">
        <v>2496.1404579999999</v>
      </c>
      <c r="D13" s="132">
        <v>2479.7399999999998</v>
      </c>
      <c r="E13" s="132">
        <v>2427.62</v>
      </c>
      <c r="F13" s="132">
        <v>2452.0200000000004</v>
      </c>
      <c r="G13" s="132">
        <v>2427.2400000000002</v>
      </c>
      <c r="H13" s="132">
        <v>2442.5600000000009</v>
      </c>
      <c r="I13" s="132">
        <v>2557.77</v>
      </c>
      <c r="J13" s="132">
        <v>2747.76</v>
      </c>
      <c r="K13" s="132">
        <v>2896.1673879999998</v>
      </c>
      <c r="L13" s="132">
        <v>2956.6855459000008</v>
      </c>
      <c r="M13" s="132">
        <v>2706.5592998999996</v>
      </c>
      <c r="N13" s="132">
        <v>2929.3585900999997</v>
      </c>
      <c r="O13" s="132">
        <v>2490.6117636999998</v>
      </c>
      <c r="P13" s="132">
        <v>2504.5424098999997</v>
      </c>
      <c r="Q13" s="132">
        <v>2446.1587911000001</v>
      </c>
      <c r="R13" s="132">
        <v>2602.6938826999999</v>
      </c>
      <c r="S13" s="132">
        <v>2453.0565680999998</v>
      </c>
      <c r="T13" s="132">
        <v>2478.6368993000001</v>
      </c>
      <c r="U13" s="132">
        <v>2595.3233792000001</v>
      </c>
      <c r="V13" s="132">
        <v>2713.5047996000003</v>
      </c>
      <c r="W13" s="132">
        <v>2796.0476557000006</v>
      </c>
      <c r="X13" s="132">
        <v>2877.7264047000003</v>
      </c>
      <c r="Y13" s="132">
        <v>2594.4296397000003</v>
      </c>
      <c r="Z13" s="132">
        <v>2760.2209137999998</v>
      </c>
      <c r="AA13" s="132">
        <v>2425.3675551666674</v>
      </c>
      <c r="AB13" s="132">
        <v>2514.8262651666664</v>
      </c>
      <c r="AC13" s="132">
        <v>2427.269359566666</v>
      </c>
      <c r="AD13" s="132">
        <v>2497.6806562666666</v>
      </c>
      <c r="AE13" s="132">
        <v>2470.0259071666665</v>
      </c>
      <c r="AF13" s="132">
        <v>2435.4911932666669</v>
      </c>
      <c r="AG13" s="132">
        <v>2662.8881736666672</v>
      </c>
      <c r="AH13" s="132">
        <v>2760.1173263666669</v>
      </c>
      <c r="AI13" s="132">
        <v>2857.7512746666666</v>
      </c>
      <c r="AJ13" s="132">
        <v>2905.0746808666668</v>
      </c>
      <c r="AK13" s="132">
        <v>2712.0836846666666</v>
      </c>
      <c r="AL13" s="132">
        <v>2798.178834566666</v>
      </c>
      <c r="AM13" s="132">
        <v>2614.9770585666661</v>
      </c>
      <c r="AN13" s="132">
        <v>2529.876206266666</v>
      </c>
      <c r="AO13" s="132">
        <v>2431.5864533666668</v>
      </c>
      <c r="AP13" s="132">
        <v>2545.0791763666662</v>
      </c>
      <c r="AQ13" s="132">
        <v>2458.6157024666668</v>
      </c>
      <c r="AR13" s="132">
        <v>2453.9393141666669</v>
      </c>
      <c r="AS13" s="132">
        <v>2671.6602808666667</v>
      </c>
      <c r="AT13" s="132">
        <v>2737.2886284666665</v>
      </c>
      <c r="AU13" s="132">
        <v>2887.611038966666</v>
      </c>
      <c r="AV13" s="132">
        <v>3003.2043035666666</v>
      </c>
      <c r="AW13" s="132">
        <v>2667.8630037666671</v>
      </c>
      <c r="AX13" s="132">
        <v>2733.9730503666665</v>
      </c>
      <c r="AY13" s="132">
        <v>2441.9834929333329</v>
      </c>
      <c r="AZ13" s="132">
        <v>2449.0989750139788</v>
      </c>
      <c r="BA13" s="132">
        <v>2414.5507428333326</v>
      </c>
      <c r="BB13" s="132">
        <v>2475.0517545268822</v>
      </c>
      <c r="BC13" s="132">
        <v>2423.9901351333333</v>
      </c>
      <c r="BD13" s="132">
        <v>2404.6159627333332</v>
      </c>
      <c r="BE13" s="132">
        <v>2573.078628426882</v>
      </c>
      <c r="BF13" s="132">
        <v>2633.4292681333336</v>
      </c>
      <c r="BG13" s="132">
        <v>2855.7290256107522</v>
      </c>
      <c r="BH13" s="132">
        <v>3022.4313836333336</v>
      </c>
      <c r="BI13" s="132">
        <v>2694.2242472333332</v>
      </c>
      <c r="BJ13" s="132">
        <v>2794.9046744333327</v>
      </c>
      <c r="BK13" s="150">
        <f t="shared" si="6"/>
        <v>31519.621281900003</v>
      </c>
      <c r="BL13" s="150">
        <f t="shared" si="7"/>
        <v>31312.953107499998</v>
      </c>
      <c r="BM13" s="150">
        <f t="shared" si="8"/>
        <v>31466.754911399999</v>
      </c>
      <c r="BN13" s="150">
        <f t="shared" si="9"/>
        <v>31735.674217199994</v>
      </c>
      <c r="BO13" s="150">
        <f t="shared" si="10"/>
        <v>31183.088290645159</v>
      </c>
    </row>
    <row r="14" spans="2:67">
      <c r="B14" s="21" t="s">
        <v>25</v>
      </c>
      <c r="C14" s="132">
        <v>1252.931640479125</v>
      </c>
      <c r="D14" s="132">
        <v>1316.8323318991243</v>
      </c>
      <c r="E14" s="132">
        <v>1320.0384935891234</v>
      </c>
      <c r="F14" s="132">
        <v>1334.4553842591238</v>
      </c>
      <c r="G14" s="132">
        <v>1351.7744630091247</v>
      </c>
      <c r="H14" s="132">
        <v>1334.9217620491233</v>
      </c>
      <c r="I14" s="132">
        <v>1324.8018198991238</v>
      </c>
      <c r="J14" s="132">
        <v>1304.3200997891233</v>
      </c>
      <c r="K14" s="132">
        <v>1321.5209712991252</v>
      </c>
      <c r="L14" s="132">
        <v>1371.4062664591254</v>
      </c>
      <c r="M14" s="132">
        <v>1245.7122573391246</v>
      </c>
      <c r="N14" s="132">
        <v>1381.6025354991241</v>
      </c>
      <c r="O14" s="132">
        <v>1260.2087325288646</v>
      </c>
      <c r="P14" s="132">
        <v>1330.5507823688652</v>
      </c>
      <c r="Q14" s="132">
        <v>1355.8502405988656</v>
      </c>
      <c r="R14" s="132">
        <v>1462.6366200788657</v>
      </c>
      <c r="S14" s="132">
        <v>1363.7101678888648</v>
      </c>
      <c r="T14" s="132">
        <v>1363.1629550888656</v>
      </c>
      <c r="U14" s="132">
        <v>1357.7450169988647</v>
      </c>
      <c r="V14" s="132">
        <v>1326.4673674988655</v>
      </c>
      <c r="W14" s="132">
        <v>1315.4178681988656</v>
      </c>
      <c r="X14" s="132">
        <v>1353.7266045988652</v>
      </c>
      <c r="Y14" s="132">
        <v>1240.1294455988652</v>
      </c>
      <c r="Z14" s="132">
        <v>1363.7880495988652</v>
      </c>
      <c r="AA14" s="132">
        <v>1285.6811309468026</v>
      </c>
      <c r="AB14" s="132">
        <v>1342.8387142468032</v>
      </c>
      <c r="AC14" s="132">
        <v>1333.6996411468026</v>
      </c>
      <c r="AD14" s="132">
        <v>1385.1111787468021</v>
      </c>
      <c r="AE14" s="132">
        <v>1383.9784623468022</v>
      </c>
      <c r="AF14" s="132">
        <v>1343.6792086468022</v>
      </c>
      <c r="AG14" s="132">
        <v>1330.1076800468024</v>
      </c>
      <c r="AH14" s="132">
        <v>1342.8090620468026</v>
      </c>
      <c r="AI14" s="132">
        <v>1340.2964593468023</v>
      </c>
      <c r="AJ14" s="132">
        <v>1387.5196620468028</v>
      </c>
      <c r="AK14" s="132">
        <v>1310.1123459468026</v>
      </c>
      <c r="AL14" s="132">
        <v>1359.0407630468014</v>
      </c>
      <c r="AM14" s="132">
        <v>1334.3112350614442</v>
      </c>
      <c r="AN14" s="132">
        <v>1362.3032460614447</v>
      </c>
      <c r="AO14" s="132">
        <v>1337.4077256614444</v>
      </c>
      <c r="AP14" s="132">
        <v>1415.4498762614444</v>
      </c>
      <c r="AQ14" s="132">
        <v>1365.0689025614447</v>
      </c>
      <c r="AR14" s="132">
        <v>1321.3183820614449</v>
      </c>
      <c r="AS14" s="132">
        <v>1377.1183426614448</v>
      </c>
      <c r="AT14" s="132">
        <v>1314.4352270614449</v>
      </c>
      <c r="AU14" s="132">
        <v>1353.7375259614444</v>
      </c>
      <c r="AV14" s="132">
        <v>1393.3051308614449</v>
      </c>
      <c r="AW14" s="132">
        <v>1265.9191433614442</v>
      </c>
      <c r="AX14" s="132">
        <v>1366.7078076614446</v>
      </c>
      <c r="AY14" s="132">
        <v>1286.6133996301585</v>
      </c>
      <c r="AZ14" s="132">
        <v>1320.4270247108043</v>
      </c>
      <c r="BA14" s="132">
        <v>1338.0330632301586</v>
      </c>
      <c r="BB14" s="132">
        <v>1388.4515635237074</v>
      </c>
      <c r="BC14" s="132">
        <v>1364.0666155301578</v>
      </c>
      <c r="BD14" s="132">
        <v>1315.3548530301587</v>
      </c>
      <c r="BE14" s="132">
        <v>1340.4667453237071</v>
      </c>
      <c r="BF14" s="132">
        <v>1304.0106164301585</v>
      </c>
      <c r="BG14" s="132">
        <v>1335.6998139075781</v>
      </c>
      <c r="BH14" s="132">
        <v>1376.7183646301585</v>
      </c>
      <c r="BI14" s="132">
        <v>1260.1574598301586</v>
      </c>
      <c r="BJ14" s="132">
        <v>1373.0370093301588</v>
      </c>
      <c r="BK14" s="150">
        <f t="shared" si="6"/>
        <v>15860.318025569492</v>
      </c>
      <c r="BL14" s="150">
        <f t="shared" si="7"/>
        <v>16093.393851046383</v>
      </c>
      <c r="BM14" s="150">
        <f t="shared" si="8"/>
        <v>16144.874308561632</v>
      </c>
      <c r="BN14" s="150">
        <f t="shared" si="9"/>
        <v>16207.082545237336</v>
      </c>
      <c r="BO14" s="150">
        <f t="shared" si="10"/>
        <v>16003.036529107065</v>
      </c>
    </row>
    <row r="16" spans="2:67">
      <c r="B16" s="11" t="s">
        <v>96</v>
      </c>
    </row>
    <row r="17" spans="2:3">
      <c r="B17" s="11" t="s">
        <v>26</v>
      </c>
    </row>
    <row r="18" spans="2:3">
      <c r="B18" s="11" t="s">
        <v>15</v>
      </c>
    </row>
    <row r="19" spans="2:3">
      <c r="C19" s="23"/>
    </row>
    <row r="20" spans="2:3">
      <c r="C20" s="24"/>
    </row>
    <row r="21" spans="2:3">
      <c r="C21" s="23"/>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tabColor theme="0"/>
  </sheetPr>
  <dimension ref="B2:BO19"/>
  <sheetViews>
    <sheetView zoomScaleNormal="100" workbookViewId="0">
      <pane xSplit="2" ySplit="2" topLeftCell="BC3" activePane="bottomRight" state="frozen"/>
      <selection pane="topRight"/>
      <selection pane="bottomLeft"/>
      <selection pane="bottomRight" activeCell="BH38" sqref="BH38"/>
    </sheetView>
  </sheetViews>
  <sheetFormatPr defaultRowHeight="12.75"/>
  <cols>
    <col min="1" max="1" width="4.5" style="25" customWidth="1"/>
    <col min="2" max="2" width="21.5" style="25" customWidth="1"/>
    <col min="3" max="16384" width="9" style="25"/>
  </cols>
  <sheetData>
    <row r="2" spans="2:67">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c r="BK2" s="25" t="s">
        <v>136</v>
      </c>
      <c r="BL2" s="25" t="s">
        <v>137</v>
      </c>
      <c r="BM2" s="25" t="s">
        <v>138</v>
      </c>
      <c r="BN2" s="25" t="s">
        <v>139</v>
      </c>
      <c r="BO2" s="25" t="s">
        <v>140</v>
      </c>
    </row>
    <row r="3" spans="2:67">
      <c r="B3" s="15" t="s">
        <v>17</v>
      </c>
      <c r="C3" s="132">
        <v>1070.2707909999999</v>
      </c>
      <c r="D3" s="132">
        <v>1014.372944</v>
      </c>
      <c r="E3" s="132">
        <v>923.14400699999999</v>
      </c>
      <c r="F3" s="132">
        <v>950.19434899999999</v>
      </c>
      <c r="G3" s="132">
        <v>964.21877800000004</v>
      </c>
      <c r="H3" s="132">
        <v>973.93162800000005</v>
      </c>
      <c r="I3" s="132">
        <v>1137.517456</v>
      </c>
      <c r="J3" s="132">
        <v>1331.027122</v>
      </c>
      <c r="K3" s="132">
        <v>1435.4630669999999</v>
      </c>
      <c r="L3" s="132">
        <v>1413.969564</v>
      </c>
      <c r="M3" s="132">
        <v>1273.1431439999999</v>
      </c>
      <c r="N3" s="132">
        <v>1325.7326419999999</v>
      </c>
      <c r="O3" s="132">
        <v>1057.0339819999999</v>
      </c>
      <c r="P3" s="132">
        <v>983.17486599999995</v>
      </c>
      <c r="Q3" s="132">
        <v>943.33416899999997</v>
      </c>
      <c r="R3" s="132">
        <v>965.44386599999996</v>
      </c>
      <c r="S3" s="132">
        <v>987.84408499999995</v>
      </c>
      <c r="T3" s="132">
        <v>988.24183000000005</v>
      </c>
      <c r="U3" s="132">
        <v>1156.1602379999999</v>
      </c>
      <c r="V3" s="132">
        <v>1278.5591549999999</v>
      </c>
      <c r="W3" s="132">
        <v>1378.906346</v>
      </c>
      <c r="X3" s="132">
        <v>1356.074298</v>
      </c>
      <c r="Y3" s="132">
        <v>1209.841488</v>
      </c>
      <c r="Z3" s="132">
        <v>1234.2327499999999</v>
      </c>
      <c r="AA3" s="132">
        <v>1026.4910159999999</v>
      </c>
      <c r="AB3" s="132">
        <v>983.56919100000005</v>
      </c>
      <c r="AC3" s="132">
        <v>919.75597500000003</v>
      </c>
      <c r="AD3" s="132">
        <v>955.33728299999996</v>
      </c>
      <c r="AE3" s="132">
        <v>948.37969499999997</v>
      </c>
      <c r="AF3" s="132">
        <v>993.41879300000005</v>
      </c>
      <c r="AG3" s="132">
        <v>1144.6376600000001</v>
      </c>
      <c r="AH3" s="132">
        <v>1308.237809</v>
      </c>
      <c r="AI3" s="132">
        <v>1404.0177699999999</v>
      </c>
      <c r="AJ3" s="132">
        <v>1376.6385009999999</v>
      </c>
      <c r="AK3" s="132">
        <v>1272.7855099999999</v>
      </c>
      <c r="AL3" s="132">
        <v>1294.062277</v>
      </c>
      <c r="AM3" s="132">
        <v>1092.3785339999999</v>
      </c>
      <c r="AN3" s="132">
        <v>969.57008399999995</v>
      </c>
      <c r="AO3" s="132">
        <v>918.99912200000006</v>
      </c>
      <c r="AP3" s="132">
        <v>958.11881500000004</v>
      </c>
      <c r="AQ3" s="132">
        <v>947.16447600000004</v>
      </c>
      <c r="AR3" s="132">
        <v>1017.0331200000001</v>
      </c>
      <c r="AS3" s="132">
        <v>1180.4713280000001</v>
      </c>
      <c r="AT3" s="132">
        <v>1312.5713909999999</v>
      </c>
      <c r="AU3" s="132">
        <v>1455.1267350000001</v>
      </c>
      <c r="AV3" s="132">
        <v>1482.256097</v>
      </c>
      <c r="AW3" s="132">
        <v>1276.5972650000001</v>
      </c>
      <c r="AX3" s="132">
        <v>1235.6560460000001</v>
      </c>
      <c r="AY3" s="133">
        <v>1047.025431</v>
      </c>
      <c r="AZ3" s="133">
        <v>979.48929199999998</v>
      </c>
      <c r="BA3" s="133">
        <v>924.94663300000002</v>
      </c>
      <c r="BB3" s="133">
        <v>953.07918400000005</v>
      </c>
      <c r="BC3" s="133">
        <v>946.88751300000001</v>
      </c>
      <c r="BD3" s="133">
        <v>979.05684099999996</v>
      </c>
      <c r="BE3" s="133">
        <v>1114.0781400000001</v>
      </c>
      <c r="BF3" s="133">
        <v>1224.2344109999999</v>
      </c>
      <c r="BG3" s="133">
        <v>1412.468159</v>
      </c>
      <c r="BH3" s="133">
        <v>1466.0561439999999</v>
      </c>
      <c r="BI3" s="133">
        <v>1271.4240110000001</v>
      </c>
      <c r="BJ3" s="133">
        <v>1258.118939</v>
      </c>
      <c r="BK3" s="151">
        <f>SUM(C3:N3)</f>
        <v>13812.985492</v>
      </c>
      <c r="BL3" s="151">
        <f>SUM(O3:Z3)</f>
        <v>13538.847072999999</v>
      </c>
      <c r="BM3" s="151">
        <f>SUM(AA3:AL3)</f>
        <v>13627.331480000001</v>
      </c>
      <c r="BN3" s="151">
        <f>SUM(AM3:AX3)</f>
        <v>13845.943013</v>
      </c>
      <c r="BO3" s="151">
        <f>SUM(AY3:BJ3)</f>
        <v>13576.864697999998</v>
      </c>
    </row>
    <row r="4" spans="2:67">
      <c r="B4" s="15" t="s">
        <v>18</v>
      </c>
      <c r="C4" s="132">
        <v>1071.445203</v>
      </c>
      <c r="D4" s="132">
        <v>1019.767278</v>
      </c>
      <c r="E4" s="132">
        <v>934.71477000000004</v>
      </c>
      <c r="F4" s="132">
        <v>964.573668</v>
      </c>
      <c r="G4" s="132">
        <v>972.10649699999999</v>
      </c>
      <c r="H4" s="132">
        <v>980.75049300000001</v>
      </c>
      <c r="I4" s="132">
        <v>1136.7361780000001</v>
      </c>
      <c r="J4" s="132">
        <v>1327.0917649999999</v>
      </c>
      <c r="K4" s="132">
        <v>1427.8257100000001</v>
      </c>
      <c r="L4" s="132">
        <v>1408.8111859999999</v>
      </c>
      <c r="M4" s="132">
        <v>1272.0875980000001</v>
      </c>
      <c r="N4" s="132">
        <v>1328.517024</v>
      </c>
      <c r="O4" s="132">
        <v>1063.821878</v>
      </c>
      <c r="P4" s="132">
        <v>993.509952</v>
      </c>
      <c r="Q4" s="132">
        <v>954.09826799999996</v>
      </c>
      <c r="R4" s="132">
        <v>976.11809400000004</v>
      </c>
      <c r="S4" s="132">
        <v>989.70644200000004</v>
      </c>
      <c r="T4" s="132">
        <v>991.46378700000002</v>
      </c>
      <c r="U4" s="132">
        <v>1150.32116</v>
      </c>
      <c r="V4" s="132">
        <v>1271.328704</v>
      </c>
      <c r="W4" s="132">
        <v>1370.9928159999999</v>
      </c>
      <c r="X4" s="132">
        <v>1347.10851</v>
      </c>
      <c r="Y4" s="132">
        <v>1204.334736</v>
      </c>
      <c r="Z4" s="132">
        <v>1232.996981</v>
      </c>
      <c r="AA4" s="132">
        <v>1029.24324</v>
      </c>
      <c r="AB4" s="132">
        <v>995.13820999999996</v>
      </c>
      <c r="AC4" s="132">
        <v>928.65594399999998</v>
      </c>
      <c r="AD4" s="132">
        <v>965.61365499999999</v>
      </c>
      <c r="AE4" s="132">
        <v>956.04190700000004</v>
      </c>
      <c r="AF4" s="132">
        <v>1000.500587</v>
      </c>
      <c r="AG4" s="132">
        <v>1152.032852</v>
      </c>
      <c r="AH4" s="132">
        <v>1307.1192450000001</v>
      </c>
      <c r="AI4" s="132">
        <v>1398.3162359999999</v>
      </c>
      <c r="AJ4" s="132">
        <v>1369.6150230000001</v>
      </c>
      <c r="AK4" s="132">
        <v>1268.0953239999999</v>
      </c>
      <c r="AL4" s="132">
        <v>1293.1325859999999</v>
      </c>
      <c r="AM4" s="132">
        <v>1101.30799</v>
      </c>
      <c r="AN4" s="132">
        <v>978.12166500000001</v>
      </c>
      <c r="AO4" s="132">
        <v>929.50674200000003</v>
      </c>
      <c r="AP4" s="132">
        <v>968.63447799999994</v>
      </c>
      <c r="AQ4" s="132">
        <v>955.70367399999998</v>
      </c>
      <c r="AR4" s="132">
        <v>1020.57052</v>
      </c>
      <c r="AS4" s="132">
        <v>1179.2209769999999</v>
      </c>
      <c r="AT4" s="132">
        <v>1308.761385</v>
      </c>
      <c r="AU4" s="132">
        <v>1447.5362829999999</v>
      </c>
      <c r="AV4" s="132">
        <v>1468.3652950000001</v>
      </c>
      <c r="AW4" s="132">
        <v>1266.772526</v>
      </c>
      <c r="AX4" s="132">
        <v>1230.25486</v>
      </c>
      <c r="AY4" s="133">
        <v>1043.02205</v>
      </c>
      <c r="AZ4" s="133">
        <v>983.04320399999995</v>
      </c>
      <c r="BA4" s="133">
        <v>932.70624399999997</v>
      </c>
      <c r="BB4" s="133">
        <v>961.98367800000005</v>
      </c>
      <c r="BC4" s="133">
        <v>952.34138299999995</v>
      </c>
      <c r="BD4" s="133">
        <v>979.58430999999996</v>
      </c>
      <c r="BE4" s="133">
        <v>1118.277662</v>
      </c>
      <c r="BF4" s="133">
        <v>1227.89895</v>
      </c>
      <c r="BG4" s="133">
        <v>1411.7965799999999</v>
      </c>
      <c r="BH4" s="133">
        <v>1469.1782780000001</v>
      </c>
      <c r="BI4" s="133">
        <v>1275.5755320000001</v>
      </c>
      <c r="BJ4" s="133">
        <v>1258.7384509999999</v>
      </c>
      <c r="BK4" s="151">
        <f t="shared" ref="BK4:BK9" si="0">SUM(C4:N4)</f>
        <v>13844.427369999999</v>
      </c>
      <c r="BL4" s="151">
        <f t="shared" ref="BL4:BL9" si="1">SUM(O4:Z4)</f>
        <v>13545.801328</v>
      </c>
      <c r="BM4" s="151">
        <f t="shared" ref="BM4:BM9" si="2">SUM(AA4:AL4)</f>
        <v>13663.504809</v>
      </c>
      <c r="BN4" s="151">
        <f t="shared" ref="BN4:BN9" si="3">SUM(AM4:AX4)</f>
        <v>13854.756395</v>
      </c>
      <c r="BO4" s="151">
        <f t="shared" ref="BO4:BO9" si="4">SUM(AY4:BJ4)</f>
        <v>13614.146322000001</v>
      </c>
    </row>
    <row r="5" spans="2:67">
      <c r="B5" s="15" t="s">
        <v>19</v>
      </c>
      <c r="C5" s="132">
        <v>1082.878964</v>
      </c>
      <c r="D5" s="132">
        <v>1041.947721</v>
      </c>
      <c r="E5" s="132">
        <v>955.16341499999999</v>
      </c>
      <c r="F5" s="132">
        <v>978.93659200000002</v>
      </c>
      <c r="G5" s="132">
        <v>980.49480000000005</v>
      </c>
      <c r="H5" s="132">
        <v>981.47061799999994</v>
      </c>
      <c r="I5" s="132">
        <v>1126.6549669999999</v>
      </c>
      <c r="J5" s="132">
        <v>1309.865448</v>
      </c>
      <c r="K5" s="132">
        <v>1414.2027350000001</v>
      </c>
      <c r="L5" s="132">
        <v>1404.4067050000001</v>
      </c>
      <c r="M5" s="132">
        <v>1279.5719079999999</v>
      </c>
      <c r="N5" s="132">
        <v>1346.5253680000001</v>
      </c>
      <c r="O5" s="132">
        <v>1082.1017649999999</v>
      </c>
      <c r="P5" s="132">
        <v>1008.634307</v>
      </c>
      <c r="Q5" s="132">
        <v>964.33313899999996</v>
      </c>
      <c r="R5" s="132">
        <v>982.602125</v>
      </c>
      <c r="S5" s="132">
        <v>991.359331</v>
      </c>
      <c r="T5" s="132">
        <v>985.80779700000005</v>
      </c>
      <c r="U5" s="132">
        <v>1138.6044119999999</v>
      </c>
      <c r="V5" s="132">
        <v>1256.120617</v>
      </c>
      <c r="W5" s="132">
        <v>1355.522518</v>
      </c>
      <c r="X5" s="132">
        <v>1338.2039669999999</v>
      </c>
      <c r="Y5" s="132">
        <v>1204.341784</v>
      </c>
      <c r="Z5" s="132">
        <v>1243.2398029999999</v>
      </c>
      <c r="AA5" s="132">
        <v>1043.3659050000001</v>
      </c>
      <c r="AB5" s="132">
        <v>1011.7601969999999</v>
      </c>
      <c r="AC5" s="132">
        <v>946.19099700000004</v>
      </c>
      <c r="AD5" s="132">
        <v>980.910573</v>
      </c>
      <c r="AE5" s="132">
        <v>965.43163300000003</v>
      </c>
      <c r="AF5" s="132">
        <v>1003.604158</v>
      </c>
      <c r="AG5" s="132">
        <v>1147.495179</v>
      </c>
      <c r="AH5" s="132">
        <v>1293.6412419999999</v>
      </c>
      <c r="AI5" s="132">
        <v>1381.6308770000001</v>
      </c>
      <c r="AJ5" s="132">
        <v>1356.747155</v>
      </c>
      <c r="AK5" s="132">
        <v>1263.4861539999999</v>
      </c>
      <c r="AL5" s="132">
        <v>1303.5893490000001</v>
      </c>
      <c r="AM5" s="132">
        <v>1117.5441780000001</v>
      </c>
      <c r="AN5" s="132">
        <v>997.72254299999997</v>
      </c>
      <c r="AO5" s="132">
        <v>947.88705000000004</v>
      </c>
      <c r="AP5" s="132">
        <v>983.94582000000003</v>
      </c>
      <c r="AQ5" s="132">
        <v>961.61135999999999</v>
      </c>
      <c r="AR5" s="132">
        <v>1017.524602</v>
      </c>
      <c r="AS5" s="132">
        <v>1167.201632</v>
      </c>
      <c r="AT5" s="132">
        <v>1287.2414650000001</v>
      </c>
      <c r="AU5" s="132">
        <v>1417.689983</v>
      </c>
      <c r="AV5" s="132">
        <v>1444.6289830000001</v>
      </c>
      <c r="AW5" s="132">
        <v>1253.663941</v>
      </c>
      <c r="AX5" s="132">
        <v>1228.599328</v>
      </c>
      <c r="AY5" s="133">
        <v>1050.9288590000001</v>
      </c>
      <c r="AZ5" s="133">
        <v>996.25027799999998</v>
      </c>
      <c r="BA5" s="133">
        <v>944.58249599999999</v>
      </c>
      <c r="BB5" s="133">
        <v>969.63668099999995</v>
      </c>
      <c r="BC5" s="133">
        <v>956.94094700000005</v>
      </c>
      <c r="BD5" s="133">
        <v>981.93745999999999</v>
      </c>
      <c r="BE5" s="133">
        <v>1117.900946</v>
      </c>
      <c r="BF5" s="133">
        <v>1219.3617409999999</v>
      </c>
      <c r="BG5" s="133">
        <v>1404.731738</v>
      </c>
      <c r="BH5" s="133">
        <v>1465.377428</v>
      </c>
      <c r="BI5" s="133">
        <v>1274.1745519999999</v>
      </c>
      <c r="BJ5" s="133">
        <v>1256.781941</v>
      </c>
      <c r="BK5" s="151">
        <f t="shared" si="0"/>
        <v>13902.119241000002</v>
      </c>
      <c r="BL5" s="151">
        <f t="shared" si="1"/>
        <v>13550.871564999999</v>
      </c>
      <c r="BM5" s="151">
        <f t="shared" si="2"/>
        <v>13697.853418999999</v>
      </c>
      <c r="BN5" s="151">
        <f t="shared" si="3"/>
        <v>13825.260885000003</v>
      </c>
      <c r="BO5" s="151">
        <f t="shared" si="4"/>
        <v>13638.605067</v>
      </c>
    </row>
    <row r="6" spans="2:67">
      <c r="B6" s="15" t="s">
        <v>20</v>
      </c>
      <c r="C6" s="132">
        <v>1095.84141</v>
      </c>
      <c r="D6" s="132">
        <v>1050.0811659999999</v>
      </c>
      <c r="E6" s="132">
        <v>960.54123000000004</v>
      </c>
      <c r="F6" s="132">
        <v>980.94651699999997</v>
      </c>
      <c r="G6" s="132">
        <v>979.60837400000003</v>
      </c>
      <c r="H6" s="132">
        <v>978.90316800000005</v>
      </c>
      <c r="I6" s="132">
        <v>1120.9674339999999</v>
      </c>
      <c r="J6" s="132">
        <v>1307.250988</v>
      </c>
      <c r="K6" s="132">
        <v>1415.920492</v>
      </c>
      <c r="L6" s="132">
        <v>1410.6017119999999</v>
      </c>
      <c r="M6" s="132">
        <v>1288.074676</v>
      </c>
      <c r="N6" s="132">
        <v>1356.5681979999999</v>
      </c>
      <c r="O6" s="132">
        <v>1093.114374</v>
      </c>
      <c r="P6" s="132">
        <v>1017.280385</v>
      </c>
      <c r="Q6" s="132">
        <v>972.09023500000001</v>
      </c>
      <c r="R6" s="132">
        <v>987.72738100000004</v>
      </c>
      <c r="S6" s="132">
        <v>993.13439400000004</v>
      </c>
      <c r="T6" s="132">
        <v>986.30011100000002</v>
      </c>
      <c r="U6" s="132">
        <v>1131.8455240000001</v>
      </c>
      <c r="V6" s="132">
        <v>1251.9041709999999</v>
      </c>
      <c r="W6" s="132">
        <v>1354.8801800000001</v>
      </c>
      <c r="X6" s="132">
        <v>1340.4921790000001</v>
      </c>
      <c r="Y6" s="132">
        <v>1207.342965</v>
      </c>
      <c r="Z6" s="132">
        <v>1244.793827</v>
      </c>
      <c r="AA6" s="132">
        <v>1047.705322</v>
      </c>
      <c r="AB6" s="132">
        <v>1017.19223</v>
      </c>
      <c r="AC6" s="132">
        <v>951.65830700000004</v>
      </c>
      <c r="AD6" s="132">
        <v>983.29779900000005</v>
      </c>
      <c r="AE6" s="132">
        <v>964.947225</v>
      </c>
      <c r="AF6" s="132">
        <v>1001.534626</v>
      </c>
      <c r="AG6" s="132">
        <v>1142.1489260000001</v>
      </c>
      <c r="AH6" s="132">
        <v>1287.6857729999999</v>
      </c>
      <c r="AI6" s="132">
        <v>1378.2803710000001</v>
      </c>
      <c r="AJ6" s="132">
        <v>1355.7485730000001</v>
      </c>
      <c r="AK6" s="132">
        <v>1265.1870859999999</v>
      </c>
      <c r="AL6" s="132">
        <v>1308.806429</v>
      </c>
      <c r="AM6" s="132">
        <v>1124.241929</v>
      </c>
      <c r="AN6" s="132">
        <v>1005.093976</v>
      </c>
      <c r="AO6" s="132">
        <v>952.42460900000003</v>
      </c>
      <c r="AP6" s="132">
        <v>985.38569299999995</v>
      </c>
      <c r="AQ6" s="132">
        <v>959.98069299999997</v>
      </c>
      <c r="AR6" s="132">
        <v>1011.14457</v>
      </c>
      <c r="AS6" s="132">
        <v>1156.3312570000001</v>
      </c>
      <c r="AT6" s="132">
        <v>1275.611506</v>
      </c>
      <c r="AU6" s="132">
        <v>1408.765891</v>
      </c>
      <c r="AV6" s="132">
        <v>1439.6877770000001</v>
      </c>
      <c r="AW6" s="132">
        <v>1252.901719</v>
      </c>
      <c r="AX6" s="132">
        <v>1226.885708</v>
      </c>
      <c r="AY6" s="133">
        <v>1051.387207</v>
      </c>
      <c r="AZ6" s="133">
        <v>999.115993</v>
      </c>
      <c r="BA6" s="133">
        <v>948.40948100000003</v>
      </c>
      <c r="BB6" s="133">
        <v>973.67915200000004</v>
      </c>
      <c r="BC6" s="133">
        <v>958.40646400000003</v>
      </c>
      <c r="BD6" s="133">
        <v>982.28038200000003</v>
      </c>
      <c r="BE6" s="133">
        <v>1114.2969860000001</v>
      </c>
      <c r="BF6" s="133">
        <v>1211.699811</v>
      </c>
      <c r="BG6" s="133">
        <v>1396.3614170000001</v>
      </c>
      <c r="BH6" s="133">
        <v>1455.9390229999999</v>
      </c>
      <c r="BI6" s="133">
        <v>1269.3794580000001</v>
      </c>
      <c r="BJ6" s="133">
        <v>1259.6486769999999</v>
      </c>
      <c r="BK6" s="151">
        <f t="shared" si="0"/>
        <v>13945.305365</v>
      </c>
      <c r="BL6" s="151">
        <f t="shared" si="1"/>
        <v>13580.905726000001</v>
      </c>
      <c r="BM6" s="151">
        <f t="shared" si="2"/>
        <v>13704.192667000001</v>
      </c>
      <c r="BN6" s="151">
        <f t="shared" si="3"/>
        <v>13798.455327999996</v>
      </c>
      <c r="BO6" s="151">
        <f t="shared" si="4"/>
        <v>13620.604051</v>
      </c>
    </row>
    <row r="7" spans="2:67">
      <c r="B7" s="15" t="s">
        <v>21</v>
      </c>
      <c r="C7" s="132">
        <v>1092.8993780000001</v>
      </c>
      <c r="D7" s="132">
        <v>1048.8907999999999</v>
      </c>
      <c r="E7" s="132">
        <v>961.011797</v>
      </c>
      <c r="F7" s="132">
        <v>982.40591099999995</v>
      </c>
      <c r="G7" s="132">
        <v>981.96818199999996</v>
      </c>
      <c r="H7" s="132">
        <v>983.549981</v>
      </c>
      <c r="I7" s="132">
        <v>1129.914205</v>
      </c>
      <c r="J7" s="132">
        <v>1318.3482710000001</v>
      </c>
      <c r="K7" s="132">
        <v>1430.415135</v>
      </c>
      <c r="L7" s="132">
        <v>1425.8531419999999</v>
      </c>
      <c r="M7" s="132">
        <v>1300.3621009999999</v>
      </c>
      <c r="N7" s="132">
        <v>1368.440237</v>
      </c>
      <c r="O7" s="132">
        <v>1099.443305</v>
      </c>
      <c r="P7" s="132">
        <v>1024.868138</v>
      </c>
      <c r="Q7" s="132">
        <v>978.74947999999995</v>
      </c>
      <c r="R7" s="132">
        <v>989.85327400000006</v>
      </c>
      <c r="S7" s="132">
        <v>995.21518600000002</v>
      </c>
      <c r="T7" s="132">
        <v>984.78523299999995</v>
      </c>
      <c r="U7" s="132">
        <v>1131.227519</v>
      </c>
      <c r="V7" s="132">
        <v>1251.174804</v>
      </c>
      <c r="W7" s="132">
        <v>1351.6549990000001</v>
      </c>
      <c r="X7" s="132">
        <v>1337.9346539999999</v>
      </c>
      <c r="Y7" s="132">
        <v>1205.818638</v>
      </c>
      <c r="Z7" s="132">
        <v>1243.5036439999999</v>
      </c>
      <c r="AA7" s="132">
        <v>1046.489427</v>
      </c>
      <c r="AB7" s="132">
        <v>1017.000711</v>
      </c>
      <c r="AC7" s="132">
        <v>951.50782200000003</v>
      </c>
      <c r="AD7" s="132">
        <v>982.69314299999996</v>
      </c>
      <c r="AE7" s="132">
        <v>964.47362099999998</v>
      </c>
      <c r="AF7" s="132">
        <v>998.198218</v>
      </c>
      <c r="AG7" s="132">
        <v>1142.3047819999999</v>
      </c>
      <c r="AH7" s="132">
        <v>1286.826151</v>
      </c>
      <c r="AI7" s="132">
        <v>1376.55675</v>
      </c>
      <c r="AJ7" s="132">
        <v>1355.0668270000001</v>
      </c>
      <c r="AK7" s="132">
        <v>1262.7209330000001</v>
      </c>
      <c r="AL7" s="132">
        <v>1302.9870980000001</v>
      </c>
      <c r="AM7" s="132">
        <v>1120.1583310000001</v>
      </c>
      <c r="AN7" s="132">
        <v>1002.247676</v>
      </c>
      <c r="AO7" s="132">
        <v>950.16341999999997</v>
      </c>
      <c r="AP7" s="132">
        <v>982.99974499999996</v>
      </c>
      <c r="AQ7" s="132">
        <v>957.56085199999995</v>
      </c>
      <c r="AR7" s="132">
        <v>1009.23592</v>
      </c>
      <c r="AS7" s="132">
        <v>1158.098289</v>
      </c>
      <c r="AT7" s="132">
        <v>1277.9418459999999</v>
      </c>
      <c r="AU7" s="132">
        <v>1408.261364</v>
      </c>
      <c r="AV7" s="132">
        <v>1437.692828</v>
      </c>
      <c r="AW7" s="132">
        <v>1250.468351</v>
      </c>
      <c r="AX7" s="132">
        <v>1224.468783</v>
      </c>
      <c r="AY7" s="133">
        <v>1049.356041</v>
      </c>
      <c r="AZ7" s="133">
        <v>994.67437800000005</v>
      </c>
      <c r="BA7" s="133">
        <v>944.36742800000002</v>
      </c>
      <c r="BB7" s="133">
        <v>967.79504199999997</v>
      </c>
      <c r="BC7" s="133">
        <v>952.54904099999999</v>
      </c>
      <c r="BD7" s="133">
        <v>975.73461799999995</v>
      </c>
      <c r="BE7" s="133">
        <v>1106.495533</v>
      </c>
      <c r="BF7" s="133">
        <v>1204.167696</v>
      </c>
      <c r="BG7" s="133">
        <v>1389.165346</v>
      </c>
      <c r="BH7" s="133">
        <v>1447.4486340000001</v>
      </c>
      <c r="BI7" s="133">
        <v>1263.484974</v>
      </c>
      <c r="BJ7" s="133">
        <v>1251.697596</v>
      </c>
      <c r="BK7" s="151">
        <f t="shared" si="0"/>
        <v>14024.059140000001</v>
      </c>
      <c r="BL7" s="151">
        <f t="shared" si="1"/>
        <v>13594.228874000002</v>
      </c>
      <c r="BM7" s="151">
        <f t="shared" si="2"/>
        <v>13686.825483000001</v>
      </c>
      <c r="BN7" s="151">
        <f t="shared" si="3"/>
        <v>13779.297404999999</v>
      </c>
      <c r="BO7" s="151">
        <f t="shared" si="4"/>
        <v>13546.936327000001</v>
      </c>
    </row>
    <row r="8" spans="2:67">
      <c r="B8" s="15" t="s">
        <v>22</v>
      </c>
      <c r="C8" s="132">
        <v>1093.0149690000001</v>
      </c>
      <c r="D8" s="132">
        <v>1047.8337280000001</v>
      </c>
      <c r="E8" s="132">
        <v>960.26804700000002</v>
      </c>
      <c r="F8" s="132">
        <v>981.72241499999996</v>
      </c>
      <c r="G8" s="132">
        <v>980.98587899999995</v>
      </c>
      <c r="H8" s="132">
        <v>982.88235499999996</v>
      </c>
      <c r="I8" s="132">
        <v>1130.3534400000001</v>
      </c>
      <c r="J8" s="132">
        <v>1318.2327339999999</v>
      </c>
      <c r="K8" s="132">
        <v>1426.118166</v>
      </c>
      <c r="L8" s="132">
        <v>1421.8415769999999</v>
      </c>
      <c r="M8" s="132">
        <v>1296.8101180000001</v>
      </c>
      <c r="N8" s="132">
        <v>1365.1152420000001</v>
      </c>
      <c r="O8" s="132">
        <v>1096.417929</v>
      </c>
      <c r="P8" s="132">
        <v>1020.366319</v>
      </c>
      <c r="Q8" s="132">
        <v>974.01524900000004</v>
      </c>
      <c r="R8" s="132">
        <v>985.30898100000002</v>
      </c>
      <c r="S8" s="132">
        <v>988.84224200000006</v>
      </c>
      <c r="T8" s="132">
        <v>979.81932700000004</v>
      </c>
      <c r="U8" s="132">
        <v>1125.721419</v>
      </c>
      <c r="V8" s="132">
        <v>1243.4356479999999</v>
      </c>
      <c r="W8" s="132">
        <v>1343.44029</v>
      </c>
      <c r="X8" s="132">
        <v>1329.5130019999999</v>
      </c>
      <c r="Y8" s="132">
        <v>1195.885751</v>
      </c>
      <c r="Z8" s="132">
        <v>1230.3437140000001</v>
      </c>
      <c r="AA8" s="132">
        <v>1032.668177</v>
      </c>
      <c r="AB8" s="132">
        <v>1002.874878</v>
      </c>
      <c r="AC8" s="132">
        <v>938.483294</v>
      </c>
      <c r="AD8" s="132">
        <v>970.74639100000002</v>
      </c>
      <c r="AE8" s="132">
        <v>953.36333100000002</v>
      </c>
      <c r="AF8" s="132">
        <v>998.198218</v>
      </c>
      <c r="AG8" s="132">
        <v>1132.773128</v>
      </c>
      <c r="AH8" s="132">
        <v>1286.826151</v>
      </c>
      <c r="AI8" s="132">
        <v>1363.3334749999999</v>
      </c>
      <c r="AJ8" s="132">
        <v>1343.063478</v>
      </c>
      <c r="AK8" s="132">
        <v>1255.437782</v>
      </c>
      <c r="AL8" s="132">
        <v>1295.7744970000001</v>
      </c>
      <c r="AM8" s="132">
        <v>1116.3226239999999</v>
      </c>
      <c r="AN8" s="132">
        <v>998.98711200000002</v>
      </c>
      <c r="AO8" s="132">
        <v>942.17815700000006</v>
      </c>
      <c r="AP8" s="132">
        <v>973.46344499999998</v>
      </c>
      <c r="AQ8" s="132">
        <v>952.03363200000001</v>
      </c>
      <c r="AR8" s="132">
        <v>1003.748692</v>
      </c>
      <c r="AS8" s="132">
        <v>1147.766642</v>
      </c>
      <c r="AT8" s="132">
        <v>1265.5278189999999</v>
      </c>
      <c r="AU8" s="132">
        <v>1397.9459850000001</v>
      </c>
      <c r="AV8" s="132">
        <v>1426.1629499999999</v>
      </c>
      <c r="AW8" s="132">
        <v>1241.160938</v>
      </c>
      <c r="AX8" s="132">
        <v>1215.1125509999999</v>
      </c>
      <c r="AY8" s="133">
        <v>1041.5087329999999</v>
      </c>
      <c r="AZ8" s="133">
        <v>989.51547600000004</v>
      </c>
      <c r="BA8" s="133">
        <v>938.93084199999998</v>
      </c>
      <c r="BB8" s="133">
        <v>961.92747699999995</v>
      </c>
      <c r="BC8" s="133">
        <v>946.42091200000004</v>
      </c>
      <c r="BD8" s="133">
        <v>970.41592000000003</v>
      </c>
      <c r="BE8" s="133">
        <v>1101.2451599999999</v>
      </c>
      <c r="BF8" s="133">
        <v>1200.4925559999999</v>
      </c>
      <c r="BG8" s="133">
        <v>1385.1421660000001</v>
      </c>
      <c r="BH8" s="133">
        <v>1443.7762439999999</v>
      </c>
      <c r="BI8" s="133">
        <v>1258.5001609999999</v>
      </c>
      <c r="BJ8" s="133">
        <v>1246.516554</v>
      </c>
      <c r="BK8" s="151">
        <f t="shared" si="0"/>
        <v>14005.178669999998</v>
      </c>
      <c r="BL8" s="151">
        <f t="shared" si="1"/>
        <v>13513.109871000001</v>
      </c>
      <c r="BM8" s="151">
        <f t="shared" si="2"/>
        <v>13573.542800000001</v>
      </c>
      <c r="BN8" s="151">
        <f t="shared" si="3"/>
        <v>13680.410547000001</v>
      </c>
      <c r="BO8" s="151">
        <f t="shared" si="4"/>
        <v>13484.392201000001</v>
      </c>
    </row>
    <row r="9" spans="2:67">
      <c r="B9" s="15" t="s">
        <v>23</v>
      </c>
      <c r="C9" s="132">
        <v>1093.0149690000001</v>
      </c>
      <c r="D9" s="132">
        <v>1047.8337280000001</v>
      </c>
      <c r="E9" s="132">
        <v>960.26804700000002</v>
      </c>
      <c r="F9" s="132">
        <v>981.72241499999996</v>
      </c>
      <c r="G9" s="132">
        <v>980.98587899999995</v>
      </c>
      <c r="H9" s="132">
        <v>982.88235499999996</v>
      </c>
      <c r="I9" s="132">
        <v>1130.3534400000001</v>
      </c>
      <c r="J9" s="132">
        <v>1318.2327339999999</v>
      </c>
      <c r="K9" s="132">
        <v>1426.118166</v>
      </c>
      <c r="L9" s="132">
        <v>1421.8415769999999</v>
      </c>
      <c r="M9" s="132">
        <v>1296.8101180000001</v>
      </c>
      <c r="N9" s="132">
        <v>1365.1152420000001</v>
      </c>
      <c r="O9" s="132">
        <v>1096.417929</v>
      </c>
      <c r="P9" s="132">
        <v>1020.366319</v>
      </c>
      <c r="Q9" s="132">
        <v>974.01524900000004</v>
      </c>
      <c r="R9" s="132">
        <v>985.30898100000002</v>
      </c>
      <c r="S9" s="132">
        <v>988.84224200000006</v>
      </c>
      <c r="T9" s="132">
        <v>979.81932700000004</v>
      </c>
      <c r="U9" s="132">
        <v>1125.721419</v>
      </c>
      <c r="V9" s="132">
        <v>1243.4356479999999</v>
      </c>
      <c r="W9" s="132">
        <v>1343.44029</v>
      </c>
      <c r="X9" s="132">
        <v>1329.5130019999999</v>
      </c>
      <c r="Y9" s="132">
        <v>1195.885751</v>
      </c>
      <c r="Z9" s="132">
        <v>1230.3437140000001</v>
      </c>
      <c r="AA9" s="132">
        <v>1032.668177</v>
      </c>
      <c r="AB9" s="132">
        <v>1002.874878</v>
      </c>
      <c r="AC9" s="132">
        <v>938.483294</v>
      </c>
      <c r="AD9" s="132">
        <v>970.74639100000002</v>
      </c>
      <c r="AE9" s="132">
        <v>953.36333100000002</v>
      </c>
      <c r="AF9" s="132">
        <v>998.198218</v>
      </c>
      <c r="AG9" s="132">
        <v>1132.773128</v>
      </c>
      <c r="AH9" s="132">
        <v>1286.826151</v>
      </c>
      <c r="AI9" s="132">
        <v>1363.3334749999999</v>
      </c>
      <c r="AJ9" s="132">
        <v>1343.063478</v>
      </c>
      <c r="AK9" s="132">
        <v>1255.437782</v>
      </c>
      <c r="AL9" s="132">
        <v>1295.7744970000001</v>
      </c>
      <c r="AM9" s="132">
        <v>1116.3226239999999</v>
      </c>
      <c r="AN9" s="132">
        <v>998.98711200000002</v>
      </c>
      <c r="AO9" s="132">
        <v>942.17815700000006</v>
      </c>
      <c r="AP9" s="132">
        <v>973.46344499999998</v>
      </c>
      <c r="AQ9" s="132">
        <v>952.03363200000001</v>
      </c>
      <c r="AR9" s="132">
        <v>1003.748692</v>
      </c>
      <c r="AS9" s="132">
        <v>1147.766642</v>
      </c>
      <c r="AT9" s="132">
        <v>1265.5278189999999</v>
      </c>
      <c r="AU9" s="132">
        <v>1397.9459850000001</v>
      </c>
      <c r="AV9" s="132">
        <v>1426.1629499999999</v>
      </c>
      <c r="AW9" s="132">
        <v>1241.160938</v>
      </c>
      <c r="AX9" s="132">
        <v>1215.1125509999999</v>
      </c>
      <c r="AY9" s="133">
        <v>1041.5087329999999</v>
      </c>
      <c r="AZ9" s="133">
        <v>989.51547600000004</v>
      </c>
      <c r="BA9" s="133">
        <v>938.93084199999998</v>
      </c>
      <c r="BB9" s="133">
        <v>961.92747699999995</v>
      </c>
      <c r="BC9" s="133">
        <v>946.42091200000004</v>
      </c>
      <c r="BD9" s="133">
        <v>970.41592000000003</v>
      </c>
      <c r="BE9" s="133">
        <v>1101.2451599999999</v>
      </c>
      <c r="BF9" s="133">
        <v>1200.4925559999999</v>
      </c>
      <c r="BG9" s="133">
        <v>1385.1421660000001</v>
      </c>
      <c r="BH9" s="133">
        <v>1443.7762439999999</v>
      </c>
      <c r="BI9" s="133">
        <v>1258.5001609999999</v>
      </c>
      <c r="BJ9" s="133">
        <v>1246.516554</v>
      </c>
      <c r="BK9" s="151">
        <f t="shared" si="0"/>
        <v>14005.178669999998</v>
      </c>
      <c r="BL9" s="151">
        <f t="shared" si="1"/>
        <v>13513.109871000001</v>
      </c>
      <c r="BM9" s="151">
        <f t="shared" si="2"/>
        <v>13573.542800000001</v>
      </c>
      <c r="BN9" s="151">
        <f t="shared" si="3"/>
        <v>13680.410547000001</v>
      </c>
      <c r="BO9" s="151">
        <f t="shared" si="4"/>
        <v>13484.392201000001</v>
      </c>
    </row>
    <row r="10" spans="2:67">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c r="BK10" s="151"/>
      <c r="BL10" s="151"/>
      <c r="BM10" s="151"/>
      <c r="BN10" s="151"/>
      <c r="BO10" s="151"/>
    </row>
    <row r="11" spans="2:67">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c r="BK11" s="151"/>
      <c r="BL11" s="151"/>
      <c r="BM11" s="151"/>
      <c r="BN11" s="151"/>
      <c r="BO11" s="151"/>
    </row>
    <row r="12" spans="2:67">
      <c r="B12" s="21" t="s">
        <v>24</v>
      </c>
      <c r="C12" s="22">
        <f>SUM(C9,C14)</f>
        <v>2345.6915738200009</v>
      </c>
      <c r="D12" s="22">
        <f t="shared" ref="D12:BJ12" si="5">SUM(D9,D14)</f>
        <v>2361.44577424</v>
      </c>
      <c r="E12" s="22">
        <f t="shared" si="5"/>
        <v>2277.0862549299991</v>
      </c>
      <c r="F12" s="22">
        <f t="shared" si="5"/>
        <v>2326.0326765999994</v>
      </c>
      <c r="G12" s="22">
        <f t="shared" si="5"/>
        <v>2329.3968563500002</v>
      </c>
      <c r="H12" s="22">
        <f t="shared" si="5"/>
        <v>2314.583831389999</v>
      </c>
      <c r="I12" s="22">
        <f t="shared" si="5"/>
        <v>2451.9349742399995</v>
      </c>
      <c r="J12" s="22">
        <f t="shared" si="5"/>
        <v>2631.8363311299991</v>
      </c>
      <c r="K12" s="22">
        <f t="shared" si="5"/>
        <v>2755.4142316400007</v>
      </c>
      <c r="L12" s="22">
        <f t="shared" si="5"/>
        <v>2790.027557800001</v>
      </c>
      <c r="M12" s="22">
        <f t="shared" si="5"/>
        <v>2539.3020896800003</v>
      </c>
      <c r="N12" s="22">
        <f t="shared" si="5"/>
        <v>2758.5424918399999</v>
      </c>
      <c r="O12" s="22">
        <f t="shared" si="5"/>
        <v>2481.6547727299999</v>
      </c>
      <c r="P12" s="22">
        <f t="shared" si="5"/>
        <v>2348.2627105699999</v>
      </c>
      <c r="Q12" s="22">
        <f t="shared" si="5"/>
        <v>2330.2368208000003</v>
      </c>
      <c r="R12" s="22">
        <f t="shared" si="5"/>
        <v>2445.0699322800006</v>
      </c>
      <c r="S12" s="22">
        <f t="shared" si="5"/>
        <v>2349.6767410899997</v>
      </c>
      <c r="T12" s="22">
        <f t="shared" si="5"/>
        <v>2341.1066132900005</v>
      </c>
      <c r="U12" s="22">
        <f t="shared" si="5"/>
        <v>2480.5907671999994</v>
      </c>
      <c r="V12" s="22">
        <f t="shared" si="5"/>
        <v>2567.0273467000002</v>
      </c>
      <c r="W12" s="22">
        <f t="shared" si="5"/>
        <v>2655.9824894000003</v>
      </c>
      <c r="X12" s="22">
        <f t="shared" si="5"/>
        <v>2680.3639377999998</v>
      </c>
      <c r="Y12" s="22">
        <f t="shared" si="5"/>
        <v>2433.1395278</v>
      </c>
      <c r="Z12" s="22">
        <f t="shared" si="5"/>
        <v>2591.2560948</v>
      </c>
      <c r="AA12" s="22">
        <f t="shared" si="5"/>
        <v>2313.9525728666667</v>
      </c>
      <c r="AB12" s="22">
        <f t="shared" si="5"/>
        <v>2341.3168571666674</v>
      </c>
      <c r="AC12" s="22">
        <f t="shared" si="5"/>
        <v>2267.7862000666669</v>
      </c>
      <c r="AD12" s="22">
        <f t="shared" si="5"/>
        <v>2351.4608346666664</v>
      </c>
      <c r="AE12" s="22">
        <f t="shared" si="5"/>
        <v>2332.9512419666662</v>
      </c>
      <c r="AF12" s="22">
        <f t="shared" si="5"/>
        <v>2337.5299716666664</v>
      </c>
      <c r="AG12" s="22">
        <f t="shared" si="5"/>
        <v>2498.6238185666666</v>
      </c>
      <c r="AH12" s="22">
        <f t="shared" si="5"/>
        <v>2664.8515488666667</v>
      </c>
      <c r="AI12" s="22">
        <f t="shared" si="5"/>
        <v>2699.2888874666664</v>
      </c>
      <c r="AJ12" s="22">
        <f t="shared" si="5"/>
        <v>2727.3934539666666</v>
      </c>
      <c r="AK12" s="22">
        <f t="shared" si="5"/>
        <v>2561.6374573666667</v>
      </c>
      <c r="AL12" s="22">
        <f t="shared" si="5"/>
        <v>2650.4685421666659</v>
      </c>
      <c r="AM12" s="22">
        <f t="shared" si="5"/>
        <v>2445.1538098666656</v>
      </c>
      <c r="AN12" s="22">
        <f t="shared" si="5"/>
        <v>2355.4953643666663</v>
      </c>
      <c r="AO12" s="22">
        <f t="shared" si="5"/>
        <v>2273.6099372666658</v>
      </c>
      <c r="AP12" s="22">
        <f t="shared" si="5"/>
        <v>2382.7805098666659</v>
      </c>
      <c r="AQ12" s="22">
        <f t="shared" si="5"/>
        <v>2310.9522316666666</v>
      </c>
      <c r="AR12" s="22">
        <f t="shared" si="5"/>
        <v>2318.9129369666666</v>
      </c>
      <c r="AS12" s="22">
        <f t="shared" si="5"/>
        <v>2521.3819093666671</v>
      </c>
      <c r="AT12" s="22">
        <f t="shared" si="5"/>
        <v>2575.9634240666664</v>
      </c>
      <c r="AU12" s="22">
        <f t="shared" si="5"/>
        <v>2745.5346449666663</v>
      </c>
      <c r="AV12" s="22">
        <f t="shared" si="5"/>
        <v>2817.4108375666669</v>
      </c>
      <c r="AW12" s="22">
        <f t="shared" si="5"/>
        <v>2500.9288850666658</v>
      </c>
      <c r="AX12" s="22">
        <f t="shared" si="5"/>
        <v>2593.4633695666662</v>
      </c>
      <c r="AY12" s="22">
        <f t="shared" si="5"/>
        <v>2341.8588001333333</v>
      </c>
      <c r="AZ12" s="22">
        <f t="shared" si="5"/>
        <v>2303.7216728139792</v>
      </c>
      <c r="BA12" s="22">
        <f t="shared" si="5"/>
        <v>2290.8939159333336</v>
      </c>
      <c r="BB12" s="22">
        <f t="shared" si="5"/>
        <v>2362.160558626882</v>
      </c>
      <c r="BC12" s="22">
        <f t="shared" si="5"/>
        <v>2304.2700302333328</v>
      </c>
      <c r="BD12" s="22">
        <f t="shared" si="5"/>
        <v>2279.9103091333332</v>
      </c>
      <c r="BE12" s="22">
        <f t="shared" si="5"/>
        <v>2436.3396297268814</v>
      </c>
      <c r="BF12" s="22">
        <f t="shared" si="5"/>
        <v>2512.7535954157142</v>
      </c>
      <c r="BG12" s="22">
        <f t="shared" si="5"/>
        <v>2754.4157683107528</v>
      </c>
      <c r="BH12" s="22">
        <f t="shared" si="5"/>
        <v>2828.4448957333329</v>
      </c>
      <c r="BI12" s="22">
        <f t="shared" si="5"/>
        <v>2526.140547933333</v>
      </c>
      <c r="BJ12" s="22">
        <f t="shared" si="5"/>
        <v>2664.4770800167544</v>
      </c>
      <c r="BK12" s="151">
        <f t="shared" ref="BK12:BK14" si="6">SUM(C12:N12)</f>
        <v>29881.294643659996</v>
      </c>
      <c r="BL12" s="151">
        <f t="shared" ref="BL12:BL14" si="7">SUM(O12:Z12)</f>
        <v>29704.367754460003</v>
      </c>
      <c r="BM12" s="151">
        <f t="shared" ref="BM12:BM14" si="8">SUM(AA12:AL12)</f>
        <v>29747.261386800001</v>
      </c>
      <c r="BN12" s="151">
        <f t="shared" ref="BN12:BN14" si="9">SUM(AM12:AX12)</f>
        <v>29841.587860599997</v>
      </c>
      <c r="BO12" s="151">
        <f t="shared" ref="BO12:BO14" si="10">SUM(AY12:BJ12)</f>
        <v>29605.386804010959</v>
      </c>
    </row>
    <row r="13" spans="2:67">
      <c r="B13" s="21" t="s">
        <v>121</v>
      </c>
      <c r="C13" s="132">
        <v>2499.8314579999997</v>
      </c>
      <c r="D13" s="132">
        <v>2483.0929999999998</v>
      </c>
      <c r="E13" s="132">
        <v>2430.8409999999999</v>
      </c>
      <c r="F13" s="132">
        <v>2455.1900000000005</v>
      </c>
      <c r="G13" s="132">
        <v>2430.5060000000003</v>
      </c>
      <c r="H13" s="132">
        <v>2445.9420000000009</v>
      </c>
      <c r="I13" s="132">
        <v>2561.2689999999998</v>
      </c>
      <c r="J13" s="132">
        <v>2751.6660000000002</v>
      </c>
      <c r="K13" s="132">
        <v>2900.2983879999997</v>
      </c>
      <c r="L13" s="132">
        <v>2961.093022900001</v>
      </c>
      <c r="M13" s="132">
        <v>2710.6485818999995</v>
      </c>
      <c r="N13" s="132">
        <v>2933.6880600999998</v>
      </c>
      <c r="O13" s="132">
        <v>2494.1221346999996</v>
      </c>
      <c r="P13" s="132">
        <v>2507.8441408999997</v>
      </c>
      <c r="Q13" s="132">
        <v>2449.3700971000003</v>
      </c>
      <c r="R13" s="132">
        <v>2605.9248066999999</v>
      </c>
      <c r="S13" s="132">
        <v>2456.4770120999997</v>
      </c>
      <c r="T13" s="132">
        <v>2481.9601473000002</v>
      </c>
      <c r="U13" s="132">
        <v>2598.6732462</v>
      </c>
      <c r="V13" s="132">
        <v>2717.2344366000002</v>
      </c>
      <c r="W13" s="132">
        <v>2800.3479167000005</v>
      </c>
      <c r="X13" s="132">
        <v>2881.9027067000002</v>
      </c>
      <c r="Y13" s="132">
        <v>2598.3279507000002</v>
      </c>
      <c r="Z13" s="132">
        <v>2764.5308077999998</v>
      </c>
      <c r="AA13" s="132">
        <v>2428.8637731666677</v>
      </c>
      <c r="AB13" s="132">
        <v>2518.4448041666665</v>
      </c>
      <c r="AC13" s="132">
        <v>2430.753061566666</v>
      </c>
      <c r="AD13" s="132">
        <v>2501.2073432666666</v>
      </c>
      <c r="AE13" s="132">
        <v>2473.5723661666666</v>
      </c>
      <c r="AF13" s="132">
        <v>2438.7522882666667</v>
      </c>
      <c r="AG13" s="132">
        <v>2666.6672476666672</v>
      </c>
      <c r="AH13" s="132">
        <v>2763.9837023666669</v>
      </c>
      <c r="AI13" s="132">
        <v>2861.4645936666666</v>
      </c>
      <c r="AJ13" s="132">
        <v>2909.2576928666667</v>
      </c>
      <c r="AK13" s="132">
        <v>2715.9392466666668</v>
      </c>
      <c r="AL13" s="132">
        <v>2802.267121566666</v>
      </c>
      <c r="AM13" s="132">
        <v>2618.7636495666661</v>
      </c>
      <c r="AN13" s="132">
        <v>2533.3490192666659</v>
      </c>
      <c r="AO13" s="132">
        <v>2434.8554763666666</v>
      </c>
      <c r="AP13" s="132">
        <v>2548.4242413666661</v>
      </c>
      <c r="AQ13" s="132">
        <v>2461.9379374666669</v>
      </c>
      <c r="AR13" s="132">
        <v>2457.3620091666671</v>
      </c>
      <c r="AS13" s="132">
        <v>2675.4336148666666</v>
      </c>
      <c r="AT13" s="132">
        <v>2741.1035404666663</v>
      </c>
      <c r="AU13" s="132">
        <v>2891.7878879666659</v>
      </c>
      <c r="AV13" s="132">
        <v>3007.5288815666668</v>
      </c>
      <c r="AW13" s="132">
        <v>2671.7781057666671</v>
      </c>
      <c r="AX13" s="132">
        <v>2737.9997273666663</v>
      </c>
      <c r="AY13" s="133">
        <v>2445.9378029333329</v>
      </c>
      <c r="AZ13" s="133">
        <v>2453.1086320139789</v>
      </c>
      <c r="BA13" s="133">
        <v>2418.0822228333327</v>
      </c>
      <c r="BB13" s="133">
        <v>2478.6933885268822</v>
      </c>
      <c r="BC13" s="133">
        <v>2427.5378831333333</v>
      </c>
      <c r="BD13" s="133">
        <v>2408.056672733333</v>
      </c>
      <c r="BE13" s="133">
        <v>2576.657708426882</v>
      </c>
      <c r="BF13" s="133">
        <v>2636.8815071333338</v>
      </c>
      <c r="BG13" s="133">
        <v>2859.8221836107523</v>
      </c>
      <c r="BH13" s="133">
        <v>3026.9322616333334</v>
      </c>
      <c r="BI13" s="133">
        <v>2697.9964092333335</v>
      </c>
      <c r="BJ13" s="133">
        <v>2799.0497024333326</v>
      </c>
      <c r="BK13" s="151">
        <f t="shared" si="6"/>
        <v>31564.066510900004</v>
      </c>
      <c r="BL13" s="151">
        <f t="shared" si="7"/>
        <v>31356.715403499999</v>
      </c>
      <c r="BM13" s="151">
        <f t="shared" si="8"/>
        <v>31511.173241400003</v>
      </c>
      <c r="BN13" s="151">
        <f t="shared" si="9"/>
        <v>31780.324091200004</v>
      </c>
      <c r="BO13" s="151">
        <f t="shared" si="10"/>
        <v>31228.756374645156</v>
      </c>
    </row>
    <row r="14" spans="2:67">
      <c r="B14" s="21" t="s">
        <v>25</v>
      </c>
      <c r="C14" s="132">
        <v>1252.6766048200009</v>
      </c>
      <c r="D14" s="132">
        <v>1313.6120462399999</v>
      </c>
      <c r="E14" s="132">
        <v>1316.8182079299991</v>
      </c>
      <c r="F14" s="132">
        <v>1344.3102615999994</v>
      </c>
      <c r="G14" s="132">
        <v>1348.4109773500004</v>
      </c>
      <c r="H14" s="132">
        <v>1331.701476389999</v>
      </c>
      <c r="I14" s="132">
        <v>1321.5815342399994</v>
      </c>
      <c r="J14" s="132">
        <v>1313.6035971299991</v>
      </c>
      <c r="K14" s="132">
        <v>1329.2960656400007</v>
      </c>
      <c r="L14" s="132">
        <v>1368.1859808000011</v>
      </c>
      <c r="M14" s="132">
        <v>1242.4919716800002</v>
      </c>
      <c r="N14" s="132">
        <v>1393.4272498399998</v>
      </c>
      <c r="O14" s="132">
        <v>1385.2368437299999</v>
      </c>
      <c r="P14" s="132">
        <v>1327.8963915699999</v>
      </c>
      <c r="Q14" s="132">
        <v>1356.2215718000002</v>
      </c>
      <c r="R14" s="132">
        <v>1459.7609512800004</v>
      </c>
      <c r="S14" s="132">
        <v>1360.8344990899996</v>
      </c>
      <c r="T14" s="132">
        <v>1361.2872862900003</v>
      </c>
      <c r="U14" s="132">
        <v>1354.8693481999994</v>
      </c>
      <c r="V14" s="132">
        <v>1323.5916987000003</v>
      </c>
      <c r="W14" s="132">
        <v>1312.5421994000003</v>
      </c>
      <c r="X14" s="132">
        <v>1350.8509357999999</v>
      </c>
      <c r="Y14" s="132">
        <v>1237.2537768</v>
      </c>
      <c r="Z14" s="132">
        <v>1360.9123807999999</v>
      </c>
      <c r="AA14" s="132">
        <v>1281.2843958666667</v>
      </c>
      <c r="AB14" s="132">
        <v>1338.4419791666674</v>
      </c>
      <c r="AC14" s="132">
        <v>1329.3029060666668</v>
      </c>
      <c r="AD14" s="132">
        <v>1380.7144436666663</v>
      </c>
      <c r="AE14" s="132">
        <v>1379.5879109666662</v>
      </c>
      <c r="AF14" s="132">
        <v>1339.3317536666664</v>
      </c>
      <c r="AG14" s="132">
        <v>1365.8506905666666</v>
      </c>
      <c r="AH14" s="132">
        <v>1378.0253978666667</v>
      </c>
      <c r="AI14" s="132">
        <v>1335.9554124666665</v>
      </c>
      <c r="AJ14" s="132">
        <v>1384.3299759666666</v>
      </c>
      <c r="AK14" s="132">
        <v>1306.1996753666667</v>
      </c>
      <c r="AL14" s="132">
        <v>1354.6940451666658</v>
      </c>
      <c r="AM14" s="132">
        <v>1328.8311858666657</v>
      </c>
      <c r="AN14" s="132">
        <v>1356.5082523666663</v>
      </c>
      <c r="AO14" s="132">
        <v>1331.4317802666658</v>
      </c>
      <c r="AP14" s="132">
        <v>1409.317064866666</v>
      </c>
      <c r="AQ14" s="132">
        <v>1358.9185996666665</v>
      </c>
      <c r="AR14" s="132">
        <v>1315.1642449666665</v>
      </c>
      <c r="AS14" s="132">
        <v>1373.615267366667</v>
      </c>
      <c r="AT14" s="132">
        <v>1310.4356050666665</v>
      </c>
      <c r="AU14" s="132">
        <v>1347.5886599666662</v>
      </c>
      <c r="AV14" s="132">
        <v>1391.247887566667</v>
      </c>
      <c r="AW14" s="132">
        <v>1259.7679470666658</v>
      </c>
      <c r="AX14" s="132">
        <v>1378.3508185666662</v>
      </c>
      <c r="AY14" s="133">
        <v>1300.3500671333334</v>
      </c>
      <c r="AZ14" s="133">
        <v>1314.2061968139792</v>
      </c>
      <c r="BA14" s="133">
        <v>1351.9630739333336</v>
      </c>
      <c r="BB14" s="133">
        <v>1400.233081626882</v>
      </c>
      <c r="BC14" s="133">
        <v>1357.8491182333328</v>
      </c>
      <c r="BD14" s="133">
        <v>1309.4943891333332</v>
      </c>
      <c r="BE14" s="133">
        <v>1335.0944697268815</v>
      </c>
      <c r="BF14" s="133">
        <v>1312.2610394157143</v>
      </c>
      <c r="BG14" s="133">
        <v>1369.2736023107527</v>
      </c>
      <c r="BH14" s="133">
        <v>1384.668651733333</v>
      </c>
      <c r="BI14" s="133">
        <v>1267.640386933333</v>
      </c>
      <c r="BJ14" s="133">
        <v>1417.9605260167543</v>
      </c>
      <c r="BK14" s="151">
        <f t="shared" si="6"/>
        <v>15876.115973659998</v>
      </c>
      <c r="BL14" s="151">
        <f t="shared" si="7"/>
        <v>16191.257883460001</v>
      </c>
      <c r="BM14" s="151">
        <f t="shared" si="8"/>
        <v>16173.718586799996</v>
      </c>
      <c r="BN14" s="151">
        <f t="shared" si="9"/>
        <v>16161.177313599997</v>
      </c>
      <c r="BO14" s="151">
        <f t="shared" si="10"/>
        <v>16120.994603010962</v>
      </c>
    </row>
    <row r="16" spans="2:67" customFormat="1">
      <c r="B16" s="11" t="s">
        <v>97</v>
      </c>
    </row>
    <row r="17" spans="2:3" customFormat="1">
      <c r="B17" s="11" t="s">
        <v>26</v>
      </c>
    </row>
    <row r="18" spans="2:3" customFormat="1">
      <c r="B18" s="11" t="s">
        <v>15</v>
      </c>
    </row>
    <row r="19" spans="2:3">
      <c r="C19" s="138" t="s">
        <v>129</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sheetPr>
    <tabColor theme="0"/>
  </sheetPr>
  <dimension ref="A2:CZ26"/>
  <sheetViews>
    <sheetView zoomScaleNormal="100" workbookViewId="0">
      <pane xSplit="4" ySplit="2" topLeftCell="E3" activePane="bottomRight" state="frozen"/>
      <selection pane="topRight"/>
      <selection pane="bottomLeft"/>
      <selection pane="bottomRight" activeCell="J29" sqref="J29"/>
    </sheetView>
  </sheetViews>
  <sheetFormatPr defaultRowHeight="12.75"/>
  <cols>
    <col min="1" max="1" width="10.125" style="25" hidden="1" customWidth="1"/>
    <col min="2" max="2" width="0.375" style="25" hidden="1" customWidth="1"/>
    <col min="3" max="3" width="4.5" style="25" customWidth="1"/>
    <col min="4" max="4" width="21.5" style="25" customWidth="1"/>
    <col min="5" max="16384" width="9" style="25"/>
  </cols>
  <sheetData>
    <row r="2" spans="4:104">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c r="D3" s="15" t="s">
        <v>17</v>
      </c>
      <c r="E3" s="26">
        <f>'Orig. fully-reconciled - all'!C3-'Revised fully-reconciled - all'!C3</f>
        <v>0</v>
      </c>
      <c r="F3" s="26">
        <f>'Orig. fully-reconciled - all'!D3-'Revised fully-reconciled - all'!D3</f>
        <v>0</v>
      </c>
      <c r="G3" s="26">
        <f>'Orig. fully-reconciled - all'!E3-'Revised fully-reconciled - all'!E3</f>
        <v>0</v>
      </c>
      <c r="H3" s="26">
        <f>'Orig. fully-reconciled - all'!F3-'Revised fully-reconciled - all'!F3</f>
        <v>0</v>
      </c>
      <c r="I3" s="26">
        <f>'Orig. fully-reconciled - all'!G3-'Revised fully-reconciled - all'!G3</f>
        <v>0</v>
      </c>
      <c r="J3" s="26">
        <f>'Orig. fully-reconciled - all'!H3-'Revised fully-reconciled - all'!H3</f>
        <v>0</v>
      </c>
      <c r="K3" s="26">
        <f>'Orig. fully-reconciled - all'!I3-'Revised fully-reconciled - all'!I3</f>
        <v>0</v>
      </c>
      <c r="L3" s="26">
        <f>'Orig. fully-reconciled - all'!J3-'Revised fully-reconciled - all'!J3</f>
        <v>0</v>
      </c>
      <c r="M3" s="26">
        <f>'Orig. fully-reconciled - all'!K3-'Revised fully-reconciled - all'!K3</f>
        <v>0</v>
      </c>
      <c r="N3" s="26">
        <f>'Orig. fully-reconciled - all'!L3-'Revised fully-reconciled - all'!L3</f>
        <v>0</v>
      </c>
      <c r="O3" s="26">
        <f>'Orig. fully-reconciled - all'!M3-'Revised fully-reconciled - all'!M3</f>
        <v>0</v>
      </c>
      <c r="P3" s="26">
        <f>'Orig. fully-reconciled - all'!N3-'Revised fully-reconciled - all'!N3</f>
        <v>0</v>
      </c>
      <c r="Q3" s="26">
        <f>'Orig. fully-reconciled - all'!O3-'Revised fully-reconciled - all'!O3</f>
        <v>0</v>
      </c>
      <c r="R3" s="26">
        <f>'Orig. fully-reconciled - all'!P3-'Revised fully-reconciled - all'!P3</f>
        <v>0</v>
      </c>
      <c r="S3" s="26">
        <f>'Orig. fully-reconciled - all'!Q3-'Revised fully-reconciled - all'!Q3</f>
        <v>0</v>
      </c>
      <c r="T3" s="26">
        <f>'Orig. fully-reconciled - all'!R3-'Revised fully-reconciled - all'!R3</f>
        <v>0</v>
      </c>
      <c r="U3" s="26">
        <f>'Orig. fully-reconciled - all'!S3-'Revised fully-reconciled - all'!S3</f>
        <v>0</v>
      </c>
      <c r="V3" s="26">
        <f>'Orig. fully-reconciled - all'!T3-'Revised fully-reconciled - all'!T3</f>
        <v>0</v>
      </c>
      <c r="W3" s="26">
        <f>'Orig. fully-reconciled - all'!U3-'Revised fully-reconciled - all'!U3</f>
        <v>0</v>
      </c>
      <c r="X3" s="26">
        <f>'Orig. fully-reconciled - all'!V3-'Revised fully-reconciled - all'!V3</f>
        <v>0</v>
      </c>
      <c r="Y3" s="26">
        <f>'Orig. fully-reconciled - all'!W3-'Revised fully-reconciled - all'!W3</f>
        <v>0</v>
      </c>
      <c r="Z3" s="26">
        <f>'Orig. fully-reconciled - all'!X3-'Revised fully-reconciled - all'!X3</f>
        <v>0</v>
      </c>
      <c r="AA3" s="26">
        <f>'Orig. fully-reconciled - all'!Y3-'Revised fully-reconciled - all'!Y3</f>
        <v>0</v>
      </c>
      <c r="AB3" s="26">
        <f>'Orig. fully-reconciled - all'!Z3-'Revised fully-reconciled - all'!Z3</f>
        <v>0</v>
      </c>
      <c r="AC3" s="26">
        <f>'Orig. fully-reconciled - all'!AA3-'Revised fully-reconciled - all'!AA3</f>
        <v>0</v>
      </c>
      <c r="AD3" s="26">
        <f>'Orig. fully-reconciled - all'!AB3-'Revised fully-reconciled - all'!AB3</f>
        <v>0</v>
      </c>
      <c r="AE3" s="26">
        <f>'Orig. fully-reconciled - all'!AC3-'Revised fully-reconciled - all'!AC3</f>
        <v>0</v>
      </c>
      <c r="AF3" s="26">
        <f>'Orig. fully-reconciled - all'!AD3-'Revised fully-reconciled - all'!AD3</f>
        <v>0</v>
      </c>
      <c r="AG3" s="26">
        <f>'Orig. fully-reconciled - all'!AE3-'Revised fully-reconciled - all'!AE3</f>
        <v>0</v>
      </c>
      <c r="AH3" s="26">
        <f>'Orig. fully-reconciled - all'!AF3-'Revised fully-reconciled - all'!AF3</f>
        <v>0</v>
      </c>
      <c r="AI3" s="26">
        <f>'Orig. fully-reconciled - all'!AG3-'Revised fully-reconciled - all'!AG3</f>
        <v>0</v>
      </c>
      <c r="AJ3" s="26">
        <f>'Orig. fully-reconciled - all'!AH3-'Revised fully-reconciled - all'!AH3</f>
        <v>0</v>
      </c>
      <c r="AK3" s="26">
        <f>'Orig. fully-reconciled - all'!AI3-'Revised fully-reconciled - all'!AI3</f>
        <v>0</v>
      </c>
      <c r="AL3" s="26">
        <f>'Orig. fully-reconciled - all'!AJ3-'Revised fully-reconciled - all'!AJ3</f>
        <v>0</v>
      </c>
      <c r="AM3" s="26">
        <f>'Orig. fully-reconciled - all'!AK3-'Revised fully-reconciled - all'!AK3</f>
        <v>0</v>
      </c>
      <c r="AN3" s="26">
        <f>'Orig. fully-reconciled - all'!AL3-'Revised fully-reconciled - all'!AL3</f>
        <v>0</v>
      </c>
      <c r="AO3" s="26">
        <f>'Orig. fully-reconciled - all'!AM3-'Revised fully-reconciled - all'!AM3</f>
        <v>0</v>
      </c>
      <c r="AP3" s="26">
        <f>'Orig. fully-reconciled - all'!AN3-'Revised fully-reconciled - all'!AN3</f>
        <v>0</v>
      </c>
      <c r="AQ3" s="26">
        <f>'Orig. fully-reconciled - all'!AO3-'Revised fully-reconciled - all'!AO3</f>
        <v>0</v>
      </c>
      <c r="AR3" s="26">
        <f>'Orig. fully-reconciled - all'!AP3-'Revised fully-reconciled - all'!AP3</f>
        <v>0</v>
      </c>
      <c r="AS3" s="26">
        <f>'Orig. fully-reconciled - all'!AQ3-'Revised fully-reconciled - all'!AQ3</f>
        <v>0</v>
      </c>
      <c r="AT3" s="26">
        <f>'Orig. fully-reconciled - all'!AR3-'Revised fully-reconciled - all'!AR3</f>
        <v>0</v>
      </c>
      <c r="AU3" s="26">
        <f>'Orig. fully-reconciled - all'!AS3-'Revised fully-reconciled - all'!AS3</f>
        <v>0</v>
      </c>
      <c r="AV3" s="26">
        <f>'Orig. fully-reconciled - all'!AT3-'Revised fully-reconciled - all'!AT3</f>
        <v>0</v>
      </c>
      <c r="AW3" s="26">
        <f>'Orig. fully-reconciled - all'!AU3-'Revised fully-reconciled - all'!AU3</f>
        <v>0</v>
      </c>
      <c r="AX3" s="26">
        <f>'Orig. fully-reconciled - all'!AV3-'Revised fully-reconciled - all'!AV3</f>
        <v>0</v>
      </c>
      <c r="AY3" s="26">
        <f>'Orig. fully-reconciled - all'!AW3-'Revised fully-reconciled - all'!AW3</f>
        <v>0</v>
      </c>
      <c r="AZ3" s="26">
        <f>'Orig. fully-reconciled - all'!AX3-'Revised fully-reconciled - all'!AX3</f>
        <v>0</v>
      </c>
      <c r="BA3" s="26">
        <f>'Orig. fully-reconciled - all'!AY3-'Revised fully-reconciled - all'!AY3</f>
        <v>0</v>
      </c>
      <c r="BB3" s="26">
        <f>'Orig. fully-reconciled - all'!AZ3-'Revised fully-reconciled - all'!AZ3</f>
        <v>0</v>
      </c>
      <c r="BC3" s="26">
        <f>'Orig. fully-reconciled - all'!BA3-'Revised fully-reconciled - all'!BA3</f>
        <v>0</v>
      </c>
      <c r="BD3" s="26">
        <f>'Orig. fully-reconciled - all'!BB3-'Revised fully-reconciled - all'!BB3</f>
        <v>0</v>
      </c>
      <c r="BE3" s="26">
        <f>'Orig. fully-reconciled - all'!BC3-'Revised fully-reconciled - all'!BC3</f>
        <v>0</v>
      </c>
      <c r="BF3" s="26">
        <f>'Orig. fully-reconciled - all'!BD3-'Revised fully-reconciled - all'!BD3</f>
        <v>0</v>
      </c>
      <c r="BG3" s="26">
        <f>'Orig. fully-reconciled - all'!BE3-'Revised fully-reconciled - all'!BE3</f>
        <v>0</v>
      </c>
      <c r="BH3" s="26">
        <f>'Orig. fully-reconciled - all'!BF3-'Revised fully-reconciled - all'!BF3</f>
        <v>0</v>
      </c>
      <c r="BI3" s="26">
        <f>'Orig. fully-reconciled - all'!BG3-'Revised fully-reconciled - all'!BG3</f>
        <v>0</v>
      </c>
      <c r="BJ3" s="26">
        <f>'Orig. fully-reconciled - all'!BH3-'Revised fully-reconciled - all'!BH3</f>
        <v>0</v>
      </c>
      <c r="BK3" s="26">
        <f>'Orig. fully-reconciled - all'!BI3-'Revised fully-reconciled - all'!BI3</f>
        <v>0</v>
      </c>
      <c r="BL3" s="26">
        <f>'Orig. fully-reconciled - all'!BJ3-'Revised fully-reconciled - all'!BJ3</f>
        <v>0</v>
      </c>
      <c r="BM3" s="26" t="e">
        <f>'Orig. fully-reconciled - all'!#REF!-'Revised fully-reconciled - all'!BK3</f>
        <v>#REF!</v>
      </c>
      <c r="BN3" s="26" t="e">
        <f>'Orig. fully-reconciled - all'!#REF!-'Revised fully-reconciled - all'!BL3</f>
        <v>#REF!</v>
      </c>
      <c r="BO3" s="26" t="e">
        <f>'Orig. fully-reconciled - all'!#REF!-'Revised fully-reconciled - all'!BM3</f>
        <v>#REF!</v>
      </c>
      <c r="BP3" s="26" t="e">
        <f>'Orig. fully-reconciled - all'!#REF!-'Revised fully-reconciled - all'!BN3</f>
        <v>#REF!</v>
      </c>
      <c r="BQ3" s="26" t="e">
        <f>'Orig. fully-reconciled - all'!#REF!-'Revised fully-reconciled - all'!BO3</f>
        <v>#REF!</v>
      </c>
      <c r="BR3" s="26" t="e">
        <f>'Orig. fully-reconciled - all'!#REF!-'Revised fully-reconciled - all'!BP3</f>
        <v>#REF!</v>
      </c>
      <c r="BS3" s="26" t="e">
        <f>'Orig. fully-reconciled - all'!#REF!-'Revised fully-reconciled - all'!BQ3</f>
        <v>#REF!</v>
      </c>
      <c r="BT3" s="26" t="e">
        <f>'Orig. fully-reconciled - all'!#REF!-'Revised fully-reconciled - all'!BR3</f>
        <v>#REF!</v>
      </c>
      <c r="BU3" s="26" t="e">
        <f>'Orig. fully-reconciled - all'!#REF!-'Revised fully-reconciled - all'!BS3</f>
        <v>#REF!</v>
      </c>
      <c r="BV3" s="26" t="e">
        <f>'Orig. fully-reconciled - all'!#REF!-'Revised fully-reconciled - all'!BT3</f>
        <v>#REF!</v>
      </c>
      <c r="BW3" s="26" t="e">
        <f>'Orig. fully-reconciled - all'!#REF!-'Revised fully-reconciled - all'!BU3</f>
        <v>#REF!</v>
      </c>
      <c r="BX3" s="26" t="e">
        <f>'Orig. fully-reconciled - all'!#REF!-'Revised fully-reconciled - all'!BV3</f>
        <v>#REF!</v>
      </c>
      <c r="BY3" s="26" t="e">
        <f>'Orig. fully-reconciled - all'!#REF!-'Revised fully-reconciled - all'!BW3</f>
        <v>#REF!</v>
      </c>
      <c r="BZ3" s="26" t="e">
        <f>'Orig. fully-reconciled - all'!#REF!-'Revised fully-reconciled - all'!BX3</f>
        <v>#REF!</v>
      </c>
      <c r="CA3" s="26" t="e">
        <f>'Orig. fully-reconciled - all'!#REF!-'Revised fully-reconciled - all'!BY3</f>
        <v>#REF!</v>
      </c>
      <c r="CB3" s="26" t="e">
        <f>'Orig. fully-reconciled - all'!#REF!-'Revised fully-reconciled - all'!BZ3</f>
        <v>#REF!</v>
      </c>
      <c r="CC3" s="26" t="e">
        <f>'Orig. fully-reconciled - all'!#REF!-'Revised fully-reconciled - all'!CA3</f>
        <v>#REF!</v>
      </c>
      <c r="CD3" s="26" t="e">
        <f>'Orig. fully-reconciled - all'!#REF!-'Revised fully-reconciled - all'!CB3</f>
        <v>#REF!</v>
      </c>
      <c r="CE3" s="26" t="e">
        <f>'Orig. fully-reconciled - all'!#REF!-'Revised fully-reconciled - all'!CC3</f>
        <v>#REF!</v>
      </c>
      <c r="CF3" s="26" t="e">
        <f>'Orig. fully-reconciled - all'!#REF!-'Revised fully-reconciled - all'!CD3</f>
        <v>#REF!</v>
      </c>
      <c r="CG3" s="26" t="e">
        <f>'Orig. fully-reconciled - all'!#REF!-'Revised fully-reconciled - all'!CE3</f>
        <v>#REF!</v>
      </c>
      <c r="CH3" s="26" t="e">
        <f>'Orig. fully-reconciled - all'!#REF!-'Revised fully-reconciled - all'!CF3</f>
        <v>#REF!</v>
      </c>
      <c r="CI3" s="26" t="e">
        <f>'Orig. fully-reconciled - all'!#REF!-'Revised fully-reconciled - all'!CG3</f>
        <v>#REF!</v>
      </c>
      <c r="CJ3" s="26" t="e">
        <f>'Orig. fully-reconciled - all'!#REF!-'Revised fully-reconciled - all'!CH3</f>
        <v>#REF!</v>
      </c>
      <c r="CK3" s="26" t="e">
        <f>'Orig. fully-reconciled - all'!#REF!-'Revised fully-reconciled - all'!CI3</f>
        <v>#REF!</v>
      </c>
      <c r="CL3" s="26" t="e">
        <f>'Orig. fully-reconciled - all'!#REF!-'Revised fully-reconciled - all'!CJ3</f>
        <v>#REF!</v>
      </c>
      <c r="CM3" s="26" t="e">
        <f>'Orig. fully-reconciled - all'!#REF!-'Revised fully-reconciled - all'!CK3</f>
        <v>#REF!</v>
      </c>
      <c r="CN3" s="26" t="e">
        <f>'Orig. fully-reconciled - all'!#REF!-'Revised fully-reconciled - all'!CL3</f>
        <v>#REF!</v>
      </c>
      <c r="CO3" s="26" t="e">
        <f>'Orig. fully-reconciled - all'!#REF!-'Revised fully-reconciled - all'!CM3</f>
        <v>#REF!</v>
      </c>
      <c r="CP3" s="26" t="e">
        <f>'Orig. fully-reconciled - all'!#REF!-'Revised fully-reconciled - all'!CN3</f>
        <v>#REF!</v>
      </c>
      <c r="CQ3" s="26" t="e">
        <f>'Orig. fully-reconciled - all'!#REF!-'Revised fully-reconciled - all'!CO3</f>
        <v>#REF!</v>
      </c>
      <c r="CR3" s="26" t="e">
        <f>'Orig. fully-reconciled - all'!#REF!-'Revised fully-reconciled - all'!CP3</f>
        <v>#REF!</v>
      </c>
      <c r="CS3" s="26" t="e">
        <f>'Orig. fully-reconciled - all'!#REF!-'Revised fully-reconciled - all'!CQ3</f>
        <v>#REF!</v>
      </c>
      <c r="CT3" s="26" t="e">
        <f>'Orig. fully-reconciled - all'!#REF!-'Revised fully-reconciled - all'!CR3</f>
        <v>#REF!</v>
      </c>
      <c r="CU3" s="26" t="e">
        <f>'Orig. fully-reconciled - all'!#REF!-'Revised fully-reconciled - all'!CS3</f>
        <v>#REF!</v>
      </c>
      <c r="CV3" s="26" t="e">
        <f>'Orig. fully-reconciled - all'!#REF!-'Revised fully-reconciled - all'!CT3</f>
        <v>#REF!</v>
      </c>
      <c r="CW3" s="26" t="e">
        <f>'Orig. fully-reconciled - all'!#REF!-'Revised fully-reconciled - all'!CU3</f>
        <v>#REF!</v>
      </c>
      <c r="CX3" s="26" t="e">
        <f>'Orig. fully-reconciled - all'!#REF!-'Revised fully-reconciled - all'!CV3</f>
        <v>#REF!</v>
      </c>
      <c r="CY3" s="26" t="e">
        <f>'Orig. fully-reconciled - all'!#REF!-'Revised fully-reconciled - all'!CW3</f>
        <v>#REF!</v>
      </c>
      <c r="CZ3" s="26" t="e">
        <f>'Orig. fully-reconciled - all'!#REF!-'Revised fully-reconciled - all'!CX3</f>
        <v>#REF!</v>
      </c>
    </row>
    <row r="4" spans="4:104">
      <c r="D4" s="15" t="s">
        <v>18</v>
      </c>
      <c r="E4" s="26">
        <f>'Orig. fully-reconciled - all'!C4-'Revised fully-reconciled - all'!C4</f>
        <v>0</v>
      </c>
      <c r="F4" s="26">
        <f>'Orig. fully-reconciled - all'!D4-'Revised fully-reconciled - all'!D4</f>
        <v>0</v>
      </c>
      <c r="G4" s="26">
        <f>'Orig. fully-reconciled - all'!E4-'Revised fully-reconciled - all'!E4</f>
        <v>0</v>
      </c>
      <c r="H4" s="26">
        <f>'Orig. fully-reconciled - all'!F4-'Revised fully-reconciled - all'!F4</f>
        <v>0</v>
      </c>
      <c r="I4" s="26">
        <f>'Orig. fully-reconciled - all'!G4-'Revised fully-reconciled - all'!G4</f>
        <v>0</v>
      </c>
      <c r="J4" s="26">
        <f>'Orig. fully-reconciled - all'!H4-'Revised fully-reconciled - all'!H4</f>
        <v>0</v>
      </c>
      <c r="K4" s="26">
        <f>'Orig. fully-reconciled - all'!I4-'Revised fully-reconciled - all'!I4</f>
        <v>0</v>
      </c>
      <c r="L4" s="26">
        <f>'Orig. fully-reconciled - all'!J4-'Revised fully-reconciled - all'!J4</f>
        <v>0</v>
      </c>
      <c r="M4" s="26">
        <f>'Orig. fully-reconciled - all'!K4-'Revised fully-reconciled - all'!K4</f>
        <v>0</v>
      </c>
      <c r="N4" s="26">
        <f>'Orig. fully-reconciled - all'!L4-'Revised fully-reconciled - all'!L4</f>
        <v>0</v>
      </c>
      <c r="O4" s="26">
        <f>'Orig. fully-reconciled - all'!M4-'Revised fully-reconciled - all'!M4</f>
        <v>0</v>
      </c>
      <c r="P4" s="26">
        <f>'Orig. fully-reconciled - all'!N4-'Revised fully-reconciled - all'!N4</f>
        <v>0</v>
      </c>
      <c r="Q4" s="26">
        <f>'Orig. fully-reconciled - all'!O4-'Revised fully-reconciled - all'!O4</f>
        <v>0</v>
      </c>
      <c r="R4" s="26">
        <f>'Orig. fully-reconciled - all'!P4-'Revised fully-reconciled - all'!P4</f>
        <v>0</v>
      </c>
      <c r="S4" s="26">
        <f>'Orig. fully-reconciled - all'!Q4-'Revised fully-reconciled - all'!Q4</f>
        <v>0</v>
      </c>
      <c r="T4" s="26">
        <f>'Orig. fully-reconciled - all'!R4-'Revised fully-reconciled - all'!R4</f>
        <v>0</v>
      </c>
      <c r="U4" s="26">
        <f>'Orig. fully-reconciled - all'!S4-'Revised fully-reconciled - all'!S4</f>
        <v>0</v>
      </c>
      <c r="V4" s="26">
        <f>'Orig. fully-reconciled - all'!T4-'Revised fully-reconciled - all'!T4</f>
        <v>0</v>
      </c>
      <c r="W4" s="26">
        <f>'Orig. fully-reconciled - all'!U4-'Revised fully-reconciled - all'!U4</f>
        <v>0</v>
      </c>
      <c r="X4" s="26">
        <f>'Orig. fully-reconciled - all'!V4-'Revised fully-reconciled - all'!V4</f>
        <v>0</v>
      </c>
      <c r="Y4" s="26">
        <f>'Orig. fully-reconciled - all'!W4-'Revised fully-reconciled - all'!W4</f>
        <v>0</v>
      </c>
      <c r="Z4" s="26">
        <f>'Orig. fully-reconciled - all'!X4-'Revised fully-reconciled - all'!X4</f>
        <v>0</v>
      </c>
      <c r="AA4" s="26">
        <f>'Orig. fully-reconciled - all'!Y4-'Revised fully-reconciled - all'!Y4</f>
        <v>0</v>
      </c>
      <c r="AB4" s="26">
        <f>'Orig. fully-reconciled - all'!Z4-'Revised fully-reconciled - all'!Z4</f>
        <v>0</v>
      </c>
      <c r="AC4" s="26">
        <f>'Orig. fully-reconciled - all'!AA4-'Revised fully-reconciled - all'!AA4</f>
        <v>0</v>
      </c>
      <c r="AD4" s="26">
        <f>'Orig. fully-reconciled - all'!AB4-'Revised fully-reconciled - all'!AB4</f>
        <v>0</v>
      </c>
      <c r="AE4" s="26">
        <f>'Orig. fully-reconciled - all'!AC4-'Revised fully-reconciled - all'!AC4</f>
        <v>0</v>
      </c>
      <c r="AF4" s="26">
        <f>'Orig. fully-reconciled - all'!AD4-'Revised fully-reconciled - all'!AD4</f>
        <v>0</v>
      </c>
      <c r="AG4" s="26">
        <f>'Orig. fully-reconciled - all'!AE4-'Revised fully-reconciled - all'!AE4</f>
        <v>0</v>
      </c>
      <c r="AH4" s="26">
        <f>'Orig. fully-reconciled - all'!AF4-'Revised fully-reconciled - all'!AF4</f>
        <v>0</v>
      </c>
      <c r="AI4" s="26">
        <f>'Orig. fully-reconciled - all'!AG4-'Revised fully-reconciled - all'!AG4</f>
        <v>0</v>
      </c>
      <c r="AJ4" s="26">
        <f>'Orig. fully-reconciled - all'!AH4-'Revised fully-reconciled - all'!AH4</f>
        <v>0</v>
      </c>
      <c r="AK4" s="26">
        <f>'Orig. fully-reconciled - all'!AI4-'Revised fully-reconciled - all'!AI4</f>
        <v>0</v>
      </c>
      <c r="AL4" s="26">
        <f>'Orig. fully-reconciled - all'!AJ4-'Revised fully-reconciled - all'!AJ4</f>
        <v>0</v>
      </c>
      <c r="AM4" s="26">
        <f>'Orig. fully-reconciled - all'!AK4-'Revised fully-reconciled - all'!AK4</f>
        <v>0</v>
      </c>
      <c r="AN4" s="26">
        <f>'Orig. fully-reconciled - all'!AL4-'Revised fully-reconciled - all'!AL4</f>
        <v>0</v>
      </c>
      <c r="AO4" s="26">
        <f>'Orig. fully-reconciled - all'!AM4-'Revised fully-reconciled - all'!AM4</f>
        <v>0</v>
      </c>
      <c r="AP4" s="26">
        <f>'Orig. fully-reconciled - all'!AN4-'Revised fully-reconciled - all'!AN4</f>
        <v>0</v>
      </c>
      <c r="AQ4" s="26">
        <f>'Orig. fully-reconciled - all'!AO4-'Revised fully-reconciled - all'!AO4</f>
        <v>0</v>
      </c>
      <c r="AR4" s="26">
        <f>'Orig. fully-reconciled - all'!AP4-'Revised fully-reconciled - all'!AP4</f>
        <v>0</v>
      </c>
      <c r="AS4" s="26">
        <f>'Orig. fully-reconciled - all'!AQ4-'Revised fully-reconciled - all'!AQ4</f>
        <v>0</v>
      </c>
      <c r="AT4" s="26">
        <f>'Orig. fully-reconciled - all'!AR4-'Revised fully-reconciled - all'!AR4</f>
        <v>0</v>
      </c>
      <c r="AU4" s="26">
        <f>'Orig. fully-reconciled - all'!AS4-'Revised fully-reconciled - all'!AS4</f>
        <v>0</v>
      </c>
      <c r="AV4" s="26">
        <f>'Orig. fully-reconciled - all'!AT4-'Revised fully-reconciled - all'!AT4</f>
        <v>0</v>
      </c>
      <c r="AW4" s="26">
        <f>'Orig. fully-reconciled - all'!AU4-'Revised fully-reconciled - all'!AU4</f>
        <v>0</v>
      </c>
      <c r="AX4" s="26">
        <f>'Orig. fully-reconciled - all'!AV4-'Revised fully-reconciled - all'!AV4</f>
        <v>0</v>
      </c>
      <c r="AY4" s="26">
        <f>'Orig. fully-reconciled - all'!AW4-'Revised fully-reconciled - all'!AW4</f>
        <v>0</v>
      </c>
      <c r="AZ4" s="26">
        <f>'Orig. fully-reconciled - all'!AX4-'Revised fully-reconciled - all'!AX4</f>
        <v>0</v>
      </c>
      <c r="BA4" s="26">
        <f>'Orig. fully-reconciled - all'!AY4-'Revised fully-reconciled - all'!AY4</f>
        <v>0</v>
      </c>
      <c r="BB4" s="26">
        <f>'Orig. fully-reconciled - all'!AZ4-'Revised fully-reconciled - all'!AZ4</f>
        <v>0</v>
      </c>
      <c r="BC4" s="26">
        <f>'Orig. fully-reconciled - all'!BA4-'Revised fully-reconciled - all'!BA4</f>
        <v>0</v>
      </c>
      <c r="BD4" s="26">
        <f>'Orig. fully-reconciled - all'!BB4-'Revised fully-reconciled - all'!BB4</f>
        <v>0</v>
      </c>
      <c r="BE4" s="26">
        <f>'Orig. fully-reconciled - all'!BC4-'Revised fully-reconciled - all'!BC4</f>
        <v>0</v>
      </c>
      <c r="BF4" s="26">
        <f>'Orig. fully-reconciled - all'!BD4-'Revised fully-reconciled - all'!BD4</f>
        <v>0</v>
      </c>
      <c r="BG4" s="26">
        <f>'Orig. fully-reconciled - all'!BE4-'Revised fully-reconciled - all'!BE4</f>
        <v>0</v>
      </c>
      <c r="BH4" s="26">
        <f>'Orig. fully-reconciled - all'!BF4-'Revised fully-reconciled - all'!BF4</f>
        <v>0</v>
      </c>
      <c r="BI4" s="26">
        <f>'Orig. fully-reconciled - all'!BG4-'Revised fully-reconciled - all'!BG4</f>
        <v>0</v>
      </c>
      <c r="BJ4" s="26">
        <f>'Orig. fully-reconciled - all'!BH4-'Revised fully-reconciled - all'!BH4</f>
        <v>0</v>
      </c>
      <c r="BK4" s="26">
        <f>'Orig. fully-reconciled - all'!BI4-'Revised fully-reconciled - all'!BI4</f>
        <v>0</v>
      </c>
      <c r="BL4" s="26">
        <f>'Orig. fully-reconciled - all'!BJ4-'Revised fully-reconciled - all'!BJ4</f>
        <v>0</v>
      </c>
      <c r="BM4" s="26" t="e">
        <f>'Orig. fully-reconciled - all'!#REF!-'Revised fully-reconciled - all'!BK4</f>
        <v>#REF!</v>
      </c>
      <c r="BN4" s="26" t="e">
        <f>'Orig. fully-reconciled - all'!#REF!-'Revised fully-reconciled - all'!BL4</f>
        <v>#REF!</v>
      </c>
      <c r="BO4" s="26" t="e">
        <f>'Orig. fully-reconciled - all'!#REF!-'Revised fully-reconciled - all'!BM4</f>
        <v>#REF!</v>
      </c>
      <c r="BP4" s="26" t="e">
        <f>'Orig. fully-reconciled - all'!#REF!-'Revised fully-reconciled - all'!BN4</f>
        <v>#REF!</v>
      </c>
      <c r="BQ4" s="26" t="e">
        <f>'Orig. fully-reconciled - all'!#REF!-'Revised fully-reconciled - all'!BO4</f>
        <v>#REF!</v>
      </c>
      <c r="BR4" s="26" t="e">
        <f>'Orig. fully-reconciled - all'!#REF!-'Revised fully-reconciled - all'!BP4</f>
        <v>#REF!</v>
      </c>
      <c r="BS4" s="26" t="e">
        <f>'Orig. fully-reconciled - all'!#REF!-'Revised fully-reconciled - all'!BQ4</f>
        <v>#REF!</v>
      </c>
      <c r="BT4" s="26" t="e">
        <f>'Orig. fully-reconciled - all'!#REF!-'Revised fully-reconciled - all'!BR4</f>
        <v>#REF!</v>
      </c>
      <c r="BU4" s="26" t="e">
        <f>'Orig. fully-reconciled - all'!#REF!-'Revised fully-reconciled - all'!BS4</f>
        <v>#REF!</v>
      </c>
      <c r="BV4" s="26" t="e">
        <f>'Orig. fully-reconciled - all'!#REF!-'Revised fully-reconciled - all'!BT4</f>
        <v>#REF!</v>
      </c>
      <c r="BW4" s="26" t="e">
        <f>'Orig. fully-reconciled - all'!#REF!-'Revised fully-reconciled - all'!BU4</f>
        <v>#REF!</v>
      </c>
      <c r="BX4" s="26" t="e">
        <f>'Orig. fully-reconciled - all'!#REF!-'Revised fully-reconciled - all'!BV4</f>
        <v>#REF!</v>
      </c>
      <c r="BY4" s="26" t="e">
        <f>'Orig. fully-reconciled - all'!#REF!-'Revised fully-reconciled - all'!BW4</f>
        <v>#REF!</v>
      </c>
      <c r="BZ4" s="26" t="e">
        <f>'Orig. fully-reconciled - all'!#REF!-'Revised fully-reconciled - all'!BX4</f>
        <v>#REF!</v>
      </c>
      <c r="CA4" s="26" t="e">
        <f>'Orig. fully-reconciled - all'!#REF!-'Revised fully-reconciled - all'!BY4</f>
        <v>#REF!</v>
      </c>
      <c r="CB4" s="26" t="e">
        <f>'Orig. fully-reconciled - all'!#REF!-'Revised fully-reconciled - all'!BZ4</f>
        <v>#REF!</v>
      </c>
      <c r="CC4" s="26" t="e">
        <f>'Orig. fully-reconciled - all'!#REF!-'Revised fully-reconciled - all'!CA4</f>
        <v>#REF!</v>
      </c>
      <c r="CD4" s="26" t="e">
        <f>'Orig. fully-reconciled - all'!#REF!-'Revised fully-reconciled - all'!CB4</f>
        <v>#REF!</v>
      </c>
      <c r="CE4" s="26" t="e">
        <f>'Orig. fully-reconciled - all'!#REF!-'Revised fully-reconciled - all'!CC4</f>
        <v>#REF!</v>
      </c>
      <c r="CF4" s="26" t="e">
        <f>'Orig. fully-reconciled - all'!#REF!-'Revised fully-reconciled - all'!CD4</f>
        <v>#REF!</v>
      </c>
      <c r="CG4" s="26" t="e">
        <f>'Orig. fully-reconciled - all'!#REF!-'Revised fully-reconciled - all'!CE4</f>
        <v>#REF!</v>
      </c>
      <c r="CH4" s="26" t="e">
        <f>'Orig. fully-reconciled - all'!#REF!-'Revised fully-reconciled - all'!CF4</f>
        <v>#REF!</v>
      </c>
      <c r="CI4" s="26" t="e">
        <f>'Orig. fully-reconciled - all'!#REF!-'Revised fully-reconciled - all'!CG4</f>
        <v>#REF!</v>
      </c>
      <c r="CJ4" s="26" t="e">
        <f>'Orig. fully-reconciled - all'!#REF!-'Revised fully-reconciled - all'!CH4</f>
        <v>#REF!</v>
      </c>
      <c r="CK4" s="26" t="e">
        <f>'Orig. fully-reconciled - all'!#REF!-'Revised fully-reconciled - all'!CI4</f>
        <v>#REF!</v>
      </c>
      <c r="CL4" s="26" t="e">
        <f>'Orig. fully-reconciled - all'!#REF!-'Revised fully-reconciled - all'!CJ4</f>
        <v>#REF!</v>
      </c>
      <c r="CM4" s="26" t="e">
        <f>'Orig. fully-reconciled - all'!#REF!-'Revised fully-reconciled - all'!CK4</f>
        <v>#REF!</v>
      </c>
      <c r="CN4" s="26" t="e">
        <f>'Orig. fully-reconciled - all'!#REF!-'Revised fully-reconciled - all'!CL4</f>
        <v>#REF!</v>
      </c>
      <c r="CO4" s="26" t="e">
        <f>'Orig. fully-reconciled - all'!#REF!-'Revised fully-reconciled - all'!CM4</f>
        <v>#REF!</v>
      </c>
      <c r="CP4" s="26" t="e">
        <f>'Orig. fully-reconciled - all'!#REF!-'Revised fully-reconciled - all'!CN4</f>
        <v>#REF!</v>
      </c>
      <c r="CQ4" s="26" t="e">
        <f>'Orig. fully-reconciled - all'!#REF!-'Revised fully-reconciled - all'!CO4</f>
        <v>#REF!</v>
      </c>
      <c r="CR4" s="26" t="e">
        <f>'Orig. fully-reconciled - all'!#REF!-'Revised fully-reconciled - all'!CP4</f>
        <v>#REF!</v>
      </c>
      <c r="CS4" s="26" t="e">
        <f>'Orig. fully-reconciled - all'!#REF!-'Revised fully-reconciled - all'!CQ4</f>
        <v>#REF!</v>
      </c>
      <c r="CT4" s="26" t="e">
        <f>'Orig. fully-reconciled - all'!#REF!-'Revised fully-reconciled - all'!CR4</f>
        <v>#REF!</v>
      </c>
      <c r="CU4" s="26" t="e">
        <f>'Orig. fully-reconciled - all'!#REF!-'Revised fully-reconciled - all'!CS4</f>
        <v>#REF!</v>
      </c>
      <c r="CV4" s="26" t="e">
        <f>'Orig. fully-reconciled - all'!#REF!-'Revised fully-reconciled - all'!CT4</f>
        <v>#REF!</v>
      </c>
      <c r="CW4" s="26" t="e">
        <f>'Orig. fully-reconciled - all'!#REF!-'Revised fully-reconciled - all'!CU4</f>
        <v>#REF!</v>
      </c>
      <c r="CX4" s="26" t="e">
        <f>'Orig. fully-reconciled - all'!#REF!-'Revised fully-reconciled - all'!CV4</f>
        <v>#REF!</v>
      </c>
      <c r="CY4" s="26" t="e">
        <f>'Orig. fully-reconciled - all'!#REF!-'Revised fully-reconciled - all'!CW4</f>
        <v>#REF!</v>
      </c>
      <c r="CZ4" s="26" t="e">
        <f>'Orig. fully-reconciled - all'!#REF!-'Revised fully-reconciled - all'!CX4</f>
        <v>#REF!</v>
      </c>
    </row>
    <row r="5" spans="4:104">
      <c r="D5" s="15" t="s">
        <v>19</v>
      </c>
      <c r="E5" s="26">
        <f>'Orig. fully-reconciled - all'!C5-'Revised fully-reconciled - all'!C5</f>
        <v>0</v>
      </c>
      <c r="F5" s="26">
        <f>'Orig. fully-reconciled - all'!D5-'Revised fully-reconciled - all'!D5</f>
        <v>0</v>
      </c>
      <c r="G5" s="26">
        <f>'Orig. fully-reconciled - all'!E5-'Revised fully-reconciled - all'!E5</f>
        <v>0</v>
      </c>
      <c r="H5" s="26">
        <f>'Orig. fully-reconciled - all'!F5-'Revised fully-reconciled - all'!F5</f>
        <v>0</v>
      </c>
      <c r="I5" s="26">
        <f>'Orig. fully-reconciled - all'!G5-'Revised fully-reconciled - all'!G5</f>
        <v>0</v>
      </c>
      <c r="J5" s="26">
        <f>'Orig. fully-reconciled - all'!H5-'Revised fully-reconciled - all'!H5</f>
        <v>0</v>
      </c>
      <c r="K5" s="26">
        <f>'Orig. fully-reconciled - all'!I5-'Revised fully-reconciled - all'!I5</f>
        <v>0</v>
      </c>
      <c r="L5" s="26">
        <f>'Orig. fully-reconciled - all'!J5-'Revised fully-reconciled - all'!J5</f>
        <v>0</v>
      </c>
      <c r="M5" s="26">
        <f>'Orig. fully-reconciled - all'!K5-'Revised fully-reconciled - all'!K5</f>
        <v>0</v>
      </c>
      <c r="N5" s="26">
        <f>'Orig. fully-reconciled - all'!L5-'Revised fully-reconciled - all'!L5</f>
        <v>0</v>
      </c>
      <c r="O5" s="26">
        <f>'Orig. fully-reconciled - all'!M5-'Revised fully-reconciled - all'!M5</f>
        <v>0</v>
      </c>
      <c r="P5" s="26">
        <f>'Orig. fully-reconciled - all'!N5-'Revised fully-reconciled - all'!N5</f>
        <v>0</v>
      </c>
      <c r="Q5" s="26">
        <f>'Orig. fully-reconciled - all'!O5-'Revised fully-reconciled - all'!O5</f>
        <v>0</v>
      </c>
      <c r="R5" s="26">
        <f>'Orig. fully-reconciled - all'!P5-'Revised fully-reconciled - all'!P5</f>
        <v>0</v>
      </c>
      <c r="S5" s="26">
        <f>'Orig. fully-reconciled - all'!Q5-'Revised fully-reconciled - all'!Q5</f>
        <v>0</v>
      </c>
      <c r="T5" s="26">
        <f>'Orig. fully-reconciled - all'!R5-'Revised fully-reconciled - all'!R5</f>
        <v>0</v>
      </c>
      <c r="U5" s="26">
        <f>'Orig. fully-reconciled - all'!S5-'Revised fully-reconciled - all'!S5</f>
        <v>0</v>
      </c>
      <c r="V5" s="26">
        <f>'Orig. fully-reconciled - all'!T5-'Revised fully-reconciled - all'!T5</f>
        <v>0</v>
      </c>
      <c r="W5" s="26">
        <f>'Orig. fully-reconciled - all'!U5-'Revised fully-reconciled - all'!U5</f>
        <v>0</v>
      </c>
      <c r="X5" s="26">
        <f>'Orig. fully-reconciled - all'!V5-'Revised fully-reconciled - all'!V5</f>
        <v>0</v>
      </c>
      <c r="Y5" s="26">
        <f>'Orig. fully-reconciled - all'!W5-'Revised fully-reconciled - all'!W5</f>
        <v>0</v>
      </c>
      <c r="Z5" s="26">
        <f>'Orig. fully-reconciled - all'!X5-'Revised fully-reconciled - all'!X5</f>
        <v>0</v>
      </c>
      <c r="AA5" s="26">
        <f>'Orig. fully-reconciled - all'!Y5-'Revised fully-reconciled - all'!Y5</f>
        <v>0</v>
      </c>
      <c r="AB5" s="26">
        <f>'Orig. fully-reconciled - all'!Z5-'Revised fully-reconciled - all'!Z5</f>
        <v>0</v>
      </c>
      <c r="AC5" s="26">
        <f>'Orig. fully-reconciled - all'!AA5-'Revised fully-reconciled - all'!AA5</f>
        <v>0</v>
      </c>
      <c r="AD5" s="26">
        <f>'Orig. fully-reconciled - all'!AB5-'Revised fully-reconciled - all'!AB5</f>
        <v>0</v>
      </c>
      <c r="AE5" s="26">
        <f>'Orig. fully-reconciled - all'!AC5-'Revised fully-reconciled - all'!AC5</f>
        <v>0</v>
      </c>
      <c r="AF5" s="26">
        <f>'Orig. fully-reconciled - all'!AD5-'Revised fully-reconciled - all'!AD5</f>
        <v>0</v>
      </c>
      <c r="AG5" s="26">
        <f>'Orig. fully-reconciled - all'!AE5-'Revised fully-reconciled - all'!AE5</f>
        <v>0</v>
      </c>
      <c r="AH5" s="26">
        <f>'Orig. fully-reconciled - all'!AF5-'Revised fully-reconciled - all'!AF5</f>
        <v>0</v>
      </c>
      <c r="AI5" s="26">
        <f>'Orig. fully-reconciled - all'!AG5-'Revised fully-reconciled - all'!AG5</f>
        <v>0</v>
      </c>
      <c r="AJ5" s="26">
        <f>'Orig. fully-reconciled - all'!AH5-'Revised fully-reconciled - all'!AH5</f>
        <v>0</v>
      </c>
      <c r="AK5" s="26">
        <f>'Orig. fully-reconciled - all'!AI5-'Revised fully-reconciled - all'!AI5</f>
        <v>0</v>
      </c>
      <c r="AL5" s="26">
        <f>'Orig. fully-reconciled - all'!AJ5-'Revised fully-reconciled - all'!AJ5</f>
        <v>0</v>
      </c>
      <c r="AM5" s="26">
        <f>'Orig. fully-reconciled - all'!AK5-'Revised fully-reconciled - all'!AK5</f>
        <v>0</v>
      </c>
      <c r="AN5" s="26">
        <f>'Orig. fully-reconciled - all'!AL5-'Revised fully-reconciled - all'!AL5</f>
        <v>0</v>
      </c>
      <c r="AO5" s="26">
        <f>'Orig. fully-reconciled - all'!AM5-'Revised fully-reconciled - all'!AM5</f>
        <v>0</v>
      </c>
      <c r="AP5" s="26">
        <f>'Orig. fully-reconciled - all'!AN5-'Revised fully-reconciled - all'!AN5</f>
        <v>0</v>
      </c>
      <c r="AQ5" s="26">
        <f>'Orig. fully-reconciled - all'!AO5-'Revised fully-reconciled - all'!AO5</f>
        <v>0</v>
      </c>
      <c r="AR5" s="26">
        <f>'Orig. fully-reconciled - all'!AP5-'Revised fully-reconciled - all'!AP5</f>
        <v>0</v>
      </c>
      <c r="AS5" s="26">
        <f>'Orig. fully-reconciled - all'!AQ5-'Revised fully-reconciled - all'!AQ5</f>
        <v>0</v>
      </c>
      <c r="AT5" s="26">
        <f>'Orig. fully-reconciled - all'!AR5-'Revised fully-reconciled - all'!AR5</f>
        <v>0</v>
      </c>
      <c r="AU5" s="26">
        <f>'Orig. fully-reconciled - all'!AS5-'Revised fully-reconciled - all'!AS5</f>
        <v>0</v>
      </c>
      <c r="AV5" s="26">
        <f>'Orig. fully-reconciled - all'!AT5-'Revised fully-reconciled - all'!AT5</f>
        <v>0</v>
      </c>
      <c r="AW5" s="26">
        <f>'Orig. fully-reconciled - all'!AU5-'Revised fully-reconciled - all'!AU5</f>
        <v>0</v>
      </c>
      <c r="AX5" s="26">
        <f>'Orig. fully-reconciled - all'!AV5-'Revised fully-reconciled - all'!AV5</f>
        <v>0</v>
      </c>
      <c r="AY5" s="26">
        <f>'Orig. fully-reconciled - all'!AW5-'Revised fully-reconciled - all'!AW5</f>
        <v>0</v>
      </c>
      <c r="AZ5" s="26">
        <f>'Orig. fully-reconciled - all'!AX5-'Revised fully-reconciled - all'!AX5</f>
        <v>0</v>
      </c>
      <c r="BA5" s="26">
        <f>'Orig. fully-reconciled - all'!AY5-'Revised fully-reconciled - all'!AY5</f>
        <v>0</v>
      </c>
      <c r="BB5" s="26">
        <f>'Orig. fully-reconciled - all'!AZ5-'Revised fully-reconciled - all'!AZ5</f>
        <v>0</v>
      </c>
      <c r="BC5" s="26">
        <f>'Orig. fully-reconciled - all'!BA5-'Revised fully-reconciled - all'!BA5</f>
        <v>0</v>
      </c>
      <c r="BD5" s="26">
        <f>'Orig. fully-reconciled - all'!BB5-'Revised fully-reconciled - all'!BB5</f>
        <v>0</v>
      </c>
      <c r="BE5" s="26">
        <f>'Orig. fully-reconciled - all'!BC5-'Revised fully-reconciled - all'!BC5</f>
        <v>0</v>
      </c>
      <c r="BF5" s="26">
        <f>'Orig. fully-reconciled - all'!BD5-'Revised fully-reconciled - all'!BD5</f>
        <v>0</v>
      </c>
      <c r="BG5" s="26">
        <f>'Orig. fully-reconciled - all'!BE5-'Revised fully-reconciled - all'!BE5</f>
        <v>0</v>
      </c>
      <c r="BH5" s="26">
        <f>'Orig. fully-reconciled - all'!BF5-'Revised fully-reconciled - all'!BF5</f>
        <v>0</v>
      </c>
      <c r="BI5" s="26">
        <f>'Orig. fully-reconciled - all'!BG5-'Revised fully-reconciled - all'!BG5</f>
        <v>0</v>
      </c>
      <c r="BJ5" s="26">
        <f>'Orig. fully-reconciled - all'!BH5-'Revised fully-reconciled - all'!BH5</f>
        <v>0</v>
      </c>
      <c r="BK5" s="26">
        <f>'Orig. fully-reconciled - all'!BI5-'Revised fully-reconciled - all'!BI5</f>
        <v>0</v>
      </c>
      <c r="BL5" s="26">
        <f>'Orig. fully-reconciled - all'!BJ5-'Revised fully-reconciled - all'!BJ5</f>
        <v>0</v>
      </c>
      <c r="BM5" s="26" t="e">
        <f>'Orig. fully-reconciled - all'!#REF!-'Revised fully-reconciled - all'!BK5</f>
        <v>#REF!</v>
      </c>
      <c r="BN5" s="26" t="e">
        <f>'Orig. fully-reconciled - all'!#REF!-'Revised fully-reconciled - all'!BL5</f>
        <v>#REF!</v>
      </c>
      <c r="BO5" s="26" t="e">
        <f>'Orig. fully-reconciled - all'!#REF!-'Revised fully-reconciled - all'!BM5</f>
        <v>#REF!</v>
      </c>
      <c r="BP5" s="26" t="e">
        <f>'Orig. fully-reconciled - all'!#REF!-'Revised fully-reconciled - all'!BN5</f>
        <v>#REF!</v>
      </c>
      <c r="BQ5" s="26" t="e">
        <f>'Orig. fully-reconciled - all'!#REF!-'Revised fully-reconciled - all'!BO5</f>
        <v>#REF!</v>
      </c>
      <c r="BR5" s="26" t="e">
        <f>'Orig. fully-reconciled - all'!#REF!-'Revised fully-reconciled - all'!BP5</f>
        <v>#REF!</v>
      </c>
      <c r="BS5" s="26" t="e">
        <f>'Orig. fully-reconciled - all'!#REF!-'Revised fully-reconciled - all'!BQ5</f>
        <v>#REF!</v>
      </c>
      <c r="BT5" s="26" t="e">
        <f>'Orig. fully-reconciled - all'!#REF!-'Revised fully-reconciled - all'!BR5</f>
        <v>#REF!</v>
      </c>
      <c r="BU5" s="26" t="e">
        <f>'Orig. fully-reconciled - all'!#REF!-'Revised fully-reconciled - all'!BS5</f>
        <v>#REF!</v>
      </c>
      <c r="BV5" s="26" t="e">
        <f>'Orig. fully-reconciled - all'!#REF!-'Revised fully-reconciled - all'!BT5</f>
        <v>#REF!</v>
      </c>
      <c r="BW5" s="26" t="e">
        <f>'Orig. fully-reconciled - all'!#REF!-'Revised fully-reconciled - all'!BU5</f>
        <v>#REF!</v>
      </c>
      <c r="BX5" s="26" t="e">
        <f>'Orig. fully-reconciled - all'!#REF!-'Revised fully-reconciled - all'!BV5</f>
        <v>#REF!</v>
      </c>
      <c r="BY5" s="26" t="e">
        <f>'Orig. fully-reconciled - all'!#REF!-'Revised fully-reconciled - all'!BW5</f>
        <v>#REF!</v>
      </c>
      <c r="BZ5" s="26" t="e">
        <f>'Orig. fully-reconciled - all'!#REF!-'Revised fully-reconciled - all'!BX5</f>
        <v>#REF!</v>
      </c>
      <c r="CA5" s="26" t="e">
        <f>'Orig. fully-reconciled - all'!#REF!-'Revised fully-reconciled - all'!BY5</f>
        <v>#REF!</v>
      </c>
      <c r="CB5" s="26" t="e">
        <f>'Orig. fully-reconciled - all'!#REF!-'Revised fully-reconciled - all'!BZ5</f>
        <v>#REF!</v>
      </c>
      <c r="CC5" s="26" t="e">
        <f>'Orig. fully-reconciled - all'!#REF!-'Revised fully-reconciled - all'!CA5</f>
        <v>#REF!</v>
      </c>
      <c r="CD5" s="26" t="e">
        <f>'Orig. fully-reconciled - all'!#REF!-'Revised fully-reconciled - all'!CB5</f>
        <v>#REF!</v>
      </c>
      <c r="CE5" s="26" t="e">
        <f>'Orig. fully-reconciled - all'!#REF!-'Revised fully-reconciled - all'!CC5</f>
        <v>#REF!</v>
      </c>
      <c r="CF5" s="26" t="e">
        <f>'Orig. fully-reconciled - all'!#REF!-'Revised fully-reconciled - all'!CD5</f>
        <v>#REF!</v>
      </c>
      <c r="CG5" s="26" t="e">
        <f>'Orig. fully-reconciled - all'!#REF!-'Revised fully-reconciled - all'!CE5</f>
        <v>#REF!</v>
      </c>
      <c r="CH5" s="26" t="e">
        <f>'Orig. fully-reconciled - all'!#REF!-'Revised fully-reconciled - all'!CF5</f>
        <v>#REF!</v>
      </c>
      <c r="CI5" s="26" t="e">
        <f>'Orig. fully-reconciled - all'!#REF!-'Revised fully-reconciled - all'!CG5</f>
        <v>#REF!</v>
      </c>
      <c r="CJ5" s="26" t="e">
        <f>'Orig. fully-reconciled - all'!#REF!-'Revised fully-reconciled - all'!CH5</f>
        <v>#REF!</v>
      </c>
      <c r="CK5" s="26" t="e">
        <f>'Orig. fully-reconciled - all'!#REF!-'Revised fully-reconciled - all'!CI5</f>
        <v>#REF!</v>
      </c>
      <c r="CL5" s="26" t="e">
        <f>'Orig. fully-reconciled - all'!#REF!-'Revised fully-reconciled - all'!CJ5</f>
        <v>#REF!</v>
      </c>
      <c r="CM5" s="26" t="e">
        <f>'Orig. fully-reconciled - all'!#REF!-'Revised fully-reconciled - all'!CK5</f>
        <v>#REF!</v>
      </c>
      <c r="CN5" s="26" t="e">
        <f>'Orig. fully-reconciled - all'!#REF!-'Revised fully-reconciled - all'!CL5</f>
        <v>#REF!</v>
      </c>
      <c r="CO5" s="26" t="e">
        <f>'Orig. fully-reconciled - all'!#REF!-'Revised fully-reconciled - all'!CM5</f>
        <v>#REF!</v>
      </c>
      <c r="CP5" s="26" t="e">
        <f>'Orig. fully-reconciled - all'!#REF!-'Revised fully-reconciled - all'!CN5</f>
        <v>#REF!</v>
      </c>
      <c r="CQ5" s="26" t="e">
        <f>'Orig. fully-reconciled - all'!#REF!-'Revised fully-reconciled - all'!CO5</f>
        <v>#REF!</v>
      </c>
      <c r="CR5" s="26" t="e">
        <f>'Orig. fully-reconciled - all'!#REF!-'Revised fully-reconciled - all'!CP5</f>
        <v>#REF!</v>
      </c>
      <c r="CS5" s="26" t="e">
        <f>'Orig. fully-reconciled - all'!#REF!-'Revised fully-reconciled - all'!CQ5</f>
        <v>#REF!</v>
      </c>
      <c r="CT5" s="26" t="e">
        <f>'Orig. fully-reconciled - all'!#REF!-'Revised fully-reconciled - all'!CR5</f>
        <v>#REF!</v>
      </c>
      <c r="CU5" s="26" t="e">
        <f>'Orig. fully-reconciled - all'!#REF!-'Revised fully-reconciled - all'!CS5</f>
        <v>#REF!</v>
      </c>
      <c r="CV5" s="26" t="e">
        <f>'Orig. fully-reconciled - all'!#REF!-'Revised fully-reconciled - all'!CT5</f>
        <v>#REF!</v>
      </c>
      <c r="CW5" s="26" t="e">
        <f>'Orig. fully-reconciled - all'!#REF!-'Revised fully-reconciled - all'!CU5</f>
        <v>#REF!</v>
      </c>
      <c r="CX5" s="26" t="e">
        <f>'Orig. fully-reconciled - all'!#REF!-'Revised fully-reconciled - all'!CV5</f>
        <v>#REF!</v>
      </c>
      <c r="CY5" s="26" t="e">
        <f>'Orig. fully-reconciled - all'!#REF!-'Revised fully-reconciled - all'!CW5</f>
        <v>#REF!</v>
      </c>
      <c r="CZ5" s="26" t="e">
        <f>'Orig. fully-reconciled - all'!#REF!-'Revised fully-reconciled - all'!CX5</f>
        <v>#REF!</v>
      </c>
    </row>
    <row r="6" spans="4:104">
      <c r="D6" s="15" t="s">
        <v>20</v>
      </c>
      <c r="E6" s="26">
        <f>'Orig. fully-reconciled - all'!C6-'Revised fully-reconciled - all'!C6</f>
        <v>0</v>
      </c>
      <c r="F6" s="26">
        <f>'Orig. fully-reconciled - all'!D6-'Revised fully-reconciled - all'!D6</f>
        <v>0</v>
      </c>
      <c r="G6" s="26">
        <f>'Orig. fully-reconciled - all'!E6-'Revised fully-reconciled - all'!E6</f>
        <v>0</v>
      </c>
      <c r="H6" s="26">
        <f>'Orig. fully-reconciled - all'!F6-'Revised fully-reconciled - all'!F6</f>
        <v>0</v>
      </c>
      <c r="I6" s="26">
        <f>'Orig. fully-reconciled - all'!G6-'Revised fully-reconciled - all'!G6</f>
        <v>0</v>
      </c>
      <c r="J6" s="26">
        <f>'Orig. fully-reconciled - all'!H6-'Revised fully-reconciled - all'!H6</f>
        <v>0</v>
      </c>
      <c r="K6" s="26">
        <f>'Orig. fully-reconciled - all'!I6-'Revised fully-reconciled - all'!I6</f>
        <v>0</v>
      </c>
      <c r="L6" s="26">
        <f>'Orig. fully-reconciled - all'!J6-'Revised fully-reconciled - all'!J6</f>
        <v>0</v>
      </c>
      <c r="M6" s="26">
        <f>'Orig. fully-reconciled - all'!K6-'Revised fully-reconciled - all'!K6</f>
        <v>0</v>
      </c>
      <c r="N6" s="26">
        <f>'Orig. fully-reconciled - all'!L6-'Revised fully-reconciled - all'!L6</f>
        <v>0</v>
      </c>
      <c r="O6" s="26">
        <f>'Orig. fully-reconciled - all'!M6-'Revised fully-reconciled - all'!M6</f>
        <v>0</v>
      </c>
      <c r="P6" s="26">
        <f>'Orig. fully-reconciled - all'!N6-'Revised fully-reconciled - all'!N6</f>
        <v>0</v>
      </c>
      <c r="Q6" s="26">
        <f>'Orig. fully-reconciled - all'!O6-'Revised fully-reconciled - all'!O6</f>
        <v>0</v>
      </c>
      <c r="R6" s="26">
        <f>'Orig. fully-reconciled - all'!P6-'Revised fully-reconciled - all'!P6</f>
        <v>0</v>
      </c>
      <c r="S6" s="26">
        <f>'Orig. fully-reconciled - all'!Q6-'Revised fully-reconciled - all'!Q6</f>
        <v>0</v>
      </c>
      <c r="T6" s="26">
        <f>'Orig. fully-reconciled - all'!R6-'Revised fully-reconciled - all'!R6</f>
        <v>0</v>
      </c>
      <c r="U6" s="26">
        <f>'Orig. fully-reconciled - all'!S6-'Revised fully-reconciled - all'!S6</f>
        <v>0</v>
      </c>
      <c r="V6" s="26">
        <f>'Orig. fully-reconciled - all'!T6-'Revised fully-reconciled - all'!T6</f>
        <v>0</v>
      </c>
      <c r="W6" s="26">
        <f>'Orig. fully-reconciled - all'!U6-'Revised fully-reconciled - all'!U6</f>
        <v>0</v>
      </c>
      <c r="X6" s="26">
        <f>'Orig. fully-reconciled - all'!V6-'Revised fully-reconciled - all'!V6</f>
        <v>0</v>
      </c>
      <c r="Y6" s="26">
        <f>'Orig. fully-reconciled - all'!W6-'Revised fully-reconciled - all'!W6</f>
        <v>0</v>
      </c>
      <c r="Z6" s="26">
        <f>'Orig. fully-reconciled - all'!X6-'Revised fully-reconciled - all'!X6</f>
        <v>0</v>
      </c>
      <c r="AA6" s="26">
        <f>'Orig. fully-reconciled - all'!Y6-'Revised fully-reconciled - all'!Y6</f>
        <v>0</v>
      </c>
      <c r="AB6" s="26">
        <f>'Orig. fully-reconciled - all'!Z6-'Revised fully-reconciled - all'!Z6</f>
        <v>0</v>
      </c>
      <c r="AC6" s="26">
        <f>'Orig. fully-reconciled - all'!AA6-'Revised fully-reconciled - all'!AA6</f>
        <v>0</v>
      </c>
      <c r="AD6" s="26">
        <f>'Orig. fully-reconciled - all'!AB6-'Revised fully-reconciled - all'!AB6</f>
        <v>0</v>
      </c>
      <c r="AE6" s="26">
        <f>'Orig. fully-reconciled - all'!AC6-'Revised fully-reconciled - all'!AC6</f>
        <v>0</v>
      </c>
      <c r="AF6" s="26">
        <f>'Orig. fully-reconciled - all'!AD6-'Revised fully-reconciled - all'!AD6</f>
        <v>0</v>
      </c>
      <c r="AG6" s="26">
        <f>'Orig. fully-reconciled - all'!AE6-'Revised fully-reconciled - all'!AE6</f>
        <v>0</v>
      </c>
      <c r="AH6" s="26">
        <f>'Orig. fully-reconciled - all'!AF6-'Revised fully-reconciled - all'!AF6</f>
        <v>0</v>
      </c>
      <c r="AI6" s="26">
        <f>'Orig. fully-reconciled - all'!AG6-'Revised fully-reconciled - all'!AG6</f>
        <v>0</v>
      </c>
      <c r="AJ6" s="26">
        <f>'Orig. fully-reconciled - all'!AH6-'Revised fully-reconciled - all'!AH6</f>
        <v>0</v>
      </c>
      <c r="AK6" s="26">
        <f>'Orig. fully-reconciled - all'!AI6-'Revised fully-reconciled - all'!AI6</f>
        <v>0</v>
      </c>
      <c r="AL6" s="26">
        <f>'Orig. fully-reconciled - all'!AJ6-'Revised fully-reconciled - all'!AJ6</f>
        <v>0</v>
      </c>
      <c r="AM6" s="26">
        <f>'Orig. fully-reconciled - all'!AK6-'Revised fully-reconciled - all'!AK6</f>
        <v>0</v>
      </c>
      <c r="AN6" s="26">
        <f>'Orig. fully-reconciled - all'!AL6-'Revised fully-reconciled - all'!AL6</f>
        <v>0</v>
      </c>
      <c r="AO6" s="26">
        <f>'Orig. fully-reconciled - all'!AM6-'Revised fully-reconciled - all'!AM6</f>
        <v>0</v>
      </c>
      <c r="AP6" s="26">
        <f>'Orig. fully-reconciled - all'!AN6-'Revised fully-reconciled - all'!AN6</f>
        <v>0</v>
      </c>
      <c r="AQ6" s="26">
        <f>'Orig. fully-reconciled - all'!AO6-'Revised fully-reconciled - all'!AO6</f>
        <v>0</v>
      </c>
      <c r="AR6" s="26">
        <f>'Orig. fully-reconciled - all'!AP6-'Revised fully-reconciled - all'!AP6</f>
        <v>0</v>
      </c>
      <c r="AS6" s="26">
        <f>'Orig. fully-reconciled - all'!AQ6-'Revised fully-reconciled - all'!AQ6</f>
        <v>0</v>
      </c>
      <c r="AT6" s="26">
        <f>'Orig. fully-reconciled - all'!AR6-'Revised fully-reconciled - all'!AR6</f>
        <v>0</v>
      </c>
      <c r="AU6" s="26">
        <f>'Orig. fully-reconciled - all'!AS6-'Revised fully-reconciled - all'!AS6</f>
        <v>0</v>
      </c>
      <c r="AV6" s="26">
        <f>'Orig. fully-reconciled - all'!AT6-'Revised fully-reconciled - all'!AT6</f>
        <v>0</v>
      </c>
      <c r="AW6" s="26">
        <f>'Orig. fully-reconciled - all'!AU6-'Revised fully-reconciled - all'!AU6</f>
        <v>0</v>
      </c>
      <c r="AX6" s="26">
        <f>'Orig. fully-reconciled - all'!AV6-'Revised fully-reconciled - all'!AV6</f>
        <v>0</v>
      </c>
      <c r="AY6" s="26">
        <f>'Orig. fully-reconciled - all'!AW6-'Revised fully-reconciled - all'!AW6</f>
        <v>0</v>
      </c>
      <c r="AZ6" s="26">
        <f>'Orig. fully-reconciled - all'!AX6-'Revised fully-reconciled - all'!AX6</f>
        <v>0</v>
      </c>
      <c r="BA6" s="26">
        <f>'Orig. fully-reconciled - all'!AY6-'Revised fully-reconciled - all'!AY6</f>
        <v>0</v>
      </c>
      <c r="BB6" s="26">
        <f>'Orig. fully-reconciled - all'!AZ6-'Revised fully-reconciled - all'!AZ6</f>
        <v>0</v>
      </c>
      <c r="BC6" s="26">
        <f>'Orig. fully-reconciled - all'!BA6-'Revised fully-reconciled - all'!BA6</f>
        <v>0</v>
      </c>
      <c r="BD6" s="26">
        <f>'Orig. fully-reconciled - all'!BB6-'Revised fully-reconciled - all'!BB6</f>
        <v>0</v>
      </c>
      <c r="BE6" s="26">
        <f>'Orig. fully-reconciled - all'!BC6-'Revised fully-reconciled - all'!BC6</f>
        <v>0</v>
      </c>
      <c r="BF6" s="26">
        <f>'Orig. fully-reconciled - all'!BD6-'Revised fully-reconciled - all'!BD6</f>
        <v>0</v>
      </c>
      <c r="BG6" s="26">
        <f>'Orig. fully-reconciled - all'!BE6-'Revised fully-reconciled - all'!BE6</f>
        <v>0</v>
      </c>
      <c r="BH6" s="26">
        <f>'Orig. fully-reconciled - all'!BF6-'Revised fully-reconciled - all'!BF6</f>
        <v>0</v>
      </c>
      <c r="BI6" s="26">
        <f>'Orig. fully-reconciled - all'!BG6-'Revised fully-reconciled - all'!BG6</f>
        <v>0</v>
      </c>
      <c r="BJ6" s="26">
        <f>'Orig. fully-reconciled - all'!BH6-'Revised fully-reconciled - all'!BH6</f>
        <v>0</v>
      </c>
      <c r="BK6" s="26">
        <f>'Orig. fully-reconciled - all'!BI6-'Revised fully-reconciled - all'!BI6</f>
        <v>0</v>
      </c>
      <c r="BL6" s="26">
        <f>'Orig. fully-reconciled - all'!BJ6-'Revised fully-reconciled - all'!BJ6</f>
        <v>0</v>
      </c>
      <c r="BM6" s="26" t="e">
        <f>'Orig. fully-reconciled - all'!#REF!-'Revised fully-reconciled - all'!BK6</f>
        <v>#REF!</v>
      </c>
      <c r="BN6" s="26" t="e">
        <f>'Orig. fully-reconciled - all'!#REF!-'Revised fully-reconciled - all'!BL6</f>
        <v>#REF!</v>
      </c>
      <c r="BO6" s="26" t="e">
        <f>'Orig. fully-reconciled - all'!#REF!-'Revised fully-reconciled - all'!BM6</f>
        <v>#REF!</v>
      </c>
      <c r="BP6" s="26" t="e">
        <f>'Orig. fully-reconciled - all'!#REF!-'Revised fully-reconciled - all'!BN6</f>
        <v>#REF!</v>
      </c>
      <c r="BQ6" s="26" t="e">
        <f>'Orig. fully-reconciled - all'!#REF!-'Revised fully-reconciled - all'!BO6</f>
        <v>#REF!</v>
      </c>
      <c r="BR6" s="26" t="e">
        <f>'Orig. fully-reconciled - all'!#REF!-'Revised fully-reconciled - all'!BP6</f>
        <v>#REF!</v>
      </c>
      <c r="BS6" s="26" t="e">
        <f>'Orig. fully-reconciled - all'!#REF!-'Revised fully-reconciled - all'!BQ6</f>
        <v>#REF!</v>
      </c>
      <c r="BT6" s="26" t="e">
        <f>'Orig. fully-reconciled - all'!#REF!-'Revised fully-reconciled - all'!BR6</f>
        <v>#REF!</v>
      </c>
      <c r="BU6" s="26" t="e">
        <f>'Orig. fully-reconciled - all'!#REF!-'Revised fully-reconciled - all'!BS6</f>
        <v>#REF!</v>
      </c>
      <c r="BV6" s="26" t="e">
        <f>'Orig. fully-reconciled - all'!#REF!-'Revised fully-reconciled - all'!BT6</f>
        <v>#REF!</v>
      </c>
      <c r="BW6" s="26" t="e">
        <f>'Orig. fully-reconciled - all'!#REF!-'Revised fully-reconciled - all'!BU6</f>
        <v>#REF!</v>
      </c>
      <c r="BX6" s="26" t="e">
        <f>'Orig. fully-reconciled - all'!#REF!-'Revised fully-reconciled - all'!BV6</f>
        <v>#REF!</v>
      </c>
      <c r="BY6" s="26" t="e">
        <f>'Orig. fully-reconciled - all'!#REF!-'Revised fully-reconciled - all'!BW6</f>
        <v>#REF!</v>
      </c>
      <c r="BZ6" s="26" t="e">
        <f>'Orig. fully-reconciled - all'!#REF!-'Revised fully-reconciled - all'!BX6</f>
        <v>#REF!</v>
      </c>
      <c r="CA6" s="26" t="e">
        <f>'Orig. fully-reconciled - all'!#REF!-'Revised fully-reconciled - all'!BY6</f>
        <v>#REF!</v>
      </c>
      <c r="CB6" s="26" t="e">
        <f>'Orig. fully-reconciled - all'!#REF!-'Revised fully-reconciled - all'!BZ6</f>
        <v>#REF!</v>
      </c>
      <c r="CC6" s="26" t="e">
        <f>'Orig. fully-reconciled - all'!#REF!-'Revised fully-reconciled - all'!CA6</f>
        <v>#REF!</v>
      </c>
      <c r="CD6" s="26" t="e">
        <f>'Orig. fully-reconciled - all'!#REF!-'Revised fully-reconciled - all'!CB6</f>
        <v>#REF!</v>
      </c>
      <c r="CE6" s="26" t="e">
        <f>'Orig. fully-reconciled - all'!#REF!-'Revised fully-reconciled - all'!CC6</f>
        <v>#REF!</v>
      </c>
      <c r="CF6" s="26" t="e">
        <f>'Orig. fully-reconciled - all'!#REF!-'Revised fully-reconciled - all'!CD6</f>
        <v>#REF!</v>
      </c>
      <c r="CG6" s="26" t="e">
        <f>'Orig. fully-reconciled - all'!#REF!-'Revised fully-reconciled - all'!CE6</f>
        <v>#REF!</v>
      </c>
      <c r="CH6" s="26" t="e">
        <f>'Orig. fully-reconciled - all'!#REF!-'Revised fully-reconciled - all'!CF6</f>
        <v>#REF!</v>
      </c>
      <c r="CI6" s="26" t="e">
        <f>'Orig. fully-reconciled - all'!#REF!-'Revised fully-reconciled - all'!CG6</f>
        <v>#REF!</v>
      </c>
      <c r="CJ6" s="26" t="e">
        <f>'Orig. fully-reconciled - all'!#REF!-'Revised fully-reconciled - all'!CH6</f>
        <v>#REF!</v>
      </c>
      <c r="CK6" s="26" t="e">
        <f>'Orig. fully-reconciled - all'!#REF!-'Revised fully-reconciled - all'!CI6</f>
        <v>#REF!</v>
      </c>
      <c r="CL6" s="26" t="e">
        <f>'Orig. fully-reconciled - all'!#REF!-'Revised fully-reconciled - all'!CJ6</f>
        <v>#REF!</v>
      </c>
      <c r="CM6" s="26" t="e">
        <f>'Orig. fully-reconciled - all'!#REF!-'Revised fully-reconciled - all'!CK6</f>
        <v>#REF!</v>
      </c>
      <c r="CN6" s="26" t="e">
        <f>'Orig. fully-reconciled - all'!#REF!-'Revised fully-reconciled - all'!CL6</f>
        <v>#REF!</v>
      </c>
      <c r="CO6" s="26" t="e">
        <f>'Orig. fully-reconciled - all'!#REF!-'Revised fully-reconciled - all'!CM6</f>
        <v>#REF!</v>
      </c>
      <c r="CP6" s="26" t="e">
        <f>'Orig. fully-reconciled - all'!#REF!-'Revised fully-reconciled - all'!CN6</f>
        <v>#REF!</v>
      </c>
      <c r="CQ6" s="26" t="e">
        <f>'Orig. fully-reconciled - all'!#REF!-'Revised fully-reconciled - all'!CO6</f>
        <v>#REF!</v>
      </c>
      <c r="CR6" s="26" t="e">
        <f>'Orig. fully-reconciled - all'!#REF!-'Revised fully-reconciled - all'!CP6</f>
        <v>#REF!</v>
      </c>
      <c r="CS6" s="26" t="e">
        <f>'Orig. fully-reconciled - all'!#REF!-'Revised fully-reconciled - all'!CQ6</f>
        <v>#REF!</v>
      </c>
      <c r="CT6" s="26" t="e">
        <f>'Orig. fully-reconciled - all'!#REF!-'Revised fully-reconciled - all'!CR6</f>
        <v>#REF!</v>
      </c>
      <c r="CU6" s="26" t="e">
        <f>'Orig. fully-reconciled - all'!#REF!-'Revised fully-reconciled - all'!CS6</f>
        <v>#REF!</v>
      </c>
      <c r="CV6" s="26" t="e">
        <f>'Orig. fully-reconciled - all'!#REF!-'Revised fully-reconciled - all'!CT6</f>
        <v>#REF!</v>
      </c>
      <c r="CW6" s="26" t="e">
        <f>'Orig. fully-reconciled - all'!#REF!-'Revised fully-reconciled - all'!CU6</f>
        <v>#REF!</v>
      </c>
      <c r="CX6" s="26" t="e">
        <f>'Orig. fully-reconciled - all'!#REF!-'Revised fully-reconciled - all'!CV6</f>
        <v>#REF!</v>
      </c>
      <c r="CY6" s="26" t="e">
        <f>'Orig. fully-reconciled - all'!#REF!-'Revised fully-reconciled - all'!CW6</f>
        <v>#REF!</v>
      </c>
      <c r="CZ6" s="26" t="e">
        <f>'Orig. fully-reconciled - all'!#REF!-'Revised fully-reconciled - all'!CX6</f>
        <v>#REF!</v>
      </c>
    </row>
    <row r="7" spans="4:104">
      <c r="D7" s="15" t="s">
        <v>21</v>
      </c>
      <c r="E7" s="26">
        <f>'Orig. fully-reconciled - all'!C7-'Revised fully-reconciled - all'!C7</f>
        <v>0</v>
      </c>
      <c r="F7" s="26">
        <f>'Orig. fully-reconciled - all'!D7-'Revised fully-reconciled - all'!D7</f>
        <v>0</v>
      </c>
      <c r="G7" s="26">
        <f>'Orig. fully-reconciled - all'!E7-'Revised fully-reconciled - all'!E7</f>
        <v>0</v>
      </c>
      <c r="H7" s="26">
        <f>'Orig. fully-reconciled - all'!F7-'Revised fully-reconciled - all'!F7</f>
        <v>0</v>
      </c>
      <c r="I7" s="26">
        <f>'Orig. fully-reconciled - all'!G7-'Revised fully-reconciled - all'!G7</f>
        <v>0</v>
      </c>
      <c r="J7" s="26">
        <f>'Orig. fully-reconciled - all'!H7-'Revised fully-reconciled - all'!H7</f>
        <v>0</v>
      </c>
      <c r="K7" s="26">
        <f>'Orig. fully-reconciled - all'!I7-'Revised fully-reconciled - all'!I7</f>
        <v>0</v>
      </c>
      <c r="L7" s="26">
        <f>'Orig. fully-reconciled - all'!J7-'Revised fully-reconciled - all'!J7</f>
        <v>0</v>
      </c>
      <c r="M7" s="26">
        <f>'Orig. fully-reconciled - all'!K7-'Revised fully-reconciled - all'!K7</f>
        <v>0</v>
      </c>
      <c r="N7" s="26">
        <f>'Orig. fully-reconciled - all'!L7-'Revised fully-reconciled - all'!L7</f>
        <v>0</v>
      </c>
      <c r="O7" s="26">
        <f>'Orig. fully-reconciled - all'!M7-'Revised fully-reconciled - all'!M7</f>
        <v>0</v>
      </c>
      <c r="P7" s="26">
        <f>'Orig. fully-reconciled - all'!N7-'Revised fully-reconciled - all'!N7</f>
        <v>0</v>
      </c>
      <c r="Q7" s="26">
        <f>'Orig. fully-reconciled - all'!O7-'Revised fully-reconciled - all'!O7</f>
        <v>0</v>
      </c>
      <c r="R7" s="26">
        <f>'Orig. fully-reconciled - all'!P7-'Revised fully-reconciled - all'!P7</f>
        <v>0</v>
      </c>
      <c r="S7" s="26">
        <f>'Orig. fully-reconciled - all'!Q7-'Revised fully-reconciled - all'!Q7</f>
        <v>0</v>
      </c>
      <c r="T7" s="26">
        <f>'Orig. fully-reconciled - all'!R7-'Revised fully-reconciled - all'!R7</f>
        <v>0</v>
      </c>
      <c r="U7" s="26">
        <f>'Orig. fully-reconciled - all'!S7-'Revised fully-reconciled - all'!S7</f>
        <v>0</v>
      </c>
      <c r="V7" s="26">
        <f>'Orig. fully-reconciled - all'!T7-'Revised fully-reconciled - all'!T7</f>
        <v>0</v>
      </c>
      <c r="W7" s="26">
        <f>'Orig. fully-reconciled - all'!U7-'Revised fully-reconciled - all'!U7</f>
        <v>0</v>
      </c>
      <c r="X7" s="26">
        <f>'Orig. fully-reconciled - all'!V7-'Revised fully-reconciled - all'!V7</f>
        <v>0</v>
      </c>
      <c r="Y7" s="26">
        <f>'Orig. fully-reconciled - all'!W7-'Revised fully-reconciled - all'!W7</f>
        <v>0</v>
      </c>
      <c r="Z7" s="26">
        <f>'Orig. fully-reconciled - all'!X7-'Revised fully-reconciled - all'!X7</f>
        <v>0</v>
      </c>
      <c r="AA7" s="26">
        <f>'Orig. fully-reconciled - all'!Y7-'Revised fully-reconciled - all'!Y7</f>
        <v>0</v>
      </c>
      <c r="AB7" s="26">
        <f>'Orig. fully-reconciled - all'!Z7-'Revised fully-reconciled - all'!Z7</f>
        <v>0</v>
      </c>
      <c r="AC7" s="26">
        <f>'Orig. fully-reconciled - all'!AA7-'Revised fully-reconciled - all'!AA7</f>
        <v>0</v>
      </c>
      <c r="AD7" s="26">
        <f>'Orig. fully-reconciled - all'!AB7-'Revised fully-reconciled - all'!AB7</f>
        <v>0</v>
      </c>
      <c r="AE7" s="26">
        <f>'Orig. fully-reconciled - all'!AC7-'Revised fully-reconciled - all'!AC7</f>
        <v>0</v>
      </c>
      <c r="AF7" s="26">
        <f>'Orig. fully-reconciled - all'!AD7-'Revised fully-reconciled - all'!AD7</f>
        <v>0</v>
      </c>
      <c r="AG7" s="26">
        <f>'Orig. fully-reconciled - all'!AE7-'Revised fully-reconciled - all'!AE7</f>
        <v>0</v>
      </c>
      <c r="AH7" s="26">
        <f>'Orig. fully-reconciled - all'!AF7-'Revised fully-reconciled - all'!AF7</f>
        <v>0</v>
      </c>
      <c r="AI7" s="26">
        <f>'Orig. fully-reconciled - all'!AG7-'Revised fully-reconciled - all'!AG7</f>
        <v>0</v>
      </c>
      <c r="AJ7" s="26">
        <f>'Orig. fully-reconciled - all'!AH7-'Revised fully-reconciled - all'!AH7</f>
        <v>0</v>
      </c>
      <c r="AK7" s="26">
        <f>'Orig. fully-reconciled - all'!AI7-'Revised fully-reconciled - all'!AI7</f>
        <v>0</v>
      </c>
      <c r="AL7" s="26">
        <f>'Orig. fully-reconciled - all'!AJ7-'Revised fully-reconciled - all'!AJ7</f>
        <v>0</v>
      </c>
      <c r="AM7" s="26">
        <f>'Orig. fully-reconciled - all'!AK7-'Revised fully-reconciled - all'!AK7</f>
        <v>0</v>
      </c>
      <c r="AN7" s="26">
        <f>'Orig. fully-reconciled - all'!AL7-'Revised fully-reconciled - all'!AL7</f>
        <v>0</v>
      </c>
      <c r="AO7" s="26">
        <f>'Orig. fully-reconciled - all'!AM7-'Revised fully-reconciled - all'!AM7</f>
        <v>0</v>
      </c>
      <c r="AP7" s="26">
        <f>'Orig. fully-reconciled - all'!AN7-'Revised fully-reconciled - all'!AN7</f>
        <v>0</v>
      </c>
      <c r="AQ7" s="26">
        <f>'Orig. fully-reconciled - all'!AO7-'Revised fully-reconciled - all'!AO7</f>
        <v>0</v>
      </c>
      <c r="AR7" s="26">
        <f>'Orig. fully-reconciled - all'!AP7-'Revised fully-reconciled - all'!AP7</f>
        <v>0</v>
      </c>
      <c r="AS7" s="26">
        <f>'Orig. fully-reconciled - all'!AQ7-'Revised fully-reconciled - all'!AQ7</f>
        <v>0</v>
      </c>
      <c r="AT7" s="26">
        <f>'Orig. fully-reconciled - all'!AR7-'Revised fully-reconciled - all'!AR7</f>
        <v>0</v>
      </c>
      <c r="AU7" s="26">
        <f>'Orig. fully-reconciled - all'!AS7-'Revised fully-reconciled - all'!AS7</f>
        <v>0</v>
      </c>
      <c r="AV7" s="26">
        <f>'Orig. fully-reconciled - all'!AT7-'Revised fully-reconciled - all'!AT7</f>
        <v>0</v>
      </c>
      <c r="AW7" s="26">
        <f>'Orig. fully-reconciled - all'!AU7-'Revised fully-reconciled - all'!AU7</f>
        <v>0</v>
      </c>
      <c r="AX7" s="26">
        <f>'Orig. fully-reconciled - all'!AV7-'Revised fully-reconciled - all'!AV7</f>
        <v>0</v>
      </c>
      <c r="AY7" s="26">
        <f>'Orig. fully-reconciled - all'!AW7-'Revised fully-reconciled - all'!AW7</f>
        <v>0</v>
      </c>
      <c r="AZ7" s="26">
        <f>'Orig. fully-reconciled - all'!AX7-'Revised fully-reconciled - all'!AX7</f>
        <v>0</v>
      </c>
      <c r="BA7" s="26">
        <f>'Orig. fully-reconciled - all'!AY7-'Revised fully-reconciled - all'!AY7</f>
        <v>0</v>
      </c>
      <c r="BB7" s="26">
        <f>'Orig. fully-reconciled - all'!AZ7-'Revised fully-reconciled - all'!AZ7</f>
        <v>0</v>
      </c>
      <c r="BC7" s="26">
        <f>'Orig. fully-reconciled - all'!BA7-'Revised fully-reconciled - all'!BA7</f>
        <v>0</v>
      </c>
      <c r="BD7" s="26">
        <f>'Orig. fully-reconciled - all'!BB7-'Revised fully-reconciled - all'!BB7</f>
        <v>0</v>
      </c>
      <c r="BE7" s="26">
        <f>'Orig. fully-reconciled - all'!BC7-'Revised fully-reconciled - all'!BC7</f>
        <v>0</v>
      </c>
      <c r="BF7" s="26">
        <f>'Orig. fully-reconciled - all'!BD7-'Revised fully-reconciled - all'!BD7</f>
        <v>0</v>
      </c>
      <c r="BG7" s="26">
        <f>'Orig. fully-reconciled - all'!BE7-'Revised fully-reconciled - all'!BE7</f>
        <v>0</v>
      </c>
      <c r="BH7" s="26">
        <f>'Orig. fully-reconciled - all'!BF7-'Revised fully-reconciled - all'!BF7</f>
        <v>0</v>
      </c>
      <c r="BI7" s="26">
        <f>'Orig. fully-reconciled - all'!BG7-'Revised fully-reconciled - all'!BG7</f>
        <v>0</v>
      </c>
      <c r="BJ7" s="26">
        <f>'Orig. fully-reconciled - all'!BH7-'Revised fully-reconciled - all'!BH7</f>
        <v>0</v>
      </c>
      <c r="BK7" s="26">
        <f>'Orig. fully-reconciled - all'!BI7-'Revised fully-reconciled - all'!BI7</f>
        <v>0</v>
      </c>
      <c r="BL7" s="26">
        <f>'Orig. fully-reconciled - all'!BJ7-'Revised fully-reconciled - all'!BJ7</f>
        <v>0</v>
      </c>
      <c r="BM7" s="26" t="e">
        <f>'Orig. fully-reconciled - all'!#REF!-'Revised fully-reconciled - all'!BK7</f>
        <v>#REF!</v>
      </c>
      <c r="BN7" s="26" t="e">
        <f>'Orig. fully-reconciled - all'!#REF!-'Revised fully-reconciled - all'!BL7</f>
        <v>#REF!</v>
      </c>
      <c r="BO7" s="26" t="e">
        <f>'Orig. fully-reconciled - all'!#REF!-'Revised fully-reconciled - all'!BM7</f>
        <v>#REF!</v>
      </c>
      <c r="BP7" s="26" t="e">
        <f>'Orig. fully-reconciled - all'!#REF!-'Revised fully-reconciled - all'!BN7</f>
        <v>#REF!</v>
      </c>
      <c r="BQ7" s="26" t="e">
        <f>'Orig. fully-reconciled - all'!#REF!-'Revised fully-reconciled - all'!BO7</f>
        <v>#REF!</v>
      </c>
      <c r="BR7" s="26" t="e">
        <f>'Orig. fully-reconciled - all'!#REF!-'Revised fully-reconciled - all'!BP7</f>
        <v>#REF!</v>
      </c>
      <c r="BS7" s="26" t="e">
        <f>'Orig. fully-reconciled - all'!#REF!-'Revised fully-reconciled - all'!BQ7</f>
        <v>#REF!</v>
      </c>
      <c r="BT7" s="26" t="e">
        <f>'Orig. fully-reconciled - all'!#REF!-'Revised fully-reconciled - all'!BR7</f>
        <v>#REF!</v>
      </c>
      <c r="BU7" s="26" t="e">
        <f>'Orig. fully-reconciled - all'!#REF!-'Revised fully-reconciled - all'!BS7</f>
        <v>#REF!</v>
      </c>
      <c r="BV7" s="26" t="e">
        <f>'Orig. fully-reconciled - all'!#REF!-'Revised fully-reconciled - all'!BT7</f>
        <v>#REF!</v>
      </c>
      <c r="BW7" s="26" t="e">
        <f>'Orig. fully-reconciled - all'!#REF!-'Revised fully-reconciled - all'!BU7</f>
        <v>#REF!</v>
      </c>
      <c r="BX7" s="26" t="e">
        <f>'Orig. fully-reconciled - all'!#REF!-'Revised fully-reconciled - all'!BV7</f>
        <v>#REF!</v>
      </c>
      <c r="BY7" s="26" t="e">
        <f>'Orig. fully-reconciled - all'!#REF!-'Revised fully-reconciled - all'!BW7</f>
        <v>#REF!</v>
      </c>
      <c r="BZ7" s="26" t="e">
        <f>'Orig. fully-reconciled - all'!#REF!-'Revised fully-reconciled - all'!BX7</f>
        <v>#REF!</v>
      </c>
      <c r="CA7" s="26" t="e">
        <f>'Orig. fully-reconciled - all'!#REF!-'Revised fully-reconciled - all'!BY7</f>
        <v>#REF!</v>
      </c>
      <c r="CB7" s="26" t="e">
        <f>'Orig. fully-reconciled - all'!#REF!-'Revised fully-reconciled - all'!BZ7</f>
        <v>#REF!</v>
      </c>
      <c r="CC7" s="26" t="e">
        <f>'Orig. fully-reconciled - all'!#REF!-'Revised fully-reconciled - all'!CA7</f>
        <v>#REF!</v>
      </c>
      <c r="CD7" s="26" t="e">
        <f>'Orig. fully-reconciled - all'!#REF!-'Revised fully-reconciled - all'!CB7</f>
        <v>#REF!</v>
      </c>
      <c r="CE7" s="26" t="e">
        <f>'Orig. fully-reconciled - all'!#REF!-'Revised fully-reconciled - all'!CC7</f>
        <v>#REF!</v>
      </c>
      <c r="CF7" s="26" t="e">
        <f>'Orig. fully-reconciled - all'!#REF!-'Revised fully-reconciled - all'!CD7</f>
        <v>#REF!</v>
      </c>
      <c r="CG7" s="26" t="e">
        <f>'Orig. fully-reconciled - all'!#REF!-'Revised fully-reconciled - all'!CE7</f>
        <v>#REF!</v>
      </c>
      <c r="CH7" s="26" t="e">
        <f>'Orig. fully-reconciled - all'!#REF!-'Revised fully-reconciled - all'!CF7</f>
        <v>#REF!</v>
      </c>
      <c r="CI7" s="26" t="e">
        <f>'Orig. fully-reconciled - all'!#REF!-'Revised fully-reconciled - all'!CG7</f>
        <v>#REF!</v>
      </c>
      <c r="CJ7" s="26" t="e">
        <f>'Orig. fully-reconciled - all'!#REF!-'Revised fully-reconciled - all'!CH7</f>
        <v>#REF!</v>
      </c>
      <c r="CK7" s="26" t="e">
        <f>'Orig. fully-reconciled - all'!#REF!-'Revised fully-reconciled - all'!CI7</f>
        <v>#REF!</v>
      </c>
      <c r="CL7" s="26" t="e">
        <f>'Orig. fully-reconciled - all'!#REF!-'Revised fully-reconciled - all'!CJ7</f>
        <v>#REF!</v>
      </c>
      <c r="CM7" s="26" t="e">
        <f>'Orig. fully-reconciled - all'!#REF!-'Revised fully-reconciled - all'!CK7</f>
        <v>#REF!</v>
      </c>
      <c r="CN7" s="26" t="e">
        <f>'Orig. fully-reconciled - all'!#REF!-'Revised fully-reconciled - all'!CL7</f>
        <v>#REF!</v>
      </c>
      <c r="CO7" s="26" t="e">
        <f>'Orig. fully-reconciled - all'!#REF!-'Revised fully-reconciled - all'!CM7</f>
        <v>#REF!</v>
      </c>
      <c r="CP7" s="26" t="e">
        <f>'Orig. fully-reconciled - all'!#REF!-'Revised fully-reconciled - all'!CN7</f>
        <v>#REF!</v>
      </c>
      <c r="CQ7" s="26" t="e">
        <f>'Orig. fully-reconciled - all'!#REF!-'Revised fully-reconciled - all'!CO7</f>
        <v>#REF!</v>
      </c>
      <c r="CR7" s="26" t="e">
        <f>'Orig. fully-reconciled - all'!#REF!-'Revised fully-reconciled - all'!CP7</f>
        <v>#REF!</v>
      </c>
      <c r="CS7" s="26" t="e">
        <f>'Orig. fully-reconciled - all'!#REF!-'Revised fully-reconciled - all'!CQ7</f>
        <v>#REF!</v>
      </c>
      <c r="CT7" s="26" t="e">
        <f>'Orig. fully-reconciled - all'!#REF!-'Revised fully-reconciled - all'!CR7</f>
        <v>#REF!</v>
      </c>
      <c r="CU7" s="26" t="e">
        <f>'Orig. fully-reconciled - all'!#REF!-'Revised fully-reconciled - all'!CS7</f>
        <v>#REF!</v>
      </c>
      <c r="CV7" s="26" t="e">
        <f>'Orig. fully-reconciled - all'!#REF!-'Revised fully-reconciled - all'!CT7</f>
        <v>#REF!</v>
      </c>
      <c r="CW7" s="26" t="e">
        <f>'Orig. fully-reconciled - all'!#REF!-'Revised fully-reconciled - all'!CU7</f>
        <v>#REF!</v>
      </c>
      <c r="CX7" s="26" t="e">
        <f>'Orig. fully-reconciled - all'!#REF!-'Revised fully-reconciled - all'!CV7</f>
        <v>#REF!</v>
      </c>
      <c r="CY7" s="26" t="e">
        <f>'Orig. fully-reconciled - all'!#REF!-'Revised fully-reconciled - all'!CW7</f>
        <v>#REF!</v>
      </c>
      <c r="CZ7" s="26" t="e">
        <f>'Orig. fully-reconciled - all'!#REF!-'Revised fully-reconciled - all'!CX7</f>
        <v>#REF!</v>
      </c>
    </row>
    <row r="8" spans="4:104">
      <c r="D8" s="15" t="s">
        <v>22</v>
      </c>
      <c r="E8" s="26">
        <f>'Orig. fully-reconciled - all'!C8-'Revised fully-reconciled - all'!C8</f>
        <v>0</v>
      </c>
      <c r="F8" s="26">
        <f>'Orig. fully-reconciled - all'!D8-'Revised fully-reconciled - all'!D8</f>
        <v>0</v>
      </c>
      <c r="G8" s="26">
        <f>'Orig. fully-reconciled - all'!E8-'Revised fully-reconciled - all'!E8</f>
        <v>0</v>
      </c>
      <c r="H8" s="26">
        <f>'Orig. fully-reconciled - all'!F8-'Revised fully-reconciled - all'!F8</f>
        <v>0</v>
      </c>
      <c r="I8" s="26">
        <f>'Orig. fully-reconciled - all'!G8-'Revised fully-reconciled - all'!G8</f>
        <v>0</v>
      </c>
      <c r="J8" s="26">
        <f>'Orig. fully-reconciled - all'!H8-'Revised fully-reconciled - all'!H8</f>
        <v>0</v>
      </c>
      <c r="K8" s="26">
        <f>'Orig. fully-reconciled - all'!I8-'Revised fully-reconciled - all'!I8</f>
        <v>0</v>
      </c>
      <c r="L8" s="26">
        <f>'Orig. fully-reconciled - all'!J8-'Revised fully-reconciled - all'!J8</f>
        <v>0</v>
      </c>
      <c r="M8" s="26">
        <f>'Orig. fully-reconciled - all'!K8-'Revised fully-reconciled - all'!K8</f>
        <v>0</v>
      </c>
      <c r="N8" s="26">
        <f>'Orig. fully-reconciled - all'!L8-'Revised fully-reconciled - all'!L8</f>
        <v>0</v>
      </c>
      <c r="O8" s="26">
        <f>'Orig. fully-reconciled - all'!M8-'Revised fully-reconciled - all'!M8</f>
        <v>0</v>
      </c>
      <c r="P8" s="26">
        <f>'Orig. fully-reconciled - all'!N8-'Revised fully-reconciled - all'!N8</f>
        <v>0</v>
      </c>
      <c r="Q8" s="26">
        <f>'Orig. fully-reconciled - all'!O8-'Revised fully-reconciled - all'!O8</f>
        <v>0</v>
      </c>
      <c r="R8" s="26">
        <f>'Orig. fully-reconciled - all'!P8-'Revised fully-reconciled - all'!P8</f>
        <v>0</v>
      </c>
      <c r="S8" s="26">
        <f>'Orig. fully-reconciled - all'!Q8-'Revised fully-reconciled - all'!Q8</f>
        <v>0</v>
      </c>
      <c r="T8" s="26">
        <f>'Orig. fully-reconciled - all'!R8-'Revised fully-reconciled - all'!R8</f>
        <v>0</v>
      </c>
      <c r="U8" s="26">
        <f>'Orig. fully-reconciled - all'!S8-'Revised fully-reconciled - all'!S8</f>
        <v>0</v>
      </c>
      <c r="V8" s="26">
        <f>'Orig. fully-reconciled - all'!T8-'Revised fully-reconciled - all'!T8</f>
        <v>0</v>
      </c>
      <c r="W8" s="26">
        <f>'Orig. fully-reconciled - all'!U8-'Revised fully-reconciled - all'!U8</f>
        <v>0</v>
      </c>
      <c r="X8" s="26">
        <f>'Orig. fully-reconciled - all'!V8-'Revised fully-reconciled - all'!V8</f>
        <v>0</v>
      </c>
      <c r="Y8" s="26">
        <f>'Orig. fully-reconciled - all'!W8-'Revised fully-reconciled - all'!W8</f>
        <v>0</v>
      </c>
      <c r="Z8" s="26">
        <f>'Orig. fully-reconciled - all'!X8-'Revised fully-reconciled - all'!X8</f>
        <v>0</v>
      </c>
      <c r="AA8" s="26">
        <f>'Orig. fully-reconciled - all'!Y8-'Revised fully-reconciled - all'!Y8</f>
        <v>0</v>
      </c>
      <c r="AB8" s="26">
        <f>'Orig. fully-reconciled - all'!Z8-'Revised fully-reconciled - all'!Z8</f>
        <v>0</v>
      </c>
      <c r="AC8" s="26">
        <f>'Orig. fully-reconciled - all'!AA8-'Revised fully-reconciled - all'!AA8</f>
        <v>0</v>
      </c>
      <c r="AD8" s="26">
        <f>'Orig. fully-reconciled - all'!AB8-'Revised fully-reconciled - all'!AB8</f>
        <v>0</v>
      </c>
      <c r="AE8" s="26">
        <f>'Orig. fully-reconciled - all'!AC8-'Revised fully-reconciled - all'!AC8</f>
        <v>0</v>
      </c>
      <c r="AF8" s="26">
        <f>'Orig. fully-reconciled - all'!AD8-'Revised fully-reconciled - all'!AD8</f>
        <v>0</v>
      </c>
      <c r="AG8" s="26">
        <f>'Orig. fully-reconciled - all'!AE8-'Revised fully-reconciled - all'!AE8</f>
        <v>0</v>
      </c>
      <c r="AH8" s="26">
        <f>'Orig. fully-reconciled - all'!AF8-'Revised fully-reconciled - all'!AF8</f>
        <v>0</v>
      </c>
      <c r="AI8" s="26">
        <f>'Orig. fully-reconciled - all'!AG8-'Revised fully-reconciled - all'!AG8</f>
        <v>0</v>
      </c>
      <c r="AJ8" s="26">
        <f>'Orig. fully-reconciled - all'!AH8-'Revised fully-reconciled - all'!AH8</f>
        <v>0</v>
      </c>
      <c r="AK8" s="26">
        <f>'Orig. fully-reconciled - all'!AI8-'Revised fully-reconciled - all'!AI8</f>
        <v>0</v>
      </c>
      <c r="AL8" s="26">
        <f>'Orig. fully-reconciled - all'!AJ8-'Revised fully-reconciled - all'!AJ8</f>
        <v>0</v>
      </c>
      <c r="AM8" s="26">
        <f>'Orig. fully-reconciled - all'!AK8-'Revised fully-reconciled - all'!AK8</f>
        <v>0</v>
      </c>
      <c r="AN8" s="26">
        <f>'Orig. fully-reconciled - all'!AL8-'Revised fully-reconciled - all'!AL8</f>
        <v>0</v>
      </c>
      <c r="AO8" s="26">
        <f>'Orig. fully-reconciled - all'!AM8-'Revised fully-reconciled - all'!AM8</f>
        <v>0</v>
      </c>
      <c r="AP8" s="26">
        <f>'Orig. fully-reconciled - all'!AN8-'Revised fully-reconciled - all'!AN8</f>
        <v>0</v>
      </c>
      <c r="AQ8" s="26">
        <f>'Orig. fully-reconciled - all'!AO8-'Revised fully-reconciled - all'!AO8</f>
        <v>0</v>
      </c>
      <c r="AR8" s="26">
        <f>'Orig. fully-reconciled - all'!AP8-'Revised fully-reconciled - all'!AP8</f>
        <v>0</v>
      </c>
      <c r="AS8" s="26">
        <f>'Orig. fully-reconciled - all'!AQ8-'Revised fully-reconciled - all'!AQ8</f>
        <v>0</v>
      </c>
      <c r="AT8" s="26">
        <f>'Orig. fully-reconciled - all'!AR8-'Revised fully-reconciled - all'!AR8</f>
        <v>0</v>
      </c>
      <c r="AU8" s="26">
        <f>'Orig. fully-reconciled - all'!AS8-'Revised fully-reconciled - all'!AS8</f>
        <v>0</v>
      </c>
      <c r="AV8" s="26">
        <f>'Orig. fully-reconciled - all'!AT8-'Revised fully-reconciled - all'!AT8</f>
        <v>0</v>
      </c>
      <c r="AW8" s="26">
        <f>'Orig. fully-reconciled - all'!AU8-'Revised fully-reconciled - all'!AU8</f>
        <v>0</v>
      </c>
      <c r="AX8" s="26">
        <f>'Orig. fully-reconciled - all'!AV8-'Revised fully-reconciled - all'!AV8</f>
        <v>0</v>
      </c>
      <c r="AY8" s="26">
        <f>'Orig. fully-reconciled - all'!AW8-'Revised fully-reconciled - all'!AW8</f>
        <v>0</v>
      </c>
      <c r="AZ8" s="26">
        <f>'Orig. fully-reconciled - all'!AX8-'Revised fully-reconciled - all'!AX8</f>
        <v>0</v>
      </c>
      <c r="BA8" s="26">
        <f>'Orig. fully-reconciled - all'!AY8-'Revised fully-reconciled - all'!AY8</f>
        <v>0</v>
      </c>
      <c r="BB8" s="26">
        <f>'Orig. fully-reconciled - all'!AZ8-'Revised fully-reconciled - all'!AZ8</f>
        <v>0</v>
      </c>
      <c r="BC8" s="26">
        <f>'Orig. fully-reconciled - all'!BA8-'Revised fully-reconciled - all'!BA8</f>
        <v>0</v>
      </c>
      <c r="BD8" s="26">
        <f>'Orig. fully-reconciled - all'!BB8-'Revised fully-reconciled - all'!BB8</f>
        <v>0</v>
      </c>
      <c r="BE8" s="26">
        <f>'Orig. fully-reconciled - all'!BC8-'Revised fully-reconciled - all'!BC8</f>
        <v>0</v>
      </c>
      <c r="BF8" s="26">
        <f>'Orig. fully-reconciled - all'!BD8-'Revised fully-reconciled - all'!BD8</f>
        <v>0</v>
      </c>
      <c r="BG8" s="26">
        <f>'Orig. fully-reconciled - all'!BE8-'Revised fully-reconciled - all'!BE8</f>
        <v>0</v>
      </c>
      <c r="BH8" s="26">
        <f>'Orig. fully-reconciled - all'!BF8-'Revised fully-reconciled - all'!BF8</f>
        <v>0</v>
      </c>
      <c r="BI8" s="26">
        <f>'Orig. fully-reconciled - all'!BG8-'Revised fully-reconciled - all'!BG8</f>
        <v>0</v>
      </c>
      <c r="BJ8" s="26">
        <f>'Orig. fully-reconciled - all'!BH8-'Revised fully-reconciled - all'!BH8</f>
        <v>0</v>
      </c>
      <c r="BK8" s="26">
        <f>'Orig. fully-reconciled - all'!BI8-'Revised fully-reconciled - all'!BI8</f>
        <v>0</v>
      </c>
      <c r="BL8" s="26">
        <f>'Orig. fully-reconciled - all'!BJ8-'Revised fully-reconciled - all'!BJ8</f>
        <v>0</v>
      </c>
      <c r="BM8" s="26" t="e">
        <f>'Orig. fully-reconciled - all'!#REF!-'Revised fully-reconciled - all'!BK8</f>
        <v>#REF!</v>
      </c>
      <c r="BN8" s="26" t="e">
        <f>'Orig. fully-reconciled - all'!#REF!-'Revised fully-reconciled - all'!BL8</f>
        <v>#REF!</v>
      </c>
      <c r="BO8" s="26" t="e">
        <f>'Orig. fully-reconciled - all'!#REF!-'Revised fully-reconciled - all'!BM8</f>
        <v>#REF!</v>
      </c>
      <c r="BP8" s="26" t="e">
        <f>'Orig. fully-reconciled - all'!#REF!-'Revised fully-reconciled - all'!BN8</f>
        <v>#REF!</v>
      </c>
      <c r="BQ8" s="26" t="e">
        <f>'Orig. fully-reconciled - all'!#REF!-'Revised fully-reconciled - all'!BO8</f>
        <v>#REF!</v>
      </c>
      <c r="BR8" s="26" t="e">
        <f>'Orig. fully-reconciled - all'!#REF!-'Revised fully-reconciled - all'!BP8</f>
        <v>#REF!</v>
      </c>
      <c r="BS8" s="26" t="e">
        <f>'Orig. fully-reconciled - all'!#REF!-'Revised fully-reconciled - all'!BQ8</f>
        <v>#REF!</v>
      </c>
      <c r="BT8" s="26" t="e">
        <f>'Orig. fully-reconciled - all'!#REF!-'Revised fully-reconciled - all'!BR8</f>
        <v>#REF!</v>
      </c>
      <c r="BU8" s="26" t="e">
        <f>'Orig. fully-reconciled - all'!#REF!-'Revised fully-reconciled - all'!BS8</f>
        <v>#REF!</v>
      </c>
      <c r="BV8" s="26" t="e">
        <f>'Orig. fully-reconciled - all'!#REF!-'Revised fully-reconciled - all'!BT8</f>
        <v>#REF!</v>
      </c>
      <c r="BW8" s="26" t="e">
        <f>'Orig. fully-reconciled - all'!#REF!-'Revised fully-reconciled - all'!BU8</f>
        <v>#REF!</v>
      </c>
      <c r="BX8" s="26" t="e">
        <f>'Orig. fully-reconciled - all'!#REF!-'Revised fully-reconciled - all'!BV8</f>
        <v>#REF!</v>
      </c>
      <c r="BY8" s="26" t="e">
        <f>'Orig. fully-reconciled - all'!#REF!-'Revised fully-reconciled - all'!BW8</f>
        <v>#REF!</v>
      </c>
      <c r="BZ8" s="26" t="e">
        <f>'Orig. fully-reconciled - all'!#REF!-'Revised fully-reconciled - all'!BX8</f>
        <v>#REF!</v>
      </c>
      <c r="CA8" s="26" t="e">
        <f>'Orig. fully-reconciled - all'!#REF!-'Revised fully-reconciled - all'!BY8</f>
        <v>#REF!</v>
      </c>
      <c r="CB8" s="26" t="e">
        <f>'Orig. fully-reconciled - all'!#REF!-'Revised fully-reconciled - all'!BZ8</f>
        <v>#REF!</v>
      </c>
      <c r="CC8" s="26" t="e">
        <f>'Orig. fully-reconciled - all'!#REF!-'Revised fully-reconciled - all'!CA8</f>
        <v>#REF!</v>
      </c>
      <c r="CD8" s="26" t="e">
        <f>'Orig. fully-reconciled - all'!#REF!-'Revised fully-reconciled - all'!CB8</f>
        <v>#REF!</v>
      </c>
      <c r="CE8" s="26" t="e">
        <f>'Orig. fully-reconciled - all'!#REF!-'Revised fully-reconciled - all'!CC8</f>
        <v>#REF!</v>
      </c>
      <c r="CF8" s="26" t="e">
        <f>'Orig. fully-reconciled - all'!#REF!-'Revised fully-reconciled - all'!CD8</f>
        <v>#REF!</v>
      </c>
      <c r="CG8" s="26" t="e">
        <f>'Orig. fully-reconciled - all'!#REF!-'Revised fully-reconciled - all'!CE8</f>
        <v>#REF!</v>
      </c>
      <c r="CH8" s="26" t="e">
        <f>'Orig. fully-reconciled - all'!#REF!-'Revised fully-reconciled - all'!CF8</f>
        <v>#REF!</v>
      </c>
      <c r="CI8" s="26" t="e">
        <f>'Orig. fully-reconciled - all'!#REF!-'Revised fully-reconciled - all'!CG8</f>
        <v>#REF!</v>
      </c>
      <c r="CJ8" s="26" t="e">
        <f>'Orig. fully-reconciled - all'!#REF!-'Revised fully-reconciled - all'!CH8</f>
        <v>#REF!</v>
      </c>
      <c r="CK8" s="26" t="e">
        <f>'Orig. fully-reconciled - all'!#REF!-'Revised fully-reconciled - all'!CI8</f>
        <v>#REF!</v>
      </c>
      <c r="CL8" s="26" t="e">
        <f>'Orig. fully-reconciled - all'!#REF!-'Revised fully-reconciled - all'!CJ8</f>
        <v>#REF!</v>
      </c>
      <c r="CM8" s="26" t="e">
        <f>'Orig. fully-reconciled - all'!#REF!-'Revised fully-reconciled - all'!CK8</f>
        <v>#REF!</v>
      </c>
      <c r="CN8" s="26" t="e">
        <f>'Orig. fully-reconciled - all'!#REF!-'Revised fully-reconciled - all'!CL8</f>
        <v>#REF!</v>
      </c>
      <c r="CO8" s="26" t="e">
        <f>'Orig. fully-reconciled - all'!#REF!-'Revised fully-reconciled - all'!CM8</f>
        <v>#REF!</v>
      </c>
      <c r="CP8" s="26" t="e">
        <f>'Orig. fully-reconciled - all'!#REF!-'Revised fully-reconciled - all'!CN8</f>
        <v>#REF!</v>
      </c>
      <c r="CQ8" s="26" t="e">
        <f>'Orig. fully-reconciled - all'!#REF!-'Revised fully-reconciled - all'!CO8</f>
        <v>#REF!</v>
      </c>
      <c r="CR8" s="26" t="e">
        <f>'Orig. fully-reconciled - all'!#REF!-'Revised fully-reconciled - all'!CP8</f>
        <v>#REF!</v>
      </c>
      <c r="CS8" s="26" t="e">
        <f>'Orig. fully-reconciled - all'!#REF!-'Revised fully-reconciled - all'!CQ8</f>
        <v>#REF!</v>
      </c>
      <c r="CT8" s="26" t="e">
        <f>'Orig. fully-reconciled - all'!#REF!-'Revised fully-reconciled - all'!CR8</f>
        <v>#REF!</v>
      </c>
      <c r="CU8" s="26" t="e">
        <f>'Orig. fully-reconciled - all'!#REF!-'Revised fully-reconciled - all'!CS8</f>
        <v>#REF!</v>
      </c>
      <c r="CV8" s="26" t="e">
        <f>'Orig. fully-reconciled - all'!#REF!-'Revised fully-reconciled - all'!CT8</f>
        <v>#REF!</v>
      </c>
      <c r="CW8" s="26" t="e">
        <f>'Orig. fully-reconciled - all'!#REF!-'Revised fully-reconciled - all'!CU8</f>
        <v>#REF!</v>
      </c>
      <c r="CX8" s="26" t="e">
        <f>'Orig. fully-reconciled - all'!#REF!-'Revised fully-reconciled - all'!CV8</f>
        <v>#REF!</v>
      </c>
      <c r="CY8" s="26" t="e">
        <f>'Orig. fully-reconciled - all'!#REF!-'Revised fully-reconciled - all'!CW8</f>
        <v>#REF!</v>
      </c>
      <c r="CZ8" s="26" t="e">
        <f>'Orig. fully-reconciled - all'!#REF!-'Revised fully-reconciled - all'!CX8</f>
        <v>#REF!</v>
      </c>
    </row>
    <row r="9" spans="4:104">
      <c r="D9" s="15" t="s">
        <v>23</v>
      </c>
      <c r="E9" s="26">
        <f>'Orig. fully-reconciled - all'!C9-'Revised fully-reconciled - all'!C9</f>
        <v>0</v>
      </c>
      <c r="F9" s="26">
        <f>'Orig. fully-reconciled - all'!D9-'Revised fully-reconciled - all'!D9</f>
        <v>0</v>
      </c>
      <c r="G9" s="26">
        <f>'Orig. fully-reconciled - all'!E9-'Revised fully-reconciled - all'!E9</f>
        <v>0</v>
      </c>
      <c r="H9" s="26">
        <f>'Orig. fully-reconciled - all'!F9-'Revised fully-reconciled - all'!F9</f>
        <v>0</v>
      </c>
      <c r="I9" s="26">
        <f>'Orig. fully-reconciled - all'!G9-'Revised fully-reconciled - all'!G9</f>
        <v>0</v>
      </c>
      <c r="J9" s="26">
        <f>'Orig. fully-reconciled - all'!H9-'Revised fully-reconciled - all'!H9</f>
        <v>0</v>
      </c>
      <c r="K9" s="26">
        <f>'Orig. fully-reconciled - all'!I9-'Revised fully-reconciled - all'!I9</f>
        <v>0</v>
      </c>
      <c r="L9" s="26">
        <f>'Orig. fully-reconciled - all'!J9-'Revised fully-reconciled - all'!J9</f>
        <v>0</v>
      </c>
      <c r="M9" s="26">
        <f>'Orig. fully-reconciled - all'!K9-'Revised fully-reconciled - all'!K9</f>
        <v>0</v>
      </c>
      <c r="N9" s="26">
        <f>'Orig. fully-reconciled - all'!L9-'Revised fully-reconciled - all'!L9</f>
        <v>0</v>
      </c>
      <c r="O9" s="26">
        <f>'Orig. fully-reconciled - all'!M9-'Revised fully-reconciled - all'!M9</f>
        <v>0</v>
      </c>
      <c r="P9" s="26">
        <f>'Orig. fully-reconciled - all'!N9-'Revised fully-reconciled - all'!N9</f>
        <v>0</v>
      </c>
      <c r="Q9" s="26">
        <f>'Orig. fully-reconciled - all'!O9-'Revised fully-reconciled - all'!O9</f>
        <v>0</v>
      </c>
      <c r="R9" s="26">
        <f>'Orig. fully-reconciled - all'!P9-'Revised fully-reconciled - all'!P9</f>
        <v>0</v>
      </c>
      <c r="S9" s="26">
        <f>'Orig. fully-reconciled - all'!Q9-'Revised fully-reconciled - all'!Q9</f>
        <v>0</v>
      </c>
      <c r="T9" s="26">
        <f>'Orig. fully-reconciled - all'!R9-'Revised fully-reconciled - all'!R9</f>
        <v>0</v>
      </c>
      <c r="U9" s="26">
        <f>'Orig. fully-reconciled - all'!S9-'Revised fully-reconciled - all'!S9</f>
        <v>0</v>
      </c>
      <c r="V9" s="26">
        <f>'Orig. fully-reconciled - all'!T9-'Revised fully-reconciled - all'!T9</f>
        <v>0</v>
      </c>
      <c r="W9" s="26">
        <f>'Orig. fully-reconciled - all'!U9-'Revised fully-reconciled - all'!U9</f>
        <v>0</v>
      </c>
      <c r="X9" s="26">
        <f>'Orig. fully-reconciled - all'!V9-'Revised fully-reconciled - all'!V9</f>
        <v>0</v>
      </c>
      <c r="Y9" s="26">
        <f>'Orig. fully-reconciled - all'!W9-'Revised fully-reconciled - all'!W9</f>
        <v>0</v>
      </c>
      <c r="Z9" s="26">
        <f>'Orig. fully-reconciled - all'!X9-'Revised fully-reconciled - all'!X9</f>
        <v>0</v>
      </c>
      <c r="AA9" s="26">
        <f>'Orig. fully-reconciled - all'!Y9-'Revised fully-reconciled - all'!Y9</f>
        <v>0</v>
      </c>
      <c r="AB9" s="26">
        <f>'Orig. fully-reconciled - all'!Z9-'Revised fully-reconciled - all'!Z9</f>
        <v>0</v>
      </c>
      <c r="AC9" s="26">
        <f>'Orig. fully-reconciled - all'!AA9-'Revised fully-reconciled - all'!AA9</f>
        <v>0</v>
      </c>
      <c r="AD9" s="26">
        <f>'Orig. fully-reconciled - all'!AB9-'Revised fully-reconciled - all'!AB9</f>
        <v>0</v>
      </c>
      <c r="AE9" s="26">
        <f>'Orig. fully-reconciled - all'!AC9-'Revised fully-reconciled - all'!AC9</f>
        <v>0</v>
      </c>
      <c r="AF9" s="26">
        <f>'Orig. fully-reconciled - all'!AD9-'Revised fully-reconciled - all'!AD9</f>
        <v>0</v>
      </c>
      <c r="AG9" s="26">
        <f>'Orig. fully-reconciled - all'!AE9-'Revised fully-reconciled - all'!AE9</f>
        <v>0</v>
      </c>
      <c r="AH9" s="26">
        <f>'Orig. fully-reconciled - all'!AF9-'Revised fully-reconciled - all'!AF9</f>
        <v>0</v>
      </c>
      <c r="AI9" s="26">
        <f>'Orig. fully-reconciled - all'!AG9-'Revised fully-reconciled - all'!AG9</f>
        <v>0</v>
      </c>
      <c r="AJ9" s="26">
        <f>'Orig. fully-reconciled - all'!AH9-'Revised fully-reconciled - all'!AH9</f>
        <v>0</v>
      </c>
      <c r="AK9" s="26">
        <f>'Orig. fully-reconciled - all'!AI9-'Revised fully-reconciled - all'!AI9</f>
        <v>0</v>
      </c>
      <c r="AL9" s="26">
        <f>'Orig. fully-reconciled - all'!AJ9-'Revised fully-reconciled - all'!AJ9</f>
        <v>0</v>
      </c>
      <c r="AM9" s="26">
        <f>'Orig. fully-reconciled - all'!AK9-'Revised fully-reconciled - all'!AK9</f>
        <v>0</v>
      </c>
      <c r="AN9" s="26">
        <f>'Orig. fully-reconciled - all'!AL9-'Revised fully-reconciled - all'!AL9</f>
        <v>0</v>
      </c>
      <c r="AO9" s="26">
        <f>'Orig. fully-reconciled - all'!AM9-'Revised fully-reconciled - all'!AM9</f>
        <v>0</v>
      </c>
      <c r="AP9" s="26">
        <f>'Orig. fully-reconciled - all'!AN9-'Revised fully-reconciled - all'!AN9</f>
        <v>0</v>
      </c>
      <c r="AQ9" s="26">
        <f>'Orig. fully-reconciled - all'!AO9-'Revised fully-reconciled - all'!AO9</f>
        <v>0</v>
      </c>
      <c r="AR9" s="26">
        <f>'Orig. fully-reconciled - all'!AP9-'Revised fully-reconciled - all'!AP9</f>
        <v>0</v>
      </c>
      <c r="AS9" s="26">
        <f>'Orig. fully-reconciled - all'!AQ9-'Revised fully-reconciled - all'!AQ9</f>
        <v>0</v>
      </c>
      <c r="AT9" s="26">
        <f>'Orig. fully-reconciled - all'!AR9-'Revised fully-reconciled - all'!AR9</f>
        <v>0</v>
      </c>
      <c r="AU9" s="26">
        <f>'Orig. fully-reconciled - all'!AS9-'Revised fully-reconciled - all'!AS9</f>
        <v>0</v>
      </c>
      <c r="AV9" s="26">
        <f>'Orig. fully-reconciled - all'!AT9-'Revised fully-reconciled - all'!AT9</f>
        <v>0</v>
      </c>
      <c r="AW9" s="26">
        <f>'Orig. fully-reconciled - all'!AU9-'Revised fully-reconciled - all'!AU9</f>
        <v>0</v>
      </c>
      <c r="AX9" s="26">
        <f>'Orig. fully-reconciled - all'!AV9-'Revised fully-reconciled - all'!AV9</f>
        <v>0</v>
      </c>
      <c r="AY9" s="26">
        <f>'Orig. fully-reconciled - all'!AW9-'Revised fully-reconciled - all'!AW9</f>
        <v>0</v>
      </c>
      <c r="AZ9" s="26">
        <f>'Orig. fully-reconciled - all'!AX9-'Revised fully-reconciled - all'!AX9</f>
        <v>0</v>
      </c>
      <c r="BA9" s="26">
        <f>'Orig. fully-reconciled - all'!AY9-'Revised fully-reconciled - all'!AY9</f>
        <v>0</v>
      </c>
      <c r="BB9" s="26">
        <f>'Orig. fully-reconciled - all'!AZ9-'Revised fully-reconciled - all'!AZ9</f>
        <v>0</v>
      </c>
      <c r="BC9" s="26">
        <f>'Orig. fully-reconciled - all'!BA9-'Revised fully-reconciled - all'!BA9</f>
        <v>0</v>
      </c>
      <c r="BD9" s="26">
        <f>'Orig. fully-reconciled - all'!BB9-'Revised fully-reconciled - all'!BB9</f>
        <v>0</v>
      </c>
      <c r="BE9" s="26">
        <f>'Orig. fully-reconciled - all'!BC9-'Revised fully-reconciled - all'!BC9</f>
        <v>0</v>
      </c>
      <c r="BF9" s="26">
        <f>'Orig. fully-reconciled - all'!BD9-'Revised fully-reconciled - all'!BD9</f>
        <v>0</v>
      </c>
      <c r="BG9" s="26">
        <f>'Orig. fully-reconciled - all'!BE9-'Revised fully-reconciled - all'!BE9</f>
        <v>0</v>
      </c>
      <c r="BH9" s="26">
        <f>'Orig. fully-reconciled - all'!BF9-'Revised fully-reconciled - all'!BF9</f>
        <v>0</v>
      </c>
      <c r="BI9" s="26">
        <f>'Orig. fully-reconciled - all'!BG9-'Revised fully-reconciled - all'!BG9</f>
        <v>0</v>
      </c>
      <c r="BJ9" s="26">
        <f>'Orig. fully-reconciled - all'!BH9-'Revised fully-reconciled - all'!BH9</f>
        <v>0</v>
      </c>
      <c r="BK9" s="26">
        <f>'Orig. fully-reconciled - all'!BI9-'Revised fully-reconciled - all'!BI9</f>
        <v>0</v>
      </c>
      <c r="BL9" s="26">
        <f>'Orig. fully-reconciled - all'!BJ9-'Revised fully-reconciled - all'!BJ9</f>
        <v>0</v>
      </c>
      <c r="BM9" s="26" t="e">
        <f>'Orig. fully-reconciled - all'!#REF!-'Revised fully-reconciled - all'!BK9</f>
        <v>#REF!</v>
      </c>
      <c r="BN9" s="26" t="e">
        <f>'Orig. fully-reconciled - all'!#REF!-'Revised fully-reconciled - all'!BL9</f>
        <v>#REF!</v>
      </c>
      <c r="BO9" s="26" t="e">
        <f>'Orig. fully-reconciled - all'!#REF!-'Revised fully-reconciled - all'!BM9</f>
        <v>#REF!</v>
      </c>
      <c r="BP9" s="26" t="e">
        <f>'Orig. fully-reconciled - all'!#REF!-'Revised fully-reconciled - all'!BN9</f>
        <v>#REF!</v>
      </c>
      <c r="BQ9" s="26" t="e">
        <f>'Orig. fully-reconciled - all'!#REF!-'Revised fully-reconciled - all'!BO9</f>
        <v>#REF!</v>
      </c>
      <c r="BR9" s="26" t="e">
        <f>'Orig. fully-reconciled - all'!#REF!-'Revised fully-reconciled - all'!BP9</f>
        <v>#REF!</v>
      </c>
      <c r="BS9" s="26" t="e">
        <f>'Orig. fully-reconciled - all'!#REF!-'Revised fully-reconciled - all'!BQ9</f>
        <v>#REF!</v>
      </c>
      <c r="BT9" s="26" t="e">
        <f>'Orig. fully-reconciled - all'!#REF!-'Revised fully-reconciled - all'!BR9</f>
        <v>#REF!</v>
      </c>
      <c r="BU9" s="26" t="e">
        <f>'Orig. fully-reconciled - all'!#REF!-'Revised fully-reconciled - all'!BS9</f>
        <v>#REF!</v>
      </c>
      <c r="BV9" s="26" t="e">
        <f>'Orig. fully-reconciled - all'!#REF!-'Revised fully-reconciled - all'!BT9</f>
        <v>#REF!</v>
      </c>
      <c r="BW9" s="26" t="e">
        <f>'Orig. fully-reconciled - all'!#REF!-'Revised fully-reconciled - all'!BU9</f>
        <v>#REF!</v>
      </c>
      <c r="BX9" s="26" t="e">
        <f>'Orig. fully-reconciled - all'!#REF!-'Revised fully-reconciled - all'!BV9</f>
        <v>#REF!</v>
      </c>
      <c r="BY9" s="26" t="e">
        <f>'Orig. fully-reconciled - all'!#REF!-'Revised fully-reconciled - all'!BW9</f>
        <v>#REF!</v>
      </c>
      <c r="BZ9" s="26" t="e">
        <f>'Orig. fully-reconciled - all'!#REF!-'Revised fully-reconciled - all'!BX9</f>
        <v>#REF!</v>
      </c>
      <c r="CA9" s="26" t="e">
        <f>'Orig. fully-reconciled - all'!#REF!-'Revised fully-reconciled - all'!BY9</f>
        <v>#REF!</v>
      </c>
      <c r="CB9" s="26" t="e">
        <f>'Orig. fully-reconciled - all'!#REF!-'Revised fully-reconciled - all'!BZ9</f>
        <v>#REF!</v>
      </c>
      <c r="CC9" s="26" t="e">
        <f>'Orig. fully-reconciled - all'!#REF!-'Revised fully-reconciled - all'!CA9</f>
        <v>#REF!</v>
      </c>
      <c r="CD9" s="26" t="e">
        <f>'Orig. fully-reconciled - all'!#REF!-'Revised fully-reconciled - all'!CB9</f>
        <v>#REF!</v>
      </c>
      <c r="CE9" s="26" t="e">
        <f>'Orig. fully-reconciled - all'!#REF!-'Revised fully-reconciled - all'!CC9</f>
        <v>#REF!</v>
      </c>
      <c r="CF9" s="26" t="e">
        <f>'Orig. fully-reconciled - all'!#REF!-'Revised fully-reconciled - all'!CD9</f>
        <v>#REF!</v>
      </c>
      <c r="CG9" s="26" t="e">
        <f>'Orig. fully-reconciled - all'!#REF!-'Revised fully-reconciled - all'!CE9</f>
        <v>#REF!</v>
      </c>
      <c r="CH9" s="26" t="e">
        <f>'Orig. fully-reconciled - all'!#REF!-'Revised fully-reconciled - all'!CF9</f>
        <v>#REF!</v>
      </c>
      <c r="CI9" s="26" t="e">
        <f>'Orig. fully-reconciled - all'!#REF!-'Revised fully-reconciled - all'!CG9</f>
        <v>#REF!</v>
      </c>
      <c r="CJ9" s="26" t="e">
        <f>'Orig. fully-reconciled - all'!#REF!-'Revised fully-reconciled - all'!CH9</f>
        <v>#REF!</v>
      </c>
      <c r="CK9" s="26" t="e">
        <f>'Orig. fully-reconciled - all'!#REF!-'Revised fully-reconciled - all'!CI9</f>
        <v>#REF!</v>
      </c>
      <c r="CL9" s="26" t="e">
        <f>'Orig. fully-reconciled - all'!#REF!-'Revised fully-reconciled - all'!CJ9</f>
        <v>#REF!</v>
      </c>
      <c r="CM9" s="26" t="e">
        <f>'Orig. fully-reconciled - all'!#REF!-'Revised fully-reconciled - all'!CK9</f>
        <v>#REF!</v>
      </c>
      <c r="CN9" s="26" t="e">
        <f>'Orig. fully-reconciled - all'!#REF!-'Revised fully-reconciled - all'!CL9</f>
        <v>#REF!</v>
      </c>
      <c r="CO9" s="26" t="e">
        <f>'Orig. fully-reconciled - all'!#REF!-'Revised fully-reconciled - all'!CM9</f>
        <v>#REF!</v>
      </c>
      <c r="CP9" s="26" t="e">
        <f>'Orig. fully-reconciled - all'!#REF!-'Revised fully-reconciled - all'!CN9</f>
        <v>#REF!</v>
      </c>
      <c r="CQ9" s="26" t="e">
        <f>'Orig. fully-reconciled - all'!#REF!-'Revised fully-reconciled - all'!CO9</f>
        <v>#REF!</v>
      </c>
      <c r="CR9" s="26" t="e">
        <f>'Orig. fully-reconciled - all'!#REF!-'Revised fully-reconciled - all'!CP9</f>
        <v>#REF!</v>
      </c>
      <c r="CS9" s="26" t="e">
        <f>'Orig. fully-reconciled - all'!#REF!-'Revised fully-reconciled - all'!CQ9</f>
        <v>#REF!</v>
      </c>
      <c r="CT9" s="26" t="e">
        <f>'Orig. fully-reconciled - all'!#REF!-'Revised fully-reconciled - all'!CR9</f>
        <v>#REF!</v>
      </c>
      <c r="CU9" s="26" t="e">
        <f>'Orig. fully-reconciled - all'!#REF!-'Revised fully-reconciled - all'!CS9</f>
        <v>#REF!</v>
      </c>
      <c r="CV9" s="26" t="e">
        <f>'Orig. fully-reconciled - all'!#REF!-'Revised fully-reconciled - all'!CT9</f>
        <v>#REF!</v>
      </c>
      <c r="CW9" s="26" t="e">
        <f>'Orig. fully-reconciled - all'!#REF!-'Revised fully-reconciled - all'!CU9</f>
        <v>#REF!</v>
      </c>
      <c r="CX9" s="26" t="e">
        <f>'Orig. fully-reconciled - all'!#REF!-'Revised fully-reconciled - all'!CV9</f>
        <v>#REF!</v>
      </c>
      <c r="CY9" s="26" t="e">
        <f>'Orig. fully-reconciled - all'!#REF!-'Revised fully-reconciled - all'!CW9</f>
        <v>#REF!</v>
      </c>
      <c r="CZ9" s="26" t="e">
        <f>'Orig. fully-reconciled - all'!#REF!-'Revised fully-reconciled - all'!CX9</f>
        <v>#REF!</v>
      </c>
    </row>
    <row r="10" spans="4:104">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c r="D12" s="21" t="s">
        <v>24</v>
      </c>
      <c r="E12" s="22">
        <f>SUM(E9,E14)</f>
        <v>-0.25503565912413251</v>
      </c>
      <c r="F12" s="22">
        <f t="shared" ref="F12:BQ12" si="0">SUM(F9,F14)</f>
        <v>-3.220285659124329</v>
      </c>
      <c r="G12" s="22">
        <f t="shared" si="0"/>
        <v>-3.220285659124329</v>
      </c>
      <c r="H12" s="22">
        <f t="shared" si="0"/>
        <v>9.854877340875646</v>
      </c>
      <c r="I12" s="22">
        <f t="shared" si="0"/>
        <v>-3.3634856591243079</v>
      </c>
      <c r="J12" s="22">
        <f t="shared" si="0"/>
        <v>-3.220285659124329</v>
      </c>
      <c r="K12" s="22">
        <f t="shared" si="0"/>
        <v>-3.220285659124329</v>
      </c>
      <c r="L12" s="22">
        <f t="shared" si="0"/>
        <v>9.2834973408757833</v>
      </c>
      <c r="M12" s="22">
        <f t="shared" si="0"/>
        <v>7.775094340875512</v>
      </c>
      <c r="N12" s="22">
        <f t="shared" si="0"/>
        <v>-3.220285659124329</v>
      </c>
      <c r="O12" s="22">
        <f t="shared" si="0"/>
        <v>-3.220285659124329</v>
      </c>
      <c r="P12" s="22">
        <f t="shared" si="0"/>
        <v>11.824714340875744</v>
      </c>
      <c r="Q12" s="22">
        <f t="shared" si="0"/>
        <v>125.02811120113529</v>
      </c>
      <c r="R12" s="22">
        <f t="shared" si="0"/>
        <v>-2.6543907988652791</v>
      </c>
      <c r="S12" s="22">
        <f t="shared" si="0"/>
        <v>0.37133120113458062</v>
      </c>
      <c r="T12" s="22">
        <f t="shared" si="0"/>
        <v>-2.8756687988652629</v>
      </c>
      <c r="U12" s="22">
        <f t="shared" si="0"/>
        <v>-2.8756687988652629</v>
      </c>
      <c r="V12" s="22">
        <f t="shared" si="0"/>
        <v>-1.8756687988652629</v>
      </c>
      <c r="W12" s="22">
        <f t="shared" si="0"/>
        <v>-2.8756687988652629</v>
      </c>
      <c r="X12" s="22">
        <f t="shared" si="0"/>
        <v>-2.8756687988652629</v>
      </c>
      <c r="Y12" s="22">
        <f t="shared" si="0"/>
        <v>-2.8756687988652629</v>
      </c>
      <c r="Z12" s="22">
        <f t="shared" si="0"/>
        <v>-2.8756687988652629</v>
      </c>
      <c r="AA12" s="22">
        <f t="shared" si="0"/>
        <v>-2.8756687988652629</v>
      </c>
      <c r="AB12" s="22">
        <f t="shared" si="0"/>
        <v>-2.8756687988652629</v>
      </c>
      <c r="AC12" s="22">
        <f t="shared" si="0"/>
        <v>-4.3967350801358407</v>
      </c>
      <c r="AD12" s="22">
        <f t="shared" si="0"/>
        <v>-4.3967350801358407</v>
      </c>
      <c r="AE12" s="22">
        <f t="shared" si="0"/>
        <v>-4.3967350801358407</v>
      </c>
      <c r="AF12" s="22">
        <f t="shared" si="0"/>
        <v>-4.3967350801358407</v>
      </c>
      <c r="AG12" s="22">
        <f t="shared" si="0"/>
        <v>-4.390551380136003</v>
      </c>
      <c r="AH12" s="22">
        <f t="shared" si="0"/>
        <v>-4.347454980135808</v>
      </c>
      <c r="AI12" s="22">
        <f t="shared" si="0"/>
        <v>35.743010519864129</v>
      </c>
      <c r="AJ12" s="22">
        <f t="shared" si="0"/>
        <v>35.216335819864071</v>
      </c>
      <c r="AK12" s="22">
        <f t="shared" si="0"/>
        <v>-4.3410468801357638</v>
      </c>
      <c r="AL12" s="22">
        <f t="shared" si="0"/>
        <v>-3.1896860801361981</v>
      </c>
      <c r="AM12" s="22">
        <f t="shared" si="0"/>
        <v>-3.9126705801359094</v>
      </c>
      <c r="AN12" s="22">
        <f t="shared" si="0"/>
        <v>-4.3467178801356567</v>
      </c>
      <c r="AO12" s="22">
        <f t="shared" si="0"/>
        <v>-5.4800491947785304</v>
      </c>
      <c r="AP12" s="22">
        <f t="shared" si="0"/>
        <v>-5.7949936947784408</v>
      </c>
      <c r="AQ12" s="22">
        <f t="shared" si="0"/>
        <v>-5.9759453947785914</v>
      </c>
      <c r="AR12" s="22">
        <f t="shared" si="0"/>
        <v>-6.1328113947784004</v>
      </c>
      <c r="AS12" s="22">
        <f t="shared" si="0"/>
        <v>-6.1503028947781786</v>
      </c>
      <c r="AT12" s="22">
        <f t="shared" si="0"/>
        <v>-6.1541370947784344</v>
      </c>
      <c r="AU12" s="22">
        <f t="shared" si="0"/>
        <v>-3.5030752947777728</v>
      </c>
      <c r="AV12" s="22">
        <f t="shared" si="0"/>
        <v>-3.9996219947784084</v>
      </c>
      <c r="AW12" s="22">
        <f t="shared" si="0"/>
        <v>-6.1488659947781343</v>
      </c>
      <c r="AX12" s="22">
        <f t="shared" si="0"/>
        <v>-2.0572432947778907</v>
      </c>
      <c r="AY12" s="22">
        <f t="shared" si="0"/>
        <v>-6.1511962947784014</v>
      </c>
      <c r="AZ12" s="22">
        <f t="shared" si="0"/>
        <v>11.643010905221672</v>
      </c>
      <c r="BA12" s="22">
        <f t="shared" si="0"/>
        <v>13.736667503174885</v>
      </c>
      <c r="BB12" s="22">
        <f t="shared" si="0"/>
        <v>-6.2208278968250852</v>
      </c>
      <c r="BC12" s="22">
        <f t="shared" si="0"/>
        <v>13.930010703174958</v>
      </c>
      <c r="BD12" s="22">
        <f t="shared" si="0"/>
        <v>11.781518103174676</v>
      </c>
      <c r="BE12" s="22">
        <f t="shared" si="0"/>
        <v>-6.2174972968250586</v>
      </c>
      <c r="BF12" s="22">
        <f t="shared" si="0"/>
        <v>-5.8604638968254221</v>
      </c>
      <c r="BG12" s="22">
        <f t="shared" si="0"/>
        <v>-5.3722755968256024</v>
      </c>
      <c r="BH12" s="22">
        <f t="shared" si="0"/>
        <v>8.2504229855558151</v>
      </c>
      <c r="BI12" s="22">
        <f t="shared" si="0"/>
        <v>33.573788403174603</v>
      </c>
      <c r="BJ12" s="22">
        <f t="shared" si="0"/>
        <v>7.9502871031745599</v>
      </c>
      <c r="BK12" s="22">
        <f t="shared" si="0"/>
        <v>7.4829271031744611</v>
      </c>
      <c r="BL12" s="22">
        <f t="shared" si="0"/>
        <v>44.923516686595576</v>
      </c>
      <c r="BM12" s="22" t="e">
        <f t="shared" si="0"/>
        <v>#REF!</v>
      </c>
      <c r="BN12" s="22" t="e">
        <f t="shared" si="0"/>
        <v>#REF!</v>
      </c>
      <c r="BO12" s="22" t="e">
        <f t="shared" si="0"/>
        <v>#REF!</v>
      </c>
      <c r="BP12" s="22" t="e">
        <f t="shared" si="0"/>
        <v>#REF!</v>
      </c>
      <c r="BQ12" s="22" t="e">
        <f t="shared" si="0"/>
        <v>#REF!</v>
      </c>
      <c r="BR12" s="22" t="e">
        <f t="shared" ref="BR12:CZ12" si="1">SUM(BR9,BR14)</f>
        <v>#REF!</v>
      </c>
      <c r="BS12" s="22" t="e">
        <f t="shared" si="1"/>
        <v>#REF!</v>
      </c>
      <c r="BT12" s="22" t="e">
        <f t="shared" si="1"/>
        <v>#REF!</v>
      </c>
      <c r="BU12" s="22" t="e">
        <f t="shared" si="1"/>
        <v>#REF!</v>
      </c>
      <c r="BV12" s="22" t="e">
        <f t="shared" si="1"/>
        <v>#REF!</v>
      </c>
      <c r="BW12" s="22" t="e">
        <f t="shared" si="1"/>
        <v>#REF!</v>
      </c>
      <c r="BX12" s="22" t="e">
        <f t="shared" si="1"/>
        <v>#REF!</v>
      </c>
      <c r="BY12" s="22" t="e">
        <f t="shared" si="1"/>
        <v>#REF!</v>
      </c>
      <c r="BZ12" s="22" t="e">
        <f t="shared" si="1"/>
        <v>#REF!</v>
      </c>
      <c r="CA12" s="22" t="e">
        <f t="shared" si="1"/>
        <v>#REF!</v>
      </c>
      <c r="CB12" s="22" t="e">
        <f t="shared" si="1"/>
        <v>#REF!</v>
      </c>
      <c r="CC12" s="22" t="e">
        <f t="shared" si="1"/>
        <v>#REF!</v>
      </c>
      <c r="CD12" s="22" t="e">
        <f t="shared" si="1"/>
        <v>#REF!</v>
      </c>
      <c r="CE12" s="22" t="e">
        <f t="shared" si="1"/>
        <v>#REF!</v>
      </c>
      <c r="CF12" s="22" t="e">
        <f t="shared" si="1"/>
        <v>#REF!</v>
      </c>
      <c r="CG12" s="22" t="e">
        <f t="shared" si="1"/>
        <v>#REF!</v>
      </c>
      <c r="CH12" s="22" t="e">
        <f t="shared" si="1"/>
        <v>#REF!</v>
      </c>
      <c r="CI12" s="22" t="e">
        <f t="shared" si="1"/>
        <v>#REF!</v>
      </c>
      <c r="CJ12" s="22" t="e">
        <f t="shared" si="1"/>
        <v>#REF!</v>
      </c>
      <c r="CK12" s="22" t="e">
        <f t="shared" si="1"/>
        <v>#REF!</v>
      </c>
      <c r="CL12" s="22" t="e">
        <f t="shared" si="1"/>
        <v>#REF!</v>
      </c>
      <c r="CM12" s="22" t="e">
        <f t="shared" si="1"/>
        <v>#REF!</v>
      </c>
      <c r="CN12" s="22" t="e">
        <f t="shared" si="1"/>
        <v>#REF!</v>
      </c>
      <c r="CO12" s="22" t="e">
        <f t="shared" si="1"/>
        <v>#REF!</v>
      </c>
      <c r="CP12" s="22" t="e">
        <f t="shared" si="1"/>
        <v>#REF!</v>
      </c>
      <c r="CQ12" s="22" t="e">
        <f t="shared" si="1"/>
        <v>#REF!</v>
      </c>
      <c r="CR12" s="22" t="e">
        <f t="shared" si="1"/>
        <v>#REF!</v>
      </c>
      <c r="CS12" s="22" t="e">
        <f t="shared" si="1"/>
        <v>#REF!</v>
      </c>
      <c r="CT12" s="22" t="e">
        <f t="shared" si="1"/>
        <v>#REF!</v>
      </c>
      <c r="CU12" s="22" t="e">
        <f t="shared" si="1"/>
        <v>#REF!</v>
      </c>
      <c r="CV12" s="22" t="e">
        <f t="shared" si="1"/>
        <v>#REF!</v>
      </c>
      <c r="CW12" s="22" t="e">
        <f t="shared" si="1"/>
        <v>#REF!</v>
      </c>
      <c r="CX12" s="22" t="e">
        <f t="shared" si="1"/>
        <v>#REF!</v>
      </c>
      <c r="CY12" s="22" t="e">
        <f t="shared" si="1"/>
        <v>#REF!</v>
      </c>
      <c r="CZ12" s="22" t="e">
        <f t="shared" si="1"/>
        <v>#REF!</v>
      </c>
    </row>
    <row r="13" spans="4:104">
      <c r="D13" s="21" t="s">
        <v>121</v>
      </c>
      <c r="E13" s="26">
        <f>'Revised fully-reconciled - all'!C13-'Orig. fully-reconciled - all'!C13</f>
        <v>-3.6909999999998035</v>
      </c>
      <c r="F13" s="26">
        <f>'Revised fully-reconciled - all'!D13-'Orig. fully-reconciled - all'!D13</f>
        <v>-3.3530000000000655</v>
      </c>
      <c r="G13" s="26">
        <f>'Revised fully-reconciled - all'!E13-'Orig. fully-reconciled - all'!E13</f>
        <v>-3.2210000000000036</v>
      </c>
      <c r="H13" s="26">
        <f>'Revised fully-reconciled - all'!F13-'Orig. fully-reconciled - all'!F13</f>
        <v>-3.1700000000000728</v>
      </c>
      <c r="I13" s="26">
        <f>'Revised fully-reconciled - all'!G13-'Orig. fully-reconciled - all'!G13</f>
        <v>-3.2660000000000764</v>
      </c>
      <c r="J13" s="26">
        <f>'Revised fully-reconciled - all'!H13-'Orig. fully-reconciled - all'!H13</f>
        <v>-3.3820000000000618</v>
      </c>
      <c r="K13" s="26">
        <f>'Revised fully-reconciled - all'!I13-'Orig. fully-reconciled - all'!I13</f>
        <v>-3.4989999999997963</v>
      </c>
      <c r="L13" s="26">
        <f>'Revised fully-reconciled - all'!J13-'Orig. fully-reconciled - all'!J13</f>
        <v>-3.9059999999999491</v>
      </c>
      <c r="M13" s="26">
        <f>'Revised fully-reconciled - all'!K13-'Orig. fully-reconciled - all'!K13</f>
        <v>-4.1309999999998581</v>
      </c>
      <c r="N13" s="26">
        <f>'Revised fully-reconciled - all'!L13-'Orig. fully-reconciled - all'!L13</f>
        <v>-4.407477000000199</v>
      </c>
      <c r="O13" s="26">
        <f>'Revised fully-reconciled - all'!M13-'Orig. fully-reconciled - all'!M13</f>
        <v>-4.0892819999999119</v>
      </c>
      <c r="P13" s="26">
        <f>'Revised fully-reconciled - all'!N13-'Orig. fully-reconciled - all'!N13</f>
        <v>-4.3294700000001285</v>
      </c>
      <c r="Q13" s="26">
        <f>'Revised fully-reconciled - all'!O13-'Orig. fully-reconciled - all'!O13</f>
        <v>-3.51037099999985</v>
      </c>
      <c r="R13" s="26">
        <f>'Revised fully-reconciled - all'!P13-'Orig. fully-reconciled - all'!P13</f>
        <v>-3.301731000000018</v>
      </c>
      <c r="S13" s="26">
        <f>'Revised fully-reconciled - all'!Q13-'Orig. fully-reconciled - all'!Q13</f>
        <v>-3.2113060000001497</v>
      </c>
      <c r="T13" s="26">
        <f>'Revised fully-reconciled - all'!R13-'Orig. fully-reconciled - all'!R13</f>
        <v>-3.2309239999999591</v>
      </c>
      <c r="U13" s="26">
        <f>'Revised fully-reconciled - all'!S13-'Orig. fully-reconciled - all'!S13</f>
        <v>-3.4204439999998613</v>
      </c>
      <c r="V13" s="26">
        <f>'Revised fully-reconciled - all'!T13-'Orig. fully-reconciled - all'!T13</f>
        <v>-3.3232480000001487</v>
      </c>
      <c r="W13" s="26">
        <f>'Revised fully-reconciled - all'!U13-'Orig. fully-reconciled - all'!U13</f>
        <v>-3.3498669999999038</v>
      </c>
      <c r="X13" s="26">
        <f>'Revised fully-reconciled - all'!V13-'Orig. fully-reconciled - all'!V13</f>
        <v>-3.7296369999999115</v>
      </c>
      <c r="Y13" s="26">
        <f>'Revised fully-reconciled - all'!W13-'Orig. fully-reconciled - all'!W13</f>
        <v>-4.300260999999864</v>
      </c>
      <c r="Z13" s="26">
        <f>'Revised fully-reconciled - all'!X13-'Orig. fully-reconciled - all'!X13</f>
        <v>-4.1763019999998505</v>
      </c>
      <c r="AA13" s="26">
        <f>'Revised fully-reconciled - all'!Y13-'Orig. fully-reconciled - all'!Y13</f>
        <v>-3.8983109999999215</v>
      </c>
      <c r="AB13" s="26">
        <f>'Revised fully-reconciled - all'!Z13-'Orig. fully-reconciled - all'!Z13</f>
        <v>-4.3098939999999857</v>
      </c>
      <c r="AC13" s="26">
        <f>'Revised fully-reconciled - all'!AA13-'Orig. fully-reconciled - all'!AA13</f>
        <v>-3.4962180000002263</v>
      </c>
      <c r="AD13" s="26">
        <f>'Revised fully-reconciled - all'!AB13-'Orig. fully-reconciled - all'!AB13</f>
        <v>-3.6185390000000552</v>
      </c>
      <c r="AE13" s="26">
        <f>'Revised fully-reconciled - all'!AC13-'Orig. fully-reconciled - all'!AC13</f>
        <v>-3.4837019999999939</v>
      </c>
      <c r="AF13" s="26">
        <f>'Revised fully-reconciled - all'!AD13-'Orig. fully-reconciled - all'!AD13</f>
        <v>-3.5266870000000381</v>
      </c>
      <c r="AG13" s="26">
        <f>'Revised fully-reconciled - all'!AE13-'Orig. fully-reconciled - all'!AE13</f>
        <v>-3.5464590000001408</v>
      </c>
      <c r="AH13" s="26">
        <f>'Revised fully-reconciled - all'!AF13-'Orig. fully-reconciled - all'!AF13</f>
        <v>-3.2610949999998411</v>
      </c>
      <c r="AI13" s="26">
        <f>'Revised fully-reconciled - all'!AG13-'Orig. fully-reconciled - all'!AG13</f>
        <v>-3.7790740000000369</v>
      </c>
      <c r="AJ13" s="26">
        <f>'Revised fully-reconciled - all'!AH13-'Orig. fully-reconciled - all'!AH13</f>
        <v>-3.8663759999999456</v>
      </c>
      <c r="AK13" s="26">
        <f>'Revised fully-reconciled - all'!AI13-'Orig. fully-reconciled - all'!AI13</f>
        <v>-3.7133189999999558</v>
      </c>
      <c r="AL13" s="26">
        <f>'Revised fully-reconciled - all'!AJ13-'Orig. fully-reconciled - all'!AJ13</f>
        <v>-4.1830119999999624</v>
      </c>
      <c r="AM13" s="26">
        <f>'Revised fully-reconciled - all'!AK13-'Orig. fully-reconciled - all'!AK13</f>
        <v>-3.8555620000001909</v>
      </c>
      <c r="AN13" s="26">
        <f>'Revised fully-reconciled - all'!AL13-'Orig. fully-reconciled - all'!AL13</f>
        <v>-4.0882870000000366</v>
      </c>
      <c r="AO13" s="26">
        <f>'Revised fully-reconciled - all'!AM13-'Orig. fully-reconciled - all'!AM13</f>
        <v>-3.786591000000044</v>
      </c>
      <c r="AP13" s="26">
        <f>'Revised fully-reconciled - all'!AN13-'Orig. fully-reconciled - all'!AN13</f>
        <v>-3.47281299999986</v>
      </c>
      <c r="AQ13" s="26">
        <f>'Revised fully-reconciled - all'!AO13-'Orig. fully-reconciled - all'!AO13</f>
        <v>-3.2690229999998337</v>
      </c>
      <c r="AR13" s="26">
        <f>'Revised fully-reconciled - all'!AP13-'Orig. fully-reconciled - all'!AP13</f>
        <v>-3.3450649999999769</v>
      </c>
      <c r="AS13" s="26">
        <f>'Revised fully-reconciled - all'!AQ13-'Orig. fully-reconciled - all'!AQ13</f>
        <v>-3.3222350000000915</v>
      </c>
      <c r="AT13" s="26">
        <f>'Revised fully-reconciled - all'!AR13-'Orig. fully-reconciled - all'!AR13</f>
        <v>-3.4226950000002034</v>
      </c>
      <c r="AU13" s="26">
        <f>'Revised fully-reconciled - all'!AS13-'Orig. fully-reconciled - all'!AS13</f>
        <v>-3.7733339999999771</v>
      </c>
      <c r="AV13" s="26">
        <f>'Revised fully-reconciled - all'!AT13-'Orig. fully-reconciled - all'!AT13</f>
        <v>-3.814911999999822</v>
      </c>
      <c r="AW13" s="26">
        <f>'Revised fully-reconciled - all'!AU13-'Orig. fully-reconciled - all'!AU13</f>
        <v>-4.1768489999999474</v>
      </c>
      <c r="AX13" s="26">
        <f>'Revised fully-reconciled - all'!AV13-'Orig. fully-reconciled - all'!AV13</f>
        <v>-4.3245780000002014</v>
      </c>
      <c r="AY13" s="26">
        <f>'Revised fully-reconciled - all'!AW13-'Orig. fully-reconciled - all'!AW13</f>
        <v>-3.9151019999999335</v>
      </c>
      <c r="AZ13" s="26">
        <f>'Revised fully-reconciled - all'!AX13-'Orig. fully-reconciled - all'!AX13</f>
        <v>-4.026676999999836</v>
      </c>
      <c r="BA13" s="26">
        <f>'Revised fully-reconciled - all'!AY13-'Orig. fully-reconciled - all'!AY13</f>
        <v>-3.9543100000000777</v>
      </c>
      <c r="BB13" s="26">
        <f>'Revised fully-reconciled - all'!AZ13-'Orig. fully-reconciled - all'!AZ13</f>
        <v>-4.0096570000000611</v>
      </c>
      <c r="BC13" s="26">
        <f>'Revised fully-reconciled - all'!BA13-'Orig. fully-reconciled - all'!BA13</f>
        <v>-3.5314800000001014</v>
      </c>
      <c r="BD13" s="26">
        <f>'Revised fully-reconciled - all'!BB13-'Orig. fully-reconciled - all'!BB13</f>
        <v>-3.6416340000000673</v>
      </c>
      <c r="BE13" s="26">
        <f>'Revised fully-reconciled - all'!BC13-'Orig. fully-reconciled - all'!BC13</f>
        <v>-3.5477479999999559</v>
      </c>
      <c r="BF13" s="26">
        <f>'Revised fully-reconciled - all'!BD13-'Orig. fully-reconciled - all'!BD13</f>
        <v>-3.4407099999998536</v>
      </c>
      <c r="BG13" s="26">
        <f>'Revised fully-reconciled - all'!BE13-'Orig. fully-reconciled - all'!BE13</f>
        <v>-3.5790799999999763</v>
      </c>
      <c r="BH13" s="26">
        <f>'Revised fully-reconciled - all'!BF13-'Orig. fully-reconciled - all'!BF13</f>
        <v>-3.4522390000001906</v>
      </c>
      <c r="BI13" s="26">
        <f>'Revised fully-reconciled - all'!BG13-'Orig. fully-reconciled - all'!BG13</f>
        <v>-4.0931580000001304</v>
      </c>
      <c r="BJ13" s="26">
        <f>'Revised fully-reconciled - all'!BH13-'Orig. fully-reconciled - all'!BH13</f>
        <v>-4.5008779999998296</v>
      </c>
      <c r="BK13" s="26">
        <f>'Revised fully-reconciled - all'!BI13-'Orig. fully-reconciled - all'!BI13</f>
        <v>-3.7721620000002076</v>
      </c>
      <c r="BL13" s="26">
        <f>'Revised fully-reconciled - all'!BJ13-'Orig. fully-reconciled - all'!BJ13</f>
        <v>-4.1450279999999111</v>
      </c>
      <c r="BM13" s="26" t="e">
        <f>'Revised fully-reconciled - all'!BK13-'Orig. fully-reconciled - all'!#REF!</f>
        <v>#REF!</v>
      </c>
      <c r="BN13" s="26" t="e">
        <f>'Revised fully-reconciled - all'!BL13-'Orig. fully-reconciled - all'!#REF!</f>
        <v>#REF!</v>
      </c>
      <c r="BO13" s="26" t="e">
        <f>'Revised fully-reconciled - all'!BM13-'Orig. fully-reconciled - all'!#REF!</f>
        <v>#REF!</v>
      </c>
      <c r="BP13" s="26" t="e">
        <f>'Revised fully-reconciled - all'!BN13-'Orig. fully-reconciled - all'!#REF!</f>
        <v>#REF!</v>
      </c>
      <c r="BQ13" s="26" t="e">
        <f>'Revised fully-reconciled - all'!BO13-'Orig. fully-reconciled - all'!#REF!</f>
        <v>#REF!</v>
      </c>
      <c r="BR13" s="26" t="e">
        <f>'Revised fully-reconciled - all'!BP13-'Orig. fully-reconciled - all'!#REF!</f>
        <v>#REF!</v>
      </c>
      <c r="BS13" s="26" t="e">
        <f>'Revised fully-reconciled - all'!BQ13-'Orig. fully-reconciled - all'!#REF!</f>
        <v>#REF!</v>
      </c>
      <c r="BT13" s="26" t="e">
        <f>'Revised fully-reconciled - all'!BR13-'Orig. fully-reconciled - all'!#REF!</f>
        <v>#REF!</v>
      </c>
      <c r="BU13" s="26" t="e">
        <f>'Revised fully-reconciled - all'!BS13-'Orig. fully-reconciled - all'!#REF!</f>
        <v>#REF!</v>
      </c>
      <c r="BV13" s="26" t="e">
        <f>'Revised fully-reconciled - all'!BT13-'Orig. fully-reconciled - all'!#REF!</f>
        <v>#REF!</v>
      </c>
      <c r="BW13" s="26" t="e">
        <f>'Revised fully-reconciled - all'!BU13-'Orig. fully-reconciled - all'!#REF!</f>
        <v>#REF!</v>
      </c>
      <c r="BX13" s="26" t="e">
        <f>'Revised fully-reconciled - all'!BV13-'Orig. fully-reconciled - all'!#REF!</f>
        <v>#REF!</v>
      </c>
      <c r="BY13" s="26" t="e">
        <f>'Revised fully-reconciled - all'!BW13-'Orig. fully-reconciled - all'!#REF!</f>
        <v>#REF!</v>
      </c>
      <c r="BZ13" s="26" t="e">
        <f>'Revised fully-reconciled - all'!BX13-'Orig. fully-reconciled - all'!#REF!</f>
        <v>#REF!</v>
      </c>
      <c r="CA13" s="26" t="e">
        <f>'Revised fully-reconciled - all'!BY13-'Orig. fully-reconciled - all'!#REF!</f>
        <v>#REF!</v>
      </c>
      <c r="CB13" s="26" t="e">
        <f>'Revised fully-reconciled - all'!BZ13-'Orig. fully-reconciled - all'!#REF!</f>
        <v>#REF!</v>
      </c>
      <c r="CC13" s="26" t="e">
        <f>'Revised fully-reconciled - all'!CA13-'Orig. fully-reconciled - all'!#REF!</f>
        <v>#REF!</v>
      </c>
      <c r="CD13" s="26" t="e">
        <f>'Revised fully-reconciled - all'!CB13-'Orig. fully-reconciled - all'!#REF!</f>
        <v>#REF!</v>
      </c>
      <c r="CE13" s="26" t="e">
        <f>'Revised fully-reconciled - all'!CC13-'Orig. fully-reconciled - all'!#REF!</f>
        <v>#REF!</v>
      </c>
      <c r="CF13" s="26" t="e">
        <f>'Revised fully-reconciled - all'!CD13-'Orig. fully-reconciled - all'!#REF!</f>
        <v>#REF!</v>
      </c>
      <c r="CG13" s="26" t="e">
        <f>'Revised fully-reconciled - all'!CE13-'Orig. fully-reconciled - all'!#REF!</f>
        <v>#REF!</v>
      </c>
      <c r="CH13" s="26" t="e">
        <f>'Revised fully-reconciled - all'!CF13-'Orig. fully-reconciled - all'!#REF!</f>
        <v>#REF!</v>
      </c>
      <c r="CI13" s="26" t="e">
        <f>'Revised fully-reconciled - all'!CG13-'Orig. fully-reconciled - all'!#REF!</f>
        <v>#REF!</v>
      </c>
      <c r="CJ13" s="26" t="e">
        <f>'Revised fully-reconciled - all'!CH13-'Orig. fully-reconciled - all'!#REF!</f>
        <v>#REF!</v>
      </c>
      <c r="CK13" s="26" t="e">
        <f>'Revised fully-reconciled - all'!CI13-'Orig. fully-reconciled - all'!#REF!</f>
        <v>#REF!</v>
      </c>
      <c r="CL13" s="26" t="e">
        <f>'Revised fully-reconciled - all'!CJ13-'Orig. fully-reconciled - all'!#REF!</f>
        <v>#REF!</v>
      </c>
      <c r="CM13" s="26" t="e">
        <f>'Revised fully-reconciled - all'!CK13-'Orig. fully-reconciled - all'!#REF!</f>
        <v>#REF!</v>
      </c>
      <c r="CN13" s="26" t="e">
        <f>'Revised fully-reconciled - all'!CL13-'Orig. fully-reconciled - all'!#REF!</f>
        <v>#REF!</v>
      </c>
      <c r="CO13" s="26" t="e">
        <f>'Revised fully-reconciled - all'!CM13-'Orig. fully-reconciled - all'!#REF!</f>
        <v>#REF!</v>
      </c>
      <c r="CP13" s="26" t="e">
        <f>'Revised fully-reconciled - all'!CN13-'Orig. fully-reconciled - all'!#REF!</f>
        <v>#REF!</v>
      </c>
      <c r="CQ13" s="26" t="e">
        <f>'Revised fully-reconciled - all'!CO13-'Orig. fully-reconciled - all'!#REF!</f>
        <v>#REF!</v>
      </c>
      <c r="CR13" s="26" t="e">
        <f>'Revised fully-reconciled - all'!CP13-'Orig. fully-reconciled - all'!#REF!</f>
        <v>#REF!</v>
      </c>
      <c r="CS13" s="26" t="e">
        <f>'Revised fully-reconciled - all'!CQ13-'Orig. fully-reconciled - all'!#REF!</f>
        <v>#REF!</v>
      </c>
      <c r="CT13" s="26" t="e">
        <f>'Revised fully-reconciled - all'!CR13-'Orig. fully-reconciled - all'!#REF!</f>
        <v>#REF!</v>
      </c>
      <c r="CU13" s="26" t="e">
        <f>'Revised fully-reconciled - all'!CS13-'Orig. fully-reconciled - all'!#REF!</f>
        <v>#REF!</v>
      </c>
      <c r="CV13" s="26" t="e">
        <f>'Revised fully-reconciled - all'!CT13-'Orig. fully-reconciled - all'!#REF!</f>
        <v>#REF!</v>
      </c>
      <c r="CW13" s="26" t="e">
        <f>'Revised fully-reconciled - all'!CU13-'Orig. fully-reconciled - all'!#REF!</f>
        <v>#REF!</v>
      </c>
      <c r="CX13" s="26" t="e">
        <f>'Revised fully-reconciled - all'!CV13-'Orig. fully-reconciled - all'!#REF!</f>
        <v>#REF!</v>
      </c>
      <c r="CY13" s="26" t="e">
        <f>'Revised fully-reconciled - all'!CW13-'Orig. fully-reconciled - all'!#REF!</f>
        <v>#REF!</v>
      </c>
      <c r="CZ13" s="26" t="e">
        <f>'Revised fully-reconciled - all'!CX13-'Orig. fully-reconciled - all'!#REF!</f>
        <v>#REF!</v>
      </c>
    </row>
    <row r="14" spans="4:104">
      <c r="D14" s="21" t="s">
        <v>25</v>
      </c>
      <c r="E14" s="26">
        <f>'Orig. fully-reconciled - all'!C14-'Revised fully-reconciled - all'!C14</f>
        <v>-0.25503565912413251</v>
      </c>
      <c r="F14" s="26">
        <f>'Orig. fully-reconciled - all'!D14-'Revised fully-reconciled - all'!D14</f>
        <v>-3.220285659124329</v>
      </c>
      <c r="G14" s="26">
        <f>'Orig. fully-reconciled - all'!E14-'Revised fully-reconciled - all'!E14</f>
        <v>-3.220285659124329</v>
      </c>
      <c r="H14" s="26">
        <f>'Orig. fully-reconciled - all'!F14-'Revised fully-reconciled - all'!F14</f>
        <v>9.854877340875646</v>
      </c>
      <c r="I14" s="26">
        <f>'Orig. fully-reconciled - all'!G14-'Revised fully-reconciled - all'!G14</f>
        <v>-3.3634856591243079</v>
      </c>
      <c r="J14" s="26">
        <f>'Orig. fully-reconciled - all'!H14-'Revised fully-reconciled - all'!H14</f>
        <v>-3.220285659124329</v>
      </c>
      <c r="K14" s="26">
        <f>'Orig. fully-reconciled - all'!I14-'Revised fully-reconciled - all'!I14</f>
        <v>-3.220285659124329</v>
      </c>
      <c r="L14" s="26">
        <f>'Orig. fully-reconciled - all'!J14-'Revised fully-reconciled - all'!J14</f>
        <v>9.2834973408757833</v>
      </c>
      <c r="M14" s="26">
        <f>'Orig. fully-reconciled - all'!K14-'Revised fully-reconciled - all'!K14</f>
        <v>7.775094340875512</v>
      </c>
      <c r="N14" s="26">
        <f>'Orig. fully-reconciled - all'!L14-'Revised fully-reconciled - all'!L14</f>
        <v>-3.220285659124329</v>
      </c>
      <c r="O14" s="26">
        <f>'Orig. fully-reconciled - all'!M14-'Revised fully-reconciled - all'!M14</f>
        <v>-3.220285659124329</v>
      </c>
      <c r="P14" s="26">
        <f>'Orig. fully-reconciled - all'!N14-'Revised fully-reconciled - all'!N14</f>
        <v>11.824714340875744</v>
      </c>
      <c r="Q14" s="26">
        <f>'Orig. fully-reconciled - all'!O14-'Revised fully-reconciled - all'!O14</f>
        <v>125.02811120113529</v>
      </c>
      <c r="R14" s="26">
        <f>'Orig. fully-reconciled - all'!P14-'Revised fully-reconciled - all'!P14</f>
        <v>-2.6543907988652791</v>
      </c>
      <c r="S14" s="26">
        <f>'Orig. fully-reconciled - all'!Q14-'Revised fully-reconciled - all'!Q14</f>
        <v>0.37133120113458062</v>
      </c>
      <c r="T14" s="26">
        <f>'Orig. fully-reconciled - all'!R14-'Revised fully-reconciled - all'!R14</f>
        <v>-2.8756687988652629</v>
      </c>
      <c r="U14" s="26">
        <f>'Orig. fully-reconciled - all'!S14-'Revised fully-reconciled - all'!S14</f>
        <v>-2.8756687988652629</v>
      </c>
      <c r="V14" s="26">
        <f>'Orig. fully-reconciled - all'!T14-'Revised fully-reconciled - all'!T14</f>
        <v>-1.8756687988652629</v>
      </c>
      <c r="W14" s="26">
        <f>'Orig. fully-reconciled - all'!U14-'Revised fully-reconciled - all'!U14</f>
        <v>-2.8756687988652629</v>
      </c>
      <c r="X14" s="26">
        <f>'Orig. fully-reconciled - all'!V14-'Revised fully-reconciled - all'!V14</f>
        <v>-2.8756687988652629</v>
      </c>
      <c r="Y14" s="26">
        <f>'Orig. fully-reconciled - all'!W14-'Revised fully-reconciled - all'!W14</f>
        <v>-2.8756687988652629</v>
      </c>
      <c r="Z14" s="26">
        <f>'Orig. fully-reconciled - all'!X14-'Revised fully-reconciled - all'!X14</f>
        <v>-2.8756687988652629</v>
      </c>
      <c r="AA14" s="26">
        <f>'Orig. fully-reconciled - all'!Y14-'Revised fully-reconciled - all'!Y14</f>
        <v>-2.8756687988652629</v>
      </c>
      <c r="AB14" s="26">
        <f>'Orig. fully-reconciled - all'!Z14-'Revised fully-reconciled - all'!Z14</f>
        <v>-2.8756687988652629</v>
      </c>
      <c r="AC14" s="26">
        <f>'Orig. fully-reconciled - all'!AA14-'Revised fully-reconciled - all'!AA14</f>
        <v>-4.3967350801358407</v>
      </c>
      <c r="AD14" s="26">
        <f>'Orig. fully-reconciled - all'!AB14-'Revised fully-reconciled - all'!AB14</f>
        <v>-4.3967350801358407</v>
      </c>
      <c r="AE14" s="26">
        <f>'Orig. fully-reconciled - all'!AC14-'Revised fully-reconciled - all'!AC14</f>
        <v>-4.3967350801358407</v>
      </c>
      <c r="AF14" s="26">
        <f>'Orig. fully-reconciled - all'!AD14-'Revised fully-reconciled - all'!AD14</f>
        <v>-4.3967350801358407</v>
      </c>
      <c r="AG14" s="26">
        <f>'Orig. fully-reconciled - all'!AE14-'Revised fully-reconciled - all'!AE14</f>
        <v>-4.390551380136003</v>
      </c>
      <c r="AH14" s="26">
        <f>'Orig. fully-reconciled - all'!AF14-'Revised fully-reconciled - all'!AF14</f>
        <v>-4.347454980135808</v>
      </c>
      <c r="AI14" s="26">
        <f>'Orig. fully-reconciled - all'!AG14-'Revised fully-reconciled - all'!AG14</f>
        <v>35.743010519864129</v>
      </c>
      <c r="AJ14" s="26">
        <f>'Orig. fully-reconciled - all'!AH14-'Revised fully-reconciled - all'!AH14</f>
        <v>35.216335819864071</v>
      </c>
      <c r="AK14" s="26">
        <f>'Orig. fully-reconciled - all'!AI14-'Revised fully-reconciled - all'!AI14</f>
        <v>-4.3410468801357638</v>
      </c>
      <c r="AL14" s="26">
        <f>'Orig. fully-reconciled - all'!AJ14-'Revised fully-reconciled - all'!AJ14</f>
        <v>-3.1896860801361981</v>
      </c>
      <c r="AM14" s="26">
        <f>'Orig. fully-reconciled - all'!AK14-'Revised fully-reconciled - all'!AK14</f>
        <v>-3.9126705801359094</v>
      </c>
      <c r="AN14" s="26">
        <f>'Orig. fully-reconciled - all'!AL14-'Revised fully-reconciled - all'!AL14</f>
        <v>-4.3467178801356567</v>
      </c>
      <c r="AO14" s="26">
        <f>'Orig. fully-reconciled - all'!AM14-'Revised fully-reconciled - all'!AM14</f>
        <v>-5.4800491947785304</v>
      </c>
      <c r="AP14" s="26">
        <f>'Orig. fully-reconciled - all'!AN14-'Revised fully-reconciled - all'!AN14</f>
        <v>-5.7949936947784408</v>
      </c>
      <c r="AQ14" s="26">
        <f>'Orig. fully-reconciled - all'!AO14-'Revised fully-reconciled - all'!AO14</f>
        <v>-5.9759453947785914</v>
      </c>
      <c r="AR14" s="26">
        <f>'Orig. fully-reconciled - all'!AP14-'Revised fully-reconciled - all'!AP14</f>
        <v>-6.1328113947784004</v>
      </c>
      <c r="AS14" s="26">
        <f>'Orig. fully-reconciled - all'!AQ14-'Revised fully-reconciled - all'!AQ14</f>
        <v>-6.1503028947781786</v>
      </c>
      <c r="AT14" s="26">
        <f>'Orig. fully-reconciled - all'!AR14-'Revised fully-reconciled - all'!AR14</f>
        <v>-6.1541370947784344</v>
      </c>
      <c r="AU14" s="26">
        <f>'Orig. fully-reconciled - all'!AS14-'Revised fully-reconciled - all'!AS14</f>
        <v>-3.5030752947777728</v>
      </c>
      <c r="AV14" s="26">
        <f>'Orig. fully-reconciled - all'!AT14-'Revised fully-reconciled - all'!AT14</f>
        <v>-3.9996219947784084</v>
      </c>
      <c r="AW14" s="26">
        <f>'Orig. fully-reconciled - all'!AU14-'Revised fully-reconciled - all'!AU14</f>
        <v>-6.1488659947781343</v>
      </c>
      <c r="AX14" s="26">
        <f>'Orig. fully-reconciled - all'!AV14-'Revised fully-reconciled - all'!AV14</f>
        <v>-2.0572432947778907</v>
      </c>
      <c r="AY14" s="26">
        <f>'Orig. fully-reconciled - all'!AW14-'Revised fully-reconciled - all'!AW14</f>
        <v>-6.1511962947784014</v>
      </c>
      <c r="AZ14" s="26">
        <f>'Orig. fully-reconciled - all'!AX14-'Revised fully-reconciled - all'!AX14</f>
        <v>11.643010905221672</v>
      </c>
      <c r="BA14" s="26">
        <f>'Orig. fully-reconciled - all'!AY14-'Revised fully-reconciled - all'!AY14</f>
        <v>13.736667503174885</v>
      </c>
      <c r="BB14" s="26">
        <f>'Orig. fully-reconciled - all'!AZ14-'Revised fully-reconciled - all'!AZ14</f>
        <v>-6.2208278968250852</v>
      </c>
      <c r="BC14" s="26">
        <f>'Orig. fully-reconciled - all'!BA14-'Revised fully-reconciled - all'!BA14</f>
        <v>13.930010703174958</v>
      </c>
      <c r="BD14" s="26">
        <f>'Orig. fully-reconciled - all'!BB14-'Revised fully-reconciled - all'!BB14</f>
        <v>11.781518103174676</v>
      </c>
      <c r="BE14" s="26">
        <f>'Orig. fully-reconciled - all'!BC14-'Revised fully-reconciled - all'!BC14</f>
        <v>-6.2174972968250586</v>
      </c>
      <c r="BF14" s="26">
        <f>'Orig. fully-reconciled - all'!BD14-'Revised fully-reconciled - all'!BD14</f>
        <v>-5.8604638968254221</v>
      </c>
      <c r="BG14" s="26">
        <f>'Orig. fully-reconciled - all'!BE14-'Revised fully-reconciled - all'!BE14</f>
        <v>-5.3722755968256024</v>
      </c>
      <c r="BH14" s="26">
        <f>'Orig. fully-reconciled - all'!BF14-'Revised fully-reconciled - all'!BF14</f>
        <v>8.2504229855558151</v>
      </c>
      <c r="BI14" s="26">
        <f>'Orig. fully-reconciled - all'!BG14-'Revised fully-reconciled - all'!BG14</f>
        <v>33.573788403174603</v>
      </c>
      <c r="BJ14" s="26">
        <f>'Orig. fully-reconciled - all'!BH14-'Revised fully-reconciled - all'!BH14</f>
        <v>7.9502871031745599</v>
      </c>
      <c r="BK14" s="26">
        <f>'Orig. fully-reconciled - all'!BI14-'Revised fully-reconciled - all'!BI14</f>
        <v>7.4829271031744611</v>
      </c>
      <c r="BL14" s="26">
        <f>'Orig. fully-reconciled - all'!BJ14-'Revised fully-reconciled - all'!BJ14</f>
        <v>44.923516686595576</v>
      </c>
      <c r="BM14" s="26" t="e">
        <f>'Orig. fully-reconciled - all'!#REF!-'Revised fully-reconciled - all'!BK14</f>
        <v>#REF!</v>
      </c>
      <c r="BN14" s="26" t="e">
        <f>'Orig. fully-reconciled - all'!#REF!-'Revised fully-reconciled - all'!BL14</f>
        <v>#REF!</v>
      </c>
      <c r="BO14" s="26" t="e">
        <f>'Orig. fully-reconciled - all'!#REF!-'Revised fully-reconciled - all'!BM14</f>
        <v>#REF!</v>
      </c>
      <c r="BP14" s="26" t="e">
        <f>'Orig. fully-reconciled - all'!#REF!-'Revised fully-reconciled - all'!BN14</f>
        <v>#REF!</v>
      </c>
      <c r="BQ14" s="26" t="e">
        <f>'Orig. fully-reconciled - all'!#REF!-'Revised fully-reconciled - all'!BO14</f>
        <v>#REF!</v>
      </c>
      <c r="BR14" s="26" t="e">
        <f>'Orig. fully-reconciled - all'!#REF!-'Revised fully-reconciled - all'!BP14</f>
        <v>#REF!</v>
      </c>
      <c r="BS14" s="26" t="e">
        <f>'Orig. fully-reconciled - all'!#REF!-'Revised fully-reconciled - all'!BQ14</f>
        <v>#REF!</v>
      </c>
      <c r="BT14" s="26" t="e">
        <f>'Orig. fully-reconciled - all'!#REF!-'Revised fully-reconciled - all'!BR14</f>
        <v>#REF!</v>
      </c>
      <c r="BU14" s="26" t="e">
        <f>'Orig. fully-reconciled - all'!#REF!-'Revised fully-reconciled - all'!BS14</f>
        <v>#REF!</v>
      </c>
      <c r="BV14" s="26" t="e">
        <f>'Orig. fully-reconciled - all'!#REF!-'Revised fully-reconciled - all'!BT14</f>
        <v>#REF!</v>
      </c>
      <c r="BW14" s="26" t="e">
        <f>'Orig. fully-reconciled - all'!#REF!-'Revised fully-reconciled - all'!BU14</f>
        <v>#REF!</v>
      </c>
      <c r="BX14" s="26" t="e">
        <f>'Orig. fully-reconciled - all'!#REF!-'Revised fully-reconciled - all'!BV14</f>
        <v>#REF!</v>
      </c>
      <c r="BY14" s="26" t="e">
        <f>'Orig. fully-reconciled - all'!#REF!-'Revised fully-reconciled - all'!BW14</f>
        <v>#REF!</v>
      </c>
      <c r="BZ14" s="26" t="e">
        <f>'Orig. fully-reconciled - all'!#REF!-'Revised fully-reconciled - all'!BX14</f>
        <v>#REF!</v>
      </c>
      <c r="CA14" s="26" t="e">
        <f>'Orig. fully-reconciled - all'!#REF!-'Revised fully-reconciled - all'!BY14</f>
        <v>#REF!</v>
      </c>
      <c r="CB14" s="26" t="e">
        <f>'Orig. fully-reconciled - all'!#REF!-'Revised fully-reconciled - all'!BZ14</f>
        <v>#REF!</v>
      </c>
      <c r="CC14" s="26" t="e">
        <f>'Orig. fully-reconciled - all'!#REF!-'Revised fully-reconciled - all'!CA14</f>
        <v>#REF!</v>
      </c>
      <c r="CD14" s="26" t="e">
        <f>'Orig. fully-reconciled - all'!#REF!-'Revised fully-reconciled - all'!CB14</f>
        <v>#REF!</v>
      </c>
      <c r="CE14" s="26" t="e">
        <f>'Orig. fully-reconciled - all'!#REF!-'Revised fully-reconciled - all'!CC14</f>
        <v>#REF!</v>
      </c>
      <c r="CF14" s="26" t="e">
        <f>'Orig. fully-reconciled - all'!#REF!-'Revised fully-reconciled - all'!CD14</f>
        <v>#REF!</v>
      </c>
      <c r="CG14" s="26" t="e">
        <f>'Orig. fully-reconciled - all'!#REF!-'Revised fully-reconciled - all'!CE14</f>
        <v>#REF!</v>
      </c>
      <c r="CH14" s="26" t="e">
        <f>'Orig. fully-reconciled - all'!#REF!-'Revised fully-reconciled - all'!CF14</f>
        <v>#REF!</v>
      </c>
      <c r="CI14" s="26" t="e">
        <f>'Orig. fully-reconciled - all'!#REF!-'Revised fully-reconciled - all'!CG14</f>
        <v>#REF!</v>
      </c>
      <c r="CJ14" s="26" t="e">
        <f>'Orig. fully-reconciled - all'!#REF!-'Revised fully-reconciled - all'!CH14</f>
        <v>#REF!</v>
      </c>
      <c r="CK14" s="26" t="e">
        <f>'Orig. fully-reconciled - all'!#REF!-'Revised fully-reconciled - all'!CI14</f>
        <v>#REF!</v>
      </c>
      <c r="CL14" s="26" t="e">
        <f>'Orig. fully-reconciled - all'!#REF!-'Revised fully-reconciled - all'!CJ14</f>
        <v>#REF!</v>
      </c>
      <c r="CM14" s="26" t="e">
        <f>'Orig. fully-reconciled - all'!#REF!-'Revised fully-reconciled - all'!CK14</f>
        <v>#REF!</v>
      </c>
      <c r="CN14" s="26" t="e">
        <f>'Orig. fully-reconciled - all'!#REF!-'Revised fully-reconciled - all'!CL14</f>
        <v>#REF!</v>
      </c>
      <c r="CO14" s="26" t="e">
        <f>'Orig. fully-reconciled - all'!#REF!-'Revised fully-reconciled - all'!CM14</f>
        <v>#REF!</v>
      </c>
      <c r="CP14" s="26" t="e">
        <f>'Orig. fully-reconciled - all'!#REF!-'Revised fully-reconciled - all'!CN14</f>
        <v>#REF!</v>
      </c>
      <c r="CQ14" s="26" t="e">
        <f>'Orig. fully-reconciled - all'!#REF!-'Revised fully-reconciled - all'!CO14</f>
        <v>#REF!</v>
      </c>
      <c r="CR14" s="26" t="e">
        <f>'Orig. fully-reconciled - all'!#REF!-'Revised fully-reconciled - all'!CP14</f>
        <v>#REF!</v>
      </c>
      <c r="CS14" s="26" t="e">
        <f>'Orig. fully-reconciled - all'!#REF!-'Revised fully-reconciled - all'!CQ14</f>
        <v>#REF!</v>
      </c>
      <c r="CT14" s="26" t="e">
        <f>'Orig. fully-reconciled - all'!#REF!-'Revised fully-reconciled - all'!CR14</f>
        <v>#REF!</v>
      </c>
      <c r="CU14" s="26" t="e">
        <f>'Orig. fully-reconciled - all'!#REF!-'Revised fully-reconciled - all'!CS14</f>
        <v>#REF!</v>
      </c>
      <c r="CV14" s="26" t="e">
        <f>'Orig. fully-reconciled - all'!#REF!-'Revised fully-reconciled - all'!CT14</f>
        <v>#REF!</v>
      </c>
      <c r="CW14" s="26" t="e">
        <f>'Orig. fully-reconciled - all'!#REF!-'Revised fully-reconciled - all'!CU14</f>
        <v>#REF!</v>
      </c>
      <c r="CX14" s="26" t="e">
        <f>'Orig. fully-reconciled - all'!#REF!-'Revised fully-reconciled - all'!CV14</f>
        <v>#REF!</v>
      </c>
      <c r="CY14" s="26" t="e">
        <f>'Orig. fully-reconciled - all'!#REF!-'Revised fully-reconciled - all'!CW14</f>
        <v>#REF!</v>
      </c>
      <c r="CZ14" s="26" t="e">
        <f>'Orig. fully-reconciled - all'!#REF!-'Revised fully-reconciled - all'!CX14</f>
        <v>#REF!</v>
      </c>
    </row>
    <row r="16" spans="4:104">
      <c r="D16" s="11"/>
    </row>
    <row r="17" spans="1:90" ht="41.25" customHeight="1">
      <c r="D17" s="154" t="s">
        <v>122</v>
      </c>
      <c r="E17" s="161" t="s">
        <v>110</v>
      </c>
      <c r="F17" s="161"/>
      <c r="G17" s="155" t="s">
        <v>29</v>
      </c>
      <c r="H17" s="156"/>
      <c r="I17" s="156"/>
      <c r="J17" s="156"/>
      <c r="K17" s="156"/>
      <c r="L17" s="156"/>
      <c r="M17" s="156"/>
      <c r="N17" s="156"/>
      <c r="O17" s="156"/>
      <c r="P17" s="156"/>
      <c r="Q17" s="157"/>
    </row>
    <row r="18" spans="1:90" ht="25.5" customHeight="1">
      <c r="A18" s="25" t="s">
        <v>30</v>
      </c>
      <c r="B18" s="25" t="s">
        <v>31</v>
      </c>
      <c r="D18" s="154"/>
      <c r="E18" s="127" t="s">
        <v>111</v>
      </c>
      <c r="F18" s="127" t="s">
        <v>112</v>
      </c>
      <c r="G18" s="158"/>
      <c r="H18" s="159"/>
      <c r="I18" s="159"/>
      <c r="J18" s="159"/>
      <c r="K18" s="159"/>
      <c r="L18" s="159"/>
      <c r="M18" s="159"/>
      <c r="N18" s="159"/>
      <c r="O18" s="159"/>
      <c r="P18" s="159"/>
      <c r="Q18" s="160"/>
      <c r="CL18" s="27"/>
    </row>
    <row r="19" spans="1:90">
      <c r="A19" s="25">
        <v>1</v>
      </c>
      <c r="B19" s="25">
        <v>12</v>
      </c>
      <c r="D19" s="28" t="s">
        <v>9</v>
      </c>
      <c r="E19" s="28">
        <f t="shared" ref="E19:E23" ca="1" si="2">SUM(OFFSET(Entry_Anchor,0,A19,1,B19))</f>
        <v>-44.445228999999927</v>
      </c>
      <c r="F19" s="28">
        <f t="shared" ref="F19:F23" ca="1" si="3">SUM(OFFSET(NHH_Exit_Anchor,0,A19,1,B19),OFFSET(HH_Exit_Anchor,0,A19,1,B19))</f>
        <v>15.797948090508271</v>
      </c>
      <c r="G19" s="153" t="s">
        <v>134</v>
      </c>
      <c r="H19" s="153"/>
      <c r="I19" s="153"/>
      <c r="J19" s="153"/>
      <c r="K19" s="153"/>
      <c r="L19" s="153"/>
      <c r="M19" s="153"/>
      <c r="N19" s="153"/>
      <c r="O19" s="153"/>
      <c r="P19" s="153"/>
      <c r="Q19" s="153"/>
    </row>
    <row r="20" spans="1:90">
      <c r="A20" s="25">
        <f>A19+12</f>
        <v>13</v>
      </c>
      <c r="B20" s="25">
        <v>12</v>
      </c>
      <c r="D20" s="28" t="s">
        <v>10</v>
      </c>
      <c r="E20" s="28">
        <f t="shared" ca="1" si="2"/>
        <v>-43.762295999999424</v>
      </c>
      <c r="F20" s="28">
        <f t="shared" ca="1" si="3"/>
        <v>97.864032413617224</v>
      </c>
      <c r="G20" s="153" t="s">
        <v>135</v>
      </c>
      <c r="H20" s="153"/>
      <c r="I20" s="153"/>
      <c r="J20" s="153"/>
      <c r="K20" s="153"/>
      <c r="L20" s="153"/>
      <c r="M20" s="153"/>
      <c r="N20" s="153"/>
      <c r="O20" s="153"/>
      <c r="P20" s="153"/>
      <c r="Q20" s="153"/>
    </row>
    <row r="21" spans="1:90">
      <c r="A21" s="25">
        <f t="shared" ref="A21:A23" si="4">A20+12</f>
        <v>25</v>
      </c>
      <c r="B21" s="25">
        <v>12</v>
      </c>
      <c r="D21" s="28" t="s">
        <v>11</v>
      </c>
      <c r="E21" s="28">
        <f t="shared" ca="1" si="2"/>
        <v>-44.418330000000424</v>
      </c>
      <c r="F21" s="28">
        <f t="shared" ca="1" si="3"/>
        <v>28.844278238369498</v>
      </c>
      <c r="G21" s="153"/>
      <c r="H21" s="153"/>
      <c r="I21" s="153"/>
      <c r="J21" s="153"/>
      <c r="K21" s="153"/>
      <c r="L21" s="153"/>
      <c r="M21" s="153"/>
      <c r="N21" s="153"/>
      <c r="O21" s="153"/>
      <c r="P21" s="153"/>
      <c r="Q21" s="153"/>
    </row>
    <row r="22" spans="1:90">
      <c r="A22" s="25">
        <f t="shared" si="4"/>
        <v>37</v>
      </c>
      <c r="B22" s="25">
        <v>12</v>
      </c>
      <c r="D22" s="28" t="s">
        <v>12</v>
      </c>
      <c r="E22" s="28">
        <f t="shared" ca="1" si="2"/>
        <v>-44.649873999999727</v>
      </c>
      <c r="F22" s="28">
        <f t="shared" ca="1" si="3"/>
        <v>-45.905231637339512</v>
      </c>
      <c r="G22" s="153"/>
      <c r="H22" s="153"/>
      <c r="I22" s="153"/>
      <c r="J22" s="153"/>
      <c r="K22" s="153"/>
      <c r="L22" s="153"/>
      <c r="M22" s="153"/>
      <c r="N22" s="153"/>
      <c r="O22" s="153"/>
      <c r="P22" s="153"/>
      <c r="Q22" s="153"/>
    </row>
    <row r="23" spans="1:90">
      <c r="A23" s="25">
        <f t="shared" si="4"/>
        <v>49</v>
      </c>
      <c r="B23" s="25">
        <v>12</v>
      </c>
      <c r="D23" s="28" t="s">
        <v>13</v>
      </c>
      <c r="E23" s="28">
        <f t="shared" ca="1" si="2"/>
        <v>-45.668084000000363</v>
      </c>
      <c r="F23" s="28">
        <f t="shared" ca="1" si="3"/>
        <v>117.95807390389837</v>
      </c>
      <c r="G23" s="153"/>
      <c r="H23" s="153"/>
      <c r="I23" s="153"/>
      <c r="J23" s="153"/>
      <c r="K23" s="153"/>
      <c r="L23" s="153"/>
      <c r="M23" s="153"/>
      <c r="N23" s="153"/>
      <c r="O23" s="153"/>
      <c r="P23" s="153"/>
      <c r="Q23" s="153"/>
    </row>
    <row r="25" spans="1:90">
      <c r="D25" s="123" t="s">
        <v>98</v>
      </c>
    </row>
    <row r="26" spans="1:90">
      <c r="D26" s="123" t="s">
        <v>99</v>
      </c>
    </row>
  </sheetData>
  <sheetProtection sheet="1" objects="1" scenarios="1"/>
  <mergeCells count="8">
    <mergeCell ref="G23:Q23"/>
    <mergeCell ref="G21:Q21"/>
    <mergeCell ref="G22:Q22"/>
    <mergeCell ref="D17:D18"/>
    <mergeCell ref="G17:Q18"/>
    <mergeCell ref="E17:F17"/>
    <mergeCell ref="G19:Q19"/>
    <mergeCell ref="G20:Q20"/>
  </mergeCells>
  <conditionalFormatting sqref="E3:CZ9 E13:CZ14">
    <cfRule type="cellIs" dxfId="25" priority="5" operator="lessThan">
      <formula>0</formula>
    </cfRule>
    <cfRule type="cellIs" dxfId="24" priority="6" operator="greaterThan">
      <formula>0</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sheetPr>
    <tabColor theme="0"/>
  </sheetPr>
  <dimension ref="B1:O53"/>
  <sheetViews>
    <sheetView zoomScaleNormal="100" workbookViewId="0">
      <selection activeCell="H35" sqref="H35"/>
    </sheetView>
  </sheetViews>
  <sheetFormatPr defaultRowHeight="12.75"/>
  <cols>
    <col min="2" max="2" width="12.75" customWidth="1"/>
    <col min="3" max="3" width="16.625" customWidth="1"/>
    <col min="4" max="4" width="16" customWidth="1"/>
    <col min="5" max="5" width="16.625" customWidth="1"/>
    <col min="6" max="7" width="16" customWidth="1"/>
  </cols>
  <sheetData>
    <row r="1" spans="2:7" ht="12.75" customHeight="1">
      <c r="B1" s="1" t="s">
        <v>130</v>
      </c>
      <c r="D1" s="1"/>
    </row>
    <row r="2" spans="2:7">
      <c r="B2" s="1"/>
    </row>
    <row r="3" spans="2:7" ht="25.5">
      <c r="C3" s="165" t="s">
        <v>113</v>
      </c>
      <c r="D3" s="166"/>
      <c r="E3" s="165" t="s">
        <v>131</v>
      </c>
      <c r="F3" s="166"/>
      <c r="G3" s="4" t="s">
        <v>2</v>
      </c>
    </row>
    <row r="4" spans="2:7" ht="12.75" customHeight="1">
      <c r="C4" s="143" t="s">
        <v>101</v>
      </c>
      <c r="D4" s="144" t="s">
        <v>114</v>
      </c>
      <c r="E4" s="143" t="s">
        <v>101</v>
      </c>
      <c r="F4" s="144" t="s">
        <v>114</v>
      </c>
      <c r="G4" s="144" t="s">
        <v>102</v>
      </c>
    </row>
    <row r="5" spans="2:7" ht="12.75" customHeight="1">
      <c r="B5" s="162" t="s">
        <v>13</v>
      </c>
      <c r="C5" s="163"/>
      <c r="D5" s="163"/>
      <c r="E5" s="163"/>
      <c r="F5" s="163"/>
      <c r="G5" s="164"/>
    </row>
    <row r="6" spans="2:7">
      <c r="B6" s="124" t="s">
        <v>103</v>
      </c>
      <c r="C6" s="125"/>
      <c r="D6" s="134">
        <v>2206.328</v>
      </c>
      <c r="E6" s="125"/>
      <c r="F6" s="134">
        <v>2206.328</v>
      </c>
      <c r="G6" s="135">
        <f>D6</f>
        <v>2206.328</v>
      </c>
    </row>
    <row r="7" spans="2:7">
      <c r="B7" s="124" t="s">
        <v>104</v>
      </c>
      <c r="C7" s="125"/>
      <c r="D7" s="134">
        <v>8022.6750000000002</v>
      </c>
      <c r="E7" s="125"/>
      <c r="F7" s="134">
        <v>8022.6750000000002</v>
      </c>
      <c r="G7" s="135">
        <f>D7</f>
        <v>8022.6750000000002</v>
      </c>
    </row>
    <row r="8" spans="2:7">
      <c r="B8" s="124" t="s">
        <v>105</v>
      </c>
      <c r="C8" s="125"/>
      <c r="D8" s="134">
        <v>951.28499999999997</v>
      </c>
      <c r="E8" s="125"/>
      <c r="F8" s="134">
        <f>+D8-4.351</f>
        <v>946.93399999999997</v>
      </c>
      <c r="G8" s="130">
        <v>971.1174489677644</v>
      </c>
    </row>
    <row r="9" spans="2:7">
      <c r="B9" s="124" t="s">
        <v>106</v>
      </c>
      <c r="C9" s="125"/>
      <c r="D9" s="134">
        <v>795.44100000000003</v>
      </c>
      <c r="E9" s="125"/>
      <c r="F9" s="134">
        <f>+D9-3.638</f>
        <v>791.803</v>
      </c>
      <c r="G9" s="130">
        <v>811.99967427756633</v>
      </c>
    </row>
    <row r="10" spans="2:7">
      <c r="B10" s="124" t="s">
        <v>107</v>
      </c>
      <c r="C10" s="125"/>
      <c r="D10" s="134">
        <v>17609.624</v>
      </c>
      <c r="E10" s="125"/>
      <c r="F10" s="134">
        <f>+D10-54.079</f>
        <v>17555.544999999998</v>
      </c>
      <c r="G10" s="130">
        <v>17857.411942738698</v>
      </c>
    </row>
    <row r="11" spans="2:7">
      <c r="B11" s="126" t="s">
        <v>50</v>
      </c>
      <c r="C11" s="134">
        <v>31217.858</v>
      </c>
      <c r="D11" s="134">
        <f>SUM(D6:D10)</f>
        <v>29585.353000000003</v>
      </c>
      <c r="E11" s="134">
        <v>31217.858</v>
      </c>
      <c r="F11" s="134">
        <f>SUM(F6:F10)</f>
        <v>29523.284999999996</v>
      </c>
      <c r="G11" s="135">
        <f>SUM(G6:G10)</f>
        <v>29869.532065984029</v>
      </c>
    </row>
    <row r="12" spans="2:7">
      <c r="B12" s="162" t="s">
        <v>12</v>
      </c>
      <c r="C12" s="163"/>
      <c r="D12" s="163"/>
      <c r="E12" s="163"/>
      <c r="F12" s="164"/>
      <c r="G12" s="141"/>
    </row>
    <row r="13" spans="2:7">
      <c r="B13" s="124" t="s">
        <v>103</v>
      </c>
      <c r="C13" s="125"/>
      <c r="D13" s="134">
        <v>2169.1750000000002</v>
      </c>
      <c r="E13" s="125"/>
      <c r="F13" s="134">
        <v>2169.1750000000002</v>
      </c>
      <c r="G13" s="141"/>
    </row>
    <row r="14" spans="2:7">
      <c r="B14" s="124" t="s">
        <v>104</v>
      </c>
      <c r="C14" s="125"/>
      <c r="D14" s="134">
        <v>8033.07</v>
      </c>
      <c r="E14" s="125"/>
      <c r="F14" s="134">
        <v>8033.07</v>
      </c>
      <c r="G14" s="141"/>
    </row>
    <row r="15" spans="2:7">
      <c r="B15" s="124" t="s">
        <v>105</v>
      </c>
      <c r="C15" s="125"/>
      <c r="D15" s="134">
        <v>953.24599999999998</v>
      </c>
      <c r="E15" s="125"/>
      <c r="F15" s="134">
        <v>953.24599999999998</v>
      </c>
      <c r="G15" s="141"/>
    </row>
    <row r="16" spans="2:7">
      <c r="B16" s="124" t="s">
        <v>106</v>
      </c>
      <c r="C16" s="125"/>
      <c r="D16" s="134">
        <v>816.7</v>
      </c>
      <c r="E16" s="125"/>
      <c r="F16" s="134">
        <v>816.7</v>
      </c>
      <c r="G16" s="141"/>
    </row>
    <row r="17" spans="2:7">
      <c r="B17" s="124" t="s">
        <v>107</v>
      </c>
      <c r="C17" s="125"/>
      <c r="D17" s="134">
        <v>18068.021000000001</v>
      </c>
      <c r="E17" s="125"/>
      <c r="F17" s="134">
        <v>18068.021000000001</v>
      </c>
      <c r="G17" s="141"/>
    </row>
    <row r="18" spans="2:7">
      <c r="B18" s="126" t="s">
        <v>50</v>
      </c>
      <c r="C18" s="134">
        <v>31785.694</v>
      </c>
      <c r="D18" s="134">
        <f>SUM(D13:D17)</f>
        <v>30040.212</v>
      </c>
      <c r="E18" s="134">
        <v>31785.694</v>
      </c>
      <c r="F18" s="134">
        <f>SUM(F13:F17)</f>
        <v>30040.212</v>
      </c>
      <c r="G18" s="141"/>
    </row>
    <row r="19" spans="2:7">
      <c r="B19" s="162" t="s">
        <v>11</v>
      </c>
      <c r="C19" s="163"/>
      <c r="D19" s="163"/>
      <c r="E19" s="163"/>
      <c r="F19" s="164"/>
      <c r="G19" s="141"/>
    </row>
    <row r="20" spans="2:7">
      <c r="B20" s="124" t="s">
        <v>103</v>
      </c>
      <c r="C20" s="125"/>
      <c r="D20" s="134">
        <v>2250.5259999999998</v>
      </c>
      <c r="E20" s="125"/>
      <c r="F20" s="134">
        <v>2250.5259999999998</v>
      </c>
      <c r="G20" s="141"/>
    </row>
    <row r="21" spans="2:7">
      <c r="B21" s="124" t="s">
        <v>104</v>
      </c>
      <c r="C21" s="125"/>
      <c r="D21" s="134">
        <v>7801.5590000000002</v>
      </c>
      <c r="E21" s="125"/>
      <c r="F21" s="134">
        <v>7801.5590000000002</v>
      </c>
      <c r="G21" s="141"/>
    </row>
    <row r="22" spans="2:7">
      <c r="B22" s="124" t="s">
        <v>105</v>
      </c>
      <c r="C22" s="125"/>
      <c r="D22" s="134">
        <v>961.66399999999999</v>
      </c>
      <c r="E22" s="125"/>
      <c r="F22" s="134">
        <v>961.66399999999999</v>
      </c>
      <c r="G22" s="141"/>
    </row>
    <row r="23" spans="2:7">
      <c r="B23" s="124" t="s">
        <v>106</v>
      </c>
      <c r="C23" s="125"/>
      <c r="D23" s="134">
        <v>802.97699999999998</v>
      </c>
      <c r="E23" s="125"/>
      <c r="F23" s="134">
        <v>802.97699999999998</v>
      </c>
      <c r="G23" s="141"/>
    </row>
    <row r="24" spans="2:7">
      <c r="B24" s="124" t="s">
        <v>107</v>
      </c>
      <c r="C24" s="125"/>
      <c r="D24" s="134">
        <v>17955.006000000001</v>
      </c>
      <c r="E24" s="125"/>
      <c r="F24" s="134">
        <v>17955.006000000001</v>
      </c>
      <c r="G24" s="141"/>
    </row>
    <row r="25" spans="2:7">
      <c r="B25" s="126" t="s">
        <v>50</v>
      </c>
      <c r="C25" s="134">
        <v>31508.9</v>
      </c>
      <c r="D25" s="134">
        <f>SUM(D20:D24)</f>
        <v>29771.732000000004</v>
      </c>
      <c r="E25" s="134">
        <v>31508.9</v>
      </c>
      <c r="F25" s="134">
        <f>SUM(F20:F24)</f>
        <v>29771.732000000004</v>
      </c>
      <c r="G25" s="141"/>
    </row>
    <row r="26" spans="2:7">
      <c r="B26" s="162" t="s">
        <v>10</v>
      </c>
      <c r="C26" s="163"/>
      <c r="D26" s="163"/>
      <c r="E26" s="163"/>
      <c r="F26" s="164"/>
      <c r="G26" s="141"/>
    </row>
    <row r="27" spans="2:7">
      <c r="B27" s="124" t="s">
        <v>103</v>
      </c>
      <c r="C27" s="125"/>
      <c r="D27" s="134">
        <v>2365.2449999999999</v>
      </c>
      <c r="E27" s="125"/>
      <c r="F27" s="134">
        <v>2365.2449999999999</v>
      </c>
      <c r="G27" s="141"/>
    </row>
    <row r="28" spans="2:7">
      <c r="B28" s="124" t="s">
        <v>104</v>
      </c>
      <c r="C28" s="125"/>
      <c r="D28" s="134">
        <v>7826.0690000000004</v>
      </c>
      <c r="E28" s="125"/>
      <c r="F28" s="134">
        <v>7826.0690000000004</v>
      </c>
      <c r="G28" s="141"/>
    </row>
    <row r="29" spans="2:7">
      <c r="B29" s="124" t="s">
        <v>105</v>
      </c>
      <c r="C29" s="125"/>
      <c r="D29" s="134">
        <v>958.33500000000004</v>
      </c>
      <c r="E29" s="125"/>
      <c r="F29" s="134">
        <v>958.33500000000004</v>
      </c>
      <c r="G29" s="141"/>
    </row>
    <row r="30" spans="2:7">
      <c r="B30" s="124" t="s">
        <v>106</v>
      </c>
      <c r="C30" s="125"/>
      <c r="D30" s="134">
        <v>800.5</v>
      </c>
      <c r="E30" s="125"/>
      <c r="F30" s="134">
        <v>800.5</v>
      </c>
      <c r="G30" s="141"/>
    </row>
    <row r="31" spans="2:7">
      <c r="B31" s="124" t="s">
        <v>107</v>
      </c>
      <c r="C31" s="125"/>
      <c r="D31" s="134">
        <v>17823.807000000001</v>
      </c>
      <c r="E31" s="125"/>
      <c r="F31" s="134">
        <v>17823.807000000001</v>
      </c>
      <c r="G31" s="141"/>
    </row>
    <row r="32" spans="2:7">
      <c r="B32" s="126" t="s">
        <v>50</v>
      </c>
      <c r="C32" s="134">
        <v>31356.23</v>
      </c>
      <c r="D32" s="134">
        <f>SUM(D27:D31)</f>
        <v>29773.956000000002</v>
      </c>
      <c r="E32" s="134">
        <v>31356.23</v>
      </c>
      <c r="F32" s="134">
        <f>SUM(F27:F31)</f>
        <v>29773.956000000002</v>
      </c>
      <c r="G32" s="141"/>
    </row>
    <row r="33" spans="2:15">
      <c r="B33" s="162" t="s">
        <v>9</v>
      </c>
      <c r="C33" s="163"/>
      <c r="D33" s="163"/>
      <c r="E33" s="163"/>
      <c r="F33" s="164"/>
      <c r="G33" s="141"/>
    </row>
    <row r="34" spans="2:15">
      <c r="B34" s="124" t="s">
        <v>103</v>
      </c>
      <c r="C34" s="125"/>
      <c r="D34" s="134">
        <v>2424.4360000000001</v>
      </c>
      <c r="E34" s="125"/>
      <c r="F34" s="134">
        <v>2424.4360000000001</v>
      </c>
      <c r="G34" s="141"/>
    </row>
    <row r="35" spans="2:15">
      <c r="B35" s="124" t="s">
        <v>104</v>
      </c>
      <c r="C35" s="125"/>
      <c r="D35" s="134">
        <v>7464.6139999999996</v>
      </c>
      <c r="E35" s="125"/>
      <c r="F35" s="134">
        <v>7464.6139999999996</v>
      </c>
      <c r="G35" s="141"/>
    </row>
    <row r="36" spans="2:15">
      <c r="B36" s="124" t="s">
        <v>105</v>
      </c>
      <c r="C36" s="125"/>
      <c r="D36" s="134">
        <v>853.452</v>
      </c>
      <c r="E36" s="125"/>
      <c r="F36" s="134">
        <v>853.452</v>
      </c>
      <c r="G36" s="141"/>
    </row>
    <row r="37" spans="2:15">
      <c r="B37" s="124" t="s">
        <v>106</v>
      </c>
      <c r="C37" s="125"/>
      <c r="D37" s="134">
        <v>864.84799999999996</v>
      </c>
      <c r="E37" s="125"/>
      <c r="F37" s="134">
        <v>864.84799999999996</v>
      </c>
      <c r="G37" s="141"/>
    </row>
    <row r="38" spans="2:15">
      <c r="B38" s="124" t="s">
        <v>107</v>
      </c>
      <c r="C38" s="125"/>
      <c r="D38" s="134">
        <v>18302.179</v>
      </c>
      <c r="E38" s="125"/>
      <c r="F38" s="134">
        <v>18302.179</v>
      </c>
      <c r="G38" s="141"/>
    </row>
    <row r="39" spans="2:15">
      <c r="B39" s="126" t="s">
        <v>50</v>
      </c>
      <c r="C39" s="134">
        <v>31569.093000000001</v>
      </c>
      <c r="D39" s="134">
        <f>SUM(D34:D38)</f>
        <v>29909.528999999999</v>
      </c>
      <c r="E39" s="134">
        <v>31569.093000000001</v>
      </c>
      <c r="F39" s="134">
        <f>SUM(F34:F38)</f>
        <v>29909.528999999999</v>
      </c>
      <c r="G39" s="141"/>
    </row>
    <row r="40" spans="2:15">
      <c r="B40" s="139"/>
      <c r="C40" s="140"/>
      <c r="D40" s="140"/>
      <c r="E40" s="140"/>
      <c r="F40" s="140"/>
      <c r="G40" s="142"/>
    </row>
    <row r="41" spans="2:15">
      <c r="B41" s="11" t="s">
        <v>115</v>
      </c>
    </row>
    <row r="42" spans="2:15">
      <c r="B42" s="11" t="s">
        <v>132</v>
      </c>
    </row>
    <row r="43" spans="2:15">
      <c r="B43" s="11" t="s">
        <v>116</v>
      </c>
    </row>
    <row r="44" spans="2:15">
      <c r="B44" s="11"/>
    </row>
    <row r="45" spans="2:15">
      <c r="B45" s="11" t="s">
        <v>117</v>
      </c>
    </row>
    <row r="47" spans="2:15" ht="25.5" customHeight="1">
      <c r="B47" s="154" t="s">
        <v>122</v>
      </c>
      <c r="C47" s="161" t="s">
        <v>110</v>
      </c>
      <c r="D47" s="161"/>
      <c r="E47" s="155" t="s">
        <v>29</v>
      </c>
      <c r="F47" s="156"/>
      <c r="G47" s="156"/>
      <c r="H47" s="156"/>
      <c r="I47" s="156"/>
      <c r="J47" s="156"/>
      <c r="K47" s="156"/>
      <c r="L47" s="156"/>
      <c r="M47" s="156"/>
      <c r="N47" s="156"/>
      <c r="O47" s="157"/>
    </row>
    <row r="48" spans="2:15">
      <c r="B48" s="154"/>
      <c r="C48" s="145" t="s">
        <v>111</v>
      </c>
      <c r="D48" s="145" t="s">
        <v>112</v>
      </c>
      <c r="E48" s="158"/>
      <c r="F48" s="159"/>
      <c r="G48" s="159"/>
      <c r="H48" s="159"/>
      <c r="I48" s="159"/>
      <c r="J48" s="159"/>
      <c r="K48" s="159"/>
      <c r="L48" s="159"/>
      <c r="M48" s="159"/>
      <c r="N48" s="159"/>
      <c r="O48" s="160"/>
    </row>
    <row r="49" spans="2:15">
      <c r="B49" s="79" t="s">
        <v>13</v>
      </c>
      <c r="C49" s="28">
        <f>E11-C11</f>
        <v>0</v>
      </c>
      <c r="D49" s="28">
        <f>D11-F11</f>
        <v>62.068000000006577</v>
      </c>
      <c r="E49" s="153"/>
      <c r="F49" s="153"/>
      <c r="G49" s="153"/>
      <c r="H49" s="153"/>
      <c r="I49" s="153"/>
      <c r="J49" s="153"/>
      <c r="K49" s="153"/>
      <c r="L49" s="153"/>
      <c r="M49" s="153"/>
      <c r="N49" s="153"/>
      <c r="O49" s="153"/>
    </row>
    <row r="50" spans="2:15">
      <c r="B50" s="79" t="s">
        <v>12</v>
      </c>
      <c r="C50" s="79">
        <f>E18-C18</f>
        <v>0</v>
      </c>
      <c r="D50" s="79">
        <f>D18-F18</f>
        <v>0</v>
      </c>
      <c r="E50" s="153"/>
      <c r="F50" s="153"/>
      <c r="G50" s="153"/>
      <c r="H50" s="153"/>
      <c r="I50" s="153"/>
      <c r="J50" s="153"/>
      <c r="K50" s="153"/>
      <c r="L50" s="153"/>
      <c r="M50" s="153"/>
      <c r="N50" s="153"/>
      <c r="O50" s="153"/>
    </row>
    <row r="51" spans="2:15">
      <c r="B51" s="79" t="s">
        <v>11</v>
      </c>
      <c r="C51" s="79">
        <f>E25-C25</f>
        <v>0</v>
      </c>
      <c r="D51" s="79">
        <f>D25-F25</f>
        <v>0</v>
      </c>
      <c r="E51" s="153"/>
      <c r="F51" s="153"/>
      <c r="G51" s="153"/>
      <c r="H51" s="153"/>
      <c r="I51" s="153"/>
      <c r="J51" s="153"/>
      <c r="K51" s="153"/>
      <c r="L51" s="153"/>
      <c r="M51" s="153"/>
      <c r="N51" s="153"/>
      <c r="O51" s="153"/>
    </row>
    <row r="52" spans="2:15">
      <c r="B52" s="79" t="s">
        <v>10</v>
      </c>
      <c r="C52" s="79">
        <f>E32-C32</f>
        <v>0</v>
      </c>
      <c r="D52" s="79">
        <f>D32-F32</f>
        <v>0</v>
      </c>
      <c r="E52" s="153"/>
      <c r="F52" s="153"/>
      <c r="G52" s="153"/>
      <c r="H52" s="153"/>
      <c r="I52" s="153"/>
      <c r="J52" s="153"/>
      <c r="K52" s="153"/>
      <c r="L52" s="153"/>
      <c r="M52" s="153"/>
      <c r="N52" s="153"/>
      <c r="O52" s="153"/>
    </row>
    <row r="53" spans="2:15">
      <c r="B53" s="79" t="s">
        <v>9</v>
      </c>
      <c r="C53" s="79">
        <f>E39-C39</f>
        <v>0</v>
      </c>
      <c r="D53" s="79">
        <f>D39-F39</f>
        <v>0</v>
      </c>
      <c r="E53" s="153"/>
      <c r="F53" s="153"/>
      <c r="G53" s="153"/>
      <c r="H53" s="153"/>
      <c r="I53" s="153"/>
      <c r="J53" s="153"/>
      <c r="K53" s="153"/>
      <c r="L53" s="153"/>
      <c r="M53" s="153"/>
      <c r="N53" s="153"/>
      <c r="O53" s="153"/>
    </row>
  </sheetData>
  <sheetProtection sheet="1" objects="1" scenarios="1"/>
  <mergeCells count="15">
    <mergeCell ref="E50:O50"/>
    <mergeCell ref="E51:O51"/>
    <mergeCell ref="E52:O52"/>
    <mergeCell ref="E53:O53"/>
    <mergeCell ref="B47:B48"/>
    <mergeCell ref="C47:D47"/>
    <mergeCell ref="E47:O48"/>
    <mergeCell ref="E49:O49"/>
    <mergeCell ref="B26:F26"/>
    <mergeCell ref="B33:F33"/>
    <mergeCell ref="C3:D3"/>
    <mergeCell ref="E3:F3"/>
    <mergeCell ref="B5:G5"/>
    <mergeCell ref="B12:F12"/>
    <mergeCell ref="B19:F19"/>
  </mergeCells>
  <pageMargins left="0.70866141732283472" right="0.70866141732283472" top="0.74803149606299213" bottom="0.74803149606299213" header="0.31496062992125984" footer="0.31496062992125984"/>
  <pageSetup paperSize="9" scale="94" orientation="landscape" r:id="rId1"/>
  <rowBreaks count="1" manualBreakCount="1">
    <brk id="39" max="16383" man="1"/>
  </rowBreaks>
</worksheet>
</file>

<file path=xl/worksheets/sheet7.xml><?xml version="1.0" encoding="utf-8"?>
<worksheet xmlns="http://schemas.openxmlformats.org/spreadsheetml/2006/main" xmlns:r="http://schemas.openxmlformats.org/officeDocument/2006/relationships">
  <sheetPr>
    <tabColor rgb="FFFFFF00"/>
  </sheetPr>
  <dimension ref="B2:DF17"/>
  <sheetViews>
    <sheetView zoomScaleNormal="100" workbookViewId="0">
      <pane xSplit="2" ySplit="2" topLeftCell="CV3" activePane="bottomRight" state="frozen"/>
      <selection pane="topRight"/>
      <selection pane="bottomLeft"/>
      <selection pane="bottomRight" activeCell="DC39" sqref="DC39"/>
    </sheetView>
  </sheetViews>
  <sheetFormatPr defaultRowHeight="12.75"/>
  <cols>
    <col min="1" max="1" width="4.5" style="25" customWidth="1"/>
    <col min="2" max="2" width="21.5" style="25" customWidth="1"/>
    <col min="3" max="16384" width="9" style="25"/>
  </cols>
  <sheetData>
    <row r="2" spans="2:110">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c r="CY2" s="25" t="s">
        <v>136</v>
      </c>
      <c r="CZ2" s="25" t="s">
        <v>137</v>
      </c>
      <c r="DA2" s="25" t="s">
        <v>138</v>
      </c>
      <c r="DB2" s="25" t="s">
        <v>139</v>
      </c>
      <c r="DC2" s="25" t="s">
        <v>140</v>
      </c>
      <c r="DD2" s="138" t="s">
        <v>141</v>
      </c>
      <c r="DE2" s="138" t="s">
        <v>142</v>
      </c>
      <c r="DF2" s="138" t="s">
        <v>143</v>
      </c>
    </row>
    <row r="3" spans="2:110">
      <c r="B3" s="15" t="s">
        <v>17</v>
      </c>
      <c r="C3" s="132">
        <v>1070.2707909999999</v>
      </c>
      <c r="D3" s="132">
        <v>1014.372944</v>
      </c>
      <c r="E3" s="132">
        <v>923.14400699999999</v>
      </c>
      <c r="F3" s="132">
        <v>950.19434899999999</v>
      </c>
      <c r="G3" s="132">
        <v>964.21877800000004</v>
      </c>
      <c r="H3" s="132">
        <v>973.93162800000005</v>
      </c>
      <c r="I3" s="132">
        <v>1137.517456</v>
      </c>
      <c r="J3" s="132">
        <v>1331.027122</v>
      </c>
      <c r="K3" s="132">
        <v>1435.4630669999999</v>
      </c>
      <c r="L3" s="132">
        <v>1413.969564</v>
      </c>
      <c r="M3" s="132">
        <v>1273.1431439999999</v>
      </c>
      <c r="N3" s="132">
        <v>1325.7326419999999</v>
      </c>
      <c r="O3" s="132">
        <v>1057.0339819999999</v>
      </c>
      <c r="P3" s="132">
        <v>983.17486599999995</v>
      </c>
      <c r="Q3" s="132">
        <v>943.33416899999997</v>
      </c>
      <c r="R3" s="132">
        <v>965.44386599999996</v>
      </c>
      <c r="S3" s="132">
        <v>987.84408499999995</v>
      </c>
      <c r="T3" s="132">
        <v>988.24183000000005</v>
      </c>
      <c r="U3" s="132">
        <v>1156.1602379999999</v>
      </c>
      <c r="V3" s="132">
        <v>1278.5591549999999</v>
      </c>
      <c r="W3" s="132">
        <v>1378.906346</v>
      </c>
      <c r="X3" s="132">
        <v>1356.074298</v>
      </c>
      <c r="Y3" s="132">
        <v>1209.841488</v>
      </c>
      <c r="Z3" s="132">
        <v>1234.2327499999999</v>
      </c>
      <c r="AA3" s="132">
        <v>1026.4910159999999</v>
      </c>
      <c r="AB3" s="132">
        <v>983.56919100000005</v>
      </c>
      <c r="AC3" s="132">
        <v>919.75597500000003</v>
      </c>
      <c r="AD3" s="132">
        <v>955.33728299999996</v>
      </c>
      <c r="AE3" s="132">
        <v>948.37969499999997</v>
      </c>
      <c r="AF3" s="132">
        <v>993.41879300000005</v>
      </c>
      <c r="AG3" s="132">
        <v>1144.6376600000001</v>
      </c>
      <c r="AH3" s="132">
        <v>1308.237809</v>
      </c>
      <c r="AI3" s="132">
        <v>1404.0177699999999</v>
      </c>
      <c r="AJ3" s="132">
        <v>1376.6385009999999</v>
      </c>
      <c r="AK3" s="132">
        <v>1272.7855099999999</v>
      </c>
      <c r="AL3" s="132">
        <v>1294.062277</v>
      </c>
      <c r="AM3" s="132">
        <v>1092.3785339999999</v>
      </c>
      <c r="AN3" s="132">
        <v>969.57008399999995</v>
      </c>
      <c r="AO3" s="132">
        <v>918.99912200000006</v>
      </c>
      <c r="AP3" s="132">
        <v>958.11881500000004</v>
      </c>
      <c r="AQ3" s="132">
        <v>947.16447600000004</v>
      </c>
      <c r="AR3" s="132">
        <v>1017.0331200000001</v>
      </c>
      <c r="AS3" s="132">
        <v>1180.4713280000001</v>
      </c>
      <c r="AT3" s="132">
        <v>1312.5713909999999</v>
      </c>
      <c r="AU3" s="132">
        <v>1455.1267350000001</v>
      </c>
      <c r="AV3" s="132">
        <v>1482.256097</v>
      </c>
      <c r="AW3" s="132">
        <v>1276.5972650000001</v>
      </c>
      <c r="AX3" s="132">
        <v>1235.6560460000001</v>
      </c>
      <c r="AY3" s="132">
        <v>1047.025431</v>
      </c>
      <c r="AZ3" s="132">
        <v>979.48929199999998</v>
      </c>
      <c r="BA3" s="132">
        <v>924.94663300000002</v>
      </c>
      <c r="BB3" s="132">
        <v>953.07918400000005</v>
      </c>
      <c r="BC3" s="132">
        <v>946.88751300000001</v>
      </c>
      <c r="BD3" s="132">
        <v>979.05684099999996</v>
      </c>
      <c r="BE3" s="132">
        <v>1114.0781400000001</v>
      </c>
      <c r="BF3" s="132">
        <v>1224.2344109999999</v>
      </c>
      <c r="BG3" s="132">
        <v>1412.468159</v>
      </c>
      <c r="BH3" s="132">
        <v>1466.0561439999999</v>
      </c>
      <c r="BI3" s="132">
        <v>1271.4240110000001</v>
      </c>
      <c r="BJ3" s="132">
        <v>1258.118939</v>
      </c>
      <c r="BK3" s="132">
        <v>1064.0632860000001</v>
      </c>
      <c r="BL3" s="132">
        <v>1015.9665649999999</v>
      </c>
      <c r="BM3" s="132">
        <v>919.04499099999998</v>
      </c>
      <c r="BN3" s="132">
        <v>943.01244499999996</v>
      </c>
      <c r="BO3" s="132">
        <v>952.05334899999991</v>
      </c>
      <c r="BP3" s="132">
        <v>986.39372299999991</v>
      </c>
      <c r="BQ3" s="132">
        <v>1113.23894</v>
      </c>
      <c r="BR3" s="132">
        <v>1314.7533539999999</v>
      </c>
      <c r="BS3" s="132">
        <v>1504.5904559999999</v>
      </c>
      <c r="BT3" s="132">
        <v>1384.1365149999999</v>
      </c>
      <c r="BU3" s="132">
        <v>1184.676015</v>
      </c>
      <c r="BV3" s="132">
        <v>1247.8502120000001</v>
      </c>
      <c r="BW3" s="132">
        <v>1001.031175</v>
      </c>
      <c r="BX3" s="132">
        <v>990.24637099999995</v>
      </c>
      <c r="BY3" s="132">
        <v>947.18348900000001</v>
      </c>
      <c r="BZ3" s="132">
        <v>964.74570499999993</v>
      </c>
      <c r="CA3" s="132">
        <v>966.09504599999991</v>
      </c>
      <c r="CB3" s="132">
        <v>961.91927399999997</v>
      </c>
      <c r="CC3" s="132">
        <v>1073.363605</v>
      </c>
      <c r="CD3" s="132">
        <v>1162.143278</v>
      </c>
      <c r="CE3" s="132">
        <v>1296.79213</v>
      </c>
      <c r="CF3" s="132">
        <v>1300.6307569999999</v>
      </c>
      <c r="CG3" s="132">
        <v>1260.947719</v>
      </c>
      <c r="CH3" s="132">
        <v>1184.122762</v>
      </c>
      <c r="CI3" s="132">
        <v>1039.173814</v>
      </c>
      <c r="CJ3" s="132">
        <v>1005.914457</v>
      </c>
      <c r="CK3" s="132">
        <v>938.28058799999997</v>
      </c>
      <c r="CL3" s="132">
        <v>960.15911399999993</v>
      </c>
      <c r="CM3" s="132">
        <v>952.71133199999997</v>
      </c>
      <c r="CN3" s="132">
        <v>970.2444999999999</v>
      </c>
      <c r="CO3" s="132">
        <v>1124.537732</v>
      </c>
      <c r="CP3" s="132">
        <v>1232.3467000000001</v>
      </c>
      <c r="CQ3" s="132">
        <v>1326.038047</v>
      </c>
      <c r="CR3" s="132">
        <v>1377.7634029999999</v>
      </c>
      <c r="CS3" s="132">
        <v>1226.6906629999999</v>
      </c>
      <c r="CT3" s="132">
        <v>1310.3413189999999</v>
      </c>
      <c r="CU3" s="132">
        <v>0</v>
      </c>
      <c r="CV3" s="132">
        <v>0</v>
      </c>
      <c r="CW3" s="132">
        <v>0</v>
      </c>
      <c r="CX3" s="132">
        <v>0</v>
      </c>
      <c r="CY3" s="151">
        <f>SUM(C3:N3)</f>
        <v>13812.985492</v>
      </c>
      <c r="CZ3" s="151">
        <f>SUM(O3:Z3)</f>
        <v>13538.847072999999</v>
      </c>
      <c r="DA3" s="151">
        <f>SUM(AA3:AL3)</f>
        <v>13627.331480000001</v>
      </c>
      <c r="DB3" s="151">
        <f>SUM(AM3:AX3)</f>
        <v>13845.943013</v>
      </c>
      <c r="DC3" s="151">
        <f>SUM(AY3:BJ3)</f>
        <v>13576.864697999998</v>
      </c>
      <c r="DD3" s="151">
        <f>SUM(BK3:BV3)</f>
        <v>13629.779851000001</v>
      </c>
      <c r="DE3" s="151">
        <f>SUM(BW3:CH3)</f>
        <v>13109.221310999998</v>
      </c>
      <c r="DF3" s="151">
        <f>SUM(CI3:CT3)</f>
        <v>13464.201668999996</v>
      </c>
    </row>
    <row r="4" spans="2:110">
      <c r="B4" s="15" t="s">
        <v>18</v>
      </c>
      <c r="C4" s="132">
        <v>1060.5220379999998</v>
      </c>
      <c r="D4" s="132">
        <v>1011.022926</v>
      </c>
      <c r="E4" s="132">
        <v>925.56022799999994</v>
      </c>
      <c r="F4" s="132">
        <v>952.324657</v>
      </c>
      <c r="G4" s="132">
        <v>972.30686100000003</v>
      </c>
      <c r="H4" s="132">
        <v>986.841273</v>
      </c>
      <c r="I4" s="132">
        <v>1150.1763640000001</v>
      </c>
      <c r="J4" s="132">
        <v>1337.888303</v>
      </c>
      <c r="K4" s="132">
        <v>1440.1548789999999</v>
      </c>
      <c r="L4" s="132">
        <v>1411.6131869999999</v>
      </c>
      <c r="M4" s="132">
        <v>1267.4837839999998</v>
      </c>
      <c r="N4" s="132">
        <v>1318.401938</v>
      </c>
      <c r="O4" s="132">
        <v>1052.970521</v>
      </c>
      <c r="P4" s="132">
        <v>984.27975199999992</v>
      </c>
      <c r="Q4" s="132">
        <v>947.32372399999997</v>
      </c>
      <c r="R4" s="132">
        <v>974.07868799999994</v>
      </c>
      <c r="S4" s="132">
        <v>999.07936399999994</v>
      </c>
      <c r="T4" s="132">
        <v>998.9068870000001</v>
      </c>
      <c r="U4" s="132">
        <v>1163.3350829999999</v>
      </c>
      <c r="V4" s="132">
        <v>1279.6130269999999</v>
      </c>
      <c r="W4" s="132">
        <v>1381.0148670000001</v>
      </c>
      <c r="X4" s="132">
        <v>1347.604376</v>
      </c>
      <c r="Y4" s="132">
        <v>1203.499939</v>
      </c>
      <c r="Z4" s="132">
        <v>1225.3084249999999</v>
      </c>
      <c r="AA4" s="132">
        <v>1018.0992409999999</v>
      </c>
      <c r="AB4" s="132">
        <v>980.05194200000005</v>
      </c>
      <c r="AC4" s="132">
        <v>919.48408700000005</v>
      </c>
      <c r="AD4" s="132">
        <v>962.43277699999999</v>
      </c>
      <c r="AE4" s="132">
        <v>959.426199</v>
      </c>
      <c r="AF4" s="132">
        <v>1002.3787560000001</v>
      </c>
      <c r="AG4" s="132">
        <v>1154.3576250000001</v>
      </c>
      <c r="AH4" s="132">
        <v>1314.8656599999999</v>
      </c>
      <c r="AI4" s="132">
        <v>1413.8922209999998</v>
      </c>
      <c r="AJ4" s="132">
        <v>1378.549305</v>
      </c>
      <c r="AK4" s="132">
        <v>1270.880118</v>
      </c>
      <c r="AL4" s="132">
        <v>1286.4600210000001</v>
      </c>
      <c r="AM4" s="132">
        <v>1086.054478</v>
      </c>
      <c r="AN4" s="132">
        <v>965.821237</v>
      </c>
      <c r="AO4" s="132">
        <v>923.30721800000003</v>
      </c>
      <c r="AP4" s="132">
        <v>965.85387100000003</v>
      </c>
      <c r="AQ4" s="132">
        <v>957.8670370000001</v>
      </c>
      <c r="AR4" s="132">
        <v>1027.141122</v>
      </c>
      <c r="AS4" s="132">
        <v>1190.9960210000002</v>
      </c>
      <c r="AT4" s="132">
        <v>1318.6258780000001</v>
      </c>
      <c r="AU4" s="132">
        <v>1457.3883000000001</v>
      </c>
      <c r="AV4" s="132">
        <v>1478.35519</v>
      </c>
      <c r="AW4" s="132">
        <v>1272.5648030000002</v>
      </c>
      <c r="AX4" s="132">
        <v>1224.866233</v>
      </c>
      <c r="AY4" s="132">
        <v>1034.0095779999999</v>
      </c>
      <c r="AZ4" s="132">
        <v>971.08477199999993</v>
      </c>
      <c r="BA4" s="132">
        <v>920.03125899999998</v>
      </c>
      <c r="BB4" s="132">
        <v>952.65978800000005</v>
      </c>
      <c r="BC4" s="132">
        <v>952.63483299999996</v>
      </c>
      <c r="BD4" s="132">
        <v>987.66257399999995</v>
      </c>
      <c r="BE4" s="132">
        <v>1121.9902890000001</v>
      </c>
      <c r="BF4" s="132">
        <v>1226.8790689999998</v>
      </c>
      <c r="BG4" s="132">
        <v>1413.2563399999999</v>
      </c>
      <c r="BH4" s="132">
        <v>1472.9665009999999</v>
      </c>
      <c r="BI4" s="132">
        <v>1271.5726280000001</v>
      </c>
      <c r="BJ4" s="132">
        <v>1258.612961</v>
      </c>
      <c r="BK4" s="132">
        <v>1067.21495</v>
      </c>
      <c r="BL4" s="132">
        <v>1018.9731519999999</v>
      </c>
      <c r="BM4" s="132">
        <v>920.25193899999999</v>
      </c>
      <c r="BN4" s="132">
        <v>943.38808799999993</v>
      </c>
      <c r="BO4" s="132">
        <v>954.97587299999986</v>
      </c>
      <c r="BP4" s="132">
        <v>992.71534499999996</v>
      </c>
      <c r="BQ4" s="132">
        <v>1119.3453079999999</v>
      </c>
      <c r="BR4" s="132">
        <v>1317.0622859999999</v>
      </c>
      <c r="BS4" s="132">
        <v>1507.2623859999999</v>
      </c>
      <c r="BT4" s="132">
        <v>1385.6565289999999</v>
      </c>
      <c r="BU4" s="132">
        <v>1183.7969820000001</v>
      </c>
      <c r="BV4" s="132">
        <v>1247.8832050000001</v>
      </c>
      <c r="BW4" s="132">
        <v>1000.7524689999999</v>
      </c>
      <c r="BX4" s="132">
        <v>988.164537</v>
      </c>
      <c r="BY4" s="132">
        <v>946.28143299999999</v>
      </c>
      <c r="BZ4" s="132">
        <v>963.4854059999999</v>
      </c>
      <c r="CA4" s="132">
        <v>966.10915399999988</v>
      </c>
      <c r="CB4" s="132">
        <v>962.08070799999996</v>
      </c>
      <c r="CC4" s="132">
        <v>1074.516807</v>
      </c>
      <c r="CD4" s="132">
        <v>1162.291528</v>
      </c>
      <c r="CE4" s="132">
        <v>1295.899161</v>
      </c>
      <c r="CF4" s="132">
        <v>1298.370236</v>
      </c>
      <c r="CG4" s="132">
        <v>1258.908576</v>
      </c>
      <c r="CH4" s="132">
        <v>1182.808352</v>
      </c>
      <c r="CI4" s="132">
        <v>1039.0327580000001</v>
      </c>
      <c r="CJ4" s="132">
        <v>1005.33956</v>
      </c>
      <c r="CK4" s="132">
        <v>937.56581499999993</v>
      </c>
      <c r="CL4" s="132">
        <v>964.27053099999989</v>
      </c>
      <c r="CM4" s="132">
        <v>957.65121999999997</v>
      </c>
      <c r="CN4" s="132">
        <v>973.05038499999989</v>
      </c>
      <c r="CO4" s="132">
        <v>1126.6139499999999</v>
      </c>
      <c r="CP4" s="132">
        <v>1230.2656730000001</v>
      </c>
      <c r="CQ4" s="132">
        <v>1322.973931</v>
      </c>
      <c r="CR4" s="132">
        <v>1374.2718399999999</v>
      </c>
      <c r="CS4" s="132">
        <v>1219.9077989999998</v>
      </c>
      <c r="CT4" s="132">
        <v>1299.625194</v>
      </c>
      <c r="CU4" s="132">
        <v>0</v>
      </c>
      <c r="CV4" s="132">
        <v>0</v>
      </c>
      <c r="CW4" s="132">
        <v>0</v>
      </c>
      <c r="CX4" s="132">
        <v>0</v>
      </c>
      <c r="CY4" s="151">
        <f>SUM(C4:N4)</f>
        <v>13834.296437999998</v>
      </c>
      <c r="CZ4" s="151">
        <f t="shared" ref="CZ4:CZ14" si="0">SUM(O4:Z4)</f>
        <v>13557.014652999998</v>
      </c>
      <c r="DA4" s="151">
        <f t="shared" ref="DA4:DA14" si="1">SUM(AA4:AL4)</f>
        <v>13660.877952000001</v>
      </c>
      <c r="DB4" s="151">
        <f>SUM(AM4:AX4)</f>
        <v>13868.841388000001</v>
      </c>
      <c r="DC4" s="151">
        <f>SUM(AY4:BJ4)</f>
        <v>13583.360592000001</v>
      </c>
      <c r="DD4" s="151">
        <f t="shared" ref="DD4:DD9" si="2">SUM(BK4:BV4)</f>
        <v>13658.526042999998</v>
      </c>
      <c r="DE4" s="151">
        <f t="shared" ref="DE4:DE9" si="3">SUM(BW4:CH4)</f>
        <v>13099.668366999998</v>
      </c>
      <c r="DF4" s="151">
        <f t="shared" ref="DF4:DF9" si="4">SUM(CI4:CT4)</f>
        <v>13450.568655999999</v>
      </c>
    </row>
    <row r="5" spans="2:110">
      <c r="B5" s="15" t="s">
        <v>19</v>
      </c>
      <c r="C5" s="132">
        <v>1043.2852429999998</v>
      </c>
      <c r="D5" s="132">
        <v>994.84674399999994</v>
      </c>
      <c r="E5" s="132">
        <v>916.4003009999999</v>
      </c>
      <c r="F5" s="132">
        <v>951.24386700000002</v>
      </c>
      <c r="G5" s="132">
        <v>977.55625299999997</v>
      </c>
      <c r="H5" s="132">
        <v>1000.529406</v>
      </c>
      <c r="I5" s="132">
        <v>1173.669791</v>
      </c>
      <c r="J5" s="132">
        <v>1357.4918259999999</v>
      </c>
      <c r="K5" s="132">
        <v>1452.8592139999998</v>
      </c>
      <c r="L5" s="132">
        <v>1418.656866</v>
      </c>
      <c r="M5" s="132">
        <v>1266.4944449999998</v>
      </c>
      <c r="N5" s="132">
        <v>1307.137457</v>
      </c>
      <c r="O5" s="132">
        <v>1035.810581</v>
      </c>
      <c r="P5" s="132">
        <v>971.47508699999992</v>
      </c>
      <c r="Q5" s="132">
        <v>944.40030200000001</v>
      </c>
      <c r="R5" s="132">
        <v>983.85273499999994</v>
      </c>
      <c r="S5" s="132">
        <v>1018.3652499999999</v>
      </c>
      <c r="T5" s="132">
        <v>1016.4505330000001</v>
      </c>
      <c r="U5" s="132">
        <v>1177.6698179999999</v>
      </c>
      <c r="V5" s="132">
        <v>1288.9141289999998</v>
      </c>
      <c r="W5" s="132">
        <v>1386.9212570000002</v>
      </c>
      <c r="X5" s="132">
        <v>1348.1358809999999</v>
      </c>
      <c r="Y5" s="132">
        <v>1196.8032250000001</v>
      </c>
      <c r="Z5" s="132">
        <v>1212.844979</v>
      </c>
      <c r="AA5" s="132">
        <v>1002.9447069999999</v>
      </c>
      <c r="AB5" s="132">
        <v>964.92582000000004</v>
      </c>
      <c r="AC5" s="132">
        <v>911.77870800000005</v>
      </c>
      <c r="AD5" s="132">
        <v>964.20837199999994</v>
      </c>
      <c r="AE5" s="132">
        <v>971.18766000000005</v>
      </c>
      <c r="AF5" s="132">
        <v>1016.6175220000001</v>
      </c>
      <c r="AG5" s="132">
        <v>1171.298485</v>
      </c>
      <c r="AH5" s="132">
        <v>1332.575756</v>
      </c>
      <c r="AI5" s="132">
        <v>1428.0522659999999</v>
      </c>
      <c r="AJ5" s="132">
        <v>1386.733463</v>
      </c>
      <c r="AK5" s="132">
        <v>1272.475471</v>
      </c>
      <c r="AL5" s="132">
        <v>1281.019544</v>
      </c>
      <c r="AM5" s="132">
        <v>1070.9434309999999</v>
      </c>
      <c r="AN5" s="132">
        <v>949.58761900000002</v>
      </c>
      <c r="AO5" s="132">
        <v>911.92791699999998</v>
      </c>
      <c r="AP5" s="132">
        <v>962.63337799999999</v>
      </c>
      <c r="AQ5" s="132">
        <v>970.59598900000015</v>
      </c>
      <c r="AR5" s="132">
        <v>1044.388205</v>
      </c>
      <c r="AS5" s="132">
        <v>1210.7108520000002</v>
      </c>
      <c r="AT5" s="132">
        <v>1336.5519920000002</v>
      </c>
      <c r="AU5" s="132">
        <v>1471.121294</v>
      </c>
      <c r="AV5" s="132">
        <v>1482.6498329999999</v>
      </c>
      <c r="AW5" s="132">
        <v>1268.3081220000001</v>
      </c>
      <c r="AX5" s="132">
        <v>1211.4381289999999</v>
      </c>
      <c r="AY5" s="132">
        <v>1011.111594</v>
      </c>
      <c r="AZ5" s="132">
        <v>941.77700699999991</v>
      </c>
      <c r="BA5" s="132">
        <v>897.56769899999995</v>
      </c>
      <c r="BB5" s="132">
        <v>940.20205200000009</v>
      </c>
      <c r="BC5" s="132">
        <v>953.12430599999993</v>
      </c>
      <c r="BD5" s="132">
        <v>997.32107299999996</v>
      </c>
      <c r="BE5" s="132">
        <v>1135.294891</v>
      </c>
      <c r="BF5" s="132">
        <v>1237.7054469999998</v>
      </c>
      <c r="BG5" s="132">
        <v>1420.5672889999998</v>
      </c>
      <c r="BH5" s="132">
        <v>1477.034901</v>
      </c>
      <c r="BI5" s="132">
        <v>1273.774036</v>
      </c>
      <c r="BJ5" s="132">
        <v>1256.886581</v>
      </c>
      <c r="BK5" s="132">
        <v>1058.6237100000001</v>
      </c>
      <c r="BL5" s="132">
        <v>1012.0420509999999</v>
      </c>
      <c r="BM5" s="132">
        <v>916.875944</v>
      </c>
      <c r="BN5" s="132">
        <v>941.81716899999992</v>
      </c>
      <c r="BO5" s="132">
        <v>953.43436699999984</v>
      </c>
      <c r="BP5" s="132">
        <v>996.90600599999993</v>
      </c>
      <c r="BQ5" s="132">
        <v>1128.401609</v>
      </c>
      <c r="BR5" s="132">
        <v>1327.6470149999998</v>
      </c>
      <c r="BS5" s="132">
        <v>1515.427737</v>
      </c>
      <c r="BT5" s="132">
        <v>1388.5318169999998</v>
      </c>
      <c r="BU5" s="132">
        <v>1181.221286</v>
      </c>
      <c r="BV5" s="132">
        <v>1242.3945510000001</v>
      </c>
      <c r="BW5" s="132">
        <v>994.13190799999995</v>
      </c>
      <c r="BX5" s="132">
        <v>978.59653900000001</v>
      </c>
      <c r="BY5" s="132">
        <v>941.830512</v>
      </c>
      <c r="BZ5" s="132">
        <v>961.13552199999992</v>
      </c>
      <c r="CA5" s="132">
        <v>959.89338699999985</v>
      </c>
      <c r="CB5" s="132">
        <v>959.59710699999994</v>
      </c>
      <c r="CC5" s="132">
        <v>1071.9043260000001</v>
      </c>
      <c r="CD5" s="132">
        <v>1160.9281579999999</v>
      </c>
      <c r="CE5" s="132">
        <v>1290.379788</v>
      </c>
      <c r="CF5" s="132">
        <v>1292.694845</v>
      </c>
      <c r="CG5" s="132">
        <v>1254.377534</v>
      </c>
      <c r="CH5" s="132">
        <v>1178.8095450000001</v>
      </c>
      <c r="CI5" s="132">
        <v>1032.621175</v>
      </c>
      <c r="CJ5" s="132">
        <v>998.79233099999999</v>
      </c>
      <c r="CK5" s="132">
        <v>931.92331799999988</v>
      </c>
      <c r="CL5" s="132">
        <v>958.14119899999992</v>
      </c>
      <c r="CM5" s="132">
        <v>956.71986800000002</v>
      </c>
      <c r="CN5" s="132">
        <v>977.50144099999989</v>
      </c>
      <c r="CO5" s="132">
        <v>1129.1918209999999</v>
      </c>
      <c r="CP5" s="132">
        <v>1231.7713600000002</v>
      </c>
      <c r="CQ5" s="132">
        <v>1318.573056</v>
      </c>
      <c r="CR5" s="132">
        <v>1368.2948919999999</v>
      </c>
      <c r="CS5" s="132">
        <v>1213.9560429999999</v>
      </c>
      <c r="CT5" s="132">
        <v>1286.7433129999999</v>
      </c>
      <c r="CU5" s="132">
        <v>0</v>
      </c>
      <c r="CV5" s="132">
        <v>0</v>
      </c>
      <c r="CW5" s="132">
        <v>0</v>
      </c>
      <c r="CX5" s="132">
        <v>0</v>
      </c>
      <c r="CY5" s="151">
        <f t="shared" ref="CY5:CY9" si="5">SUM(C5:N5)</f>
        <v>13860.171413</v>
      </c>
      <c r="CZ5" s="151">
        <f t="shared" si="0"/>
        <v>13581.643776999999</v>
      </c>
      <c r="DA5" s="151">
        <f t="shared" si="1"/>
        <v>13703.817774000001</v>
      </c>
      <c r="DB5" s="151">
        <f t="shared" ref="DB5:DB9" si="6">SUM(AM5:AX5)</f>
        <v>13890.856761000001</v>
      </c>
      <c r="DC5" s="151">
        <f t="shared" ref="DC5:DC9" si="7">SUM(AY5:BJ5)</f>
        <v>13542.366876000004</v>
      </c>
      <c r="DD5" s="151">
        <f t="shared" si="2"/>
        <v>13663.323261999998</v>
      </c>
      <c r="DE5" s="151">
        <f t="shared" si="3"/>
        <v>13044.279170999998</v>
      </c>
      <c r="DF5" s="151">
        <f t="shared" si="4"/>
        <v>13404.229816999999</v>
      </c>
    </row>
    <row r="6" spans="2:110">
      <c r="B6" s="15" t="s">
        <v>20</v>
      </c>
      <c r="C6" s="132">
        <v>1050.7262469999998</v>
      </c>
      <c r="D6" s="132">
        <v>996.01347599999997</v>
      </c>
      <c r="E6" s="132">
        <v>913.52904899999987</v>
      </c>
      <c r="F6" s="132">
        <v>943.13698799999997</v>
      </c>
      <c r="G6" s="132">
        <v>969.48199399999999</v>
      </c>
      <c r="H6" s="132">
        <v>997.93819899999994</v>
      </c>
      <c r="I6" s="132">
        <v>1179.719949</v>
      </c>
      <c r="J6" s="132">
        <v>1368.8445919999999</v>
      </c>
      <c r="K6" s="132">
        <v>1466.4140349999998</v>
      </c>
      <c r="L6" s="132">
        <v>1426.912018</v>
      </c>
      <c r="M6" s="132">
        <v>1271.6460119999997</v>
      </c>
      <c r="N6" s="132">
        <v>1309.6053890000001</v>
      </c>
      <c r="O6" s="132">
        <v>1035.118166</v>
      </c>
      <c r="P6" s="132">
        <v>969.03591899999992</v>
      </c>
      <c r="Q6" s="132">
        <v>939.10643200000004</v>
      </c>
      <c r="R6" s="132">
        <v>980.70034399999997</v>
      </c>
      <c r="S6" s="132">
        <v>1019.543246</v>
      </c>
      <c r="T6" s="132">
        <v>1021.8921610000001</v>
      </c>
      <c r="U6" s="132">
        <v>1186.8915129999998</v>
      </c>
      <c r="V6" s="132">
        <v>1298.5503089999997</v>
      </c>
      <c r="W6" s="132">
        <v>1398.4341420000003</v>
      </c>
      <c r="X6" s="132">
        <v>1356.7617619999999</v>
      </c>
      <c r="Y6" s="132">
        <v>1203.9809200000002</v>
      </c>
      <c r="Z6" s="132">
        <v>1218.6388809999999</v>
      </c>
      <c r="AA6" s="132">
        <v>1004.7379499999998</v>
      </c>
      <c r="AB6" s="132">
        <v>965.61094900000001</v>
      </c>
      <c r="AC6" s="132">
        <v>906.02579200000002</v>
      </c>
      <c r="AD6" s="132">
        <v>959.19311799999991</v>
      </c>
      <c r="AE6" s="132">
        <v>970.35250100000007</v>
      </c>
      <c r="AF6" s="132">
        <v>1018.3144260000001</v>
      </c>
      <c r="AG6" s="132">
        <v>1174.8526220000001</v>
      </c>
      <c r="AH6" s="132">
        <v>1333.9529419999999</v>
      </c>
      <c r="AI6" s="132">
        <v>1432.4263839999999</v>
      </c>
      <c r="AJ6" s="132">
        <v>1392.1403780000001</v>
      </c>
      <c r="AK6" s="132">
        <v>1277.8564589999999</v>
      </c>
      <c r="AL6" s="132">
        <v>1283.63402</v>
      </c>
      <c r="AM6" s="132">
        <v>1070.6601509999998</v>
      </c>
      <c r="AN6" s="132">
        <v>947.73207200000002</v>
      </c>
      <c r="AO6" s="132">
        <v>906.73836699999993</v>
      </c>
      <c r="AP6" s="132">
        <v>956.46656399999995</v>
      </c>
      <c r="AQ6" s="132">
        <v>967.08032000000014</v>
      </c>
      <c r="AR6" s="132">
        <v>1043.329911</v>
      </c>
      <c r="AS6" s="132">
        <v>1211.9995580000002</v>
      </c>
      <c r="AT6" s="132">
        <v>1341.7665750000001</v>
      </c>
      <c r="AU6" s="132">
        <v>1477.9749830000001</v>
      </c>
      <c r="AV6" s="132">
        <v>1490.053494</v>
      </c>
      <c r="AW6" s="132">
        <v>1272.754895</v>
      </c>
      <c r="AX6" s="132">
        <v>1212.8942939999999</v>
      </c>
      <c r="AY6" s="132">
        <v>1010.254458</v>
      </c>
      <c r="AZ6" s="132">
        <v>935.66194499999995</v>
      </c>
      <c r="BA6" s="132">
        <v>887.6510679999999</v>
      </c>
      <c r="BB6" s="132">
        <v>927.87498500000015</v>
      </c>
      <c r="BC6" s="132">
        <v>943.99830599999996</v>
      </c>
      <c r="BD6" s="132">
        <v>991.84840499999996</v>
      </c>
      <c r="BE6" s="132">
        <v>1134.2476280000001</v>
      </c>
      <c r="BF6" s="132">
        <v>1236.0585889999998</v>
      </c>
      <c r="BG6" s="132">
        <v>1420.8698949999998</v>
      </c>
      <c r="BH6" s="132">
        <v>1479.876217</v>
      </c>
      <c r="BI6" s="132">
        <v>1277.2655870000001</v>
      </c>
      <c r="BJ6" s="132">
        <v>1260.9797289999999</v>
      </c>
      <c r="BK6" s="132">
        <v>1060.5172700000001</v>
      </c>
      <c r="BL6" s="132">
        <v>1011.7045459999999</v>
      </c>
      <c r="BM6" s="132">
        <v>915.00975300000005</v>
      </c>
      <c r="BN6" s="132">
        <v>933.80160199999989</v>
      </c>
      <c r="BO6" s="132">
        <v>944.9097959999998</v>
      </c>
      <c r="BP6" s="132">
        <v>987.81427699999995</v>
      </c>
      <c r="BQ6" s="132">
        <v>1122.678889</v>
      </c>
      <c r="BR6" s="132">
        <v>1330.0647469999997</v>
      </c>
      <c r="BS6" s="132">
        <v>1521.5840309999999</v>
      </c>
      <c r="BT6" s="132">
        <v>1393.8799989999998</v>
      </c>
      <c r="BU6" s="132">
        <v>1182.5472479999999</v>
      </c>
      <c r="BV6" s="132">
        <v>1242.4232200000001</v>
      </c>
      <c r="BW6" s="132">
        <v>990.88977499999999</v>
      </c>
      <c r="BX6" s="132">
        <v>974.44079599999998</v>
      </c>
      <c r="BY6" s="132">
        <v>936.616445</v>
      </c>
      <c r="BZ6" s="132">
        <v>955.03294699999992</v>
      </c>
      <c r="CA6" s="132">
        <v>953.66463099999987</v>
      </c>
      <c r="CB6" s="132">
        <v>952.20278599999995</v>
      </c>
      <c r="CC6" s="132">
        <v>1064.029636</v>
      </c>
      <c r="CD6" s="132">
        <v>1153.059892</v>
      </c>
      <c r="CE6" s="132">
        <v>1282.2550079999999</v>
      </c>
      <c r="CF6" s="132">
        <v>1284.024623</v>
      </c>
      <c r="CG6" s="132">
        <v>1247.413184</v>
      </c>
      <c r="CH6" s="132">
        <v>1173.1075960000001</v>
      </c>
      <c r="CI6" s="132">
        <v>1026.971577</v>
      </c>
      <c r="CJ6" s="132">
        <v>991.77699599999994</v>
      </c>
      <c r="CK6" s="132">
        <v>925.77187299999991</v>
      </c>
      <c r="CL6" s="132">
        <v>950.38950199999988</v>
      </c>
      <c r="CM6" s="132">
        <v>949.30760499999997</v>
      </c>
      <c r="CN6" s="132">
        <v>970.10883199999989</v>
      </c>
      <c r="CO6" s="132">
        <v>1123.0954489999999</v>
      </c>
      <c r="CP6" s="132">
        <v>1226.8106790000002</v>
      </c>
      <c r="CQ6" s="132">
        <v>1315.6146939999999</v>
      </c>
      <c r="CR6" s="132">
        <v>1364.8332479999999</v>
      </c>
      <c r="CS6" s="132">
        <v>1208.173769</v>
      </c>
      <c r="CT6" s="132">
        <v>1281.212098</v>
      </c>
      <c r="CU6" s="132">
        <v>0</v>
      </c>
      <c r="CV6" s="132">
        <v>0</v>
      </c>
      <c r="CW6" s="132">
        <v>0</v>
      </c>
      <c r="CX6" s="132">
        <v>0</v>
      </c>
      <c r="CY6" s="151">
        <f t="shared" si="5"/>
        <v>13893.967948</v>
      </c>
      <c r="CZ6" s="151">
        <f t="shared" si="0"/>
        <v>13628.653794999998</v>
      </c>
      <c r="DA6" s="151">
        <f t="shared" si="1"/>
        <v>13719.097541000001</v>
      </c>
      <c r="DB6" s="151">
        <f t="shared" si="6"/>
        <v>13899.451184</v>
      </c>
      <c r="DC6" s="151">
        <f t="shared" si="7"/>
        <v>13506.586812000001</v>
      </c>
      <c r="DD6" s="151">
        <f t="shared" si="2"/>
        <v>13646.935377999998</v>
      </c>
      <c r="DE6" s="151">
        <f t="shared" si="3"/>
        <v>12966.737318999998</v>
      </c>
      <c r="DF6" s="151">
        <f t="shared" si="4"/>
        <v>13334.066321999999</v>
      </c>
    </row>
    <row r="7" spans="2:110">
      <c r="B7" s="15" t="s">
        <v>21</v>
      </c>
      <c r="C7" s="132">
        <v>1062.4492419999999</v>
      </c>
      <c r="D7" s="132">
        <v>1010.103387</v>
      </c>
      <c r="E7" s="132">
        <v>925.57572499999992</v>
      </c>
      <c r="F7" s="132">
        <v>953.34917599999994</v>
      </c>
      <c r="G7" s="132">
        <v>974.04416300000003</v>
      </c>
      <c r="H7" s="132">
        <v>1000.997889</v>
      </c>
      <c r="I7" s="132">
        <v>1182.2225860000001</v>
      </c>
      <c r="J7" s="132">
        <v>1371.307926</v>
      </c>
      <c r="K7" s="132">
        <v>1469.1239119999998</v>
      </c>
      <c r="L7" s="132">
        <v>1431.452792</v>
      </c>
      <c r="M7" s="132">
        <v>1276.4446809999997</v>
      </c>
      <c r="N7" s="132">
        <v>1313.28493</v>
      </c>
      <c r="O7" s="132">
        <v>1035.1187259999999</v>
      </c>
      <c r="P7" s="132">
        <v>966.81012599999997</v>
      </c>
      <c r="Q7" s="132">
        <v>936.88051000000007</v>
      </c>
      <c r="R7" s="132">
        <v>977.93618800000002</v>
      </c>
      <c r="S7" s="132">
        <v>1019.5172809999999</v>
      </c>
      <c r="T7" s="132">
        <v>1022.6646780000001</v>
      </c>
      <c r="U7" s="132">
        <v>1188.9378339999998</v>
      </c>
      <c r="V7" s="132">
        <v>1301.0018589999997</v>
      </c>
      <c r="W7" s="132">
        <v>1405.3857500000004</v>
      </c>
      <c r="X7" s="132">
        <v>1366.4891399999999</v>
      </c>
      <c r="Y7" s="132">
        <v>1215.8492850000002</v>
      </c>
      <c r="Z7" s="132">
        <v>1233.8601779999999</v>
      </c>
      <c r="AA7" s="132">
        <v>1018.7335869999998</v>
      </c>
      <c r="AB7" s="132">
        <v>979.030798</v>
      </c>
      <c r="AC7" s="132">
        <v>914.89930800000002</v>
      </c>
      <c r="AD7" s="132">
        <v>966.24196799999993</v>
      </c>
      <c r="AE7" s="132">
        <v>977.81196100000011</v>
      </c>
      <c r="AF7" s="132">
        <v>1022.7931910000001</v>
      </c>
      <c r="AG7" s="132">
        <v>1176.9594840000002</v>
      </c>
      <c r="AH7" s="132">
        <v>1335.0257649999999</v>
      </c>
      <c r="AI7" s="132">
        <v>1429.9177679999998</v>
      </c>
      <c r="AJ7" s="132">
        <v>1392.9134330000002</v>
      </c>
      <c r="AK7" s="132">
        <v>1275.8750299999999</v>
      </c>
      <c r="AL7" s="132">
        <v>1280.2567079999999</v>
      </c>
      <c r="AM7" s="132">
        <v>1068.3528569999999</v>
      </c>
      <c r="AN7" s="132">
        <v>946.64851099999998</v>
      </c>
      <c r="AO7" s="132">
        <v>905.23908099999994</v>
      </c>
      <c r="AP7" s="132">
        <v>955.68165899999997</v>
      </c>
      <c r="AQ7" s="132">
        <v>967.02574300000015</v>
      </c>
      <c r="AR7" s="132">
        <v>1042.9585360000001</v>
      </c>
      <c r="AS7" s="132">
        <v>1211.4068200000002</v>
      </c>
      <c r="AT7" s="132">
        <v>1339.5076670000001</v>
      </c>
      <c r="AU7" s="132">
        <v>1476.8250370000001</v>
      </c>
      <c r="AV7" s="132">
        <v>1489.763481</v>
      </c>
      <c r="AW7" s="132">
        <v>1271.3538310000001</v>
      </c>
      <c r="AX7" s="132">
        <v>1211.7331489999999</v>
      </c>
      <c r="AY7" s="132">
        <v>1009.375459</v>
      </c>
      <c r="AZ7" s="132">
        <v>931.22097199999996</v>
      </c>
      <c r="BA7" s="132">
        <v>882.3520729999999</v>
      </c>
      <c r="BB7" s="132">
        <v>924.50048200000015</v>
      </c>
      <c r="BC7" s="132">
        <v>941.30905899999993</v>
      </c>
      <c r="BD7" s="132">
        <v>989.59331499999996</v>
      </c>
      <c r="BE7" s="132">
        <v>1131.6843670000001</v>
      </c>
      <c r="BF7" s="132">
        <v>1233.9765879999998</v>
      </c>
      <c r="BG7" s="132">
        <v>1419.7841449999999</v>
      </c>
      <c r="BH7" s="132">
        <v>1483.269853</v>
      </c>
      <c r="BI7" s="132">
        <v>1278.280205</v>
      </c>
      <c r="BJ7" s="132">
        <v>1259.3374259999998</v>
      </c>
      <c r="BK7" s="132">
        <v>1058.9239669999999</v>
      </c>
      <c r="BL7" s="132">
        <v>1008.9615359999999</v>
      </c>
      <c r="BM7" s="132">
        <v>912.85804900000005</v>
      </c>
      <c r="BN7" s="132">
        <v>930.73234999999988</v>
      </c>
      <c r="BO7" s="132">
        <v>939.96668599999975</v>
      </c>
      <c r="BP7" s="132">
        <v>983.71213999999998</v>
      </c>
      <c r="BQ7" s="132">
        <v>1116.087806</v>
      </c>
      <c r="BR7" s="132">
        <v>1325.1716769999996</v>
      </c>
      <c r="BS7" s="132">
        <v>1514.0298889999999</v>
      </c>
      <c r="BT7" s="132">
        <v>1385.3605749999997</v>
      </c>
      <c r="BU7" s="132">
        <v>1176.0898709999999</v>
      </c>
      <c r="BV7" s="132">
        <v>1234.3596260000002</v>
      </c>
      <c r="BW7" s="132">
        <v>983.67000599999994</v>
      </c>
      <c r="BX7" s="132">
        <v>967.90928299999996</v>
      </c>
      <c r="BY7" s="132">
        <v>927.13493400000004</v>
      </c>
      <c r="BZ7" s="132">
        <v>944.62009999999987</v>
      </c>
      <c r="CA7" s="132">
        <v>945.1032019999999</v>
      </c>
      <c r="CB7" s="132">
        <v>944.14508499999999</v>
      </c>
      <c r="CC7" s="132">
        <v>1052.53475</v>
      </c>
      <c r="CD7" s="132">
        <v>1142.5090049999999</v>
      </c>
      <c r="CE7" s="132">
        <v>1269.7268039999999</v>
      </c>
      <c r="CF7" s="132">
        <v>1268.3690690000001</v>
      </c>
      <c r="CG7" s="132">
        <v>1230.363795</v>
      </c>
      <c r="CH7" s="132">
        <v>1156.7637070000001</v>
      </c>
      <c r="CI7" s="132">
        <v>1013.817768</v>
      </c>
      <c r="CJ7" s="132">
        <v>979.3206429999999</v>
      </c>
      <c r="CK7" s="132">
        <v>916.12586299999987</v>
      </c>
      <c r="CL7" s="132">
        <v>942.81008399999985</v>
      </c>
      <c r="CM7" s="132">
        <v>942.34935599999994</v>
      </c>
      <c r="CN7" s="132">
        <v>962.05473799999993</v>
      </c>
      <c r="CO7" s="132">
        <v>1114.525594</v>
      </c>
      <c r="CP7" s="132">
        <v>1218.7076660000002</v>
      </c>
      <c r="CQ7" s="132">
        <v>1306.8530489999998</v>
      </c>
      <c r="CR7" s="132">
        <v>1355.847988</v>
      </c>
      <c r="CS7" s="132">
        <v>1198.910801</v>
      </c>
      <c r="CT7" s="132">
        <v>1272.244385</v>
      </c>
      <c r="CU7" s="132">
        <v>0</v>
      </c>
      <c r="CV7" s="132">
        <v>0</v>
      </c>
      <c r="CW7" s="132">
        <v>0</v>
      </c>
      <c r="CX7" s="132">
        <v>0</v>
      </c>
      <c r="CY7" s="151">
        <f t="shared" si="5"/>
        <v>13970.356408999996</v>
      </c>
      <c r="CZ7" s="151">
        <f t="shared" si="0"/>
        <v>13670.451555</v>
      </c>
      <c r="DA7" s="151">
        <f t="shared" si="1"/>
        <v>13770.459000999999</v>
      </c>
      <c r="DB7" s="151">
        <f t="shared" si="6"/>
        <v>13886.496372000001</v>
      </c>
      <c r="DC7" s="151">
        <f t="shared" si="7"/>
        <v>13484.683943999999</v>
      </c>
      <c r="DD7" s="151">
        <f t="shared" si="2"/>
        <v>13586.254171999999</v>
      </c>
      <c r="DE7" s="151">
        <f t="shared" si="3"/>
        <v>12832.84974</v>
      </c>
      <c r="DF7" s="151">
        <f t="shared" si="4"/>
        <v>13223.567934999999</v>
      </c>
    </row>
    <row r="8" spans="2:110">
      <c r="B8" s="15" t="s">
        <v>22</v>
      </c>
      <c r="C8" s="132">
        <v>1056.445692</v>
      </c>
      <c r="D8" s="132">
        <v>1003.739226</v>
      </c>
      <c r="E8" s="132">
        <v>918.58070399999997</v>
      </c>
      <c r="F8" s="132">
        <v>945.68079699999998</v>
      </c>
      <c r="G8" s="132">
        <v>968.292869</v>
      </c>
      <c r="H8" s="132">
        <v>1001.815739</v>
      </c>
      <c r="I8" s="132">
        <v>1183.609694</v>
      </c>
      <c r="J8" s="132">
        <v>1373.1299489999999</v>
      </c>
      <c r="K8" s="132">
        <v>1471.6622559999998</v>
      </c>
      <c r="L8" s="132">
        <v>1434.844302</v>
      </c>
      <c r="M8" s="132">
        <v>1279.5689619999998</v>
      </c>
      <c r="N8" s="132">
        <v>1317.1835740000001</v>
      </c>
      <c r="O8" s="132">
        <v>1036.6534469999999</v>
      </c>
      <c r="P8" s="132">
        <v>968.34843100000001</v>
      </c>
      <c r="Q8" s="132">
        <v>939.26558300000011</v>
      </c>
      <c r="R8" s="132">
        <v>979.91343500000005</v>
      </c>
      <c r="S8" s="132">
        <v>1021.493397</v>
      </c>
      <c r="T8" s="132">
        <v>1024.892564</v>
      </c>
      <c r="U8" s="132">
        <v>1190.9232729999999</v>
      </c>
      <c r="V8" s="132">
        <v>1301.3470599999998</v>
      </c>
      <c r="W8" s="132">
        <v>1404.5588730000004</v>
      </c>
      <c r="X8" s="132">
        <v>1364.7145619999999</v>
      </c>
      <c r="Y8" s="132">
        <v>1212.7812520000002</v>
      </c>
      <c r="Z8" s="132">
        <v>1230.101324</v>
      </c>
      <c r="AA8" s="132">
        <v>1014.8040259999998</v>
      </c>
      <c r="AB8" s="132">
        <v>975.33679600000005</v>
      </c>
      <c r="AC8" s="132">
        <v>912.63944300000003</v>
      </c>
      <c r="AD8" s="132">
        <v>964.97861799999998</v>
      </c>
      <c r="AE8" s="132">
        <v>976.72363800000016</v>
      </c>
      <c r="AF8" s="132">
        <v>1022.878539</v>
      </c>
      <c r="AG8" s="132">
        <v>1175.8846020000003</v>
      </c>
      <c r="AH8" s="132">
        <v>1334.3121459999998</v>
      </c>
      <c r="AI8" s="132">
        <v>1429.2081479999997</v>
      </c>
      <c r="AJ8" s="132">
        <v>1391.9325960000001</v>
      </c>
      <c r="AK8" s="132">
        <v>1275.236537</v>
      </c>
      <c r="AL8" s="132">
        <v>1280.6959429999999</v>
      </c>
      <c r="AM8" s="132">
        <v>1068.23732</v>
      </c>
      <c r="AN8" s="132">
        <v>942.35154199999999</v>
      </c>
      <c r="AO8" s="132">
        <v>901.36446799999999</v>
      </c>
      <c r="AP8" s="132">
        <v>951.67844500000001</v>
      </c>
      <c r="AQ8" s="132">
        <v>963.80919100000017</v>
      </c>
      <c r="AR8" s="132">
        <v>1039.8879480000001</v>
      </c>
      <c r="AS8" s="132">
        <v>1206.8524910000001</v>
      </c>
      <c r="AT8" s="132">
        <v>1334.8240330000001</v>
      </c>
      <c r="AU8" s="132">
        <v>1472.1690020000001</v>
      </c>
      <c r="AV8" s="132">
        <v>1483.3206829999999</v>
      </c>
      <c r="AW8" s="132">
        <v>1266.822482</v>
      </c>
      <c r="AX8" s="132">
        <v>1206.2270489999999</v>
      </c>
      <c r="AY8" s="132">
        <v>1001.636303</v>
      </c>
      <c r="AZ8" s="132">
        <v>923.00626299999999</v>
      </c>
      <c r="BA8" s="132">
        <v>874.25033299999996</v>
      </c>
      <c r="BB8" s="132">
        <v>913.42957800000011</v>
      </c>
      <c r="BC8" s="132">
        <v>928.04202199999997</v>
      </c>
      <c r="BD8" s="132">
        <v>975.80777399999999</v>
      </c>
      <c r="BE8" s="132">
        <v>1117.568659</v>
      </c>
      <c r="BF8" s="132">
        <v>1221.0253809999997</v>
      </c>
      <c r="BG8" s="132">
        <v>1407.8293239999998</v>
      </c>
      <c r="BH8" s="132">
        <v>1472.9736889999999</v>
      </c>
      <c r="BI8" s="132">
        <v>1278.280205</v>
      </c>
      <c r="BJ8" s="132">
        <v>1249.8057719999999</v>
      </c>
      <c r="BK8" s="132">
        <v>1058.9239669999999</v>
      </c>
      <c r="BL8" s="132">
        <v>995.73826099999997</v>
      </c>
      <c r="BM8" s="132">
        <v>901.200198</v>
      </c>
      <c r="BN8" s="132">
        <v>922.87941699999988</v>
      </c>
      <c r="BO8" s="132">
        <v>932.81103099999973</v>
      </c>
      <c r="BP8" s="132">
        <v>979.91617699999995</v>
      </c>
      <c r="BQ8" s="132">
        <v>1112.7591339999999</v>
      </c>
      <c r="BR8" s="132">
        <v>1317.0794299999995</v>
      </c>
      <c r="BS8" s="132">
        <v>1504.5728709999999</v>
      </c>
      <c r="BT8" s="132">
        <v>1379.8740909999997</v>
      </c>
      <c r="BU8" s="132">
        <v>1171.011806</v>
      </c>
      <c r="BV8" s="132">
        <v>1224.2839640000002</v>
      </c>
      <c r="BW8" s="132">
        <v>971.073759</v>
      </c>
      <c r="BX8" s="132">
        <v>957.66373799999997</v>
      </c>
      <c r="BY8" s="132">
        <v>915.92356300000006</v>
      </c>
      <c r="BZ8" s="132">
        <v>934.34372899999983</v>
      </c>
      <c r="CA8" s="132">
        <v>935.7494549999999</v>
      </c>
      <c r="CB8" s="132">
        <v>936.38325099999997</v>
      </c>
      <c r="CC8" s="132">
        <v>1047.4325370000001</v>
      </c>
      <c r="CD8" s="132">
        <v>1137.0223369999999</v>
      </c>
      <c r="CE8" s="132">
        <v>1263.8652089999998</v>
      </c>
      <c r="CF8" s="132">
        <v>1262.2195120000001</v>
      </c>
      <c r="CG8" s="132">
        <v>1225.2463459999999</v>
      </c>
      <c r="CH8" s="132">
        <v>1151.513334</v>
      </c>
      <c r="CI8" s="132">
        <v>1010.1426279999999</v>
      </c>
      <c r="CJ8" s="132">
        <v>975.29746299999988</v>
      </c>
      <c r="CK8" s="132">
        <v>912.60359199999982</v>
      </c>
      <c r="CL8" s="132">
        <v>937.3082569999998</v>
      </c>
      <c r="CM8" s="132">
        <v>937.23228399999994</v>
      </c>
      <c r="CN8" s="132">
        <v>957.1108109999999</v>
      </c>
      <c r="CO8" s="132">
        <v>1110.496981</v>
      </c>
      <c r="CP8" s="132">
        <v>1215.2567440000003</v>
      </c>
      <c r="CQ8" s="132">
        <v>1304.2227979999998</v>
      </c>
      <c r="CR8" s="132">
        <v>1353.8915589999999</v>
      </c>
      <c r="CS8" s="132">
        <v>1197.3966310000001</v>
      </c>
      <c r="CT8" s="132">
        <v>1270.6440219999999</v>
      </c>
      <c r="CU8" s="132">
        <v>0</v>
      </c>
      <c r="CV8" s="132">
        <v>0</v>
      </c>
      <c r="CW8" s="132">
        <v>0</v>
      </c>
      <c r="CX8" s="132">
        <v>0</v>
      </c>
      <c r="CY8" s="151">
        <f t="shared" si="5"/>
        <v>13954.553763999998</v>
      </c>
      <c r="CZ8" s="151">
        <f t="shared" si="0"/>
        <v>13674.993200999999</v>
      </c>
      <c r="DA8" s="151">
        <f t="shared" si="1"/>
        <v>13754.631032000001</v>
      </c>
      <c r="DB8" s="151">
        <f t="shared" si="6"/>
        <v>13837.544653999999</v>
      </c>
      <c r="DC8" s="151">
        <f t="shared" si="7"/>
        <v>13363.655303</v>
      </c>
      <c r="DD8" s="151">
        <f t="shared" si="2"/>
        <v>13501.050346999999</v>
      </c>
      <c r="DE8" s="151">
        <f t="shared" si="3"/>
        <v>12738.436769999998</v>
      </c>
      <c r="DF8" s="151">
        <f t="shared" si="4"/>
        <v>13181.603769999998</v>
      </c>
    </row>
    <row r="9" spans="2:110">
      <c r="B9" s="15" t="s">
        <v>23</v>
      </c>
      <c r="C9" s="132">
        <v>1056.445692</v>
      </c>
      <c r="D9" s="132">
        <v>1003.739226</v>
      </c>
      <c r="E9" s="132">
        <v>918.58070399999997</v>
      </c>
      <c r="F9" s="132">
        <v>945.68079699999998</v>
      </c>
      <c r="G9" s="132">
        <v>968.292869</v>
      </c>
      <c r="H9" s="132">
        <v>1001.815739</v>
      </c>
      <c r="I9" s="132">
        <v>1183.609694</v>
      </c>
      <c r="J9" s="132">
        <v>1373.1299489999999</v>
      </c>
      <c r="K9" s="132">
        <v>1471.6622559999998</v>
      </c>
      <c r="L9" s="132">
        <v>1434.844302</v>
      </c>
      <c r="M9" s="132">
        <v>1279.5689619999998</v>
      </c>
      <c r="N9" s="132">
        <v>1317.1835740000001</v>
      </c>
      <c r="O9" s="132">
        <v>1036.6534469999999</v>
      </c>
      <c r="P9" s="132">
        <v>968.34843100000001</v>
      </c>
      <c r="Q9" s="132">
        <v>939.26558300000011</v>
      </c>
      <c r="R9" s="132">
        <v>979.91343500000005</v>
      </c>
      <c r="S9" s="132">
        <v>1021.493397</v>
      </c>
      <c r="T9" s="132">
        <v>1024.892564</v>
      </c>
      <c r="U9" s="132">
        <v>1190.9232729999999</v>
      </c>
      <c r="V9" s="132">
        <v>1301.3470599999998</v>
      </c>
      <c r="W9" s="132">
        <v>1404.5588730000004</v>
      </c>
      <c r="X9" s="132">
        <v>1364.7145619999999</v>
      </c>
      <c r="Y9" s="132">
        <v>1212.7812520000002</v>
      </c>
      <c r="Z9" s="132">
        <v>1230.101324</v>
      </c>
      <c r="AA9" s="132">
        <v>1014.8040259999998</v>
      </c>
      <c r="AB9" s="132">
        <v>975.33679600000005</v>
      </c>
      <c r="AC9" s="132">
        <v>912.63944300000003</v>
      </c>
      <c r="AD9" s="132">
        <v>964.97861799999998</v>
      </c>
      <c r="AE9" s="132">
        <v>976.72363800000016</v>
      </c>
      <c r="AF9" s="132">
        <v>1022.878539</v>
      </c>
      <c r="AG9" s="132">
        <v>1175.8846020000003</v>
      </c>
      <c r="AH9" s="132">
        <v>1334.3121459999998</v>
      </c>
      <c r="AI9" s="132">
        <v>1429.2081479999997</v>
      </c>
      <c r="AJ9" s="132">
        <v>1391.9325960000001</v>
      </c>
      <c r="AK9" s="132">
        <v>1275.236537</v>
      </c>
      <c r="AL9" s="132">
        <v>1280.6959429999999</v>
      </c>
      <c r="AM9" s="132">
        <v>1068.23732</v>
      </c>
      <c r="AN9" s="132">
        <v>942.35154199999999</v>
      </c>
      <c r="AO9" s="132">
        <v>901.36446799999999</v>
      </c>
      <c r="AP9" s="132">
        <v>951.67844500000001</v>
      </c>
      <c r="AQ9" s="132">
        <v>963.80919100000017</v>
      </c>
      <c r="AR9" s="132">
        <v>1039.8879480000001</v>
      </c>
      <c r="AS9" s="132">
        <v>1206.8524910000001</v>
      </c>
      <c r="AT9" s="132">
        <v>1334.8240330000001</v>
      </c>
      <c r="AU9" s="132">
        <v>1472.1690020000001</v>
      </c>
      <c r="AV9" s="132">
        <v>1483.3206829999999</v>
      </c>
      <c r="AW9" s="132">
        <v>1266.822482</v>
      </c>
      <c r="AX9" s="132">
        <v>1206.2270489999999</v>
      </c>
      <c r="AY9" s="132">
        <v>1001.636303</v>
      </c>
      <c r="AZ9" s="132">
        <v>923.00626299999999</v>
      </c>
      <c r="BA9" s="132">
        <v>874.25033299999996</v>
      </c>
      <c r="BB9" s="132">
        <v>913.42957800000011</v>
      </c>
      <c r="BC9" s="132">
        <v>928.04202199999997</v>
      </c>
      <c r="BD9" s="132">
        <v>975.80777399999999</v>
      </c>
      <c r="BE9" s="132">
        <v>1117.568659</v>
      </c>
      <c r="BF9" s="132">
        <v>1221.0253809999997</v>
      </c>
      <c r="BG9" s="132">
        <v>1407.8293239999998</v>
      </c>
      <c r="BH9" s="132">
        <v>1472.9736889999999</v>
      </c>
      <c r="BI9" s="132">
        <v>1278.280205</v>
      </c>
      <c r="BJ9" s="132">
        <v>1249.8057719999999</v>
      </c>
      <c r="BK9" s="132">
        <v>1058.9239669999999</v>
      </c>
      <c r="BL9" s="132">
        <v>995.73826099999997</v>
      </c>
      <c r="BM9" s="132">
        <v>901.200198</v>
      </c>
      <c r="BN9" s="132">
        <v>922.87941699999988</v>
      </c>
      <c r="BO9" s="132">
        <v>932.81103099999973</v>
      </c>
      <c r="BP9" s="132">
        <v>979.91617699999995</v>
      </c>
      <c r="BQ9" s="132">
        <v>1112.7591339999999</v>
      </c>
      <c r="BR9" s="132">
        <v>1317.0794299999995</v>
      </c>
      <c r="BS9" s="132">
        <v>1504.5728709999999</v>
      </c>
      <c r="BT9" s="132">
        <v>1379.8740909999997</v>
      </c>
      <c r="BU9" s="132">
        <v>1171.011806</v>
      </c>
      <c r="BV9" s="132">
        <v>1224.2839640000002</v>
      </c>
      <c r="BW9" s="132">
        <v>971.073759</v>
      </c>
      <c r="BX9" s="132">
        <v>957.66373799999997</v>
      </c>
      <c r="BY9" s="132">
        <v>915.92356300000006</v>
      </c>
      <c r="BZ9" s="132">
        <v>934.34372899999983</v>
      </c>
      <c r="CA9" s="132">
        <v>935.7494549999999</v>
      </c>
      <c r="CB9" s="132">
        <v>936.38325099999997</v>
      </c>
      <c r="CC9" s="132">
        <v>1047.4325370000001</v>
      </c>
      <c r="CD9" s="132">
        <v>1137.0223369999999</v>
      </c>
      <c r="CE9" s="132">
        <v>1263.8652089999998</v>
      </c>
      <c r="CF9" s="132">
        <v>1262.2195120000001</v>
      </c>
      <c r="CG9" s="132">
        <v>1225.2463459999999</v>
      </c>
      <c r="CH9" s="132">
        <v>1151.513334</v>
      </c>
      <c r="CI9" s="132">
        <v>1010.1426279999999</v>
      </c>
      <c r="CJ9" s="132">
        <v>975.29746299999988</v>
      </c>
      <c r="CK9" s="132">
        <v>912.60359199999982</v>
      </c>
      <c r="CL9" s="132">
        <v>937.3082569999998</v>
      </c>
      <c r="CM9" s="132">
        <v>937.23228399999994</v>
      </c>
      <c r="CN9" s="132">
        <v>957.1108109999999</v>
      </c>
      <c r="CO9" s="132">
        <v>1110.496981</v>
      </c>
      <c r="CP9" s="132">
        <v>1215.2567440000003</v>
      </c>
      <c r="CQ9" s="132">
        <v>1304.2227979999998</v>
      </c>
      <c r="CR9" s="132">
        <v>1353.8915589999999</v>
      </c>
      <c r="CS9" s="132">
        <v>1197.3966310000001</v>
      </c>
      <c r="CT9" s="132">
        <v>1270.6440219999999</v>
      </c>
      <c r="CU9" s="132">
        <v>0</v>
      </c>
      <c r="CV9" s="132">
        <v>0</v>
      </c>
      <c r="CW9" s="132">
        <v>0</v>
      </c>
      <c r="CX9" s="132">
        <v>0</v>
      </c>
      <c r="CY9" s="151">
        <f t="shared" si="5"/>
        <v>13954.553763999998</v>
      </c>
      <c r="CZ9" s="151">
        <f t="shared" si="0"/>
        <v>13674.993200999999</v>
      </c>
      <c r="DA9" s="151">
        <f t="shared" si="1"/>
        <v>13754.631032000001</v>
      </c>
      <c r="DB9" s="151">
        <f t="shared" si="6"/>
        <v>13837.544653999999</v>
      </c>
      <c r="DC9" s="151">
        <f t="shared" si="7"/>
        <v>13363.655303</v>
      </c>
      <c r="DD9" s="151">
        <f t="shared" si="2"/>
        <v>13501.050346999999</v>
      </c>
      <c r="DE9" s="151">
        <f t="shared" si="3"/>
        <v>12738.436769999998</v>
      </c>
      <c r="DF9" s="151">
        <f t="shared" si="4"/>
        <v>13181.603769999998</v>
      </c>
    </row>
    <row r="10" spans="2:110">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c r="CZ10" s="151"/>
      <c r="DA10" s="151"/>
    </row>
    <row r="11" spans="2:110">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c r="CZ11" s="151"/>
      <c r="DA11" s="151"/>
    </row>
    <row r="12" spans="2:110">
      <c r="B12" s="21" t="s">
        <v>24</v>
      </c>
      <c r="C12" s="22">
        <f>SUM(C9,C14)</f>
        <v>2306.1570468200007</v>
      </c>
      <c r="D12" s="22">
        <f t="shared" ref="D12:BO12" si="8">SUM(D9,D14)</f>
        <v>2317.3512722400001</v>
      </c>
      <c r="E12" s="22">
        <f t="shared" si="8"/>
        <v>2235.398911929999</v>
      </c>
      <c r="F12" s="22">
        <f t="shared" si="8"/>
        <v>2276.9158955999992</v>
      </c>
      <c r="G12" s="22">
        <f t="shared" si="8"/>
        <v>2316.8470463500003</v>
      </c>
      <c r="H12" s="22">
        <f t="shared" si="8"/>
        <v>2333.5172153899989</v>
      </c>
      <c r="I12" s="22">
        <f t="shared" si="8"/>
        <v>2505.1912282399994</v>
      </c>
      <c r="J12" s="22">
        <f t="shared" si="8"/>
        <v>2674.2297631299989</v>
      </c>
      <c r="K12" s="22">
        <f t="shared" si="8"/>
        <v>2789.9629416400003</v>
      </c>
      <c r="L12" s="22">
        <f t="shared" si="8"/>
        <v>2803.0302828000008</v>
      </c>
      <c r="M12" s="22">
        <f t="shared" si="8"/>
        <v>2522.0609336799998</v>
      </c>
      <c r="N12" s="22">
        <f t="shared" si="8"/>
        <v>2695.5658238400001</v>
      </c>
      <c r="O12" s="22">
        <f t="shared" si="8"/>
        <v>2293.9865107299993</v>
      </c>
      <c r="P12" s="22">
        <f t="shared" si="8"/>
        <v>2296.0235445699996</v>
      </c>
      <c r="Q12" s="22">
        <f t="shared" si="8"/>
        <v>2292.2401548000003</v>
      </c>
      <c r="R12" s="22">
        <f t="shared" si="8"/>
        <v>2439.6743862800008</v>
      </c>
      <c r="S12" s="22">
        <f t="shared" si="8"/>
        <v>2382.3278960899997</v>
      </c>
      <c r="T12" s="22">
        <f t="shared" si="8"/>
        <v>2385.1798502900006</v>
      </c>
      <c r="U12" s="22">
        <f t="shared" si="8"/>
        <v>2545.7926211999998</v>
      </c>
      <c r="V12" s="22">
        <f t="shared" si="8"/>
        <v>2624.9387587000001</v>
      </c>
      <c r="W12" s="22">
        <f t="shared" si="8"/>
        <v>2717.1010724000007</v>
      </c>
      <c r="X12" s="22">
        <f t="shared" si="8"/>
        <v>2715.5654977999993</v>
      </c>
      <c r="Y12" s="22">
        <f t="shared" si="8"/>
        <v>2450.0350288</v>
      </c>
      <c r="Z12" s="22">
        <f t="shared" si="8"/>
        <v>2591.0137048000001</v>
      </c>
      <c r="AA12" s="22">
        <f t="shared" si="8"/>
        <v>2296.0884218666665</v>
      </c>
      <c r="AB12" s="22">
        <f t="shared" si="8"/>
        <v>2313.7787751666674</v>
      </c>
      <c r="AC12" s="22">
        <f t="shared" si="8"/>
        <v>2241.9423490666677</v>
      </c>
      <c r="AD12" s="22">
        <f t="shared" si="8"/>
        <v>2345.6930616666664</v>
      </c>
      <c r="AE12" s="22">
        <f t="shared" si="8"/>
        <v>2356.2991815666669</v>
      </c>
      <c r="AF12" s="22">
        <f t="shared" si="8"/>
        <v>2362.1117324666666</v>
      </c>
      <c r="AG12" s="22">
        <f t="shared" si="8"/>
        <v>2501.5458013666666</v>
      </c>
      <c r="AH12" s="22">
        <f t="shared" si="8"/>
        <v>2672.6713020666666</v>
      </c>
      <c r="AI12" s="22">
        <f t="shared" si="8"/>
        <v>2765.0521840666661</v>
      </c>
      <c r="AJ12" s="22">
        <f t="shared" si="8"/>
        <v>2775.0084739666668</v>
      </c>
      <c r="AK12" s="22">
        <f t="shared" si="8"/>
        <v>2580.8980833666674</v>
      </c>
      <c r="AL12" s="22">
        <f t="shared" si="8"/>
        <v>2635.2899537666663</v>
      </c>
      <c r="AM12" s="22">
        <f t="shared" si="8"/>
        <v>2396.2950525666665</v>
      </c>
      <c r="AN12" s="22">
        <f t="shared" si="8"/>
        <v>2298.4049161666667</v>
      </c>
      <c r="AO12" s="22">
        <f t="shared" si="8"/>
        <v>2232.5206394666657</v>
      </c>
      <c r="AP12" s="22">
        <f t="shared" si="8"/>
        <v>2360.8768440666668</v>
      </c>
      <c r="AQ12" s="22">
        <f t="shared" si="8"/>
        <v>2322.6235308666674</v>
      </c>
      <c r="AR12" s="22">
        <f t="shared" si="8"/>
        <v>2354.9556015666667</v>
      </c>
      <c r="AS12" s="22">
        <f t="shared" si="8"/>
        <v>2577.7185433666673</v>
      </c>
      <c r="AT12" s="22">
        <f t="shared" si="8"/>
        <v>2643.0034724666666</v>
      </c>
      <c r="AU12" s="22">
        <f t="shared" si="8"/>
        <v>2819.6505283666665</v>
      </c>
      <c r="AV12" s="22">
        <f t="shared" si="8"/>
        <v>2870.378291566667</v>
      </c>
      <c r="AW12" s="22">
        <f t="shared" si="8"/>
        <v>2526.4879560666664</v>
      </c>
      <c r="AX12" s="22">
        <f t="shared" si="8"/>
        <v>2566.6869801666662</v>
      </c>
      <c r="AY12" s="22">
        <f t="shared" si="8"/>
        <v>2281.9266435333329</v>
      </c>
      <c r="AZ12" s="22">
        <f t="shared" si="8"/>
        <v>2237.1177240139791</v>
      </c>
      <c r="BA12" s="22">
        <f t="shared" si="8"/>
        <v>2205.9669939333335</v>
      </c>
      <c r="BB12" s="22">
        <f t="shared" si="8"/>
        <v>2295.5632318268822</v>
      </c>
      <c r="BC12" s="22">
        <f t="shared" si="8"/>
        <v>2285.7897432333334</v>
      </c>
      <c r="BD12" s="22">
        <f t="shared" si="8"/>
        <v>2284.8436993333335</v>
      </c>
      <c r="BE12" s="22">
        <f t="shared" si="8"/>
        <v>2451.7176223268821</v>
      </c>
      <c r="BF12" s="22">
        <f t="shared" si="8"/>
        <v>2518.713582233333</v>
      </c>
      <c r="BG12" s="22">
        <f t="shared" si="8"/>
        <v>2737.2046519107525</v>
      </c>
      <c r="BH12" s="22">
        <f t="shared" si="8"/>
        <v>2843.3788329333329</v>
      </c>
      <c r="BI12" s="22">
        <f t="shared" si="8"/>
        <v>2532.118346133333</v>
      </c>
      <c r="BJ12" s="22">
        <f t="shared" si="8"/>
        <v>2616.524180233333</v>
      </c>
      <c r="BK12" s="22">
        <f t="shared" si="8"/>
        <v>2336.610779933334</v>
      </c>
      <c r="BL12" s="22">
        <f t="shared" si="8"/>
        <v>2312.6918517333297</v>
      </c>
      <c r="BM12" s="22">
        <f t="shared" si="8"/>
        <v>2240.6804810333324</v>
      </c>
      <c r="BN12" s="22">
        <f t="shared" si="8"/>
        <v>2334.8902242333379</v>
      </c>
      <c r="BO12" s="22">
        <f t="shared" si="8"/>
        <v>2274.4701214333318</v>
      </c>
      <c r="BP12" s="22">
        <f t="shared" ref="BP12:CX12" si="9">SUM(BP9,BP14)</f>
        <v>2281.4876246333374</v>
      </c>
      <c r="BQ12" s="22">
        <f t="shared" si="9"/>
        <v>2440.5147255333327</v>
      </c>
      <c r="BR12" s="22">
        <f t="shared" si="9"/>
        <v>2653.0714701333332</v>
      </c>
      <c r="BS12" s="22">
        <f t="shared" si="9"/>
        <v>2891.4755296333324</v>
      </c>
      <c r="BT12" s="22">
        <f t="shared" si="9"/>
        <v>2749.4860793333341</v>
      </c>
      <c r="BU12" s="22">
        <f t="shared" si="9"/>
        <v>2413.280900433333</v>
      </c>
      <c r="BV12" s="22">
        <f t="shared" si="9"/>
        <v>2591.4452770333337</v>
      </c>
      <c r="BW12" s="22">
        <f t="shared" si="9"/>
        <v>2221.7837251999995</v>
      </c>
      <c r="BX12" s="22">
        <f t="shared" si="9"/>
        <v>2263.0939799000021</v>
      </c>
      <c r="BY12" s="22">
        <f t="shared" si="9"/>
        <v>2227.1521049000003</v>
      </c>
      <c r="BZ12" s="22">
        <f t="shared" si="9"/>
        <v>2269.7148621999995</v>
      </c>
      <c r="CA12" s="22">
        <f t="shared" si="9"/>
        <v>2270.1004939999975</v>
      </c>
      <c r="CB12" s="22">
        <f t="shared" si="9"/>
        <v>2238.9691296000019</v>
      </c>
      <c r="CC12" s="22">
        <f t="shared" si="9"/>
        <v>2361.319487100001</v>
      </c>
      <c r="CD12" s="22">
        <f t="shared" si="9"/>
        <v>2069.9642345999991</v>
      </c>
      <c r="CE12" s="22">
        <f t="shared" si="9"/>
        <v>2573.1787247000016</v>
      </c>
      <c r="CF12" s="22">
        <f t="shared" si="9"/>
        <v>2597.2340069999991</v>
      </c>
      <c r="CG12" s="22">
        <f t="shared" si="9"/>
        <v>2511.1400506999998</v>
      </c>
      <c r="CH12" s="22">
        <f t="shared" si="9"/>
        <v>2469.4542389999979</v>
      </c>
      <c r="CI12" s="22">
        <f t="shared" si="9"/>
        <v>2239.2232915000022</v>
      </c>
      <c r="CJ12" s="22">
        <f t="shared" si="9"/>
        <v>2307.6423740999999</v>
      </c>
      <c r="CK12" s="22">
        <f t="shared" si="9"/>
        <v>2171.3060522999999</v>
      </c>
      <c r="CL12" s="22">
        <f t="shared" si="9"/>
        <v>2276.1079788999991</v>
      </c>
      <c r="CM12" s="22">
        <f t="shared" si="9"/>
        <v>2302.573668</v>
      </c>
      <c r="CN12" s="22">
        <f t="shared" si="9"/>
        <v>2229.2318197000009</v>
      </c>
      <c r="CO12" s="22">
        <f t="shared" si="9"/>
        <v>2419.0263130999974</v>
      </c>
      <c r="CP12" s="22">
        <f t="shared" si="9"/>
        <v>2497.0657649999994</v>
      </c>
      <c r="CQ12" s="22">
        <f t="shared" si="9"/>
        <v>2591.5589344000009</v>
      </c>
      <c r="CR12" s="22">
        <f t="shared" si="9"/>
        <v>2699.9298380999994</v>
      </c>
      <c r="CS12" s="22">
        <f t="shared" si="9"/>
        <v>2424.8914772999988</v>
      </c>
      <c r="CT12" s="22">
        <f t="shared" si="9"/>
        <v>2595.7693373000011</v>
      </c>
      <c r="CU12" s="22">
        <f t="shared" si="9"/>
        <v>0</v>
      </c>
      <c r="CV12" s="22">
        <f t="shared" si="9"/>
        <v>0</v>
      </c>
      <c r="CW12" s="22">
        <f t="shared" si="9"/>
        <v>0</v>
      </c>
      <c r="CX12" s="22">
        <f t="shared" si="9"/>
        <v>0</v>
      </c>
      <c r="CY12" s="151">
        <f t="shared" ref="CY12:CY14" si="10">SUM(C12:N12)</f>
        <v>29776.228361659996</v>
      </c>
      <c r="CZ12" s="151">
        <f t="shared" si="0"/>
        <v>29733.879026459999</v>
      </c>
      <c r="DA12" s="151">
        <f t="shared" si="1"/>
        <v>29846.379320399999</v>
      </c>
      <c r="DB12" s="151">
        <f t="shared" ref="DB12:DB14" si="11">SUM(AM12:AX12)</f>
        <v>29969.602356699997</v>
      </c>
      <c r="DC12" s="151">
        <f t="shared" ref="DC12:DC14" si="12">SUM(AY12:BJ12)</f>
        <v>29290.865251645162</v>
      </c>
      <c r="DD12" s="151">
        <f>SUM(BK12:BV12)</f>
        <v>29520.105065100004</v>
      </c>
      <c r="DE12" s="151">
        <f>SUM(BW12:CH12)</f>
        <v>28073.105038900005</v>
      </c>
      <c r="DF12" s="151">
        <f>SUM(CI12:CT12)</f>
        <v>28754.326849699999</v>
      </c>
    </row>
    <row r="13" spans="2:110">
      <c r="B13" s="21" t="s">
        <v>121</v>
      </c>
      <c r="C13" s="132">
        <v>2496.1404579999999</v>
      </c>
      <c r="D13" s="132">
        <v>2479.7399999999998</v>
      </c>
      <c r="E13" s="132">
        <v>2427.62</v>
      </c>
      <c r="F13" s="132">
        <v>2452.0200000000004</v>
      </c>
      <c r="G13" s="132">
        <v>2427.2400000000002</v>
      </c>
      <c r="H13" s="132">
        <v>2442.5600000000009</v>
      </c>
      <c r="I13" s="132">
        <v>2557.77</v>
      </c>
      <c r="J13" s="132">
        <v>2747.76</v>
      </c>
      <c r="K13" s="132">
        <v>2896.1673879999998</v>
      </c>
      <c r="L13" s="132">
        <v>2956.6855459000008</v>
      </c>
      <c r="M13" s="132">
        <v>2706.5592998999996</v>
      </c>
      <c r="N13" s="132">
        <v>2929.3585900999997</v>
      </c>
      <c r="O13" s="132">
        <v>2490.6117636999998</v>
      </c>
      <c r="P13" s="132">
        <v>2504.5424098999997</v>
      </c>
      <c r="Q13" s="132">
        <v>2446.1587911000001</v>
      </c>
      <c r="R13" s="132">
        <v>2602.6938826999999</v>
      </c>
      <c r="S13" s="132">
        <v>2453.0565680999998</v>
      </c>
      <c r="T13" s="132">
        <v>2478.6368993000001</v>
      </c>
      <c r="U13" s="132">
        <v>2595.3233792000001</v>
      </c>
      <c r="V13" s="132">
        <v>2713.5047996000003</v>
      </c>
      <c r="W13" s="132">
        <v>2796.0476557000006</v>
      </c>
      <c r="X13" s="132">
        <v>2877.7264047000003</v>
      </c>
      <c r="Y13" s="132">
        <v>2594.4296397000003</v>
      </c>
      <c r="Z13" s="132">
        <v>2760.2209137999998</v>
      </c>
      <c r="AA13" s="132">
        <v>2425.3675551666674</v>
      </c>
      <c r="AB13" s="132">
        <v>2514.8262651666664</v>
      </c>
      <c r="AC13" s="132">
        <v>2427.269359566666</v>
      </c>
      <c r="AD13" s="132">
        <v>2497.6806562666666</v>
      </c>
      <c r="AE13" s="132">
        <v>2470.0259071666665</v>
      </c>
      <c r="AF13" s="132">
        <v>2435.4911932666669</v>
      </c>
      <c r="AG13" s="132">
        <v>2662.8881736666672</v>
      </c>
      <c r="AH13" s="132">
        <v>2760.1173263666669</v>
      </c>
      <c r="AI13" s="132">
        <v>2857.7512746666666</v>
      </c>
      <c r="AJ13" s="132">
        <v>2905.0746808666668</v>
      </c>
      <c r="AK13" s="132">
        <v>2712.0836846666666</v>
      </c>
      <c r="AL13" s="132">
        <v>2798.178834566666</v>
      </c>
      <c r="AM13" s="132">
        <v>2614.9770585666661</v>
      </c>
      <c r="AN13" s="132">
        <v>2529.876206266666</v>
      </c>
      <c r="AO13" s="132">
        <v>2431.5864533666668</v>
      </c>
      <c r="AP13" s="132">
        <v>2545.0791763666662</v>
      </c>
      <c r="AQ13" s="132">
        <v>2458.6157024666668</v>
      </c>
      <c r="AR13" s="132">
        <v>2453.9393141666669</v>
      </c>
      <c r="AS13" s="132">
        <v>2671.6602808666667</v>
      </c>
      <c r="AT13" s="132">
        <v>2737.2886284666665</v>
      </c>
      <c r="AU13" s="132">
        <v>2887.611038966666</v>
      </c>
      <c r="AV13" s="132">
        <v>3003.2043035666666</v>
      </c>
      <c r="AW13" s="132">
        <v>2667.8630037666671</v>
      </c>
      <c r="AX13" s="132">
        <v>2733.9730503666665</v>
      </c>
      <c r="AY13" s="132">
        <v>2441.9834929333329</v>
      </c>
      <c r="AZ13" s="132">
        <v>2449.0989750139788</v>
      </c>
      <c r="BA13" s="132">
        <v>2414.5507428333326</v>
      </c>
      <c r="BB13" s="132">
        <v>2475.0517545268822</v>
      </c>
      <c r="BC13" s="132">
        <v>2423.9901351333333</v>
      </c>
      <c r="BD13" s="132">
        <v>2404.6159627333332</v>
      </c>
      <c r="BE13" s="132">
        <v>2573.078628426882</v>
      </c>
      <c r="BF13" s="132">
        <v>2633.4292681333336</v>
      </c>
      <c r="BG13" s="132">
        <v>2855.7290256107522</v>
      </c>
      <c r="BH13" s="132">
        <v>3022.4313836333336</v>
      </c>
      <c r="BI13" s="132">
        <v>2694.2242472333332</v>
      </c>
      <c r="BJ13" s="132">
        <v>2794.9046744333327</v>
      </c>
      <c r="BK13" s="132">
        <v>2452.1638747333327</v>
      </c>
      <c r="BL13" s="132">
        <v>2487.1483138333333</v>
      </c>
      <c r="BM13" s="132">
        <v>2411.9306955333332</v>
      </c>
      <c r="BN13" s="132">
        <v>2503.8597768333339</v>
      </c>
      <c r="BO13" s="132">
        <v>2401.7650823333333</v>
      </c>
      <c r="BP13" s="132">
        <v>2405.8561691333334</v>
      </c>
      <c r="BQ13" s="132">
        <v>2592.5517012333335</v>
      </c>
      <c r="BR13" s="132">
        <v>2768.1429347333333</v>
      </c>
      <c r="BS13" s="132">
        <v>3063.9394624333345</v>
      </c>
      <c r="BT13" s="132">
        <v>2933.8187295333332</v>
      </c>
      <c r="BU13" s="132">
        <v>2580.7792839333333</v>
      </c>
      <c r="BV13" s="132">
        <v>2774.8744650333329</v>
      </c>
      <c r="BW13" s="132">
        <v>2361.1147352000003</v>
      </c>
      <c r="BX13" s="132">
        <v>2419.4321868000006</v>
      </c>
      <c r="BY13" s="132">
        <v>2384.8030993999996</v>
      </c>
      <c r="BZ13" s="132">
        <v>2413.6447187999997</v>
      </c>
      <c r="CA13" s="132">
        <v>2400.7309698999998</v>
      </c>
      <c r="CB13" s="132">
        <v>2389.9856150999999</v>
      </c>
      <c r="CC13" s="132">
        <v>2513.0320287000004</v>
      </c>
      <c r="CD13" s="132">
        <v>2584.4869948999999</v>
      </c>
      <c r="CE13" s="132">
        <v>2753.2340993999996</v>
      </c>
      <c r="CF13" s="132">
        <v>2808.6158780000005</v>
      </c>
      <c r="CG13" s="132">
        <v>2732.3372727999995</v>
      </c>
      <c r="CH13" s="132">
        <v>2618.0294966000006</v>
      </c>
      <c r="CI13" s="132">
        <v>2450.6568294000003</v>
      </c>
      <c r="CJ13" s="132">
        <v>2524.3591420999996</v>
      </c>
      <c r="CK13" s="132">
        <v>2336.7191199000008</v>
      </c>
      <c r="CL13" s="132">
        <v>2441.1922184</v>
      </c>
      <c r="CM13" s="132">
        <v>2443.569418600001</v>
      </c>
      <c r="CN13" s="132">
        <v>2359.8461986999996</v>
      </c>
      <c r="CO13" s="132">
        <v>2579.7446687000006</v>
      </c>
      <c r="CP13" s="132">
        <v>2659.3229786999996</v>
      </c>
      <c r="CQ13" s="132">
        <v>2789.7204258000002</v>
      </c>
      <c r="CR13" s="132">
        <v>2924.7910625</v>
      </c>
      <c r="CS13" s="132">
        <v>2659.9193050999997</v>
      </c>
      <c r="CT13" s="132">
        <v>2870.0053422000001</v>
      </c>
      <c r="CU13" s="132">
        <v>0</v>
      </c>
      <c r="CV13" s="132">
        <v>0</v>
      </c>
      <c r="CW13" s="132">
        <v>0</v>
      </c>
      <c r="CX13" s="132">
        <v>0</v>
      </c>
      <c r="CY13" s="151">
        <f t="shared" si="10"/>
        <v>31519.621281900003</v>
      </c>
      <c r="CZ13" s="151">
        <f t="shared" si="0"/>
        <v>31312.953107499998</v>
      </c>
      <c r="DA13" s="151">
        <f t="shared" si="1"/>
        <v>31466.754911399999</v>
      </c>
      <c r="DB13" s="151">
        <f t="shared" si="11"/>
        <v>31735.674217199994</v>
      </c>
      <c r="DC13" s="151">
        <f t="shared" si="12"/>
        <v>31183.088290645159</v>
      </c>
      <c r="DD13" s="151">
        <f t="shared" ref="DD13:DD14" si="13">SUM(BK13:BV13)</f>
        <v>31376.830489300002</v>
      </c>
      <c r="DE13" s="151">
        <f t="shared" ref="DE13:DE14" si="14">SUM(BW13:CH13)</f>
        <v>30379.4470956</v>
      </c>
      <c r="DF13" s="151">
        <f t="shared" ref="DF13:DF14" si="15">SUM(CI13:CT13)</f>
        <v>31039.846710099999</v>
      </c>
    </row>
    <row r="14" spans="2:110">
      <c r="B14" s="21" t="s">
        <v>25</v>
      </c>
      <c r="C14" s="132">
        <v>1249.7113548200005</v>
      </c>
      <c r="D14" s="132">
        <v>1313.6120462399999</v>
      </c>
      <c r="E14" s="132">
        <v>1316.8182079299991</v>
      </c>
      <c r="F14" s="132">
        <v>1331.2350985999994</v>
      </c>
      <c r="G14" s="132">
        <v>1348.5541773500001</v>
      </c>
      <c r="H14" s="132">
        <v>1331.701476389999</v>
      </c>
      <c r="I14" s="132">
        <v>1321.5815342399994</v>
      </c>
      <c r="J14" s="132">
        <v>1301.099814129999</v>
      </c>
      <c r="K14" s="132">
        <v>1318.3006856400004</v>
      </c>
      <c r="L14" s="132">
        <v>1368.1859808000008</v>
      </c>
      <c r="M14" s="132">
        <v>1242.4919716800002</v>
      </c>
      <c r="N14" s="132">
        <v>1378.3822498399998</v>
      </c>
      <c r="O14" s="132">
        <v>1257.3330637299996</v>
      </c>
      <c r="P14" s="132">
        <v>1327.6751135699997</v>
      </c>
      <c r="Q14" s="132">
        <v>1352.9745718000001</v>
      </c>
      <c r="R14" s="132">
        <v>1459.7609512800007</v>
      </c>
      <c r="S14" s="132">
        <v>1360.8344990899998</v>
      </c>
      <c r="T14" s="132">
        <v>1360.2872862900006</v>
      </c>
      <c r="U14" s="132">
        <v>1354.8693481999999</v>
      </c>
      <c r="V14" s="132">
        <v>1323.5916987000001</v>
      </c>
      <c r="W14" s="132">
        <v>1312.5421994000005</v>
      </c>
      <c r="X14" s="132">
        <v>1350.8509357999997</v>
      </c>
      <c r="Y14" s="132">
        <v>1237.2537768</v>
      </c>
      <c r="Z14" s="132">
        <v>1360.9123808000002</v>
      </c>
      <c r="AA14" s="132">
        <v>1281.2843958666667</v>
      </c>
      <c r="AB14" s="132">
        <v>1338.4419791666674</v>
      </c>
      <c r="AC14" s="132">
        <v>1329.3029060666674</v>
      </c>
      <c r="AD14" s="132">
        <v>1380.7144436666665</v>
      </c>
      <c r="AE14" s="132">
        <v>1379.5755435666667</v>
      </c>
      <c r="AF14" s="132">
        <v>1339.2331934666665</v>
      </c>
      <c r="AG14" s="132">
        <v>1325.6611993666663</v>
      </c>
      <c r="AH14" s="132">
        <v>1338.3591560666671</v>
      </c>
      <c r="AI14" s="132">
        <v>1335.8440360666666</v>
      </c>
      <c r="AJ14" s="132">
        <v>1383.0758779666667</v>
      </c>
      <c r="AK14" s="132">
        <v>1305.6615463666672</v>
      </c>
      <c r="AL14" s="132">
        <v>1354.5940107666663</v>
      </c>
      <c r="AM14" s="132">
        <v>1328.0577325666663</v>
      </c>
      <c r="AN14" s="132">
        <v>1356.0533741666666</v>
      </c>
      <c r="AO14" s="132">
        <v>1331.1561714666659</v>
      </c>
      <c r="AP14" s="132">
        <v>1409.1983990666668</v>
      </c>
      <c r="AQ14" s="132">
        <v>1358.8143398666673</v>
      </c>
      <c r="AR14" s="132">
        <v>1315.0676535666669</v>
      </c>
      <c r="AS14" s="132">
        <v>1370.8660523666672</v>
      </c>
      <c r="AT14" s="132">
        <v>1308.1794394666665</v>
      </c>
      <c r="AU14" s="132">
        <v>1347.4815263666665</v>
      </c>
      <c r="AV14" s="132">
        <v>1387.0576085666669</v>
      </c>
      <c r="AW14" s="132">
        <v>1259.6654740666663</v>
      </c>
      <c r="AX14" s="132">
        <v>1360.4599311666661</v>
      </c>
      <c r="AY14" s="132">
        <v>1280.2903405333332</v>
      </c>
      <c r="AZ14" s="132">
        <v>1314.1114610139791</v>
      </c>
      <c r="BA14" s="132">
        <v>1331.7166609333335</v>
      </c>
      <c r="BB14" s="132">
        <v>1382.1336538268822</v>
      </c>
      <c r="BC14" s="132">
        <v>1357.7477212333333</v>
      </c>
      <c r="BD14" s="132">
        <v>1309.0359253333334</v>
      </c>
      <c r="BE14" s="132">
        <v>1334.148963326882</v>
      </c>
      <c r="BF14" s="132">
        <v>1297.6882012333335</v>
      </c>
      <c r="BG14" s="132">
        <v>1329.3753279107527</v>
      </c>
      <c r="BH14" s="132">
        <v>1370.4051439333332</v>
      </c>
      <c r="BI14" s="132">
        <v>1253.838141133333</v>
      </c>
      <c r="BJ14" s="132">
        <v>1366.7184082333333</v>
      </c>
      <c r="BK14" s="132">
        <v>1277.6868129333338</v>
      </c>
      <c r="BL14" s="132">
        <v>1316.95359073333</v>
      </c>
      <c r="BM14" s="132">
        <v>1339.4802830333322</v>
      </c>
      <c r="BN14" s="132">
        <v>1412.0108072333378</v>
      </c>
      <c r="BO14" s="132">
        <v>1341.659090433332</v>
      </c>
      <c r="BP14" s="132">
        <v>1301.5714476333374</v>
      </c>
      <c r="BQ14" s="132">
        <v>1327.7555915333328</v>
      </c>
      <c r="BR14" s="132">
        <v>1335.9920401333336</v>
      </c>
      <c r="BS14" s="132">
        <v>1386.9026586333327</v>
      </c>
      <c r="BT14" s="132">
        <v>1369.6119883333345</v>
      </c>
      <c r="BU14" s="132">
        <v>1242.2690944333333</v>
      </c>
      <c r="BV14" s="132">
        <v>1367.1613130333335</v>
      </c>
      <c r="BW14" s="132">
        <v>1250.7099661999994</v>
      </c>
      <c r="BX14" s="132">
        <v>1305.4302419000021</v>
      </c>
      <c r="BY14" s="132">
        <v>1311.2285419</v>
      </c>
      <c r="BZ14" s="132">
        <v>1335.3711331999996</v>
      </c>
      <c r="CA14" s="132">
        <v>1334.3510389999976</v>
      </c>
      <c r="CB14" s="132">
        <v>1302.5858786000017</v>
      </c>
      <c r="CC14" s="132">
        <v>1313.8869501000008</v>
      </c>
      <c r="CD14" s="132">
        <v>932.94189759999949</v>
      </c>
      <c r="CE14" s="132">
        <v>1309.3135157000017</v>
      </c>
      <c r="CF14" s="132">
        <v>1335.0144949999992</v>
      </c>
      <c r="CG14" s="132">
        <v>1285.8937047000002</v>
      </c>
      <c r="CH14" s="132">
        <v>1317.9409049999979</v>
      </c>
      <c r="CI14" s="132">
        <v>1229.0806635000022</v>
      </c>
      <c r="CJ14" s="132">
        <v>1332.3449110999998</v>
      </c>
      <c r="CK14" s="132">
        <v>1258.7024603000002</v>
      </c>
      <c r="CL14" s="132">
        <v>1338.7997218999992</v>
      </c>
      <c r="CM14" s="132">
        <v>1365.3413839999998</v>
      </c>
      <c r="CN14" s="132">
        <v>1272.1210087000011</v>
      </c>
      <c r="CO14" s="132">
        <v>1308.5293320999974</v>
      </c>
      <c r="CP14" s="132">
        <v>1281.8090209999989</v>
      </c>
      <c r="CQ14" s="132">
        <v>1287.3361364000009</v>
      </c>
      <c r="CR14" s="132">
        <v>1346.0382790999995</v>
      </c>
      <c r="CS14" s="132">
        <v>1227.4948462999985</v>
      </c>
      <c r="CT14" s="132">
        <v>1325.1253153000014</v>
      </c>
      <c r="CU14" s="132">
        <v>0</v>
      </c>
      <c r="CV14" s="132">
        <v>0</v>
      </c>
      <c r="CW14" s="132">
        <v>0</v>
      </c>
      <c r="CX14" s="132">
        <v>0</v>
      </c>
      <c r="CY14" s="151">
        <f t="shared" si="10"/>
        <v>15821.674597659998</v>
      </c>
      <c r="CZ14" s="151">
        <f t="shared" si="0"/>
        <v>16058.88582546</v>
      </c>
      <c r="DA14" s="151">
        <f t="shared" si="1"/>
        <v>16091.748288400002</v>
      </c>
      <c r="DB14" s="151">
        <f t="shared" si="11"/>
        <v>16132.057702699998</v>
      </c>
      <c r="DC14" s="151">
        <f t="shared" si="12"/>
        <v>15927.209948645163</v>
      </c>
      <c r="DD14" s="151">
        <f t="shared" si="13"/>
        <v>16019.054718100002</v>
      </c>
      <c r="DE14" s="151">
        <f t="shared" si="14"/>
        <v>15334.668268899999</v>
      </c>
      <c r="DF14" s="151">
        <f t="shared" si="15"/>
        <v>15572.723079699999</v>
      </c>
    </row>
    <row r="16" spans="2:110" customFormat="1">
      <c r="B16" s="11" t="s">
        <v>100</v>
      </c>
    </row>
    <row r="17" spans="2:2">
      <c r="B17" s="11" t="s">
        <v>27</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sheetPr>
    <tabColor rgb="FFFFFF00"/>
  </sheetPr>
  <dimension ref="B2:DF17"/>
  <sheetViews>
    <sheetView zoomScaleNormal="100" workbookViewId="0">
      <pane xSplit="2" ySplit="2" topLeftCell="C3" activePane="bottomRight" state="frozen"/>
      <selection pane="topRight"/>
      <selection pane="bottomLeft"/>
      <selection pane="bottomRight" activeCell="M33" sqref="M33"/>
    </sheetView>
  </sheetViews>
  <sheetFormatPr defaultRowHeight="12.75"/>
  <cols>
    <col min="1" max="1" width="4.5" style="25" customWidth="1"/>
    <col min="2" max="2" width="21.5" style="25" customWidth="1"/>
    <col min="3" max="16384" width="9" style="25"/>
  </cols>
  <sheetData>
    <row r="2" spans="2:110">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c r="CY2" s="25" t="s">
        <v>136</v>
      </c>
      <c r="CZ2" s="25" t="s">
        <v>137</v>
      </c>
      <c r="DA2" s="25" t="s">
        <v>138</v>
      </c>
      <c r="DB2" s="25" t="s">
        <v>139</v>
      </c>
      <c r="DC2" s="25" t="s">
        <v>140</v>
      </c>
      <c r="DD2" s="25" t="s">
        <v>141</v>
      </c>
      <c r="DE2" s="25" t="s">
        <v>142</v>
      </c>
      <c r="DF2" s="25" t="s">
        <v>143</v>
      </c>
    </row>
    <row r="3" spans="2:110">
      <c r="B3" s="15" t="s">
        <v>17</v>
      </c>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c r="BI3" s="132"/>
      <c r="BJ3" s="132"/>
      <c r="BK3" s="132"/>
      <c r="BL3" s="132"/>
      <c r="BM3" s="132"/>
      <c r="BN3" s="132"/>
      <c r="BO3" s="132"/>
      <c r="BP3" s="132"/>
      <c r="BQ3" s="132"/>
      <c r="BR3" s="132"/>
      <c r="BS3" s="132"/>
      <c r="BT3" s="132"/>
      <c r="BU3" s="132"/>
      <c r="BV3" s="132"/>
      <c r="BW3" s="132"/>
      <c r="BX3" s="132"/>
      <c r="BY3" s="132"/>
      <c r="BZ3" s="132"/>
      <c r="CA3" s="132"/>
      <c r="CB3" s="132"/>
      <c r="CC3" s="132"/>
      <c r="CD3" s="132"/>
      <c r="CE3" s="132"/>
      <c r="CF3" s="132"/>
      <c r="CG3" s="132"/>
      <c r="CH3" s="132"/>
      <c r="CI3" s="132"/>
      <c r="CJ3" s="132"/>
      <c r="CK3" s="132"/>
      <c r="CL3" s="132"/>
      <c r="CM3" s="132"/>
      <c r="CN3" s="132"/>
      <c r="CO3" s="132"/>
      <c r="CP3" s="132"/>
      <c r="CQ3" s="132"/>
      <c r="CR3" s="132"/>
      <c r="CS3" s="132"/>
      <c r="CT3" s="132"/>
      <c r="CU3" s="132"/>
      <c r="CV3" s="132"/>
      <c r="CW3" s="132"/>
      <c r="CX3" s="132"/>
      <c r="CY3" s="25">
        <f>SUM(C3:N3)</f>
        <v>0</v>
      </c>
      <c r="CZ3" s="25">
        <f>SUM(O3:AA3)</f>
        <v>0</v>
      </c>
      <c r="DA3" s="25">
        <f>SUM(AB3:AL3)</f>
        <v>0</v>
      </c>
      <c r="DB3" s="25">
        <f>SUM(AM3:AX3)</f>
        <v>0</v>
      </c>
      <c r="DC3" s="25">
        <f>SUM(AY3:BJ3)</f>
        <v>0</v>
      </c>
      <c r="DD3" s="25">
        <f>SUM(BK3:BV3)</f>
        <v>0</v>
      </c>
      <c r="DE3" s="25">
        <f>SUM(BW3:CH3)</f>
        <v>0</v>
      </c>
      <c r="DF3" s="25">
        <f>SUM(CI3:CT3)</f>
        <v>0</v>
      </c>
    </row>
    <row r="4" spans="2:110">
      <c r="B4" s="15" t="s">
        <v>18</v>
      </c>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AV4" s="132"/>
      <c r="AW4" s="132"/>
      <c r="AX4" s="132"/>
      <c r="AY4" s="132"/>
      <c r="AZ4" s="132"/>
      <c r="BA4" s="132"/>
      <c r="BB4" s="132"/>
      <c r="BC4" s="132"/>
      <c r="BD4" s="132"/>
      <c r="BE4" s="132"/>
      <c r="BF4" s="132"/>
      <c r="BG4" s="132"/>
      <c r="BH4" s="132"/>
      <c r="BI4" s="132"/>
      <c r="BJ4" s="132"/>
      <c r="BK4" s="132"/>
      <c r="BL4" s="132"/>
      <c r="BM4" s="132"/>
      <c r="BN4" s="132"/>
      <c r="BO4" s="132"/>
      <c r="BP4" s="132"/>
      <c r="BQ4" s="132"/>
      <c r="BR4" s="132"/>
      <c r="BS4" s="132"/>
      <c r="BT4" s="132"/>
      <c r="BU4" s="132"/>
      <c r="BV4" s="132"/>
      <c r="BW4" s="132"/>
      <c r="BX4" s="132"/>
      <c r="BY4" s="132"/>
      <c r="BZ4" s="132"/>
      <c r="CA4" s="132"/>
      <c r="CB4" s="132"/>
      <c r="CC4" s="132"/>
      <c r="CD4" s="132"/>
      <c r="CE4" s="132"/>
      <c r="CF4" s="132"/>
      <c r="CG4" s="132"/>
      <c r="CH4" s="132"/>
      <c r="CI4" s="132"/>
      <c r="CJ4" s="132"/>
      <c r="CK4" s="132"/>
      <c r="CL4" s="132"/>
      <c r="CM4" s="132"/>
      <c r="CN4" s="132"/>
      <c r="CO4" s="132"/>
      <c r="CP4" s="132"/>
      <c r="CQ4" s="132"/>
      <c r="CR4" s="132"/>
      <c r="CS4" s="132"/>
      <c r="CT4" s="132"/>
      <c r="CU4" s="132"/>
      <c r="CV4" s="132"/>
      <c r="CW4" s="132"/>
      <c r="CX4" s="132"/>
      <c r="CY4" s="25">
        <f>SUM(C4:N4)</f>
        <v>0</v>
      </c>
      <c r="CZ4" s="25">
        <f>SUM(O4:AA4)</f>
        <v>0</v>
      </c>
      <c r="DA4" s="25">
        <f>SUM(AB4:AL4)</f>
        <v>0</v>
      </c>
      <c r="DB4" s="25">
        <f>SUM(AM4:AX4)</f>
        <v>0</v>
      </c>
      <c r="DC4" s="25">
        <f>SUM(AY4:BJ4)</f>
        <v>0</v>
      </c>
      <c r="DD4" s="25">
        <f t="shared" ref="DD4:DD9" si="0">SUM(BK4:BV4)</f>
        <v>0</v>
      </c>
      <c r="DE4" s="25">
        <f t="shared" ref="DE4:DE9" si="1">SUM(BW4:CH4)</f>
        <v>0</v>
      </c>
      <c r="DF4" s="25">
        <f t="shared" ref="DF4:DF9" si="2">SUM(CI4:CT4)</f>
        <v>0</v>
      </c>
    </row>
    <row r="5" spans="2:110">
      <c r="B5" s="15" t="s">
        <v>19</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c r="AW5" s="132"/>
      <c r="AX5" s="132"/>
      <c r="AY5" s="132"/>
      <c r="AZ5" s="132"/>
      <c r="BA5" s="132"/>
      <c r="BB5" s="132"/>
      <c r="BC5" s="132"/>
      <c r="BD5" s="132"/>
      <c r="BE5" s="132"/>
      <c r="BF5" s="132"/>
      <c r="BG5" s="132"/>
      <c r="BH5" s="132"/>
      <c r="BI5" s="132"/>
      <c r="BJ5" s="132"/>
      <c r="BK5" s="132"/>
      <c r="BL5" s="132"/>
      <c r="BM5" s="132"/>
      <c r="BN5" s="132"/>
      <c r="BO5" s="132"/>
      <c r="BP5" s="132"/>
      <c r="BQ5" s="132"/>
      <c r="BR5" s="132"/>
      <c r="BS5" s="132"/>
      <c r="BT5" s="132"/>
      <c r="BU5" s="132"/>
      <c r="BV5" s="132"/>
      <c r="BW5" s="132"/>
      <c r="BX5" s="132"/>
      <c r="BY5" s="132"/>
      <c r="BZ5" s="132"/>
      <c r="CA5" s="132"/>
      <c r="CB5" s="132"/>
      <c r="CC5" s="132"/>
      <c r="CD5" s="132"/>
      <c r="CE5" s="132"/>
      <c r="CF5" s="132"/>
      <c r="CG5" s="132"/>
      <c r="CH5" s="132"/>
      <c r="CI5" s="132"/>
      <c r="CJ5" s="132"/>
      <c r="CK5" s="132"/>
      <c r="CL5" s="132"/>
      <c r="CM5" s="132"/>
      <c r="CN5" s="132"/>
      <c r="CO5" s="132"/>
      <c r="CP5" s="132"/>
      <c r="CQ5" s="132"/>
      <c r="CR5" s="132"/>
      <c r="CS5" s="132"/>
      <c r="CT5" s="132"/>
      <c r="CU5" s="132"/>
      <c r="CV5" s="132"/>
      <c r="CW5" s="132"/>
      <c r="CX5" s="132"/>
      <c r="CY5" s="25">
        <f t="shared" ref="CY5:CY9" si="3">SUM(C5:N5)</f>
        <v>0</v>
      </c>
      <c r="CZ5" s="25">
        <f t="shared" ref="CZ5:CZ9" si="4">SUM(O5:AA5)</f>
        <v>0</v>
      </c>
      <c r="DA5" s="25">
        <f t="shared" ref="DA5:DA9" si="5">SUM(AB5:AL5)</f>
        <v>0</v>
      </c>
      <c r="DB5" s="25">
        <f t="shared" ref="DB5:DB9" si="6">SUM(AM5:AX5)</f>
        <v>0</v>
      </c>
      <c r="DC5" s="25">
        <f t="shared" ref="DC5:DC9" si="7">SUM(AY5:BJ5)</f>
        <v>0</v>
      </c>
      <c r="DD5" s="25">
        <f t="shared" si="0"/>
        <v>0</v>
      </c>
      <c r="DE5" s="25">
        <f t="shared" si="1"/>
        <v>0</v>
      </c>
      <c r="DF5" s="25">
        <f t="shared" si="2"/>
        <v>0</v>
      </c>
    </row>
    <row r="6" spans="2:110">
      <c r="B6" s="15" t="s">
        <v>20</v>
      </c>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c r="CA6" s="132"/>
      <c r="CB6" s="132"/>
      <c r="CC6" s="132"/>
      <c r="CD6" s="132"/>
      <c r="CE6" s="132"/>
      <c r="CF6" s="132"/>
      <c r="CG6" s="132"/>
      <c r="CH6" s="132"/>
      <c r="CI6" s="132"/>
      <c r="CJ6" s="132"/>
      <c r="CK6" s="132"/>
      <c r="CL6" s="132"/>
      <c r="CM6" s="132"/>
      <c r="CN6" s="132"/>
      <c r="CO6" s="132"/>
      <c r="CP6" s="132"/>
      <c r="CQ6" s="132"/>
      <c r="CR6" s="132"/>
      <c r="CS6" s="132"/>
      <c r="CT6" s="132"/>
      <c r="CU6" s="132"/>
      <c r="CV6" s="132"/>
      <c r="CW6" s="132"/>
      <c r="CX6" s="132"/>
      <c r="CY6" s="25">
        <f t="shared" si="3"/>
        <v>0</v>
      </c>
      <c r="CZ6" s="25">
        <f t="shared" si="4"/>
        <v>0</v>
      </c>
      <c r="DA6" s="25">
        <f t="shared" si="5"/>
        <v>0</v>
      </c>
      <c r="DB6" s="25">
        <f t="shared" si="6"/>
        <v>0</v>
      </c>
      <c r="DC6" s="25">
        <f t="shared" si="7"/>
        <v>0</v>
      </c>
      <c r="DD6" s="25">
        <f t="shared" si="0"/>
        <v>0</v>
      </c>
      <c r="DE6" s="25">
        <f t="shared" si="1"/>
        <v>0</v>
      </c>
      <c r="DF6" s="25">
        <f t="shared" si="2"/>
        <v>0</v>
      </c>
    </row>
    <row r="7" spans="2:110">
      <c r="B7" s="15" t="s">
        <v>21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2"/>
      <c r="AQ7" s="132"/>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2"/>
      <c r="CF7" s="132"/>
      <c r="CG7" s="132"/>
      <c r="CH7" s="132"/>
      <c r="CI7" s="132"/>
      <c r="CJ7" s="132"/>
      <c r="CK7" s="132"/>
      <c r="CL7" s="132"/>
      <c r="CM7" s="132"/>
      <c r="CN7" s="132"/>
      <c r="CO7" s="132"/>
      <c r="CP7" s="132"/>
      <c r="CQ7" s="132"/>
      <c r="CR7" s="132"/>
      <c r="CS7" s="132"/>
      <c r="CT7" s="132"/>
      <c r="CU7" s="132"/>
      <c r="CV7" s="132"/>
      <c r="CW7" s="132"/>
      <c r="CX7" s="132"/>
      <c r="CY7" s="25">
        <f t="shared" si="3"/>
        <v>0</v>
      </c>
      <c r="CZ7" s="25">
        <f t="shared" si="4"/>
        <v>0</v>
      </c>
      <c r="DA7" s="25">
        <f t="shared" si="5"/>
        <v>0</v>
      </c>
      <c r="DB7" s="25">
        <f t="shared" si="6"/>
        <v>0</v>
      </c>
      <c r="DC7" s="25">
        <f t="shared" si="7"/>
        <v>0</v>
      </c>
      <c r="DD7" s="25">
        <f t="shared" si="0"/>
        <v>0</v>
      </c>
      <c r="DE7" s="25">
        <f t="shared" si="1"/>
        <v>0</v>
      </c>
      <c r="DF7" s="25">
        <f t="shared" si="2"/>
        <v>0</v>
      </c>
    </row>
    <row r="8" spans="2:110">
      <c r="B8" s="15" t="s">
        <v>22</v>
      </c>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132"/>
      <c r="AH8" s="132"/>
      <c r="AI8" s="132"/>
      <c r="AJ8" s="132"/>
      <c r="AK8" s="132"/>
      <c r="AL8" s="132"/>
      <c r="AM8" s="132"/>
      <c r="AN8" s="132"/>
      <c r="AO8" s="132"/>
      <c r="AP8" s="132"/>
      <c r="AQ8" s="132"/>
      <c r="AR8" s="132"/>
      <c r="AS8" s="132"/>
      <c r="AT8" s="132"/>
      <c r="AU8" s="132"/>
      <c r="AV8" s="132"/>
      <c r="AW8" s="132"/>
      <c r="AX8" s="132"/>
      <c r="AY8" s="132"/>
      <c r="AZ8" s="132"/>
      <c r="BA8" s="132"/>
      <c r="BB8" s="132"/>
      <c r="BC8" s="132"/>
      <c r="BD8" s="132"/>
      <c r="BE8" s="132"/>
      <c r="BF8" s="132"/>
      <c r="BG8" s="132"/>
      <c r="BH8" s="132"/>
      <c r="BI8" s="132"/>
      <c r="BJ8" s="132"/>
      <c r="BK8" s="132"/>
      <c r="BL8" s="132"/>
      <c r="BM8" s="132"/>
      <c r="BN8" s="132"/>
      <c r="BO8" s="132"/>
      <c r="BP8" s="132"/>
      <c r="BQ8" s="132"/>
      <c r="BR8" s="132"/>
      <c r="BS8" s="132"/>
      <c r="BT8" s="132"/>
      <c r="BU8" s="132"/>
      <c r="BV8" s="132"/>
      <c r="BW8" s="132"/>
      <c r="BX8" s="132"/>
      <c r="BY8" s="132"/>
      <c r="BZ8" s="132"/>
      <c r="CA8" s="132"/>
      <c r="CB8" s="132"/>
      <c r="CC8" s="132"/>
      <c r="CD8" s="132"/>
      <c r="CE8" s="132"/>
      <c r="CF8" s="132"/>
      <c r="CG8" s="132"/>
      <c r="CH8" s="132"/>
      <c r="CI8" s="132"/>
      <c r="CJ8" s="132"/>
      <c r="CK8" s="132"/>
      <c r="CL8" s="132"/>
      <c r="CM8" s="132"/>
      <c r="CN8" s="132"/>
      <c r="CO8" s="132"/>
      <c r="CP8" s="132"/>
      <c r="CQ8" s="132"/>
      <c r="CR8" s="132"/>
      <c r="CS8" s="132"/>
      <c r="CT8" s="132"/>
      <c r="CU8" s="132"/>
      <c r="CV8" s="132"/>
      <c r="CW8" s="132"/>
      <c r="CX8" s="132"/>
      <c r="CY8" s="25">
        <f t="shared" si="3"/>
        <v>0</v>
      </c>
      <c r="CZ8" s="25">
        <f t="shared" si="4"/>
        <v>0</v>
      </c>
      <c r="DA8" s="25">
        <f t="shared" si="5"/>
        <v>0</v>
      </c>
      <c r="DB8" s="25">
        <f t="shared" si="6"/>
        <v>0</v>
      </c>
      <c r="DC8" s="25">
        <f t="shared" si="7"/>
        <v>0</v>
      </c>
      <c r="DD8" s="25">
        <f t="shared" si="0"/>
        <v>0</v>
      </c>
      <c r="DE8" s="25">
        <f t="shared" si="1"/>
        <v>0</v>
      </c>
      <c r="DF8" s="25">
        <f t="shared" si="2"/>
        <v>0</v>
      </c>
    </row>
    <row r="9" spans="2:110">
      <c r="B9" s="15" t="s">
        <v>23</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2"/>
      <c r="CF9" s="132"/>
      <c r="CG9" s="132"/>
      <c r="CH9" s="132"/>
      <c r="CI9" s="132"/>
      <c r="CJ9" s="132"/>
      <c r="CK9" s="132"/>
      <c r="CL9" s="132"/>
      <c r="CM9" s="132"/>
      <c r="CN9" s="132"/>
      <c r="CO9" s="132"/>
      <c r="CP9" s="132"/>
      <c r="CQ9" s="132"/>
      <c r="CR9" s="132"/>
      <c r="CS9" s="132"/>
      <c r="CT9" s="132"/>
      <c r="CU9" s="132"/>
      <c r="CV9" s="132"/>
      <c r="CW9" s="132"/>
      <c r="CX9" s="132"/>
      <c r="CY9" s="25">
        <f t="shared" si="3"/>
        <v>0</v>
      </c>
      <c r="CZ9" s="25">
        <f t="shared" si="4"/>
        <v>0</v>
      </c>
      <c r="DA9" s="25">
        <f t="shared" si="5"/>
        <v>0</v>
      </c>
      <c r="DB9" s="25">
        <f t="shared" si="6"/>
        <v>0</v>
      </c>
      <c r="DC9" s="25">
        <f t="shared" si="7"/>
        <v>0</v>
      </c>
      <c r="DD9" s="25">
        <f t="shared" si="0"/>
        <v>0</v>
      </c>
      <c r="DE9" s="25">
        <f t="shared" si="1"/>
        <v>0</v>
      </c>
      <c r="DF9" s="25">
        <f t="shared" si="2"/>
        <v>0</v>
      </c>
    </row>
    <row r="10" spans="2:110">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10">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10">
      <c r="B12" s="21" t="s">
        <v>24</v>
      </c>
      <c r="C12" s="22">
        <f>SUM(C9,C14)</f>
        <v>0</v>
      </c>
      <c r="D12" s="22">
        <f t="shared" ref="D12:BO12" si="8">SUM(D9,D14)</f>
        <v>0</v>
      </c>
      <c r="E12" s="22">
        <f t="shared" si="8"/>
        <v>0</v>
      </c>
      <c r="F12" s="22">
        <f t="shared" si="8"/>
        <v>0</v>
      </c>
      <c r="G12" s="22">
        <f t="shared" si="8"/>
        <v>0</v>
      </c>
      <c r="H12" s="22">
        <f t="shared" si="8"/>
        <v>0</v>
      </c>
      <c r="I12" s="22">
        <f t="shared" si="8"/>
        <v>0</v>
      </c>
      <c r="J12" s="22">
        <f t="shared" si="8"/>
        <v>0</v>
      </c>
      <c r="K12" s="22">
        <f t="shared" si="8"/>
        <v>0</v>
      </c>
      <c r="L12" s="22">
        <f t="shared" si="8"/>
        <v>0</v>
      </c>
      <c r="M12" s="22">
        <f t="shared" si="8"/>
        <v>0</v>
      </c>
      <c r="N12" s="22">
        <f t="shared" si="8"/>
        <v>0</v>
      </c>
      <c r="O12" s="22">
        <f t="shared" si="8"/>
        <v>0</v>
      </c>
      <c r="P12" s="22">
        <f t="shared" si="8"/>
        <v>0</v>
      </c>
      <c r="Q12" s="22">
        <f t="shared" si="8"/>
        <v>0</v>
      </c>
      <c r="R12" s="22">
        <f t="shared" si="8"/>
        <v>0</v>
      </c>
      <c r="S12" s="22">
        <f t="shared" si="8"/>
        <v>0</v>
      </c>
      <c r="T12" s="22">
        <f t="shared" si="8"/>
        <v>0</v>
      </c>
      <c r="U12" s="22">
        <f t="shared" si="8"/>
        <v>0</v>
      </c>
      <c r="V12" s="22">
        <f t="shared" si="8"/>
        <v>0</v>
      </c>
      <c r="W12" s="22">
        <f t="shared" si="8"/>
        <v>0</v>
      </c>
      <c r="X12" s="22">
        <f t="shared" si="8"/>
        <v>0</v>
      </c>
      <c r="Y12" s="22">
        <f t="shared" si="8"/>
        <v>0</v>
      </c>
      <c r="Z12" s="22">
        <f t="shared" si="8"/>
        <v>0</v>
      </c>
      <c r="AA12" s="22">
        <f t="shared" si="8"/>
        <v>0</v>
      </c>
      <c r="AB12" s="22">
        <f t="shared" si="8"/>
        <v>0</v>
      </c>
      <c r="AC12" s="22">
        <f t="shared" si="8"/>
        <v>0</v>
      </c>
      <c r="AD12" s="22">
        <f t="shared" si="8"/>
        <v>0</v>
      </c>
      <c r="AE12" s="22">
        <f t="shared" si="8"/>
        <v>0</v>
      </c>
      <c r="AF12" s="22">
        <f t="shared" si="8"/>
        <v>0</v>
      </c>
      <c r="AG12" s="22">
        <f t="shared" si="8"/>
        <v>0</v>
      </c>
      <c r="AH12" s="22">
        <f t="shared" si="8"/>
        <v>0</v>
      </c>
      <c r="AI12" s="22">
        <f t="shared" si="8"/>
        <v>0</v>
      </c>
      <c r="AJ12" s="22">
        <f t="shared" si="8"/>
        <v>0</v>
      </c>
      <c r="AK12" s="22">
        <f t="shared" si="8"/>
        <v>0</v>
      </c>
      <c r="AL12" s="22">
        <f t="shared" si="8"/>
        <v>0</v>
      </c>
      <c r="AM12" s="22">
        <f t="shared" si="8"/>
        <v>0</v>
      </c>
      <c r="AN12" s="22">
        <f t="shared" si="8"/>
        <v>0</v>
      </c>
      <c r="AO12" s="22">
        <f t="shared" si="8"/>
        <v>0</v>
      </c>
      <c r="AP12" s="22">
        <f t="shared" si="8"/>
        <v>0</v>
      </c>
      <c r="AQ12" s="22">
        <f t="shared" si="8"/>
        <v>0</v>
      </c>
      <c r="AR12" s="22">
        <f t="shared" si="8"/>
        <v>0</v>
      </c>
      <c r="AS12" s="22">
        <f t="shared" si="8"/>
        <v>0</v>
      </c>
      <c r="AT12" s="22">
        <f t="shared" si="8"/>
        <v>0</v>
      </c>
      <c r="AU12" s="22">
        <f t="shared" si="8"/>
        <v>0</v>
      </c>
      <c r="AV12" s="22">
        <f t="shared" si="8"/>
        <v>0</v>
      </c>
      <c r="AW12" s="22">
        <f t="shared" si="8"/>
        <v>0</v>
      </c>
      <c r="AX12" s="22">
        <f t="shared" si="8"/>
        <v>0</v>
      </c>
      <c r="AY12" s="22">
        <f t="shared" si="8"/>
        <v>0</v>
      </c>
      <c r="AZ12" s="22">
        <f t="shared" si="8"/>
        <v>0</v>
      </c>
      <c r="BA12" s="22">
        <f t="shared" si="8"/>
        <v>0</v>
      </c>
      <c r="BB12" s="22">
        <f t="shared" si="8"/>
        <v>0</v>
      </c>
      <c r="BC12" s="22">
        <f t="shared" si="8"/>
        <v>0</v>
      </c>
      <c r="BD12" s="22">
        <f t="shared" si="8"/>
        <v>0</v>
      </c>
      <c r="BE12" s="22">
        <f t="shared" si="8"/>
        <v>0</v>
      </c>
      <c r="BF12" s="22">
        <f t="shared" si="8"/>
        <v>0</v>
      </c>
      <c r="BG12" s="22">
        <f t="shared" si="8"/>
        <v>0</v>
      </c>
      <c r="BH12" s="22">
        <f t="shared" si="8"/>
        <v>0</v>
      </c>
      <c r="BI12" s="22">
        <f t="shared" si="8"/>
        <v>0</v>
      </c>
      <c r="BJ12" s="22">
        <f t="shared" si="8"/>
        <v>0</v>
      </c>
      <c r="BK12" s="22">
        <f t="shared" si="8"/>
        <v>0</v>
      </c>
      <c r="BL12" s="22">
        <f t="shared" si="8"/>
        <v>0</v>
      </c>
      <c r="BM12" s="22">
        <f t="shared" si="8"/>
        <v>0</v>
      </c>
      <c r="BN12" s="22">
        <f t="shared" si="8"/>
        <v>0</v>
      </c>
      <c r="BO12" s="22">
        <f t="shared" si="8"/>
        <v>0</v>
      </c>
      <c r="BP12" s="22">
        <f t="shared" ref="BP12:CX12" si="9">SUM(BP9,BP14)</f>
        <v>0</v>
      </c>
      <c r="BQ12" s="22">
        <f t="shared" si="9"/>
        <v>0</v>
      </c>
      <c r="BR12" s="22">
        <f t="shared" si="9"/>
        <v>0</v>
      </c>
      <c r="BS12" s="22">
        <f t="shared" si="9"/>
        <v>0</v>
      </c>
      <c r="BT12" s="22">
        <f t="shared" si="9"/>
        <v>0</v>
      </c>
      <c r="BU12" s="22">
        <f t="shared" si="9"/>
        <v>0</v>
      </c>
      <c r="BV12" s="22">
        <f t="shared" si="9"/>
        <v>0</v>
      </c>
      <c r="BW12" s="22">
        <f t="shared" si="9"/>
        <v>0</v>
      </c>
      <c r="BX12" s="22">
        <f t="shared" si="9"/>
        <v>0</v>
      </c>
      <c r="BY12" s="22">
        <f t="shared" si="9"/>
        <v>0</v>
      </c>
      <c r="BZ12" s="22">
        <f t="shared" si="9"/>
        <v>0</v>
      </c>
      <c r="CA12" s="22">
        <f t="shared" si="9"/>
        <v>0</v>
      </c>
      <c r="CB12" s="22">
        <f t="shared" si="9"/>
        <v>0</v>
      </c>
      <c r="CC12" s="22">
        <f t="shared" si="9"/>
        <v>0</v>
      </c>
      <c r="CD12" s="22">
        <f t="shared" si="9"/>
        <v>0</v>
      </c>
      <c r="CE12" s="22">
        <f t="shared" si="9"/>
        <v>0</v>
      </c>
      <c r="CF12" s="22">
        <f t="shared" si="9"/>
        <v>0</v>
      </c>
      <c r="CG12" s="22">
        <f t="shared" si="9"/>
        <v>0</v>
      </c>
      <c r="CH12" s="22">
        <f t="shared" si="9"/>
        <v>0</v>
      </c>
      <c r="CI12" s="22">
        <f t="shared" si="9"/>
        <v>0</v>
      </c>
      <c r="CJ12" s="22">
        <f t="shared" si="9"/>
        <v>0</v>
      </c>
      <c r="CK12" s="22">
        <f t="shared" si="9"/>
        <v>0</v>
      </c>
      <c r="CL12" s="22">
        <f t="shared" si="9"/>
        <v>0</v>
      </c>
      <c r="CM12" s="22">
        <f t="shared" si="9"/>
        <v>0</v>
      </c>
      <c r="CN12" s="22">
        <f t="shared" si="9"/>
        <v>0</v>
      </c>
      <c r="CO12" s="22">
        <f t="shared" si="9"/>
        <v>0</v>
      </c>
      <c r="CP12" s="22">
        <f t="shared" si="9"/>
        <v>0</v>
      </c>
      <c r="CQ12" s="22">
        <f t="shared" si="9"/>
        <v>0</v>
      </c>
      <c r="CR12" s="22">
        <f t="shared" si="9"/>
        <v>0</v>
      </c>
      <c r="CS12" s="22">
        <f t="shared" si="9"/>
        <v>0</v>
      </c>
      <c r="CT12" s="22">
        <f t="shared" si="9"/>
        <v>0</v>
      </c>
      <c r="CU12" s="22">
        <f t="shared" si="9"/>
        <v>0</v>
      </c>
      <c r="CV12" s="22">
        <f t="shared" si="9"/>
        <v>0</v>
      </c>
      <c r="CW12" s="22">
        <f t="shared" si="9"/>
        <v>0</v>
      </c>
      <c r="CX12" s="22">
        <f t="shared" si="9"/>
        <v>0</v>
      </c>
      <c r="CY12" s="25">
        <f t="shared" ref="CY12:CY14" si="10">SUM(C12:N12)</f>
        <v>0</v>
      </c>
      <c r="CZ12" s="25">
        <f t="shared" ref="CZ12:CZ14" si="11">SUM(O12:AA12)</f>
        <v>0</v>
      </c>
      <c r="DA12" s="25">
        <f t="shared" ref="DA12:DA14" si="12">SUM(AB12:AL12)</f>
        <v>0</v>
      </c>
      <c r="DB12" s="25">
        <f t="shared" ref="DB12:DB14" si="13">SUM(AM12:AX12)</f>
        <v>0</v>
      </c>
      <c r="DC12" s="25">
        <f t="shared" ref="DC12:DC14" si="14">SUM(AY12:BJ12)</f>
        <v>0</v>
      </c>
      <c r="DD12" s="25">
        <f>SUM(BK12:BV12)</f>
        <v>0</v>
      </c>
      <c r="DE12" s="25">
        <f>SUM(BW12:CH12)</f>
        <v>0</v>
      </c>
      <c r="DF12" s="25">
        <f>SUM(CI12:CT12)</f>
        <v>0</v>
      </c>
    </row>
    <row r="13" spans="2:110">
      <c r="B13" s="21" t="s">
        <v>121</v>
      </c>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c r="AW13" s="132"/>
      <c r="AX13" s="132"/>
      <c r="AY13" s="132"/>
      <c r="AZ13" s="132"/>
      <c r="BA13" s="132"/>
      <c r="BB13" s="132"/>
      <c r="BC13" s="132"/>
      <c r="BD13" s="132"/>
      <c r="BE13" s="132"/>
      <c r="BF13" s="132"/>
      <c r="BG13" s="132"/>
      <c r="BH13" s="132"/>
      <c r="BI13" s="132"/>
      <c r="BJ13" s="132"/>
      <c r="BK13" s="132"/>
      <c r="BL13" s="132"/>
      <c r="BM13" s="132"/>
      <c r="BN13" s="132"/>
      <c r="BO13" s="132"/>
      <c r="BP13" s="132"/>
      <c r="BQ13" s="132"/>
      <c r="BR13" s="132"/>
      <c r="BS13" s="132"/>
      <c r="BT13" s="132"/>
      <c r="BU13" s="132"/>
      <c r="BV13" s="132"/>
      <c r="BW13" s="132"/>
      <c r="BX13" s="132"/>
      <c r="BY13" s="132"/>
      <c r="BZ13" s="132"/>
      <c r="CA13" s="132"/>
      <c r="CB13" s="132"/>
      <c r="CC13" s="132"/>
      <c r="CD13" s="132"/>
      <c r="CE13" s="132"/>
      <c r="CF13" s="132"/>
      <c r="CG13" s="132"/>
      <c r="CH13" s="132"/>
      <c r="CI13" s="132"/>
      <c r="CJ13" s="132"/>
      <c r="CK13" s="132"/>
      <c r="CL13" s="132"/>
      <c r="CM13" s="132"/>
      <c r="CN13" s="132"/>
      <c r="CO13" s="132"/>
      <c r="CP13" s="132"/>
      <c r="CQ13" s="132"/>
      <c r="CR13" s="132"/>
      <c r="CS13" s="132"/>
      <c r="CT13" s="132"/>
      <c r="CU13" s="132"/>
      <c r="CV13" s="132"/>
      <c r="CW13" s="132"/>
      <c r="CX13" s="132"/>
      <c r="CY13" s="25">
        <f t="shared" si="10"/>
        <v>0</v>
      </c>
      <c r="CZ13" s="25">
        <f t="shared" si="11"/>
        <v>0</v>
      </c>
      <c r="DA13" s="25">
        <f t="shared" si="12"/>
        <v>0</v>
      </c>
      <c r="DB13" s="25">
        <f t="shared" si="13"/>
        <v>0</v>
      </c>
      <c r="DC13" s="25">
        <f t="shared" si="14"/>
        <v>0</v>
      </c>
      <c r="DD13" s="25">
        <f t="shared" ref="DD13:DD14" si="15">SUM(BK13:BV13)</f>
        <v>0</v>
      </c>
      <c r="DE13" s="25">
        <f t="shared" ref="DE13:DE14" si="16">SUM(BW13:CH13)</f>
        <v>0</v>
      </c>
      <c r="DF13" s="25">
        <f t="shared" ref="DF13:DF14" si="17">SUM(CI13:CT13)</f>
        <v>0</v>
      </c>
    </row>
    <row r="14" spans="2:110">
      <c r="B14" s="21" t="s">
        <v>25</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c r="AW14" s="132"/>
      <c r="AX14" s="132"/>
      <c r="AY14" s="132"/>
      <c r="AZ14" s="132"/>
      <c r="BA14" s="132"/>
      <c r="BB14" s="132"/>
      <c r="BC14" s="132"/>
      <c r="BD14" s="132"/>
      <c r="BE14" s="132"/>
      <c r="BF14" s="132"/>
      <c r="BG14" s="132"/>
      <c r="BH14" s="132"/>
      <c r="BI14" s="132"/>
      <c r="BJ14" s="132"/>
      <c r="BK14" s="136"/>
      <c r="BL14" s="136"/>
      <c r="BM14" s="136"/>
      <c r="BN14" s="136"/>
      <c r="BO14" s="136"/>
      <c r="BP14" s="136"/>
      <c r="BQ14" s="136"/>
      <c r="BR14" s="136"/>
      <c r="BS14" s="136"/>
      <c r="BT14" s="136"/>
      <c r="BU14" s="136"/>
      <c r="BV14" s="136"/>
      <c r="BW14" s="136"/>
      <c r="BX14" s="136"/>
      <c r="BY14" s="136"/>
      <c r="BZ14" s="136"/>
      <c r="CA14" s="136"/>
      <c r="CB14" s="136"/>
      <c r="CC14" s="136"/>
      <c r="CD14" s="136"/>
      <c r="CE14" s="136"/>
      <c r="CF14" s="136"/>
      <c r="CG14" s="136"/>
      <c r="CH14" s="136"/>
      <c r="CI14" s="136"/>
      <c r="CJ14" s="136"/>
      <c r="CK14" s="136"/>
      <c r="CL14" s="136"/>
      <c r="CM14" s="136"/>
      <c r="CN14" s="136"/>
      <c r="CO14" s="136"/>
      <c r="CP14" s="136"/>
      <c r="CQ14" s="136"/>
      <c r="CR14" s="136"/>
      <c r="CS14" s="136"/>
      <c r="CT14" s="136"/>
      <c r="CU14" s="136"/>
      <c r="CV14" s="136"/>
      <c r="CW14" s="136"/>
      <c r="CX14" s="136"/>
      <c r="CY14" s="25">
        <f t="shared" si="10"/>
        <v>0</v>
      </c>
      <c r="CZ14" s="25">
        <f t="shared" si="11"/>
        <v>0</v>
      </c>
      <c r="DA14" s="25">
        <f t="shared" si="12"/>
        <v>0</v>
      </c>
      <c r="DB14" s="25">
        <f t="shared" si="13"/>
        <v>0</v>
      </c>
      <c r="DC14" s="25">
        <f t="shared" si="14"/>
        <v>0</v>
      </c>
      <c r="DD14" s="25">
        <f t="shared" si="15"/>
        <v>0</v>
      </c>
      <c r="DE14" s="25">
        <f t="shared" si="16"/>
        <v>0</v>
      </c>
      <c r="DF14" s="25">
        <f t="shared" si="17"/>
        <v>0</v>
      </c>
    </row>
    <row r="16" spans="2:110" customFormat="1">
      <c r="B16" s="11" t="s">
        <v>108</v>
      </c>
    </row>
    <row r="17" spans="2:2">
      <c r="B17" s="11" t="s">
        <v>27</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sheetPr>
    <tabColor rgb="FFFFFF00"/>
  </sheetPr>
  <dimension ref="A2:CZ30"/>
  <sheetViews>
    <sheetView zoomScaleNormal="100" workbookViewId="0">
      <pane xSplit="4" ySplit="2" topLeftCell="E3" activePane="bottomRight" state="frozen"/>
      <selection pane="topRight"/>
      <selection pane="bottomLeft"/>
      <selection pane="bottomRight" activeCell="G19" sqref="G19:Q19"/>
    </sheetView>
  </sheetViews>
  <sheetFormatPr defaultRowHeight="12.75"/>
  <cols>
    <col min="1" max="1" width="9.875" style="25" hidden="1" customWidth="1"/>
    <col min="2" max="2" width="7.875" style="25" hidden="1" customWidth="1"/>
    <col min="3" max="3" width="4.5" style="25" customWidth="1"/>
    <col min="4" max="4" width="21.5" style="25" customWidth="1"/>
    <col min="5" max="16384" width="9" style="25"/>
  </cols>
  <sheetData>
    <row r="2" spans="4:104">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c r="D3" s="15" t="s">
        <v>17</v>
      </c>
      <c r="E3" s="26">
        <f>'Orig. App C - restatement'!C3-'Revised App C - restatement'!C3</f>
        <v>-1070.2707909999999</v>
      </c>
      <c r="F3" s="26">
        <f>'Orig. App C - restatement'!D3-'Revised App C - restatement'!D3</f>
        <v>-1014.372944</v>
      </c>
      <c r="G3" s="26">
        <f>'Orig. App C - restatement'!E3-'Revised App C - restatement'!E3</f>
        <v>-923.14400699999999</v>
      </c>
      <c r="H3" s="26">
        <f>'Orig. App C - restatement'!F3-'Revised App C - restatement'!F3</f>
        <v>-950.19434899999999</v>
      </c>
      <c r="I3" s="26">
        <f>'Orig. App C - restatement'!G3-'Revised App C - restatement'!G3</f>
        <v>-964.21877800000004</v>
      </c>
      <c r="J3" s="26">
        <f>'Orig. App C - restatement'!H3-'Revised App C - restatement'!H3</f>
        <v>-973.93162800000005</v>
      </c>
      <c r="K3" s="26">
        <f>'Orig. App C - restatement'!I3-'Revised App C - restatement'!I3</f>
        <v>-1137.517456</v>
      </c>
      <c r="L3" s="26">
        <f>'Orig. App C - restatement'!J3-'Revised App C - restatement'!J3</f>
        <v>-1331.027122</v>
      </c>
      <c r="M3" s="26">
        <f>'Orig. App C - restatement'!K3-'Revised App C - restatement'!K3</f>
        <v>-1435.4630669999999</v>
      </c>
      <c r="N3" s="26">
        <f>'Orig. App C - restatement'!L3-'Revised App C - restatement'!L3</f>
        <v>-1413.969564</v>
      </c>
      <c r="O3" s="26">
        <f>'Orig. App C - restatement'!M3-'Revised App C - restatement'!M3</f>
        <v>-1273.1431439999999</v>
      </c>
      <c r="P3" s="26">
        <f>'Orig. App C - restatement'!N3-'Revised App C - restatement'!N3</f>
        <v>-1325.7326419999999</v>
      </c>
      <c r="Q3" s="26">
        <f>'Orig. App C - restatement'!O3-'Revised App C - restatement'!O3</f>
        <v>-1057.0339819999999</v>
      </c>
      <c r="R3" s="26">
        <f>'Orig. App C - restatement'!P3-'Revised App C - restatement'!P3</f>
        <v>-983.17486599999995</v>
      </c>
      <c r="S3" s="26">
        <f>'Orig. App C - restatement'!Q3-'Revised App C - restatement'!Q3</f>
        <v>-943.33416899999997</v>
      </c>
      <c r="T3" s="26">
        <f>'Orig. App C - restatement'!R3-'Revised App C - restatement'!R3</f>
        <v>-965.44386599999996</v>
      </c>
      <c r="U3" s="26">
        <f>'Orig. App C - restatement'!S3-'Revised App C - restatement'!S3</f>
        <v>-987.84408499999995</v>
      </c>
      <c r="V3" s="26">
        <f>'Orig. App C - restatement'!T3-'Revised App C - restatement'!T3</f>
        <v>-988.24183000000005</v>
      </c>
      <c r="W3" s="26">
        <f>'Orig. App C - restatement'!U3-'Revised App C - restatement'!U3</f>
        <v>-1156.1602379999999</v>
      </c>
      <c r="X3" s="26">
        <f>'Orig. App C - restatement'!V3-'Revised App C - restatement'!V3</f>
        <v>-1278.5591549999999</v>
      </c>
      <c r="Y3" s="26">
        <f>'Orig. App C - restatement'!W3-'Revised App C - restatement'!W3</f>
        <v>-1378.906346</v>
      </c>
      <c r="Z3" s="26">
        <f>'Orig. App C - restatement'!X3-'Revised App C - restatement'!X3</f>
        <v>-1356.074298</v>
      </c>
      <c r="AA3" s="26">
        <f>'Orig. App C - restatement'!Y3-'Revised App C - restatement'!Y3</f>
        <v>-1209.841488</v>
      </c>
      <c r="AB3" s="26">
        <f>'Orig. App C - restatement'!Z3-'Revised App C - restatement'!Z3</f>
        <v>-1234.2327499999999</v>
      </c>
      <c r="AC3" s="26">
        <f>'Orig. App C - restatement'!AA3-'Revised App C - restatement'!AA3</f>
        <v>-1026.4910159999999</v>
      </c>
      <c r="AD3" s="26">
        <f>'Orig. App C - restatement'!AB3-'Revised App C - restatement'!AB3</f>
        <v>-983.56919100000005</v>
      </c>
      <c r="AE3" s="26">
        <f>'Orig. App C - restatement'!AC3-'Revised App C - restatement'!AC3</f>
        <v>-919.75597500000003</v>
      </c>
      <c r="AF3" s="26">
        <f>'Orig. App C - restatement'!AD3-'Revised App C - restatement'!AD3</f>
        <v>-955.33728299999996</v>
      </c>
      <c r="AG3" s="26">
        <f>'Orig. App C - restatement'!AE3-'Revised App C - restatement'!AE3</f>
        <v>-948.37969499999997</v>
      </c>
      <c r="AH3" s="26">
        <f>'Orig. App C - restatement'!AF3-'Revised App C - restatement'!AF3</f>
        <v>-993.41879300000005</v>
      </c>
      <c r="AI3" s="26">
        <f>'Orig. App C - restatement'!AG3-'Revised App C - restatement'!AG3</f>
        <v>-1144.6376600000001</v>
      </c>
      <c r="AJ3" s="26">
        <f>'Orig. App C - restatement'!AH3-'Revised App C - restatement'!AH3</f>
        <v>-1308.237809</v>
      </c>
      <c r="AK3" s="26">
        <f>'Orig. App C - restatement'!AI3-'Revised App C - restatement'!AI3</f>
        <v>-1404.0177699999999</v>
      </c>
      <c r="AL3" s="26">
        <f>'Orig. App C - restatement'!AJ3-'Revised App C - restatement'!AJ3</f>
        <v>-1376.6385009999999</v>
      </c>
      <c r="AM3" s="26">
        <f>'Orig. App C - restatement'!AK3-'Revised App C - restatement'!AK3</f>
        <v>-1272.7855099999999</v>
      </c>
      <c r="AN3" s="26">
        <f>'Orig. App C - restatement'!AL3-'Revised App C - restatement'!AL3</f>
        <v>-1294.062277</v>
      </c>
      <c r="AO3" s="26">
        <f>'Orig. App C - restatement'!AM3-'Revised App C - restatement'!AM3</f>
        <v>-1092.3785339999999</v>
      </c>
      <c r="AP3" s="26">
        <f>'Orig. App C - restatement'!AN3-'Revised App C - restatement'!AN3</f>
        <v>-969.57008399999995</v>
      </c>
      <c r="AQ3" s="26">
        <f>'Orig. App C - restatement'!AO3-'Revised App C - restatement'!AO3</f>
        <v>-918.99912200000006</v>
      </c>
      <c r="AR3" s="26">
        <f>'Orig. App C - restatement'!AP3-'Revised App C - restatement'!AP3</f>
        <v>-958.11881500000004</v>
      </c>
      <c r="AS3" s="26">
        <f>'Orig. App C - restatement'!AQ3-'Revised App C - restatement'!AQ3</f>
        <v>-947.16447600000004</v>
      </c>
      <c r="AT3" s="26">
        <f>'Orig. App C - restatement'!AR3-'Revised App C - restatement'!AR3</f>
        <v>-1017.0331200000001</v>
      </c>
      <c r="AU3" s="26">
        <f>'Orig. App C - restatement'!AS3-'Revised App C - restatement'!AS3</f>
        <v>-1180.4713280000001</v>
      </c>
      <c r="AV3" s="26">
        <f>'Orig. App C - restatement'!AT3-'Revised App C - restatement'!AT3</f>
        <v>-1312.5713909999999</v>
      </c>
      <c r="AW3" s="26">
        <f>'Orig. App C - restatement'!AU3-'Revised App C - restatement'!AU3</f>
        <v>-1455.1267350000001</v>
      </c>
      <c r="AX3" s="26">
        <f>'Orig. App C - restatement'!AV3-'Revised App C - restatement'!AV3</f>
        <v>-1482.256097</v>
      </c>
      <c r="AY3" s="26">
        <f>'Orig. App C - restatement'!AW3-'Revised App C - restatement'!AW3</f>
        <v>-1276.5972650000001</v>
      </c>
      <c r="AZ3" s="26">
        <f>'Orig. App C - restatement'!AX3-'Revised App C - restatement'!AX3</f>
        <v>-1235.6560460000001</v>
      </c>
      <c r="BA3" s="26">
        <f>'Orig. App C - restatement'!AY3-'Revised App C - restatement'!AY3</f>
        <v>-1047.025431</v>
      </c>
      <c r="BB3" s="26">
        <f>'Orig. App C - restatement'!AZ3-'Revised App C - restatement'!AZ3</f>
        <v>-979.48929199999998</v>
      </c>
      <c r="BC3" s="26">
        <f>'Orig. App C - restatement'!BA3-'Revised App C - restatement'!BA3</f>
        <v>-924.94663300000002</v>
      </c>
      <c r="BD3" s="26">
        <f>'Orig. App C - restatement'!BB3-'Revised App C - restatement'!BB3</f>
        <v>-953.07918400000005</v>
      </c>
      <c r="BE3" s="26">
        <f>'Orig. App C - restatement'!BC3-'Revised App C - restatement'!BC3</f>
        <v>-946.88751300000001</v>
      </c>
      <c r="BF3" s="26">
        <f>'Orig. App C - restatement'!BD3-'Revised App C - restatement'!BD3</f>
        <v>-979.05684099999996</v>
      </c>
      <c r="BG3" s="26">
        <f>'Orig. App C - restatement'!BE3-'Revised App C - restatement'!BE3</f>
        <v>-1114.0781400000001</v>
      </c>
      <c r="BH3" s="26">
        <f>'Orig. App C - restatement'!BF3-'Revised App C - restatement'!BF3</f>
        <v>-1224.2344109999999</v>
      </c>
      <c r="BI3" s="26">
        <f>'Orig. App C - restatement'!BG3-'Revised App C - restatement'!BG3</f>
        <v>-1412.468159</v>
      </c>
      <c r="BJ3" s="26">
        <f>'Orig. App C - restatement'!BH3-'Revised App C - restatement'!BH3</f>
        <v>-1466.0561439999999</v>
      </c>
      <c r="BK3" s="26">
        <f>'Orig. App C - restatement'!BI3-'Revised App C - restatement'!BI3</f>
        <v>-1271.4240110000001</v>
      </c>
      <c r="BL3" s="26">
        <f>'Orig. App C - restatement'!BJ3-'Revised App C - restatement'!BJ3</f>
        <v>-1258.118939</v>
      </c>
      <c r="BM3" s="26">
        <f>'Orig. App C - restatement'!BK3-'Revised App C - restatement'!BK3</f>
        <v>-1064.0632860000001</v>
      </c>
      <c r="BN3" s="26">
        <f>'Orig. App C - restatement'!BL3-'Revised App C - restatement'!BL3</f>
        <v>-1015.9665649999999</v>
      </c>
      <c r="BO3" s="26">
        <f>'Orig. App C - restatement'!BM3-'Revised App C - restatement'!BM3</f>
        <v>-919.04499099999998</v>
      </c>
      <c r="BP3" s="26">
        <f>'Orig. App C - restatement'!BN3-'Revised App C - restatement'!BN3</f>
        <v>-943.01244499999996</v>
      </c>
      <c r="BQ3" s="26">
        <f>'Orig. App C - restatement'!BO3-'Revised App C - restatement'!BO3</f>
        <v>-952.05334899999991</v>
      </c>
      <c r="BR3" s="26">
        <f>'Orig. App C - restatement'!BP3-'Revised App C - restatement'!BP3</f>
        <v>-986.39372299999991</v>
      </c>
      <c r="BS3" s="26">
        <f>'Orig. App C - restatement'!BQ3-'Revised App C - restatement'!BQ3</f>
        <v>-1113.23894</v>
      </c>
      <c r="BT3" s="26">
        <f>'Orig. App C - restatement'!BR3-'Revised App C - restatement'!BR3</f>
        <v>-1314.7533539999999</v>
      </c>
      <c r="BU3" s="26">
        <f>'Orig. App C - restatement'!BS3-'Revised App C - restatement'!BS3</f>
        <v>-1504.5904559999999</v>
      </c>
      <c r="BV3" s="26">
        <f>'Orig. App C - restatement'!BT3-'Revised App C - restatement'!BT3</f>
        <v>-1384.1365149999999</v>
      </c>
      <c r="BW3" s="26">
        <f>'Orig. App C - restatement'!BU3-'Revised App C - restatement'!BU3</f>
        <v>-1184.676015</v>
      </c>
      <c r="BX3" s="26">
        <f>'Orig. App C - restatement'!BV3-'Revised App C - restatement'!BV3</f>
        <v>-1247.8502120000001</v>
      </c>
      <c r="BY3" s="26">
        <f>'Orig. App C - restatement'!BW3-'Revised App C - restatement'!BW3</f>
        <v>-1001.031175</v>
      </c>
      <c r="BZ3" s="26">
        <f>'Orig. App C - restatement'!BX3-'Revised App C - restatement'!BX3</f>
        <v>-990.24637099999995</v>
      </c>
      <c r="CA3" s="26">
        <f>'Orig. App C - restatement'!BY3-'Revised App C - restatement'!BY3</f>
        <v>-947.18348900000001</v>
      </c>
      <c r="CB3" s="26">
        <f>'Orig. App C - restatement'!BZ3-'Revised App C - restatement'!BZ3</f>
        <v>-964.74570499999993</v>
      </c>
      <c r="CC3" s="26">
        <f>'Orig. App C - restatement'!CA3-'Revised App C - restatement'!CA3</f>
        <v>-966.09504599999991</v>
      </c>
      <c r="CD3" s="26">
        <f>'Orig. App C - restatement'!CB3-'Revised App C - restatement'!CB3</f>
        <v>-961.91927399999997</v>
      </c>
      <c r="CE3" s="26">
        <f>'Orig. App C - restatement'!CC3-'Revised App C - restatement'!CC3</f>
        <v>-1073.363605</v>
      </c>
      <c r="CF3" s="26">
        <f>'Orig. App C - restatement'!CD3-'Revised App C - restatement'!CD3</f>
        <v>-1162.143278</v>
      </c>
      <c r="CG3" s="26">
        <f>'Orig. App C - restatement'!CE3-'Revised App C - restatement'!CE3</f>
        <v>-1296.79213</v>
      </c>
      <c r="CH3" s="26">
        <f>'Orig. App C - restatement'!CF3-'Revised App C - restatement'!CF3</f>
        <v>-1300.6307569999999</v>
      </c>
      <c r="CI3" s="26">
        <f>'Orig. App C - restatement'!CG3-'Revised App C - restatement'!CG3</f>
        <v>-1260.947719</v>
      </c>
      <c r="CJ3" s="26">
        <f>'Orig. App C - restatement'!CH3-'Revised App C - restatement'!CH3</f>
        <v>-1184.122762</v>
      </c>
      <c r="CK3" s="26">
        <f>'Orig. App C - restatement'!CI3-'Revised App C - restatement'!CI3</f>
        <v>-1039.173814</v>
      </c>
      <c r="CL3" s="26">
        <f>'Orig. App C - restatement'!CJ3-'Revised App C - restatement'!CJ3</f>
        <v>-1005.914457</v>
      </c>
      <c r="CM3" s="26">
        <f>'Orig. App C - restatement'!CK3-'Revised App C - restatement'!CK3</f>
        <v>-938.28058799999997</v>
      </c>
      <c r="CN3" s="26">
        <f>'Orig. App C - restatement'!CL3-'Revised App C - restatement'!CL3</f>
        <v>-960.15911399999993</v>
      </c>
      <c r="CO3" s="26">
        <f>'Orig. App C - restatement'!CM3-'Revised App C - restatement'!CM3</f>
        <v>-952.71133199999997</v>
      </c>
      <c r="CP3" s="26">
        <f>'Orig. App C - restatement'!CN3-'Revised App C - restatement'!CN3</f>
        <v>-970.2444999999999</v>
      </c>
      <c r="CQ3" s="26">
        <f>'Orig. App C - restatement'!CO3-'Revised App C - restatement'!CO3</f>
        <v>-1124.537732</v>
      </c>
      <c r="CR3" s="26">
        <f>'Orig. App C - restatement'!CP3-'Revised App C - restatement'!CP3</f>
        <v>-1232.3467000000001</v>
      </c>
      <c r="CS3" s="26">
        <f>'Orig. App C - restatement'!CQ3-'Revised App C - restatement'!CQ3</f>
        <v>-1326.038047</v>
      </c>
      <c r="CT3" s="26">
        <f>'Orig. App C - restatement'!CR3-'Revised App C - restatement'!CR3</f>
        <v>-1377.7634029999999</v>
      </c>
      <c r="CU3" s="26">
        <f>'Orig. App C - restatement'!CS3-'Revised App C - restatement'!CS3</f>
        <v>-1226.6906629999999</v>
      </c>
      <c r="CV3" s="26">
        <f>'Orig. App C - restatement'!CT3-'Revised App C - restatement'!CT3</f>
        <v>-1310.3413189999999</v>
      </c>
      <c r="CW3" s="26">
        <f>'Orig. App C - restatement'!CU3-'Revised App C - restatement'!CU3</f>
        <v>0</v>
      </c>
      <c r="CX3" s="26">
        <f>'Orig. App C - restatement'!CV3-'Revised App C - restatement'!CV3</f>
        <v>0</v>
      </c>
      <c r="CY3" s="26">
        <f>'Orig. App C - restatement'!CW3-'Revised App C - restatement'!CW3</f>
        <v>0</v>
      </c>
      <c r="CZ3" s="26">
        <f>'Orig. App C - restatement'!CX3-'Revised App C - restatement'!CX3</f>
        <v>0</v>
      </c>
    </row>
    <row r="4" spans="4:104">
      <c r="D4" s="15" t="s">
        <v>18</v>
      </c>
      <c r="E4" s="26">
        <f>'Orig. App C - restatement'!C4-'Revised App C - restatement'!C4</f>
        <v>-1060.5220379999998</v>
      </c>
      <c r="F4" s="26">
        <f>'Orig. App C - restatement'!D4-'Revised App C - restatement'!D4</f>
        <v>-1011.022926</v>
      </c>
      <c r="G4" s="26">
        <f>'Orig. App C - restatement'!E4-'Revised App C - restatement'!E4</f>
        <v>-925.56022799999994</v>
      </c>
      <c r="H4" s="26">
        <f>'Orig. App C - restatement'!F4-'Revised App C - restatement'!F4</f>
        <v>-952.324657</v>
      </c>
      <c r="I4" s="26">
        <f>'Orig. App C - restatement'!G4-'Revised App C - restatement'!G4</f>
        <v>-972.30686100000003</v>
      </c>
      <c r="J4" s="26">
        <f>'Orig. App C - restatement'!H4-'Revised App C - restatement'!H4</f>
        <v>-986.841273</v>
      </c>
      <c r="K4" s="26">
        <f>'Orig. App C - restatement'!I4-'Revised App C - restatement'!I4</f>
        <v>-1150.1763640000001</v>
      </c>
      <c r="L4" s="26">
        <f>'Orig. App C - restatement'!J4-'Revised App C - restatement'!J4</f>
        <v>-1337.888303</v>
      </c>
      <c r="M4" s="26">
        <f>'Orig. App C - restatement'!K4-'Revised App C - restatement'!K4</f>
        <v>-1440.1548789999999</v>
      </c>
      <c r="N4" s="26">
        <f>'Orig. App C - restatement'!L4-'Revised App C - restatement'!L4</f>
        <v>-1411.6131869999999</v>
      </c>
      <c r="O4" s="26">
        <f>'Orig. App C - restatement'!M4-'Revised App C - restatement'!M4</f>
        <v>-1267.4837839999998</v>
      </c>
      <c r="P4" s="26">
        <f>'Orig. App C - restatement'!N4-'Revised App C - restatement'!N4</f>
        <v>-1318.401938</v>
      </c>
      <c r="Q4" s="26">
        <f>'Orig. App C - restatement'!O4-'Revised App C - restatement'!O4</f>
        <v>-1052.970521</v>
      </c>
      <c r="R4" s="26">
        <f>'Orig. App C - restatement'!P4-'Revised App C - restatement'!P4</f>
        <v>-984.27975199999992</v>
      </c>
      <c r="S4" s="26">
        <f>'Orig. App C - restatement'!Q4-'Revised App C - restatement'!Q4</f>
        <v>-947.32372399999997</v>
      </c>
      <c r="T4" s="26">
        <f>'Orig. App C - restatement'!R4-'Revised App C - restatement'!R4</f>
        <v>-974.07868799999994</v>
      </c>
      <c r="U4" s="26">
        <f>'Orig. App C - restatement'!S4-'Revised App C - restatement'!S4</f>
        <v>-999.07936399999994</v>
      </c>
      <c r="V4" s="26">
        <f>'Orig. App C - restatement'!T4-'Revised App C - restatement'!T4</f>
        <v>-998.9068870000001</v>
      </c>
      <c r="W4" s="26">
        <f>'Orig. App C - restatement'!U4-'Revised App C - restatement'!U4</f>
        <v>-1163.3350829999999</v>
      </c>
      <c r="X4" s="26">
        <f>'Orig. App C - restatement'!V4-'Revised App C - restatement'!V4</f>
        <v>-1279.6130269999999</v>
      </c>
      <c r="Y4" s="26">
        <f>'Orig. App C - restatement'!W4-'Revised App C - restatement'!W4</f>
        <v>-1381.0148670000001</v>
      </c>
      <c r="Z4" s="26">
        <f>'Orig. App C - restatement'!X4-'Revised App C - restatement'!X4</f>
        <v>-1347.604376</v>
      </c>
      <c r="AA4" s="26">
        <f>'Orig. App C - restatement'!Y4-'Revised App C - restatement'!Y4</f>
        <v>-1203.499939</v>
      </c>
      <c r="AB4" s="26">
        <f>'Orig. App C - restatement'!Z4-'Revised App C - restatement'!Z4</f>
        <v>-1225.3084249999999</v>
      </c>
      <c r="AC4" s="26">
        <f>'Orig. App C - restatement'!AA4-'Revised App C - restatement'!AA4</f>
        <v>-1018.0992409999999</v>
      </c>
      <c r="AD4" s="26">
        <f>'Orig. App C - restatement'!AB4-'Revised App C - restatement'!AB4</f>
        <v>-980.05194200000005</v>
      </c>
      <c r="AE4" s="26">
        <f>'Orig. App C - restatement'!AC4-'Revised App C - restatement'!AC4</f>
        <v>-919.48408700000005</v>
      </c>
      <c r="AF4" s="26">
        <f>'Orig. App C - restatement'!AD4-'Revised App C - restatement'!AD4</f>
        <v>-962.43277699999999</v>
      </c>
      <c r="AG4" s="26">
        <f>'Orig. App C - restatement'!AE4-'Revised App C - restatement'!AE4</f>
        <v>-959.426199</v>
      </c>
      <c r="AH4" s="26">
        <f>'Orig. App C - restatement'!AF4-'Revised App C - restatement'!AF4</f>
        <v>-1002.3787560000001</v>
      </c>
      <c r="AI4" s="26">
        <f>'Orig. App C - restatement'!AG4-'Revised App C - restatement'!AG4</f>
        <v>-1154.3576250000001</v>
      </c>
      <c r="AJ4" s="26">
        <f>'Orig. App C - restatement'!AH4-'Revised App C - restatement'!AH4</f>
        <v>-1314.8656599999999</v>
      </c>
      <c r="AK4" s="26">
        <f>'Orig. App C - restatement'!AI4-'Revised App C - restatement'!AI4</f>
        <v>-1413.8922209999998</v>
      </c>
      <c r="AL4" s="26">
        <f>'Orig. App C - restatement'!AJ4-'Revised App C - restatement'!AJ4</f>
        <v>-1378.549305</v>
      </c>
      <c r="AM4" s="26">
        <f>'Orig. App C - restatement'!AK4-'Revised App C - restatement'!AK4</f>
        <v>-1270.880118</v>
      </c>
      <c r="AN4" s="26">
        <f>'Orig. App C - restatement'!AL4-'Revised App C - restatement'!AL4</f>
        <v>-1286.4600210000001</v>
      </c>
      <c r="AO4" s="26">
        <f>'Orig. App C - restatement'!AM4-'Revised App C - restatement'!AM4</f>
        <v>-1086.054478</v>
      </c>
      <c r="AP4" s="26">
        <f>'Orig. App C - restatement'!AN4-'Revised App C - restatement'!AN4</f>
        <v>-965.821237</v>
      </c>
      <c r="AQ4" s="26">
        <f>'Orig. App C - restatement'!AO4-'Revised App C - restatement'!AO4</f>
        <v>-923.30721800000003</v>
      </c>
      <c r="AR4" s="26">
        <f>'Orig. App C - restatement'!AP4-'Revised App C - restatement'!AP4</f>
        <v>-965.85387100000003</v>
      </c>
      <c r="AS4" s="26">
        <f>'Orig. App C - restatement'!AQ4-'Revised App C - restatement'!AQ4</f>
        <v>-957.8670370000001</v>
      </c>
      <c r="AT4" s="26">
        <f>'Orig. App C - restatement'!AR4-'Revised App C - restatement'!AR4</f>
        <v>-1027.141122</v>
      </c>
      <c r="AU4" s="26">
        <f>'Orig. App C - restatement'!AS4-'Revised App C - restatement'!AS4</f>
        <v>-1190.9960210000002</v>
      </c>
      <c r="AV4" s="26">
        <f>'Orig. App C - restatement'!AT4-'Revised App C - restatement'!AT4</f>
        <v>-1318.6258780000001</v>
      </c>
      <c r="AW4" s="26">
        <f>'Orig. App C - restatement'!AU4-'Revised App C - restatement'!AU4</f>
        <v>-1457.3883000000001</v>
      </c>
      <c r="AX4" s="26">
        <f>'Orig. App C - restatement'!AV4-'Revised App C - restatement'!AV4</f>
        <v>-1478.35519</v>
      </c>
      <c r="AY4" s="26">
        <f>'Orig. App C - restatement'!AW4-'Revised App C - restatement'!AW4</f>
        <v>-1272.5648030000002</v>
      </c>
      <c r="AZ4" s="26">
        <f>'Orig. App C - restatement'!AX4-'Revised App C - restatement'!AX4</f>
        <v>-1224.866233</v>
      </c>
      <c r="BA4" s="26">
        <f>'Orig. App C - restatement'!AY4-'Revised App C - restatement'!AY4</f>
        <v>-1034.0095779999999</v>
      </c>
      <c r="BB4" s="26">
        <f>'Orig. App C - restatement'!AZ4-'Revised App C - restatement'!AZ4</f>
        <v>-971.08477199999993</v>
      </c>
      <c r="BC4" s="26">
        <f>'Orig. App C - restatement'!BA4-'Revised App C - restatement'!BA4</f>
        <v>-920.03125899999998</v>
      </c>
      <c r="BD4" s="26">
        <f>'Orig. App C - restatement'!BB4-'Revised App C - restatement'!BB4</f>
        <v>-952.65978800000005</v>
      </c>
      <c r="BE4" s="26">
        <f>'Orig. App C - restatement'!BC4-'Revised App C - restatement'!BC4</f>
        <v>-952.63483299999996</v>
      </c>
      <c r="BF4" s="26">
        <f>'Orig. App C - restatement'!BD4-'Revised App C - restatement'!BD4</f>
        <v>-987.66257399999995</v>
      </c>
      <c r="BG4" s="26">
        <f>'Orig. App C - restatement'!BE4-'Revised App C - restatement'!BE4</f>
        <v>-1121.9902890000001</v>
      </c>
      <c r="BH4" s="26">
        <f>'Orig. App C - restatement'!BF4-'Revised App C - restatement'!BF4</f>
        <v>-1226.8790689999998</v>
      </c>
      <c r="BI4" s="26">
        <f>'Orig. App C - restatement'!BG4-'Revised App C - restatement'!BG4</f>
        <v>-1413.2563399999999</v>
      </c>
      <c r="BJ4" s="26">
        <f>'Orig. App C - restatement'!BH4-'Revised App C - restatement'!BH4</f>
        <v>-1472.9665009999999</v>
      </c>
      <c r="BK4" s="26">
        <f>'Orig. App C - restatement'!BI4-'Revised App C - restatement'!BI4</f>
        <v>-1271.5726280000001</v>
      </c>
      <c r="BL4" s="26">
        <f>'Orig. App C - restatement'!BJ4-'Revised App C - restatement'!BJ4</f>
        <v>-1258.612961</v>
      </c>
      <c r="BM4" s="26">
        <f>'Orig. App C - restatement'!BK4-'Revised App C - restatement'!BK4</f>
        <v>-1067.21495</v>
      </c>
      <c r="BN4" s="26">
        <f>'Orig. App C - restatement'!BL4-'Revised App C - restatement'!BL4</f>
        <v>-1018.9731519999999</v>
      </c>
      <c r="BO4" s="26">
        <f>'Orig. App C - restatement'!BM4-'Revised App C - restatement'!BM4</f>
        <v>-920.25193899999999</v>
      </c>
      <c r="BP4" s="26">
        <f>'Orig. App C - restatement'!BN4-'Revised App C - restatement'!BN4</f>
        <v>-943.38808799999993</v>
      </c>
      <c r="BQ4" s="26">
        <f>'Orig. App C - restatement'!BO4-'Revised App C - restatement'!BO4</f>
        <v>-954.97587299999986</v>
      </c>
      <c r="BR4" s="26">
        <f>'Orig. App C - restatement'!BP4-'Revised App C - restatement'!BP4</f>
        <v>-992.71534499999996</v>
      </c>
      <c r="BS4" s="26">
        <f>'Orig. App C - restatement'!BQ4-'Revised App C - restatement'!BQ4</f>
        <v>-1119.3453079999999</v>
      </c>
      <c r="BT4" s="26">
        <f>'Orig. App C - restatement'!BR4-'Revised App C - restatement'!BR4</f>
        <v>-1317.0622859999999</v>
      </c>
      <c r="BU4" s="26">
        <f>'Orig. App C - restatement'!BS4-'Revised App C - restatement'!BS4</f>
        <v>-1507.2623859999999</v>
      </c>
      <c r="BV4" s="26">
        <f>'Orig. App C - restatement'!BT4-'Revised App C - restatement'!BT4</f>
        <v>-1385.6565289999999</v>
      </c>
      <c r="BW4" s="26">
        <f>'Orig. App C - restatement'!BU4-'Revised App C - restatement'!BU4</f>
        <v>-1183.7969820000001</v>
      </c>
      <c r="BX4" s="26">
        <f>'Orig. App C - restatement'!BV4-'Revised App C - restatement'!BV4</f>
        <v>-1247.8832050000001</v>
      </c>
      <c r="BY4" s="26">
        <f>'Orig. App C - restatement'!BW4-'Revised App C - restatement'!BW4</f>
        <v>-1000.7524689999999</v>
      </c>
      <c r="BZ4" s="26">
        <f>'Orig. App C - restatement'!BX4-'Revised App C - restatement'!BX4</f>
        <v>-988.164537</v>
      </c>
      <c r="CA4" s="26">
        <f>'Orig. App C - restatement'!BY4-'Revised App C - restatement'!BY4</f>
        <v>-946.28143299999999</v>
      </c>
      <c r="CB4" s="26">
        <f>'Orig. App C - restatement'!BZ4-'Revised App C - restatement'!BZ4</f>
        <v>-963.4854059999999</v>
      </c>
      <c r="CC4" s="26">
        <f>'Orig. App C - restatement'!CA4-'Revised App C - restatement'!CA4</f>
        <v>-966.10915399999988</v>
      </c>
      <c r="CD4" s="26">
        <f>'Orig. App C - restatement'!CB4-'Revised App C - restatement'!CB4</f>
        <v>-962.08070799999996</v>
      </c>
      <c r="CE4" s="26">
        <f>'Orig. App C - restatement'!CC4-'Revised App C - restatement'!CC4</f>
        <v>-1074.516807</v>
      </c>
      <c r="CF4" s="26">
        <f>'Orig. App C - restatement'!CD4-'Revised App C - restatement'!CD4</f>
        <v>-1162.291528</v>
      </c>
      <c r="CG4" s="26">
        <f>'Orig. App C - restatement'!CE4-'Revised App C - restatement'!CE4</f>
        <v>-1295.899161</v>
      </c>
      <c r="CH4" s="26">
        <f>'Orig. App C - restatement'!CF4-'Revised App C - restatement'!CF4</f>
        <v>-1298.370236</v>
      </c>
      <c r="CI4" s="26">
        <f>'Orig. App C - restatement'!CG4-'Revised App C - restatement'!CG4</f>
        <v>-1258.908576</v>
      </c>
      <c r="CJ4" s="26">
        <f>'Orig. App C - restatement'!CH4-'Revised App C - restatement'!CH4</f>
        <v>-1182.808352</v>
      </c>
      <c r="CK4" s="26">
        <f>'Orig. App C - restatement'!CI4-'Revised App C - restatement'!CI4</f>
        <v>-1039.0327580000001</v>
      </c>
      <c r="CL4" s="26">
        <f>'Orig. App C - restatement'!CJ4-'Revised App C - restatement'!CJ4</f>
        <v>-1005.33956</v>
      </c>
      <c r="CM4" s="26">
        <f>'Orig. App C - restatement'!CK4-'Revised App C - restatement'!CK4</f>
        <v>-937.56581499999993</v>
      </c>
      <c r="CN4" s="26">
        <f>'Orig. App C - restatement'!CL4-'Revised App C - restatement'!CL4</f>
        <v>-964.27053099999989</v>
      </c>
      <c r="CO4" s="26">
        <f>'Orig. App C - restatement'!CM4-'Revised App C - restatement'!CM4</f>
        <v>-957.65121999999997</v>
      </c>
      <c r="CP4" s="26">
        <f>'Orig. App C - restatement'!CN4-'Revised App C - restatement'!CN4</f>
        <v>-973.05038499999989</v>
      </c>
      <c r="CQ4" s="26">
        <f>'Orig. App C - restatement'!CO4-'Revised App C - restatement'!CO4</f>
        <v>-1126.6139499999999</v>
      </c>
      <c r="CR4" s="26">
        <f>'Orig. App C - restatement'!CP4-'Revised App C - restatement'!CP4</f>
        <v>-1230.2656730000001</v>
      </c>
      <c r="CS4" s="26">
        <f>'Orig. App C - restatement'!CQ4-'Revised App C - restatement'!CQ4</f>
        <v>-1322.973931</v>
      </c>
      <c r="CT4" s="26">
        <f>'Orig. App C - restatement'!CR4-'Revised App C - restatement'!CR4</f>
        <v>-1374.2718399999999</v>
      </c>
      <c r="CU4" s="26">
        <f>'Orig. App C - restatement'!CS4-'Revised App C - restatement'!CS4</f>
        <v>-1219.9077989999998</v>
      </c>
      <c r="CV4" s="26">
        <f>'Orig. App C - restatement'!CT4-'Revised App C - restatement'!CT4</f>
        <v>-1299.625194</v>
      </c>
      <c r="CW4" s="26">
        <f>'Orig. App C - restatement'!CU4-'Revised App C - restatement'!CU4</f>
        <v>0</v>
      </c>
      <c r="CX4" s="26">
        <f>'Orig. App C - restatement'!CV4-'Revised App C - restatement'!CV4</f>
        <v>0</v>
      </c>
      <c r="CY4" s="26">
        <f>'Orig. App C - restatement'!CW4-'Revised App C - restatement'!CW4</f>
        <v>0</v>
      </c>
      <c r="CZ4" s="26">
        <f>'Orig. App C - restatement'!CX4-'Revised App C - restatement'!CX4</f>
        <v>0</v>
      </c>
    </row>
    <row r="5" spans="4:104">
      <c r="D5" s="15" t="s">
        <v>19</v>
      </c>
      <c r="E5" s="26">
        <f>'Orig. App C - restatement'!C5-'Revised App C - restatement'!C5</f>
        <v>-1043.2852429999998</v>
      </c>
      <c r="F5" s="26">
        <f>'Orig. App C - restatement'!D5-'Revised App C - restatement'!D5</f>
        <v>-994.84674399999994</v>
      </c>
      <c r="G5" s="26">
        <f>'Orig. App C - restatement'!E5-'Revised App C - restatement'!E5</f>
        <v>-916.4003009999999</v>
      </c>
      <c r="H5" s="26">
        <f>'Orig. App C - restatement'!F5-'Revised App C - restatement'!F5</f>
        <v>-951.24386700000002</v>
      </c>
      <c r="I5" s="26">
        <f>'Orig. App C - restatement'!G5-'Revised App C - restatement'!G5</f>
        <v>-977.55625299999997</v>
      </c>
      <c r="J5" s="26">
        <f>'Orig. App C - restatement'!H5-'Revised App C - restatement'!H5</f>
        <v>-1000.529406</v>
      </c>
      <c r="K5" s="26">
        <f>'Orig. App C - restatement'!I5-'Revised App C - restatement'!I5</f>
        <v>-1173.669791</v>
      </c>
      <c r="L5" s="26">
        <f>'Orig. App C - restatement'!J5-'Revised App C - restatement'!J5</f>
        <v>-1357.4918259999999</v>
      </c>
      <c r="M5" s="26">
        <f>'Orig. App C - restatement'!K5-'Revised App C - restatement'!K5</f>
        <v>-1452.8592139999998</v>
      </c>
      <c r="N5" s="26">
        <f>'Orig. App C - restatement'!L5-'Revised App C - restatement'!L5</f>
        <v>-1418.656866</v>
      </c>
      <c r="O5" s="26">
        <f>'Orig. App C - restatement'!M5-'Revised App C - restatement'!M5</f>
        <v>-1266.4944449999998</v>
      </c>
      <c r="P5" s="26">
        <f>'Orig. App C - restatement'!N5-'Revised App C - restatement'!N5</f>
        <v>-1307.137457</v>
      </c>
      <c r="Q5" s="26">
        <f>'Orig. App C - restatement'!O5-'Revised App C - restatement'!O5</f>
        <v>-1035.810581</v>
      </c>
      <c r="R5" s="26">
        <f>'Orig. App C - restatement'!P5-'Revised App C - restatement'!P5</f>
        <v>-971.47508699999992</v>
      </c>
      <c r="S5" s="26">
        <f>'Orig. App C - restatement'!Q5-'Revised App C - restatement'!Q5</f>
        <v>-944.40030200000001</v>
      </c>
      <c r="T5" s="26">
        <f>'Orig. App C - restatement'!R5-'Revised App C - restatement'!R5</f>
        <v>-983.85273499999994</v>
      </c>
      <c r="U5" s="26">
        <f>'Orig. App C - restatement'!S5-'Revised App C - restatement'!S5</f>
        <v>-1018.3652499999999</v>
      </c>
      <c r="V5" s="26">
        <f>'Orig. App C - restatement'!T5-'Revised App C - restatement'!T5</f>
        <v>-1016.4505330000001</v>
      </c>
      <c r="W5" s="26">
        <f>'Orig. App C - restatement'!U5-'Revised App C - restatement'!U5</f>
        <v>-1177.6698179999999</v>
      </c>
      <c r="X5" s="26">
        <f>'Orig. App C - restatement'!V5-'Revised App C - restatement'!V5</f>
        <v>-1288.9141289999998</v>
      </c>
      <c r="Y5" s="26">
        <f>'Orig. App C - restatement'!W5-'Revised App C - restatement'!W5</f>
        <v>-1386.9212570000002</v>
      </c>
      <c r="Z5" s="26">
        <f>'Orig. App C - restatement'!X5-'Revised App C - restatement'!X5</f>
        <v>-1348.1358809999999</v>
      </c>
      <c r="AA5" s="26">
        <f>'Orig. App C - restatement'!Y5-'Revised App C - restatement'!Y5</f>
        <v>-1196.8032250000001</v>
      </c>
      <c r="AB5" s="26">
        <f>'Orig. App C - restatement'!Z5-'Revised App C - restatement'!Z5</f>
        <v>-1212.844979</v>
      </c>
      <c r="AC5" s="26">
        <f>'Orig. App C - restatement'!AA5-'Revised App C - restatement'!AA5</f>
        <v>-1002.9447069999999</v>
      </c>
      <c r="AD5" s="26">
        <f>'Orig. App C - restatement'!AB5-'Revised App C - restatement'!AB5</f>
        <v>-964.92582000000004</v>
      </c>
      <c r="AE5" s="26">
        <f>'Orig. App C - restatement'!AC5-'Revised App C - restatement'!AC5</f>
        <v>-911.77870800000005</v>
      </c>
      <c r="AF5" s="26">
        <f>'Orig. App C - restatement'!AD5-'Revised App C - restatement'!AD5</f>
        <v>-964.20837199999994</v>
      </c>
      <c r="AG5" s="26">
        <f>'Orig. App C - restatement'!AE5-'Revised App C - restatement'!AE5</f>
        <v>-971.18766000000005</v>
      </c>
      <c r="AH5" s="26">
        <f>'Orig. App C - restatement'!AF5-'Revised App C - restatement'!AF5</f>
        <v>-1016.6175220000001</v>
      </c>
      <c r="AI5" s="26">
        <f>'Orig. App C - restatement'!AG5-'Revised App C - restatement'!AG5</f>
        <v>-1171.298485</v>
      </c>
      <c r="AJ5" s="26">
        <f>'Orig. App C - restatement'!AH5-'Revised App C - restatement'!AH5</f>
        <v>-1332.575756</v>
      </c>
      <c r="AK5" s="26">
        <f>'Orig. App C - restatement'!AI5-'Revised App C - restatement'!AI5</f>
        <v>-1428.0522659999999</v>
      </c>
      <c r="AL5" s="26">
        <f>'Orig. App C - restatement'!AJ5-'Revised App C - restatement'!AJ5</f>
        <v>-1386.733463</v>
      </c>
      <c r="AM5" s="26">
        <f>'Orig. App C - restatement'!AK5-'Revised App C - restatement'!AK5</f>
        <v>-1272.475471</v>
      </c>
      <c r="AN5" s="26">
        <f>'Orig. App C - restatement'!AL5-'Revised App C - restatement'!AL5</f>
        <v>-1281.019544</v>
      </c>
      <c r="AO5" s="26">
        <f>'Orig. App C - restatement'!AM5-'Revised App C - restatement'!AM5</f>
        <v>-1070.9434309999999</v>
      </c>
      <c r="AP5" s="26">
        <f>'Orig. App C - restatement'!AN5-'Revised App C - restatement'!AN5</f>
        <v>-949.58761900000002</v>
      </c>
      <c r="AQ5" s="26">
        <f>'Orig. App C - restatement'!AO5-'Revised App C - restatement'!AO5</f>
        <v>-911.92791699999998</v>
      </c>
      <c r="AR5" s="26">
        <f>'Orig. App C - restatement'!AP5-'Revised App C - restatement'!AP5</f>
        <v>-962.63337799999999</v>
      </c>
      <c r="AS5" s="26">
        <f>'Orig. App C - restatement'!AQ5-'Revised App C - restatement'!AQ5</f>
        <v>-970.59598900000015</v>
      </c>
      <c r="AT5" s="26">
        <f>'Orig. App C - restatement'!AR5-'Revised App C - restatement'!AR5</f>
        <v>-1044.388205</v>
      </c>
      <c r="AU5" s="26">
        <f>'Orig. App C - restatement'!AS5-'Revised App C - restatement'!AS5</f>
        <v>-1210.7108520000002</v>
      </c>
      <c r="AV5" s="26">
        <f>'Orig. App C - restatement'!AT5-'Revised App C - restatement'!AT5</f>
        <v>-1336.5519920000002</v>
      </c>
      <c r="AW5" s="26">
        <f>'Orig. App C - restatement'!AU5-'Revised App C - restatement'!AU5</f>
        <v>-1471.121294</v>
      </c>
      <c r="AX5" s="26">
        <f>'Orig. App C - restatement'!AV5-'Revised App C - restatement'!AV5</f>
        <v>-1482.6498329999999</v>
      </c>
      <c r="AY5" s="26">
        <f>'Orig. App C - restatement'!AW5-'Revised App C - restatement'!AW5</f>
        <v>-1268.3081220000001</v>
      </c>
      <c r="AZ5" s="26">
        <f>'Orig. App C - restatement'!AX5-'Revised App C - restatement'!AX5</f>
        <v>-1211.4381289999999</v>
      </c>
      <c r="BA5" s="26">
        <f>'Orig. App C - restatement'!AY5-'Revised App C - restatement'!AY5</f>
        <v>-1011.111594</v>
      </c>
      <c r="BB5" s="26">
        <f>'Orig. App C - restatement'!AZ5-'Revised App C - restatement'!AZ5</f>
        <v>-941.77700699999991</v>
      </c>
      <c r="BC5" s="26">
        <f>'Orig. App C - restatement'!BA5-'Revised App C - restatement'!BA5</f>
        <v>-897.56769899999995</v>
      </c>
      <c r="BD5" s="26">
        <f>'Orig. App C - restatement'!BB5-'Revised App C - restatement'!BB5</f>
        <v>-940.20205200000009</v>
      </c>
      <c r="BE5" s="26">
        <f>'Orig. App C - restatement'!BC5-'Revised App C - restatement'!BC5</f>
        <v>-953.12430599999993</v>
      </c>
      <c r="BF5" s="26">
        <f>'Orig. App C - restatement'!BD5-'Revised App C - restatement'!BD5</f>
        <v>-997.32107299999996</v>
      </c>
      <c r="BG5" s="26">
        <f>'Orig. App C - restatement'!BE5-'Revised App C - restatement'!BE5</f>
        <v>-1135.294891</v>
      </c>
      <c r="BH5" s="26">
        <f>'Orig. App C - restatement'!BF5-'Revised App C - restatement'!BF5</f>
        <v>-1237.7054469999998</v>
      </c>
      <c r="BI5" s="26">
        <f>'Orig. App C - restatement'!BG5-'Revised App C - restatement'!BG5</f>
        <v>-1420.5672889999998</v>
      </c>
      <c r="BJ5" s="26">
        <f>'Orig. App C - restatement'!BH5-'Revised App C - restatement'!BH5</f>
        <v>-1477.034901</v>
      </c>
      <c r="BK5" s="26">
        <f>'Orig. App C - restatement'!BI5-'Revised App C - restatement'!BI5</f>
        <v>-1273.774036</v>
      </c>
      <c r="BL5" s="26">
        <f>'Orig. App C - restatement'!BJ5-'Revised App C - restatement'!BJ5</f>
        <v>-1256.886581</v>
      </c>
      <c r="BM5" s="26">
        <f>'Orig. App C - restatement'!BK5-'Revised App C - restatement'!BK5</f>
        <v>-1058.6237100000001</v>
      </c>
      <c r="BN5" s="26">
        <f>'Orig. App C - restatement'!BL5-'Revised App C - restatement'!BL5</f>
        <v>-1012.0420509999999</v>
      </c>
      <c r="BO5" s="26">
        <f>'Orig. App C - restatement'!BM5-'Revised App C - restatement'!BM5</f>
        <v>-916.875944</v>
      </c>
      <c r="BP5" s="26">
        <f>'Orig. App C - restatement'!BN5-'Revised App C - restatement'!BN5</f>
        <v>-941.81716899999992</v>
      </c>
      <c r="BQ5" s="26">
        <f>'Orig. App C - restatement'!BO5-'Revised App C - restatement'!BO5</f>
        <v>-953.43436699999984</v>
      </c>
      <c r="BR5" s="26">
        <f>'Orig. App C - restatement'!BP5-'Revised App C - restatement'!BP5</f>
        <v>-996.90600599999993</v>
      </c>
      <c r="BS5" s="26">
        <f>'Orig. App C - restatement'!BQ5-'Revised App C - restatement'!BQ5</f>
        <v>-1128.401609</v>
      </c>
      <c r="BT5" s="26">
        <f>'Orig. App C - restatement'!BR5-'Revised App C - restatement'!BR5</f>
        <v>-1327.6470149999998</v>
      </c>
      <c r="BU5" s="26">
        <f>'Orig. App C - restatement'!BS5-'Revised App C - restatement'!BS5</f>
        <v>-1515.427737</v>
      </c>
      <c r="BV5" s="26">
        <f>'Orig. App C - restatement'!BT5-'Revised App C - restatement'!BT5</f>
        <v>-1388.5318169999998</v>
      </c>
      <c r="BW5" s="26">
        <f>'Orig. App C - restatement'!BU5-'Revised App C - restatement'!BU5</f>
        <v>-1181.221286</v>
      </c>
      <c r="BX5" s="26">
        <f>'Orig. App C - restatement'!BV5-'Revised App C - restatement'!BV5</f>
        <v>-1242.3945510000001</v>
      </c>
      <c r="BY5" s="26">
        <f>'Orig. App C - restatement'!BW5-'Revised App C - restatement'!BW5</f>
        <v>-994.13190799999995</v>
      </c>
      <c r="BZ5" s="26">
        <f>'Orig. App C - restatement'!BX5-'Revised App C - restatement'!BX5</f>
        <v>-978.59653900000001</v>
      </c>
      <c r="CA5" s="26">
        <f>'Orig. App C - restatement'!BY5-'Revised App C - restatement'!BY5</f>
        <v>-941.830512</v>
      </c>
      <c r="CB5" s="26">
        <f>'Orig. App C - restatement'!BZ5-'Revised App C - restatement'!BZ5</f>
        <v>-961.13552199999992</v>
      </c>
      <c r="CC5" s="26">
        <f>'Orig. App C - restatement'!CA5-'Revised App C - restatement'!CA5</f>
        <v>-959.89338699999985</v>
      </c>
      <c r="CD5" s="26">
        <f>'Orig. App C - restatement'!CB5-'Revised App C - restatement'!CB5</f>
        <v>-959.59710699999994</v>
      </c>
      <c r="CE5" s="26">
        <f>'Orig. App C - restatement'!CC5-'Revised App C - restatement'!CC5</f>
        <v>-1071.9043260000001</v>
      </c>
      <c r="CF5" s="26">
        <f>'Orig. App C - restatement'!CD5-'Revised App C - restatement'!CD5</f>
        <v>-1160.9281579999999</v>
      </c>
      <c r="CG5" s="26">
        <f>'Orig. App C - restatement'!CE5-'Revised App C - restatement'!CE5</f>
        <v>-1290.379788</v>
      </c>
      <c r="CH5" s="26">
        <f>'Orig. App C - restatement'!CF5-'Revised App C - restatement'!CF5</f>
        <v>-1292.694845</v>
      </c>
      <c r="CI5" s="26">
        <f>'Orig. App C - restatement'!CG5-'Revised App C - restatement'!CG5</f>
        <v>-1254.377534</v>
      </c>
      <c r="CJ5" s="26">
        <f>'Orig. App C - restatement'!CH5-'Revised App C - restatement'!CH5</f>
        <v>-1178.8095450000001</v>
      </c>
      <c r="CK5" s="26">
        <f>'Orig. App C - restatement'!CI5-'Revised App C - restatement'!CI5</f>
        <v>-1032.621175</v>
      </c>
      <c r="CL5" s="26">
        <f>'Orig. App C - restatement'!CJ5-'Revised App C - restatement'!CJ5</f>
        <v>-998.79233099999999</v>
      </c>
      <c r="CM5" s="26">
        <f>'Orig. App C - restatement'!CK5-'Revised App C - restatement'!CK5</f>
        <v>-931.92331799999988</v>
      </c>
      <c r="CN5" s="26">
        <f>'Orig. App C - restatement'!CL5-'Revised App C - restatement'!CL5</f>
        <v>-958.14119899999992</v>
      </c>
      <c r="CO5" s="26">
        <f>'Orig. App C - restatement'!CM5-'Revised App C - restatement'!CM5</f>
        <v>-956.71986800000002</v>
      </c>
      <c r="CP5" s="26">
        <f>'Orig. App C - restatement'!CN5-'Revised App C - restatement'!CN5</f>
        <v>-977.50144099999989</v>
      </c>
      <c r="CQ5" s="26">
        <f>'Orig. App C - restatement'!CO5-'Revised App C - restatement'!CO5</f>
        <v>-1129.1918209999999</v>
      </c>
      <c r="CR5" s="26">
        <f>'Orig. App C - restatement'!CP5-'Revised App C - restatement'!CP5</f>
        <v>-1231.7713600000002</v>
      </c>
      <c r="CS5" s="26">
        <f>'Orig. App C - restatement'!CQ5-'Revised App C - restatement'!CQ5</f>
        <v>-1318.573056</v>
      </c>
      <c r="CT5" s="26">
        <f>'Orig. App C - restatement'!CR5-'Revised App C - restatement'!CR5</f>
        <v>-1368.2948919999999</v>
      </c>
      <c r="CU5" s="26">
        <f>'Orig. App C - restatement'!CS5-'Revised App C - restatement'!CS5</f>
        <v>-1213.9560429999999</v>
      </c>
      <c r="CV5" s="26">
        <f>'Orig. App C - restatement'!CT5-'Revised App C - restatement'!CT5</f>
        <v>-1286.7433129999999</v>
      </c>
      <c r="CW5" s="26">
        <f>'Orig. App C - restatement'!CU5-'Revised App C - restatement'!CU5</f>
        <v>0</v>
      </c>
      <c r="CX5" s="26">
        <f>'Orig. App C - restatement'!CV5-'Revised App C - restatement'!CV5</f>
        <v>0</v>
      </c>
      <c r="CY5" s="26">
        <f>'Orig. App C - restatement'!CW5-'Revised App C - restatement'!CW5</f>
        <v>0</v>
      </c>
      <c r="CZ5" s="26">
        <f>'Orig. App C - restatement'!CX5-'Revised App C - restatement'!CX5</f>
        <v>0</v>
      </c>
    </row>
    <row r="6" spans="4:104">
      <c r="D6" s="15" t="s">
        <v>20</v>
      </c>
      <c r="E6" s="26">
        <f>'Orig. App C - restatement'!C6-'Revised App C - restatement'!C6</f>
        <v>-1050.7262469999998</v>
      </c>
      <c r="F6" s="26">
        <f>'Orig. App C - restatement'!D6-'Revised App C - restatement'!D6</f>
        <v>-996.01347599999997</v>
      </c>
      <c r="G6" s="26">
        <f>'Orig. App C - restatement'!E6-'Revised App C - restatement'!E6</f>
        <v>-913.52904899999987</v>
      </c>
      <c r="H6" s="26">
        <f>'Orig. App C - restatement'!F6-'Revised App C - restatement'!F6</f>
        <v>-943.13698799999997</v>
      </c>
      <c r="I6" s="26">
        <f>'Orig. App C - restatement'!G6-'Revised App C - restatement'!G6</f>
        <v>-969.48199399999999</v>
      </c>
      <c r="J6" s="26">
        <f>'Orig. App C - restatement'!H6-'Revised App C - restatement'!H6</f>
        <v>-997.93819899999994</v>
      </c>
      <c r="K6" s="26">
        <f>'Orig. App C - restatement'!I6-'Revised App C - restatement'!I6</f>
        <v>-1179.719949</v>
      </c>
      <c r="L6" s="26">
        <f>'Orig. App C - restatement'!J6-'Revised App C - restatement'!J6</f>
        <v>-1368.8445919999999</v>
      </c>
      <c r="M6" s="26">
        <f>'Orig. App C - restatement'!K6-'Revised App C - restatement'!K6</f>
        <v>-1466.4140349999998</v>
      </c>
      <c r="N6" s="26">
        <f>'Orig. App C - restatement'!L6-'Revised App C - restatement'!L6</f>
        <v>-1426.912018</v>
      </c>
      <c r="O6" s="26">
        <f>'Orig. App C - restatement'!M6-'Revised App C - restatement'!M6</f>
        <v>-1271.6460119999997</v>
      </c>
      <c r="P6" s="26">
        <f>'Orig. App C - restatement'!N6-'Revised App C - restatement'!N6</f>
        <v>-1309.6053890000001</v>
      </c>
      <c r="Q6" s="26">
        <f>'Orig. App C - restatement'!O6-'Revised App C - restatement'!O6</f>
        <v>-1035.118166</v>
      </c>
      <c r="R6" s="26">
        <f>'Orig. App C - restatement'!P6-'Revised App C - restatement'!P6</f>
        <v>-969.03591899999992</v>
      </c>
      <c r="S6" s="26">
        <f>'Orig. App C - restatement'!Q6-'Revised App C - restatement'!Q6</f>
        <v>-939.10643200000004</v>
      </c>
      <c r="T6" s="26">
        <f>'Orig. App C - restatement'!R6-'Revised App C - restatement'!R6</f>
        <v>-980.70034399999997</v>
      </c>
      <c r="U6" s="26">
        <f>'Orig. App C - restatement'!S6-'Revised App C - restatement'!S6</f>
        <v>-1019.543246</v>
      </c>
      <c r="V6" s="26">
        <f>'Orig. App C - restatement'!T6-'Revised App C - restatement'!T6</f>
        <v>-1021.8921610000001</v>
      </c>
      <c r="W6" s="26">
        <f>'Orig. App C - restatement'!U6-'Revised App C - restatement'!U6</f>
        <v>-1186.8915129999998</v>
      </c>
      <c r="X6" s="26">
        <f>'Orig. App C - restatement'!V6-'Revised App C - restatement'!V6</f>
        <v>-1298.5503089999997</v>
      </c>
      <c r="Y6" s="26">
        <f>'Orig. App C - restatement'!W6-'Revised App C - restatement'!W6</f>
        <v>-1398.4341420000003</v>
      </c>
      <c r="Z6" s="26">
        <f>'Orig. App C - restatement'!X6-'Revised App C - restatement'!X6</f>
        <v>-1356.7617619999999</v>
      </c>
      <c r="AA6" s="26">
        <f>'Orig. App C - restatement'!Y6-'Revised App C - restatement'!Y6</f>
        <v>-1203.9809200000002</v>
      </c>
      <c r="AB6" s="26">
        <f>'Orig. App C - restatement'!Z6-'Revised App C - restatement'!Z6</f>
        <v>-1218.6388809999999</v>
      </c>
      <c r="AC6" s="26">
        <f>'Orig. App C - restatement'!AA6-'Revised App C - restatement'!AA6</f>
        <v>-1004.7379499999998</v>
      </c>
      <c r="AD6" s="26">
        <f>'Orig. App C - restatement'!AB6-'Revised App C - restatement'!AB6</f>
        <v>-965.61094900000001</v>
      </c>
      <c r="AE6" s="26">
        <f>'Orig. App C - restatement'!AC6-'Revised App C - restatement'!AC6</f>
        <v>-906.02579200000002</v>
      </c>
      <c r="AF6" s="26">
        <f>'Orig. App C - restatement'!AD6-'Revised App C - restatement'!AD6</f>
        <v>-959.19311799999991</v>
      </c>
      <c r="AG6" s="26">
        <f>'Orig. App C - restatement'!AE6-'Revised App C - restatement'!AE6</f>
        <v>-970.35250100000007</v>
      </c>
      <c r="AH6" s="26">
        <f>'Orig. App C - restatement'!AF6-'Revised App C - restatement'!AF6</f>
        <v>-1018.3144260000001</v>
      </c>
      <c r="AI6" s="26">
        <f>'Orig. App C - restatement'!AG6-'Revised App C - restatement'!AG6</f>
        <v>-1174.8526220000001</v>
      </c>
      <c r="AJ6" s="26">
        <f>'Orig. App C - restatement'!AH6-'Revised App C - restatement'!AH6</f>
        <v>-1333.9529419999999</v>
      </c>
      <c r="AK6" s="26">
        <f>'Orig. App C - restatement'!AI6-'Revised App C - restatement'!AI6</f>
        <v>-1432.4263839999999</v>
      </c>
      <c r="AL6" s="26">
        <f>'Orig. App C - restatement'!AJ6-'Revised App C - restatement'!AJ6</f>
        <v>-1392.1403780000001</v>
      </c>
      <c r="AM6" s="26">
        <f>'Orig. App C - restatement'!AK6-'Revised App C - restatement'!AK6</f>
        <v>-1277.8564589999999</v>
      </c>
      <c r="AN6" s="26">
        <f>'Orig. App C - restatement'!AL6-'Revised App C - restatement'!AL6</f>
        <v>-1283.63402</v>
      </c>
      <c r="AO6" s="26">
        <f>'Orig. App C - restatement'!AM6-'Revised App C - restatement'!AM6</f>
        <v>-1070.6601509999998</v>
      </c>
      <c r="AP6" s="26">
        <f>'Orig. App C - restatement'!AN6-'Revised App C - restatement'!AN6</f>
        <v>-947.73207200000002</v>
      </c>
      <c r="AQ6" s="26">
        <f>'Orig. App C - restatement'!AO6-'Revised App C - restatement'!AO6</f>
        <v>-906.73836699999993</v>
      </c>
      <c r="AR6" s="26">
        <f>'Orig. App C - restatement'!AP6-'Revised App C - restatement'!AP6</f>
        <v>-956.46656399999995</v>
      </c>
      <c r="AS6" s="26">
        <f>'Orig. App C - restatement'!AQ6-'Revised App C - restatement'!AQ6</f>
        <v>-967.08032000000014</v>
      </c>
      <c r="AT6" s="26">
        <f>'Orig. App C - restatement'!AR6-'Revised App C - restatement'!AR6</f>
        <v>-1043.329911</v>
      </c>
      <c r="AU6" s="26">
        <f>'Orig. App C - restatement'!AS6-'Revised App C - restatement'!AS6</f>
        <v>-1211.9995580000002</v>
      </c>
      <c r="AV6" s="26">
        <f>'Orig. App C - restatement'!AT6-'Revised App C - restatement'!AT6</f>
        <v>-1341.7665750000001</v>
      </c>
      <c r="AW6" s="26">
        <f>'Orig. App C - restatement'!AU6-'Revised App C - restatement'!AU6</f>
        <v>-1477.9749830000001</v>
      </c>
      <c r="AX6" s="26">
        <f>'Orig. App C - restatement'!AV6-'Revised App C - restatement'!AV6</f>
        <v>-1490.053494</v>
      </c>
      <c r="AY6" s="26">
        <f>'Orig. App C - restatement'!AW6-'Revised App C - restatement'!AW6</f>
        <v>-1272.754895</v>
      </c>
      <c r="AZ6" s="26">
        <f>'Orig. App C - restatement'!AX6-'Revised App C - restatement'!AX6</f>
        <v>-1212.8942939999999</v>
      </c>
      <c r="BA6" s="26">
        <f>'Orig. App C - restatement'!AY6-'Revised App C - restatement'!AY6</f>
        <v>-1010.254458</v>
      </c>
      <c r="BB6" s="26">
        <f>'Orig. App C - restatement'!AZ6-'Revised App C - restatement'!AZ6</f>
        <v>-935.66194499999995</v>
      </c>
      <c r="BC6" s="26">
        <f>'Orig. App C - restatement'!BA6-'Revised App C - restatement'!BA6</f>
        <v>-887.6510679999999</v>
      </c>
      <c r="BD6" s="26">
        <f>'Orig. App C - restatement'!BB6-'Revised App C - restatement'!BB6</f>
        <v>-927.87498500000015</v>
      </c>
      <c r="BE6" s="26">
        <f>'Orig. App C - restatement'!BC6-'Revised App C - restatement'!BC6</f>
        <v>-943.99830599999996</v>
      </c>
      <c r="BF6" s="26">
        <f>'Orig. App C - restatement'!BD6-'Revised App C - restatement'!BD6</f>
        <v>-991.84840499999996</v>
      </c>
      <c r="BG6" s="26">
        <f>'Orig. App C - restatement'!BE6-'Revised App C - restatement'!BE6</f>
        <v>-1134.2476280000001</v>
      </c>
      <c r="BH6" s="26">
        <f>'Orig. App C - restatement'!BF6-'Revised App C - restatement'!BF6</f>
        <v>-1236.0585889999998</v>
      </c>
      <c r="BI6" s="26">
        <f>'Orig. App C - restatement'!BG6-'Revised App C - restatement'!BG6</f>
        <v>-1420.8698949999998</v>
      </c>
      <c r="BJ6" s="26">
        <f>'Orig. App C - restatement'!BH6-'Revised App C - restatement'!BH6</f>
        <v>-1479.876217</v>
      </c>
      <c r="BK6" s="26">
        <f>'Orig. App C - restatement'!BI6-'Revised App C - restatement'!BI6</f>
        <v>-1277.2655870000001</v>
      </c>
      <c r="BL6" s="26">
        <f>'Orig. App C - restatement'!BJ6-'Revised App C - restatement'!BJ6</f>
        <v>-1260.9797289999999</v>
      </c>
      <c r="BM6" s="26">
        <f>'Orig. App C - restatement'!BK6-'Revised App C - restatement'!BK6</f>
        <v>-1060.5172700000001</v>
      </c>
      <c r="BN6" s="26">
        <f>'Orig. App C - restatement'!BL6-'Revised App C - restatement'!BL6</f>
        <v>-1011.7045459999999</v>
      </c>
      <c r="BO6" s="26">
        <f>'Orig. App C - restatement'!BM6-'Revised App C - restatement'!BM6</f>
        <v>-915.00975300000005</v>
      </c>
      <c r="BP6" s="26">
        <f>'Orig. App C - restatement'!BN6-'Revised App C - restatement'!BN6</f>
        <v>-933.80160199999989</v>
      </c>
      <c r="BQ6" s="26">
        <f>'Orig. App C - restatement'!BO6-'Revised App C - restatement'!BO6</f>
        <v>-944.9097959999998</v>
      </c>
      <c r="BR6" s="26">
        <f>'Orig. App C - restatement'!BP6-'Revised App C - restatement'!BP6</f>
        <v>-987.81427699999995</v>
      </c>
      <c r="BS6" s="26">
        <f>'Orig. App C - restatement'!BQ6-'Revised App C - restatement'!BQ6</f>
        <v>-1122.678889</v>
      </c>
      <c r="BT6" s="26">
        <f>'Orig. App C - restatement'!BR6-'Revised App C - restatement'!BR6</f>
        <v>-1330.0647469999997</v>
      </c>
      <c r="BU6" s="26">
        <f>'Orig. App C - restatement'!BS6-'Revised App C - restatement'!BS6</f>
        <v>-1521.5840309999999</v>
      </c>
      <c r="BV6" s="26">
        <f>'Orig. App C - restatement'!BT6-'Revised App C - restatement'!BT6</f>
        <v>-1393.8799989999998</v>
      </c>
      <c r="BW6" s="26">
        <f>'Orig. App C - restatement'!BU6-'Revised App C - restatement'!BU6</f>
        <v>-1182.5472479999999</v>
      </c>
      <c r="BX6" s="26">
        <f>'Orig. App C - restatement'!BV6-'Revised App C - restatement'!BV6</f>
        <v>-1242.4232200000001</v>
      </c>
      <c r="BY6" s="26">
        <f>'Orig. App C - restatement'!BW6-'Revised App C - restatement'!BW6</f>
        <v>-990.88977499999999</v>
      </c>
      <c r="BZ6" s="26">
        <f>'Orig. App C - restatement'!BX6-'Revised App C - restatement'!BX6</f>
        <v>-974.44079599999998</v>
      </c>
      <c r="CA6" s="26">
        <f>'Orig. App C - restatement'!BY6-'Revised App C - restatement'!BY6</f>
        <v>-936.616445</v>
      </c>
      <c r="CB6" s="26">
        <f>'Orig. App C - restatement'!BZ6-'Revised App C - restatement'!BZ6</f>
        <v>-955.03294699999992</v>
      </c>
      <c r="CC6" s="26">
        <f>'Orig. App C - restatement'!CA6-'Revised App C - restatement'!CA6</f>
        <v>-953.66463099999987</v>
      </c>
      <c r="CD6" s="26">
        <f>'Orig. App C - restatement'!CB6-'Revised App C - restatement'!CB6</f>
        <v>-952.20278599999995</v>
      </c>
      <c r="CE6" s="26">
        <f>'Orig. App C - restatement'!CC6-'Revised App C - restatement'!CC6</f>
        <v>-1064.029636</v>
      </c>
      <c r="CF6" s="26">
        <f>'Orig. App C - restatement'!CD6-'Revised App C - restatement'!CD6</f>
        <v>-1153.059892</v>
      </c>
      <c r="CG6" s="26">
        <f>'Orig. App C - restatement'!CE6-'Revised App C - restatement'!CE6</f>
        <v>-1282.2550079999999</v>
      </c>
      <c r="CH6" s="26">
        <f>'Orig. App C - restatement'!CF6-'Revised App C - restatement'!CF6</f>
        <v>-1284.024623</v>
      </c>
      <c r="CI6" s="26">
        <f>'Orig. App C - restatement'!CG6-'Revised App C - restatement'!CG6</f>
        <v>-1247.413184</v>
      </c>
      <c r="CJ6" s="26">
        <f>'Orig. App C - restatement'!CH6-'Revised App C - restatement'!CH6</f>
        <v>-1173.1075960000001</v>
      </c>
      <c r="CK6" s="26">
        <f>'Orig. App C - restatement'!CI6-'Revised App C - restatement'!CI6</f>
        <v>-1026.971577</v>
      </c>
      <c r="CL6" s="26">
        <f>'Orig. App C - restatement'!CJ6-'Revised App C - restatement'!CJ6</f>
        <v>-991.77699599999994</v>
      </c>
      <c r="CM6" s="26">
        <f>'Orig. App C - restatement'!CK6-'Revised App C - restatement'!CK6</f>
        <v>-925.77187299999991</v>
      </c>
      <c r="CN6" s="26">
        <f>'Orig. App C - restatement'!CL6-'Revised App C - restatement'!CL6</f>
        <v>-950.38950199999988</v>
      </c>
      <c r="CO6" s="26">
        <f>'Orig. App C - restatement'!CM6-'Revised App C - restatement'!CM6</f>
        <v>-949.30760499999997</v>
      </c>
      <c r="CP6" s="26">
        <f>'Orig. App C - restatement'!CN6-'Revised App C - restatement'!CN6</f>
        <v>-970.10883199999989</v>
      </c>
      <c r="CQ6" s="26">
        <f>'Orig. App C - restatement'!CO6-'Revised App C - restatement'!CO6</f>
        <v>-1123.0954489999999</v>
      </c>
      <c r="CR6" s="26">
        <f>'Orig. App C - restatement'!CP6-'Revised App C - restatement'!CP6</f>
        <v>-1226.8106790000002</v>
      </c>
      <c r="CS6" s="26">
        <f>'Orig. App C - restatement'!CQ6-'Revised App C - restatement'!CQ6</f>
        <v>-1315.6146939999999</v>
      </c>
      <c r="CT6" s="26">
        <f>'Orig. App C - restatement'!CR6-'Revised App C - restatement'!CR6</f>
        <v>-1364.8332479999999</v>
      </c>
      <c r="CU6" s="26">
        <f>'Orig. App C - restatement'!CS6-'Revised App C - restatement'!CS6</f>
        <v>-1208.173769</v>
      </c>
      <c r="CV6" s="26">
        <f>'Orig. App C - restatement'!CT6-'Revised App C - restatement'!CT6</f>
        <v>-1281.212098</v>
      </c>
      <c r="CW6" s="26">
        <f>'Orig. App C - restatement'!CU6-'Revised App C - restatement'!CU6</f>
        <v>0</v>
      </c>
      <c r="CX6" s="26">
        <f>'Orig. App C - restatement'!CV6-'Revised App C - restatement'!CV6</f>
        <v>0</v>
      </c>
      <c r="CY6" s="26">
        <f>'Orig. App C - restatement'!CW6-'Revised App C - restatement'!CW6</f>
        <v>0</v>
      </c>
      <c r="CZ6" s="26">
        <f>'Orig. App C - restatement'!CX6-'Revised App C - restatement'!CX6</f>
        <v>0</v>
      </c>
    </row>
    <row r="7" spans="4:104">
      <c r="D7" s="15" t="s">
        <v>21</v>
      </c>
      <c r="E7" s="26">
        <f>'Orig. App C - restatement'!C7-'Revised App C - restatement'!C7</f>
        <v>-1062.4492419999999</v>
      </c>
      <c r="F7" s="26">
        <f>'Orig. App C - restatement'!D7-'Revised App C - restatement'!D7</f>
        <v>-1010.103387</v>
      </c>
      <c r="G7" s="26">
        <f>'Orig. App C - restatement'!E7-'Revised App C - restatement'!E7</f>
        <v>-925.57572499999992</v>
      </c>
      <c r="H7" s="26">
        <f>'Orig. App C - restatement'!F7-'Revised App C - restatement'!F7</f>
        <v>-953.34917599999994</v>
      </c>
      <c r="I7" s="26">
        <f>'Orig. App C - restatement'!G7-'Revised App C - restatement'!G7</f>
        <v>-974.04416300000003</v>
      </c>
      <c r="J7" s="26">
        <f>'Orig. App C - restatement'!H7-'Revised App C - restatement'!H7</f>
        <v>-1000.997889</v>
      </c>
      <c r="K7" s="26">
        <f>'Orig. App C - restatement'!I7-'Revised App C - restatement'!I7</f>
        <v>-1182.2225860000001</v>
      </c>
      <c r="L7" s="26">
        <f>'Orig. App C - restatement'!J7-'Revised App C - restatement'!J7</f>
        <v>-1371.307926</v>
      </c>
      <c r="M7" s="26">
        <f>'Orig. App C - restatement'!K7-'Revised App C - restatement'!K7</f>
        <v>-1469.1239119999998</v>
      </c>
      <c r="N7" s="26">
        <f>'Orig. App C - restatement'!L7-'Revised App C - restatement'!L7</f>
        <v>-1431.452792</v>
      </c>
      <c r="O7" s="26">
        <f>'Orig. App C - restatement'!M7-'Revised App C - restatement'!M7</f>
        <v>-1276.4446809999997</v>
      </c>
      <c r="P7" s="26">
        <f>'Orig. App C - restatement'!N7-'Revised App C - restatement'!N7</f>
        <v>-1313.28493</v>
      </c>
      <c r="Q7" s="26">
        <f>'Orig. App C - restatement'!O7-'Revised App C - restatement'!O7</f>
        <v>-1035.1187259999999</v>
      </c>
      <c r="R7" s="26">
        <f>'Orig. App C - restatement'!P7-'Revised App C - restatement'!P7</f>
        <v>-966.81012599999997</v>
      </c>
      <c r="S7" s="26">
        <f>'Orig. App C - restatement'!Q7-'Revised App C - restatement'!Q7</f>
        <v>-936.88051000000007</v>
      </c>
      <c r="T7" s="26">
        <f>'Orig. App C - restatement'!R7-'Revised App C - restatement'!R7</f>
        <v>-977.93618800000002</v>
      </c>
      <c r="U7" s="26">
        <f>'Orig. App C - restatement'!S7-'Revised App C - restatement'!S7</f>
        <v>-1019.5172809999999</v>
      </c>
      <c r="V7" s="26">
        <f>'Orig. App C - restatement'!T7-'Revised App C - restatement'!T7</f>
        <v>-1022.6646780000001</v>
      </c>
      <c r="W7" s="26">
        <f>'Orig. App C - restatement'!U7-'Revised App C - restatement'!U7</f>
        <v>-1188.9378339999998</v>
      </c>
      <c r="X7" s="26">
        <f>'Orig. App C - restatement'!V7-'Revised App C - restatement'!V7</f>
        <v>-1301.0018589999997</v>
      </c>
      <c r="Y7" s="26">
        <f>'Orig. App C - restatement'!W7-'Revised App C - restatement'!W7</f>
        <v>-1405.3857500000004</v>
      </c>
      <c r="Z7" s="26">
        <f>'Orig. App C - restatement'!X7-'Revised App C - restatement'!X7</f>
        <v>-1366.4891399999999</v>
      </c>
      <c r="AA7" s="26">
        <f>'Orig. App C - restatement'!Y7-'Revised App C - restatement'!Y7</f>
        <v>-1215.8492850000002</v>
      </c>
      <c r="AB7" s="26">
        <f>'Orig. App C - restatement'!Z7-'Revised App C - restatement'!Z7</f>
        <v>-1233.8601779999999</v>
      </c>
      <c r="AC7" s="26">
        <f>'Orig. App C - restatement'!AA7-'Revised App C - restatement'!AA7</f>
        <v>-1018.7335869999998</v>
      </c>
      <c r="AD7" s="26">
        <f>'Orig. App C - restatement'!AB7-'Revised App C - restatement'!AB7</f>
        <v>-979.030798</v>
      </c>
      <c r="AE7" s="26">
        <f>'Orig. App C - restatement'!AC7-'Revised App C - restatement'!AC7</f>
        <v>-914.89930800000002</v>
      </c>
      <c r="AF7" s="26">
        <f>'Orig. App C - restatement'!AD7-'Revised App C - restatement'!AD7</f>
        <v>-966.24196799999993</v>
      </c>
      <c r="AG7" s="26">
        <f>'Orig. App C - restatement'!AE7-'Revised App C - restatement'!AE7</f>
        <v>-977.81196100000011</v>
      </c>
      <c r="AH7" s="26">
        <f>'Orig. App C - restatement'!AF7-'Revised App C - restatement'!AF7</f>
        <v>-1022.7931910000001</v>
      </c>
      <c r="AI7" s="26">
        <f>'Orig. App C - restatement'!AG7-'Revised App C - restatement'!AG7</f>
        <v>-1176.9594840000002</v>
      </c>
      <c r="AJ7" s="26">
        <f>'Orig. App C - restatement'!AH7-'Revised App C - restatement'!AH7</f>
        <v>-1335.0257649999999</v>
      </c>
      <c r="AK7" s="26">
        <f>'Orig. App C - restatement'!AI7-'Revised App C - restatement'!AI7</f>
        <v>-1429.9177679999998</v>
      </c>
      <c r="AL7" s="26">
        <f>'Orig. App C - restatement'!AJ7-'Revised App C - restatement'!AJ7</f>
        <v>-1392.9134330000002</v>
      </c>
      <c r="AM7" s="26">
        <f>'Orig. App C - restatement'!AK7-'Revised App C - restatement'!AK7</f>
        <v>-1275.8750299999999</v>
      </c>
      <c r="AN7" s="26">
        <f>'Orig. App C - restatement'!AL7-'Revised App C - restatement'!AL7</f>
        <v>-1280.2567079999999</v>
      </c>
      <c r="AO7" s="26">
        <f>'Orig. App C - restatement'!AM7-'Revised App C - restatement'!AM7</f>
        <v>-1068.3528569999999</v>
      </c>
      <c r="AP7" s="26">
        <f>'Orig. App C - restatement'!AN7-'Revised App C - restatement'!AN7</f>
        <v>-946.64851099999998</v>
      </c>
      <c r="AQ7" s="26">
        <f>'Orig. App C - restatement'!AO7-'Revised App C - restatement'!AO7</f>
        <v>-905.23908099999994</v>
      </c>
      <c r="AR7" s="26">
        <f>'Orig. App C - restatement'!AP7-'Revised App C - restatement'!AP7</f>
        <v>-955.68165899999997</v>
      </c>
      <c r="AS7" s="26">
        <f>'Orig. App C - restatement'!AQ7-'Revised App C - restatement'!AQ7</f>
        <v>-967.02574300000015</v>
      </c>
      <c r="AT7" s="26">
        <f>'Orig. App C - restatement'!AR7-'Revised App C - restatement'!AR7</f>
        <v>-1042.9585360000001</v>
      </c>
      <c r="AU7" s="26">
        <f>'Orig. App C - restatement'!AS7-'Revised App C - restatement'!AS7</f>
        <v>-1211.4068200000002</v>
      </c>
      <c r="AV7" s="26">
        <f>'Orig. App C - restatement'!AT7-'Revised App C - restatement'!AT7</f>
        <v>-1339.5076670000001</v>
      </c>
      <c r="AW7" s="26">
        <f>'Orig. App C - restatement'!AU7-'Revised App C - restatement'!AU7</f>
        <v>-1476.8250370000001</v>
      </c>
      <c r="AX7" s="26">
        <f>'Orig. App C - restatement'!AV7-'Revised App C - restatement'!AV7</f>
        <v>-1489.763481</v>
      </c>
      <c r="AY7" s="26">
        <f>'Orig. App C - restatement'!AW7-'Revised App C - restatement'!AW7</f>
        <v>-1271.3538310000001</v>
      </c>
      <c r="AZ7" s="26">
        <f>'Orig. App C - restatement'!AX7-'Revised App C - restatement'!AX7</f>
        <v>-1211.7331489999999</v>
      </c>
      <c r="BA7" s="26">
        <f>'Orig. App C - restatement'!AY7-'Revised App C - restatement'!AY7</f>
        <v>-1009.375459</v>
      </c>
      <c r="BB7" s="26">
        <f>'Orig. App C - restatement'!AZ7-'Revised App C - restatement'!AZ7</f>
        <v>-931.22097199999996</v>
      </c>
      <c r="BC7" s="26">
        <f>'Orig. App C - restatement'!BA7-'Revised App C - restatement'!BA7</f>
        <v>-882.3520729999999</v>
      </c>
      <c r="BD7" s="26">
        <f>'Orig. App C - restatement'!BB7-'Revised App C - restatement'!BB7</f>
        <v>-924.50048200000015</v>
      </c>
      <c r="BE7" s="26">
        <f>'Orig. App C - restatement'!BC7-'Revised App C - restatement'!BC7</f>
        <v>-941.30905899999993</v>
      </c>
      <c r="BF7" s="26">
        <f>'Orig. App C - restatement'!BD7-'Revised App C - restatement'!BD7</f>
        <v>-989.59331499999996</v>
      </c>
      <c r="BG7" s="26">
        <f>'Orig. App C - restatement'!BE7-'Revised App C - restatement'!BE7</f>
        <v>-1131.6843670000001</v>
      </c>
      <c r="BH7" s="26">
        <f>'Orig. App C - restatement'!BF7-'Revised App C - restatement'!BF7</f>
        <v>-1233.9765879999998</v>
      </c>
      <c r="BI7" s="26">
        <f>'Orig. App C - restatement'!BG7-'Revised App C - restatement'!BG7</f>
        <v>-1419.7841449999999</v>
      </c>
      <c r="BJ7" s="26">
        <f>'Orig. App C - restatement'!BH7-'Revised App C - restatement'!BH7</f>
        <v>-1483.269853</v>
      </c>
      <c r="BK7" s="26">
        <f>'Orig. App C - restatement'!BI7-'Revised App C - restatement'!BI7</f>
        <v>-1278.280205</v>
      </c>
      <c r="BL7" s="26">
        <f>'Orig. App C - restatement'!BJ7-'Revised App C - restatement'!BJ7</f>
        <v>-1259.3374259999998</v>
      </c>
      <c r="BM7" s="26">
        <f>'Orig. App C - restatement'!BK7-'Revised App C - restatement'!BK7</f>
        <v>-1058.9239669999999</v>
      </c>
      <c r="BN7" s="26">
        <f>'Orig. App C - restatement'!BL7-'Revised App C - restatement'!BL7</f>
        <v>-1008.9615359999999</v>
      </c>
      <c r="BO7" s="26">
        <f>'Orig. App C - restatement'!BM7-'Revised App C - restatement'!BM7</f>
        <v>-912.85804900000005</v>
      </c>
      <c r="BP7" s="26">
        <f>'Orig. App C - restatement'!BN7-'Revised App C - restatement'!BN7</f>
        <v>-930.73234999999988</v>
      </c>
      <c r="BQ7" s="26">
        <f>'Orig. App C - restatement'!BO7-'Revised App C - restatement'!BO7</f>
        <v>-939.96668599999975</v>
      </c>
      <c r="BR7" s="26">
        <f>'Orig. App C - restatement'!BP7-'Revised App C - restatement'!BP7</f>
        <v>-983.71213999999998</v>
      </c>
      <c r="BS7" s="26">
        <f>'Orig. App C - restatement'!BQ7-'Revised App C - restatement'!BQ7</f>
        <v>-1116.087806</v>
      </c>
      <c r="BT7" s="26">
        <f>'Orig. App C - restatement'!BR7-'Revised App C - restatement'!BR7</f>
        <v>-1325.1716769999996</v>
      </c>
      <c r="BU7" s="26">
        <f>'Orig. App C - restatement'!BS7-'Revised App C - restatement'!BS7</f>
        <v>-1514.0298889999999</v>
      </c>
      <c r="BV7" s="26">
        <f>'Orig. App C - restatement'!BT7-'Revised App C - restatement'!BT7</f>
        <v>-1385.3605749999997</v>
      </c>
      <c r="BW7" s="26">
        <f>'Orig. App C - restatement'!BU7-'Revised App C - restatement'!BU7</f>
        <v>-1176.0898709999999</v>
      </c>
      <c r="BX7" s="26">
        <f>'Orig. App C - restatement'!BV7-'Revised App C - restatement'!BV7</f>
        <v>-1234.3596260000002</v>
      </c>
      <c r="BY7" s="26">
        <f>'Orig. App C - restatement'!BW7-'Revised App C - restatement'!BW7</f>
        <v>-983.67000599999994</v>
      </c>
      <c r="BZ7" s="26">
        <f>'Orig. App C - restatement'!BX7-'Revised App C - restatement'!BX7</f>
        <v>-967.90928299999996</v>
      </c>
      <c r="CA7" s="26">
        <f>'Orig. App C - restatement'!BY7-'Revised App C - restatement'!BY7</f>
        <v>-927.13493400000004</v>
      </c>
      <c r="CB7" s="26">
        <f>'Orig. App C - restatement'!BZ7-'Revised App C - restatement'!BZ7</f>
        <v>-944.62009999999987</v>
      </c>
      <c r="CC7" s="26">
        <f>'Orig. App C - restatement'!CA7-'Revised App C - restatement'!CA7</f>
        <v>-945.1032019999999</v>
      </c>
      <c r="CD7" s="26">
        <f>'Orig. App C - restatement'!CB7-'Revised App C - restatement'!CB7</f>
        <v>-944.14508499999999</v>
      </c>
      <c r="CE7" s="26">
        <f>'Orig. App C - restatement'!CC7-'Revised App C - restatement'!CC7</f>
        <v>-1052.53475</v>
      </c>
      <c r="CF7" s="26">
        <f>'Orig. App C - restatement'!CD7-'Revised App C - restatement'!CD7</f>
        <v>-1142.5090049999999</v>
      </c>
      <c r="CG7" s="26">
        <f>'Orig. App C - restatement'!CE7-'Revised App C - restatement'!CE7</f>
        <v>-1269.7268039999999</v>
      </c>
      <c r="CH7" s="26">
        <f>'Orig. App C - restatement'!CF7-'Revised App C - restatement'!CF7</f>
        <v>-1268.3690690000001</v>
      </c>
      <c r="CI7" s="26">
        <f>'Orig. App C - restatement'!CG7-'Revised App C - restatement'!CG7</f>
        <v>-1230.363795</v>
      </c>
      <c r="CJ7" s="26">
        <f>'Orig. App C - restatement'!CH7-'Revised App C - restatement'!CH7</f>
        <v>-1156.7637070000001</v>
      </c>
      <c r="CK7" s="26">
        <f>'Orig. App C - restatement'!CI7-'Revised App C - restatement'!CI7</f>
        <v>-1013.817768</v>
      </c>
      <c r="CL7" s="26">
        <f>'Orig. App C - restatement'!CJ7-'Revised App C - restatement'!CJ7</f>
        <v>-979.3206429999999</v>
      </c>
      <c r="CM7" s="26">
        <f>'Orig. App C - restatement'!CK7-'Revised App C - restatement'!CK7</f>
        <v>-916.12586299999987</v>
      </c>
      <c r="CN7" s="26">
        <f>'Orig. App C - restatement'!CL7-'Revised App C - restatement'!CL7</f>
        <v>-942.81008399999985</v>
      </c>
      <c r="CO7" s="26">
        <f>'Orig. App C - restatement'!CM7-'Revised App C - restatement'!CM7</f>
        <v>-942.34935599999994</v>
      </c>
      <c r="CP7" s="26">
        <f>'Orig. App C - restatement'!CN7-'Revised App C - restatement'!CN7</f>
        <v>-962.05473799999993</v>
      </c>
      <c r="CQ7" s="26">
        <f>'Orig. App C - restatement'!CO7-'Revised App C - restatement'!CO7</f>
        <v>-1114.525594</v>
      </c>
      <c r="CR7" s="26">
        <f>'Orig. App C - restatement'!CP7-'Revised App C - restatement'!CP7</f>
        <v>-1218.7076660000002</v>
      </c>
      <c r="CS7" s="26">
        <f>'Orig. App C - restatement'!CQ7-'Revised App C - restatement'!CQ7</f>
        <v>-1306.8530489999998</v>
      </c>
      <c r="CT7" s="26">
        <f>'Orig. App C - restatement'!CR7-'Revised App C - restatement'!CR7</f>
        <v>-1355.847988</v>
      </c>
      <c r="CU7" s="26">
        <f>'Orig. App C - restatement'!CS7-'Revised App C - restatement'!CS7</f>
        <v>-1198.910801</v>
      </c>
      <c r="CV7" s="26">
        <f>'Orig. App C - restatement'!CT7-'Revised App C - restatement'!CT7</f>
        <v>-1272.244385</v>
      </c>
      <c r="CW7" s="26">
        <f>'Orig. App C - restatement'!CU7-'Revised App C - restatement'!CU7</f>
        <v>0</v>
      </c>
      <c r="CX7" s="26">
        <f>'Orig. App C - restatement'!CV7-'Revised App C - restatement'!CV7</f>
        <v>0</v>
      </c>
      <c r="CY7" s="26">
        <f>'Orig. App C - restatement'!CW7-'Revised App C - restatement'!CW7</f>
        <v>0</v>
      </c>
      <c r="CZ7" s="26">
        <f>'Orig. App C - restatement'!CX7-'Revised App C - restatement'!CX7</f>
        <v>0</v>
      </c>
    </row>
    <row r="8" spans="4:104">
      <c r="D8" s="15" t="s">
        <v>22</v>
      </c>
      <c r="E8" s="26">
        <f>'Orig. App C - restatement'!C8-'Revised App C - restatement'!C8</f>
        <v>-1056.445692</v>
      </c>
      <c r="F8" s="26">
        <f>'Orig. App C - restatement'!D8-'Revised App C - restatement'!D8</f>
        <v>-1003.739226</v>
      </c>
      <c r="G8" s="26">
        <f>'Orig. App C - restatement'!E8-'Revised App C - restatement'!E8</f>
        <v>-918.58070399999997</v>
      </c>
      <c r="H8" s="26">
        <f>'Orig. App C - restatement'!F8-'Revised App C - restatement'!F8</f>
        <v>-945.68079699999998</v>
      </c>
      <c r="I8" s="26">
        <f>'Orig. App C - restatement'!G8-'Revised App C - restatement'!G8</f>
        <v>-968.292869</v>
      </c>
      <c r="J8" s="26">
        <f>'Orig. App C - restatement'!H8-'Revised App C - restatement'!H8</f>
        <v>-1001.815739</v>
      </c>
      <c r="K8" s="26">
        <f>'Orig. App C - restatement'!I8-'Revised App C - restatement'!I8</f>
        <v>-1183.609694</v>
      </c>
      <c r="L8" s="26">
        <f>'Orig. App C - restatement'!J8-'Revised App C - restatement'!J8</f>
        <v>-1373.1299489999999</v>
      </c>
      <c r="M8" s="26">
        <f>'Orig. App C - restatement'!K8-'Revised App C - restatement'!K8</f>
        <v>-1471.6622559999998</v>
      </c>
      <c r="N8" s="26">
        <f>'Orig. App C - restatement'!L8-'Revised App C - restatement'!L8</f>
        <v>-1434.844302</v>
      </c>
      <c r="O8" s="26">
        <f>'Orig. App C - restatement'!M8-'Revised App C - restatement'!M8</f>
        <v>-1279.5689619999998</v>
      </c>
      <c r="P8" s="26">
        <f>'Orig. App C - restatement'!N8-'Revised App C - restatement'!N8</f>
        <v>-1317.1835740000001</v>
      </c>
      <c r="Q8" s="26">
        <f>'Orig. App C - restatement'!O8-'Revised App C - restatement'!O8</f>
        <v>-1036.6534469999999</v>
      </c>
      <c r="R8" s="26">
        <f>'Orig. App C - restatement'!P8-'Revised App C - restatement'!P8</f>
        <v>-968.34843100000001</v>
      </c>
      <c r="S8" s="26">
        <f>'Orig. App C - restatement'!Q8-'Revised App C - restatement'!Q8</f>
        <v>-939.26558300000011</v>
      </c>
      <c r="T8" s="26">
        <f>'Orig. App C - restatement'!R8-'Revised App C - restatement'!R8</f>
        <v>-979.91343500000005</v>
      </c>
      <c r="U8" s="26">
        <f>'Orig. App C - restatement'!S8-'Revised App C - restatement'!S8</f>
        <v>-1021.493397</v>
      </c>
      <c r="V8" s="26">
        <f>'Orig. App C - restatement'!T8-'Revised App C - restatement'!T8</f>
        <v>-1024.892564</v>
      </c>
      <c r="W8" s="26">
        <f>'Orig. App C - restatement'!U8-'Revised App C - restatement'!U8</f>
        <v>-1190.9232729999999</v>
      </c>
      <c r="X8" s="26">
        <f>'Orig. App C - restatement'!V8-'Revised App C - restatement'!V8</f>
        <v>-1301.3470599999998</v>
      </c>
      <c r="Y8" s="26">
        <f>'Orig. App C - restatement'!W8-'Revised App C - restatement'!W8</f>
        <v>-1404.5588730000004</v>
      </c>
      <c r="Z8" s="26">
        <f>'Orig. App C - restatement'!X8-'Revised App C - restatement'!X8</f>
        <v>-1364.7145619999999</v>
      </c>
      <c r="AA8" s="26">
        <f>'Orig. App C - restatement'!Y8-'Revised App C - restatement'!Y8</f>
        <v>-1212.7812520000002</v>
      </c>
      <c r="AB8" s="26">
        <f>'Orig. App C - restatement'!Z8-'Revised App C - restatement'!Z8</f>
        <v>-1230.101324</v>
      </c>
      <c r="AC8" s="26">
        <f>'Orig. App C - restatement'!AA8-'Revised App C - restatement'!AA8</f>
        <v>-1014.8040259999998</v>
      </c>
      <c r="AD8" s="26">
        <f>'Orig. App C - restatement'!AB8-'Revised App C - restatement'!AB8</f>
        <v>-975.33679600000005</v>
      </c>
      <c r="AE8" s="26">
        <f>'Orig. App C - restatement'!AC8-'Revised App C - restatement'!AC8</f>
        <v>-912.63944300000003</v>
      </c>
      <c r="AF8" s="26">
        <f>'Orig. App C - restatement'!AD8-'Revised App C - restatement'!AD8</f>
        <v>-964.97861799999998</v>
      </c>
      <c r="AG8" s="26">
        <f>'Orig. App C - restatement'!AE8-'Revised App C - restatement'!AE8</f>
        <v>-976.72363800000016</v>
      </c>
      <c r="AH8" s="26">
        <f>'Orig. App C - restatement'!AF8-'Revised App C - restatement'!AF8</f>
        <v>-1022.878539</v>
      </c>
      <c r="AI8" s="26">
        <f>'Orig. App C - restatement'!AG8-'Revised App C - restatement'!AG8</f>
        <v>-1175.8846020000003</v>
      </c>
      <c r="AJ8" s="26">
        <f>'Orig. App C - restatement'!AH8-'Revised App C - restatement'!AH8</f>
        <v>-1334.3121459999998</v>
      </c>
      <c r="AK8" s="26">
        <f>'Orig. App C - restatement'!AI8-'Revised App C - restatement'!AI8</f>
        <v>-1429.2081479999997</v>
      </c>
      <c r="AL8" s="26">
        <f>'Orig. App C - restatement'!AJ8-'Revised App C - restatement'!AJ8</f>
        <v>-1391.9325960000001</v>
      </c>
      <c r="AM8" s="26">
        <f>'Orig. App C - restatement'!AK8-'Revised App C - restatement'!AK8</f>
        <v>-1275.236537</v>
      </c>
      <c r="AN8" s="26">
        <f>'Orig. App C - restatement'!AL8-'Revised App C - restatement'!AL8</f>
        <v>-1280.6959429999999</v>
      </c>
      <c r="AO8" s="26">
        <f>'Orig. App C - restatement'!AM8-'Revised App C - restatement'!AM8</f>
        <v>-1068.23732</v>
      </c>
      <c r="AP8" s="26">
        <f>'Orig. App C - restatement'!AN8-'Revised App C - restatement'!AN8</f>
        <v>-942.35154199999999</v>
      </c>
      <c r="AQ8" s="26">
        <f>'Orig. App C - restatement'!AO8-'Revised App C - restatement'!AO8</f>
        <v>-901.36446799999999</v>
      </c>
      <c r="AR8" s="26">
        <f>'Orig. App C - restatement'!AP8-'Revised App C - restatement'!AP8</f>
        <v>-951.67844500000001</v>
      </c>
      <c r="AS8" s="26">
        <f>'Orig. App C - restatement'!AQ8-'Revised App C - restatement'!AQ8</f>
        <v>-963.80919100000017</v>
      </c>
      <c r="AT8" s="26">
        <f>'Orig. App C - restatement'!AR8-'Revised App C - restatement'!AR8</f>
        <v>-1039.8879480000001</v>
      </c>
      <c r="AU8" s="26">
        <f>'Orig. App C - restatement'!AS8-'Revised App C - restatement'!AS8</f>
        <v>-1206.8524910000001</v>
      </c>
      <c r="AV8" s="26">
        <f>'Orig. App C - restatement'!AT8-'Revised App C - restatement'!AT8</f>
        <v>-1334.8240330000001</v>
      </c>
      <c r="AW8" s="26">
        <f>'Orig. App C - restatement'!AU8-'Revised App C - restatement'!AU8</f>
        <v>-1472.1690020000001</v>
      </c>
      <c r="AX8" s="26">
        <f>'Orig. App C - restatement'!AV8-'Revised App C - restatement'!AV8</f>
        <v>-1483.3206829999999</v>
      </c>
      <c r="AY8" s="26">
        <f>'Orig. App C - restatement'!AW8-'Revised App C - restatement'!AW8</f>
        <v>-1266.822482</v>
      </c>
      <c r="AZ8" s="26">
        <f>'Orig. App C - restatement'!AX8-'Revised App C - restatement'!AX8</f>
        <v>-1206.2270489999999</v>
      </c>
      <c r="BA8" s="26">
        <f>'Orig. App C - restatement'!AY8-'Revised App C - restatement'!AY8</f>
        <v>-1001.636303</v>
      </c>
      <c r="BB8" s="26">
        <f>'Orig. App C - restatement'!AZ8-'Revised App C - restatement'!AZ8</f>
        <v>-923.00626299999999</v>
      </c>
      <c r="BC8" s="26">
        <f>'Orig. App C - restatement'!BA8-'Revised App C - restatement'!BA8</f>
        <v>-874.25033299999996</v>
      </c>
      <c r="BD8" s="26">
        <f>'Orig. App C - restatement'!BB8-'Revised App C - restatement'!BB8</f>
        <v>-913.42957800000011</v>
      </c>
      <c r="BE8" s="26">
        <f>'Orig. App C - restatement'!BC8-'Revised App C - restatement'!BC8</f>
        <v>-928.04202199999997</v>
      </c>
      <c r="BF8" s="26">
        <f>'Orig. App C - restatement'!BD8-'Revised App C - restatement'!BD8</f>
        <v>-975.80777399999999</v>
      </c>
      <c r="BG8" s="26">
        <f>'Orig. App C - restatement'!BE8-'Revised App C - restatement'!BE8</f>
        <v>-1117.568659</v>
      </c>
      <c r="BH8" s="26">
        <f>'Orig. App C - restatement'!BF8-'Revised App C - restatement'!BF8</f>
        <v>-1221.0253809999997</v>
      </c>
      <c r="BI8" s="26">
        <f>'Orig. App C - restatement'!BG8-'Revised App C - restatement'!BG8</f>
        <v>-1407.8293239999998</v>
      </c>
      <c r="BJ8" s="26">
        <f>'Orig. App C - restatement'!BH8-'Revised App C - restatement'!BH8</f>
        <v>-1472.9736889999999</v>
      </c>
      <c r="BK8" s="26">
        <f>'Orig. App C - restatement'!BI8-'Revised App C - restatement'!BI8</f>
        <v>-1278.280205</v>
      </c>
      <c r="BL8" s="26">
        <f>'Orig. App C - restatement'!BJ8-'Revised App C - restatement'!BJ8</f>
        <v>-1249.8057719999999</v>
      </c>
      <c r="BM8" s="26">
        <f>'Orig. App C - restatement'!BK8-'Revised App C - restatement'!BK8</f>
        <v>-1058.9239669999999</v>
      </c>
      <c r="BN8" s="26">
        <f>'Orig. App C - restatement'!BL8-'Revised App C - restatement'!BL8</f>
        <v>-995.73826099999997</v>
      </c>
      <c r="BO8" s="26">
        <f>'Orig. App C - restatement'!BM8-'Revised App C - restatement'!BM8</f>
        <v>-901.200198</v>
      </c>
      <c r="BP8" s="26">
        <f>'Orig. App C - restatement'!BN8-'Revised App C - restatement'!BN8</f>
        <v>-922.87941699999988</v>
      </c>
      <c r="BQ8" s="26">
        <f>'Orig. App C - restatement'!BO8-'Revised App C - restatement'!BO8</f>
        <v>-932.81103099999973</v>
      </c>
      <c r="BR8" s="26">
        <f>'Orig. App C - restatement'!BP8-'Revised App C - restatement'!BP8</f>
        <v>-979.91617699999995</v>
      </c>
      <c r="BS8" s="26">
        <f>'Orig. App C - restatement'!BQ8-'Revised App C - restatement'!BQ8</f>
        <v>-1112.7591339999999</v>
      </c>
      <c r="BT8" s="26">
        <f>'Orig. App C - restatement'!BR8-'Revised App C - restatement'!BR8</f>
        <v>-1317.0794299999995</v>
      </c>
      <c r="BU8" s="26">
        <f>'Orig. App C - restatement'!BS8-'Revised App C - restatement'!BS8</f>
        <v>-1504.5728709999999</v>
      </c>
      <c r="BV8" s="26">
        <f>'Orig. App C - restatement'!BT8-'Revised App C - restatement'!BT8</f>
        <v>-1379.8740909999997</v>
      </c>
      <c r="BW8" s="26">
        <f>'Orig. App C - restatement'!BU8-'Revised App C - restatement'!BU8</f>
        <v>-1171.011806</v>
      </c>
      <c r="BX8" s="26">
        <f>'Orig. App C - restatement'!BV8-'Revised App C - restatement'!BV8</f>
        <v>-1224.2839640000002</v>
      </c>
      <c r="BY8" s="26">
        <f>'Orig. App C - restatement'!BW8-'Revised App C - restatement'!BW8</f>
        <v>-971.073759</v>
      </c>
      <c r="BZ8" s="26">
        <f>'Orig. App C - restatement'!BX8-'Revised App C - restatement'!BX8</f>
        <v>-957.66373799999997</v>
      </c>
      <c r="CA8" s="26">
        <f>'Orig. App C - restatement'!BY8-'Revised App C - restatement'!BY8</f>
        <v>-915.92356300000006</v>
      </c>
      <c r="CB8" s="26">
        <f>'Orig. App C - restatement'!BZ8-'Revised App C - restatement'!BZ8</f>
        <v>-934.34372899999983</v>
      </c>
      <c r="CC8" s="26">
        <f>'Orig. App C - restatement'!CA8-'Revised App C - restatement'!CA8</f>
        <v>-935.7494549999999</v>
      </c>
      <c r="CD8" s="26">
        <f>'Orig. App C - restatement'!CB8-'Revised App C - restatement'!CB8</f>
        <v>-936.38325099999997</v>
      </c>
      <c r="CE8" s="26">
        <f>'Orig. App C - restatement'!CC8-'Revised App C - restatement'!CC8</f>
        <v>-1047.4325370000001</v>
      </c>
      <c r="CF8" s="26">
        <f>'Orig. App C - restatement'!CD8-'Revised App C - restatement'!CD8</f>
        <v>-1137.0223369999999</v>
      </c>
      <c r="CG8" s="26">
        <f>'Orig. App C - restatement'!CE8-'Revised App C - restatement'!CE8</f>
        <v>-1263.8652089999998</v>
      </c>
      <c r="CH8" s="26">
        <f>'Orig. App C - restatement'!CF8-'Revised App C - restatement'!CF8</f>
        <v>-1262.2195120000001</v>
      </c>
      <c r="CI8" s="26">
        <f>'Orig. App C - restatement'!CG8-'Revised App C - restatement'!CG8</f>
        <v>-1225.2463459999999</v>
      </c>
      <c r="CJ8" s="26">
        <f>'Orig. App C - restatement'!CH8-'Revised App C - restatement'!CH8</f>
        <v>-1151.513334</v>
      </c>
      <c r="CK8" s="26">
        <f>'Orig. App C - restatement'!CI8-'Revised App C - restatement'!CI8</f>
        <v>-1010.1426279999999</v>
      </c>
      <c r="CL8" s="26">
        <f>'Orig. App C - restatement'!CJ8-'Revised App C - restatement'!CJ8</f>
        <v>-975.29746299999988</v>
      </c>
      <c r="CM8" s="26">
        <f>'Orig. App C - restatement'!CK8-'Revised App C - restatement'!CK8</f>
        <v>-912.60359199999982</v>
      </c>
      <c r="CN8" s="26">
        <f>'Orig. App C - restatement'!CL8-'Revised App C - restatement'!CL8</f>
        <v>-937.3082569999998</v>
      </c>
      <c r="CO8" s="26">
        <f>'Orig. App C - restatement'!CM8-'Revised App C - restatement'!CM8</f>
        <v>-937.23228399999994</v>
      </c>
      <c r="CP8" s="26">
        <f>'Orig. App C - restatement'!CN8-'Revised App C - restatement'!CN8</f>
        <v>-957.1108109999999</v>
      </c>
      <c r="CQ8" s="26">
        <f>'Orig. App C - restatement'!CO8-'Revised App C - restatement'!CO8</f>
        <v>-1110.496981</v>
      </c>
      <c r="CR8" s="26">
        <f>'Orig. App C - restatement'!CP8-'Revised App C - restatement'!CP8</f>
        <v>-1215.2567440000003</v>
      </c>
      <c r="CS8" s="26">
        <f>'Orig. App C - restatement'!CQ8-'Revised App C - restatement'!CQ8</f>
        <v>-1304.2227979999998</v>
      </c>
      <c r="CT8" s="26">
        <f>'Orig. App C - restatement'!CR8-'Revised App C - restatement'!CR8</f>
        <v>-1353.8915589999999</v>
      </c>
      <c r="CU8" s="26">
        <f>'Orig. App C - restatement'!CS8-'Revised App C - restatement'!CS8</f>
        <v>-1197.3966310000001</v>
      </c>
      <c r="CV8" s="26">
        <f>'Orig. App C - restatement'!CT8-'Revised App C - restatement'!CT8</f>
        <v>-1270.6440219999999</v>
      </c>
      <c r="CW8" s="26">
        <f>'Orig. App C - restatement'!CU8-'Revised App C - restatement'!CU8</f>
        <v>0</v>
      </c>
      <c r="CX8" s="26">
        <f>'Orig. App C - restatement'!CV8-'Revised App C - restatement'!CV8</f>
        <v>0</v>
      </c>
      <c r="CY8" s="26">
        <f>'Orig. App C - restatement'!CW8-'Revised App C - restatement'!CW8</f>
        <v>0</v>
      </c>
      <c r="CZ8" s="26">
        <f>'Orig. App C - restatement'!CX8-'Revised App C - restatement'!CX8</f>
        <v>0</v>
      </c>
    </row>
    <row r="9" spans="4:104">
      <c r="D9" s="15" t="s">
        <v>23</v>
      </c>
      <c r="E9" s="26">
        <f>'Orig. App C - restatement'!C9-'Revised App C - restatement'!C9</f>
        <v>-1056.445692</v>
      </c>
      <c r="F9" s="26">
        <f>'Orig. App C - restatement'!D9-'Revised App C - restatement'!D9</f>
        <v>-1003.739226</v>
      </c>
      <c r="G9" s="26">
        <f>'Orig. App C - restatement'!E9-'Revised App C - restatement'!E9</f>
        <v>-918.58070399999997</v>
      </c>
      <c r="H9" s="26">
        <f>'Orig. App C - restatement'!F9-'Revised App C - restatement'!F9</f>
        <v>-945.68079699999998</v>
      </c>
      <c r="I9" s="26">
        <f>'Orig. App C - restatement'!G9-'Revised App C - restatement'!G9</f>
        <v>-968.292869</v>
      </c>
      <c r="J9" s="26">
        <f>'Orig. App C - restatement'!H9-'Revised App C - restatement'!H9</f>
        <v>-1001.815739</v>
      </c>
      <c r="K9" s="26">
        <f>'Orig. App C - restatement'!I9-'Revised App C - restatement'!I9</f>
        <v>-1183.609694</v>
      </c>
      <c r="L9" s="26">
        <f>'Orig. App C - restatement'!J9-'Revised App C - restatement'!J9</f>
        <v>-1373.1299489999999</v>
      </c>
      <c r="M9" s="26">
        <f>'Orig. App C - restatement'!K9-'Revised App C - restatement'!K9</f>
        <v>-1471.6622559999998</v>
      </c>
      <c r="N9" s="26">
        <f>'Orig. App C - restatement'!L9-'Revised App C - restatement'!L9</f>
        <v>-1434.844302</v>
      </c>
      <c r="O9" s="26">
        <f>'Orig. App C - restatement'!M9-'Revised App C - restatement'!M9</f>
        <v>-1279.5689619999998</v>
      </c>
      <c r="P9" s="26">
        <f>'Orig. App C - restatement'!N9-'Revised App C - restatement'!N9</f>
        <v>-1317.1835740000001</v>
      </c>
      <c r="Q9" s="26">
        <f>'Orig. App C - restatement'!O9-'Revised App C - restatement'!O9</f>
        <v>-1036.6534469999999</v>
      </c>
      <c r="R9" s="26">
        <f>'Orig. App C - restatement'!P9-'Revised App C - restatement'!P9</f>
        <v>-968.34843100000001</v>
      </c>
      <c r="S9" s="26">
        <f>'Orig. App C - restatement'!Q9-'Revised App C - restatement'!Q9</f>
        <v>-939.26558300000011</v>
      </c>
      <c r="T9" s="26">
        <f>'Orig. App C - restatement'!R9-'Revised App C - restatement'!R9</f>
        <v>-979.91343500000005</v>
      </c>
      <c r="U9" s="26">
        <f>'Orig. App C - restatement'!S9-'Revised App C - restatement'!S9</f>
        <v>-1021.493397</v>
      </c>
      <c r="V9" s="26">
        <f>'Orig. App C - restatement'!T9-'Revised App C - restatement'!T9</f>
        <v>-1024.892564</v>
      </c>
      <c r="W9" s="26">
        <f>'Orig. App C - restatement'!U9-'Revised App C - restatement'!U9</f>
        <v>-1190.9232729999999</v>
      </c>
      <c r="X9" s="26">
        <f>'Orig. App C - restatement'!V9-'Revised App C - restatement'!V9</f>
        <v>-1301.3470599999998</v>
      </c>
      <c r="Y9" s="26">
        <f>'Orig. App C - restatement'!W9-'Revised App C - restatement'!W9</f>
        <v>-1404.5588730000004</v>
      </c>
      <c r="Z9" s="26">
        <f>'Orig. App C - restatement'!X9-'Revised App C - restatement'!X9</f>
        <v>-1364.7145619999999</v>
      </c>
      <c r="AA9" s="26">
        <f>'Orig. App C - restatement'!Y9-'Revised App C - restatement'!Y9</f>
        <v>-1212.7812520000002</v>
      </c>
      <c r="AB9" s="26">
        <f>'Orig. App C - restatement'!Z9-'Revised App C - restatement'!Z9</f>
        <v>-1230.101324</v>
      </c>
      <c r="AC9" s="26">
        <f>'Orig. App C - restatement'!AA9-'Revised App C - restatement'!AA9</f>
        <v>-1014.8040259999998</v>
      </c>
      <c r="AD9" s="26">
        <f>'Orig. App C - restatement'!AB9-'Revised App C - restatement'!AB9</f>
        <v>-975.33679600000005</v>
      </c>
      <c r="AE9" s="26">
        <f>'Orig. App C - restatement'!AC9-'Revised App C - restatement'!AC9</f>
        <v>-912.63944300000003</v>
      </c>
      <c r="AF9" s="26">
        <f>'Orig. App C - restatement'!AD9-'Revised App C - restatement'!AD9</f>
        <v>-964.97861799999998</v>
      </c>
      <c r="AG9" s="26">
        <f>'Orig. App C - restatement'!AE9-'Revised App C - restatement'!AE9</f>
        <v>-976.72363800000016</v>
      </c>
      <c r="AH9" s="26">
        <f>'Orig. App C - restatement'!AF9-'Revised App C - restatement'!AF9</f>
        <v>-1022.878539</v>
      </c>
      <c r="AI9" s="26">
        <f>'Orig. App C - restatement'!AG9-'Revised App C - restatement'!AG9</f>
        <v>-1175.8846020000003</v>
      </c>
      <c r="AJ9" s="26">
        <f>'Orig. App C - restatement'!AH9-'Revised App C - restatement'!AH9</f>
        <v>-1334.3121459999998</v>
      </c>
      <c r="AK9" s="26">
        <f>'Orig. App C - restatement'!AI9-'Revised App C - restatement'!AI9</f>
        <v>-1429.2081479999997</v>
      </c>
      <c r="AL9" s="26">
        <f>'Orig. App C - restatement'!AJ9-'Revised App C - restatement'!AJ9</f>
        <v>-1391.9325960000001</v>
      </c>
      <c r="AM9" s="26">
        <f>'Orig. App C - restatement'!AK9-'Revised App C - restatement'!AK9</f>
        <v>-1275.236537</v>
      </c>
      <c r="AN9" s="26">
        <f>'Orig. App C - restatement'!AL9-'Revised App C - restatement'!AL9</f>
        <v>-1280.6959429999999</v>
      </c>
      <c r="AO9" s="26">
        <f>'Orig. App C - restatement'!AM9-'Revised App C - restatement'!AM9</f>
        <v>-1068.23732</v>
      </c>
      <c r="AP9" s="26">
        <f>'Orig. App C - restatement'!AN9-'Revised App C - restatement'!AN9</f>
        <v>-942.35154199999999</v>
      </c>
      <c r="AQ9" s="26">
        <f>'Orig. App C - restatement'!AO9-'Revised App C - restatement'!AO9</f>
        <v>-901.36446799999999</v>
      </c>
      <c r="AR9" s="26">
        <f>'Orig. App C - restatement'!AP9-'Revised App C - restatement'!AP9</f>
        <v>-951.67844500000001</v>
      </c>
      <c r="AS9" s="26">
        <f>'Orig. App C - restatement'!AQ9-'Revised App C - restatement'!AQ9</f>
        <v>-963.80919100000017</v>
      </c>
      <c r="AT9" s="26">
        <f>'Orig. App C - restatement'!AR9-'Revised App C - restatement'!AR9</f>
        <v>-1039.8879480000001</v>
      </c>
      <c r="AU9" s="26">
        <f>'Orig. App C - restatement'!AS9-'Revised App C - restatement'!AS9</f>
        <v>-1206.8524910000001</v>
      </c>
      <c r="AV9" s="26">
        <f>'Orig. App C - restatement'!AT9-'Revised App C - restatement'!AT9</f>
        <v>-1334.8240330000001</v>
      </c>
      <c r="AW9" s="26">
        <f>'Orig. App C - restatement'!AU9-'Revised App C - restatement'!AU9</f>
        <v>-1472.1690020000001</v>
      </c>
      <c r="AX9" s="26">
        <f>'Orig. App C - restatement'!AV9-'Revised App C - restatement'!AV9</f>
        <v>-1483.3206829999999</v>
      </c>
      <c r="AY9" s="26">
        <f>'Orig. App C - restatement'!AW9-'Revised App C - restatement'!AW9</f>
        <v>-1266.822482</v>
      </c>
      <c r="AZ9" s="26">
        <f>'Orig. App C - restatement'!AX9-'Revised App C - restatement'!AX9</f>
        <v>-1206.2270489999999</v>
      </c>
      <c r="BA9" s="26">
        <f>'Orig. App C - restatement'!AY9-'Revised App C - restatement'!AY9</f>
        <v>-1001.636303</v>
      </c>
      <c r="BB9" s="26">
        <f>'Orig. App C - restatement'!AZ9-'Revised App C - restatement'!AZ9</f>
        <v>-923.00626299999999</v>
      </c>
      <c r="BC9" s="26">
        <f>'Orig. App C - restatement'!BA9-'Revised App C - restatement'!BA9</f>
        <v>-874.25033299999996</v>
      </c>
      <c r="BD9" s="26">
        <f>'Orig. App C - restatement'!BB9-'Revised App C - restatement'!BB9</f>
        <v>-913.42957800000011</v>
      </c>
      <c r="BE9" s="26">
        <f>'Orig. App C - restatement'!BC9-'Revised App C - restatement'!BC9</f>
        <v>-928.04202199999997</v>
      </c>
      <c r="BF9" s="26">
        <f>'Orig. App C - restatement'!BD9-'Revised App C - restatement'!BD9</f>
        <v>-975.80777399999999</v>
      </c>
      <c r="BG9" s="26">
        <f>'Orig. App C - restatement'!BE9-'Revised App C - restatement'!BE9</f>
        <v>-1117.568659</v>
      </c>
      <c r="BH9" s="26">
        <f>'Orig. App C - restatement'!BF9-'Revised App C - restatement'!BF9</f>
        <v>-1221.0253809999997</v>
      </c>
      <c r="BI9" s="26">
        <f>'Orig. App C - restatement'!BG9-'Revised App C - restatement'!BG9</f>
        <v>-1407.8293239999998</v>
      </c>
      <c r="BJ9" s="26">
        <f>'Orig. App C - restatement'!BH9-'Revised App C - restatement'!BH9</f>
        <v>-1472.9736889999999</v>
      </c>
      <c r="BK9" s="26">
        <f>'Orig. App C - restatement'!BI9-'Revised App C - restatement'!BI9</f>
        <v>-1278.280205</v>
      </c>
      <c r="BL9" s="26">
        <f>'Orig. App C - restatement'!BJ9-'Revised App C - restatement'!BJ9</f>
        <v>-1249.8057719999999</v>
      </c>
      <c r="BM9" s="26">
        <f>'Orig. App C - restatement'!BK9-'Revised App C - restatement'!BK9</f>
        <v>-1058.9239669999999</v>
      </c>
      <c r="BN9" s="26">
        <f>'Orig. App C - restatement'!BL9-'Revised App C - restatement'!BL9</f>
        <v>-995.73826099999997</v>
      </c>
      <c r="BO9" s="26">
        <f>'Orig. App C - restatement'!BM9-'Revised App C - restatement'!BM9</f>
        <v>-901.200198</v>
      </c>
      <c r="BP9" s="26">
        <f>'Orig. App C - restatement'!BN9-'Revised App C - restatement'!BN9</f>
        <v>-922.87941699999988</v>
      </c>
      <c r="BQ9" s="26">
        <f>'Orig. App C - restatement'!BO9-'Revised App C - restatement'!BO9</f>
        <v>-932.81103099999973</v>
      </c>
      <c r="BR9" s="26">
        <f>'Orig. App C - restatement'!BP9-'Revised App C - restatement'!BP9</f>
        <v>-979.91617699999995</v>
      </c>
      <c r="BS9" s="26">
        <f>'Orig. App C - restatement'!BQ9-'Revised App C - restatement'!BQ9</f>
        <v>-1112.7591339999999</v>
      </c>
      <c r="BT9" s="26">
        <f>'Orig. App C - restatement'!BR9-'Revised App C - restatement'!BR9</f>
        <v>-1317.0794299999995</v>
      </c>
      <c r="BU9" s="26">
        <f>'Orig. App C - restatement'!BS9-'Revised App C - restatement'!BS9</f>
        <v>-1504.5728709999999</v>
      </c>
      <c r="BV9" s="26">
        <f>'Orig. App C - restatement'!BT9-'Revised App C - restatement'!BT9</f>
        <v>-1379.8740909999997</v>
      </c>
      <c r="BW9" s="26">
        <f>'Orig. App C - restatement'!BU9-'Revised App C - restatement'!BU9</f>
        <v>-1171.011806</v>
      </c>
      <c r="BX9" s="26">
        <f>'Orig. App C - restatement'!BV9-'Revised App C - restatement'!BV9</f>
        <v>-1224.2839640000002</v>
      </c>
      <c r="BY9" s="26">
        <f>'Orig. App C - restatement'!BW9-'Revised App C - restatement'!BW9</f>
        <v>-971.073759</v>
      </c>
      <c r="BZ9" s="26">
        <f>'Orig. App C - restatement'!BX9-'Revised App C - restatement'!BX9</f>
        <v>-957.66373799999997</v>
      </c>
      <c r="CA9" s="26">
        <f>'Orig. App C - restatement'!BY9-'Revised App C - restatement'!BY9</f>
        <v>-915.92356300000006</v>
      </c>
      <c r="CB9" s="26">
        <f>'Orig. App C - restatement'!BZ9-'Revised App C - restatement'!BZ9</f>
        <v>-934.34372899999983</v>
      </c>
      <c r="CC9" s="26">
        <f>'Orig. App C - restatement'!CA9-'Revised App C - restatement'!CA9</f>
        <v>-935.7494549999999</v>
      </c>
      <c r="CD9" s="26">
        <f>'Orig. App C - restatement'!CB9-'Revised App C - restatement'!CB9</f>
        <v>-936.38325099999997</v>
      </c>
      <c r="CE9" s="26">
        <f>'Orig. App C - restatement'!CC9-'Revised App C - restatement'!CC9</f>
        <v>-1047.4325370000001</v>
      </c>
      <c r="CF9" s="26">
        <f>'Orig. App C - restatement'!CD9-'Revised App C - restatement'!CD9</f>
        <v>-1137.0223369999999</v>
      </c>
      <c r="CG9" s="26">
        <f>'Orig. App C - restatement'!CE9-'Revised App C - restatement'!CE9</f>
        <v>-1263.8652089999998</v>
      </c>
      <c r="CH9" s="26">
        <f>'Orig. App C - restatement'!CF9-'Revised App C - restatement'!CF9</f>
        <v>-1262.2195120000001</v>
      </c>
      <c r="CI9" s="26">
        <f>'Orig. App C - restatement'!CG9-'Revised App C - restatement'!CG9</f>
        <v>-1225.2463459999999</v>
      </c>
      <c r="CJ9" s="26">
        <f>'Orig. App C - restatement'!CH9-'Revised App C - restatement'!CH9</f>
        <v>-1151.513334</v>
      </c>
      <c r="CK9" s="26">
        <f>'Orig. App C - restatement'!CI9-'Revised App C - restatement'!CI9</f>
        <v>-1010.1426279999999</v>
      </c>
      <c r="CL9" s="26">
        <f>'Orig. App C - restatement'!CJ9-'Revised App C - restatement'!CJ9</f>
        <v>-975.29746299999988</v>
      </c>
      <c r="CM9" s="26">
        <f>'Orig. App C - restatement'!CK9-'Revised App C - restatement'!CK9</f>
        <v>-912.60359199999982</v>
      </c>
      <c r="CN9" s="26">
        <f>'Orig. App C - restatement'!CL9-'Revised App C - restatement'!CL9</f>
        <v>-937.3082569999998</v>
      </c>
      <c r="CO9" s="26">
        <f>'Orig. App C - restatement'!CM9-'Revised App C - restatement'!CM9</f>
        <v>-937.23228399999994</v>
      </c>
      <c r="CP9" s="26">
        <f>'Orig. App C - restatement'!CN9-'Revised App C - restatement'!CN9</f>
        <v>-957.1108109999999</v>
      </c>
      <c r="CQ9" s="26">
        <f>'Orig. App C - restatement'!CO9-'Revised App C - restatement'!CO9</f>
        <v>-1110.496981</v>
      </c>
      <c r="CR9" s="26">
        <f>'Orig. App C - restatement'!CP9-'Revised App C - restatement'!CP9</f>
        <v>-1215.2567440000003</v>
      </c>
      <c r="CS9" s="26">
        <f>'Orig. App C - restatement'!CQ9-'Revised App C - restatement'!CQ9</f>
        <v>-1304.2227979999998</v>
      </c>
      <c r="CT9" s="26">
        <f>'Orig. App C - restatement'!CR9-'Revised App C - restatement'!CR9</f>
        <v>-1353.8915589999999</v>
      </c>
      <c r="CU9" s="26">
        <f>'Orig. App C - restatement'!CS9-'Revised App C - restatement'!CS9</f>
        <v>-1197.3966310000001</v>
      </c>
      <c r="CV9" s="26">
        <f>'Orig. App C - restatement'!CT9-'Revised App C - restatement'!CT9</f>
        <v>-1270.6440219999999</v>
      </c>
      <c r="CW9" s="26">
        <f>'Orig. App C - restatement'!CU9-'Revised App C - restatement'!CU9</f>
        <v>0</v>
      </c>
      <c r="CX9" s="26">
        <f>'Orig. App C - restatement'!CV9-'Revised App C - restatement'!CV9</f>
        <v>0</v>
      </c>
      <c r="CY9" s="26">
        <f>'Orig. App C - restatement'!CW9-'Revised App C - restatement'!CW9</f>
        <v>0</v>
      </c>
      <c r="CZ9" s="26">
        <f>'Orig. App C - restatement'!CX9-'Revised App C - restatement'!CX9</f>
        <v>0</v>
      </c>
    </row>
    <row r="10" spans="4:104">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c r="D12" s="21" t="s">
        <v>24</v>
      </c>
      <c r="E12" s="22">
        <f>SUM(E9,E14)</f>
        <v>-2306.1570468200007</v>
      </c>
      <c r="F12" s="22">
        <f t="shared" ref="F12:BQ12" si="0">SUM(F9,F14)</f>
        <v>-2317.3512722400001</v>
      </c>
      <c r="G12" s="22">
        <f t="shared" si="0"/>
        <v>-2235.398911929999</v>
      </c>
      <c r="H12" s="22">
        <f t="shared" si="0"/>
        <v>-2276.9158955999992</v>
      </c>
      <c r="I12" s="22">
        <f t="shared" si="0"/>
        <v>-2316.8470463500003</v>
      </c>
      <c r="J12" s="22">
        <f t="shared" si="0"/>
        <v>-2333.5172153899989</v>
      </c>
      <c r="K12" s="22">
        <f t="shared" si="0"/>
        <v>-2505.1912282399994</v>
      </c>
      <c r="L12" s="22">
        <f t="shared" si="0"/>
        <v>-2674.2297631299989</v>
      </c>
      <c r="M12" s="22">
        <f t="shared" si="0"/>
        <v>-2789.9629416400003</v>
      </c>
      <c r="N12" s="22">
        <f t="shared" si="0"/>
        <v>-2803.0302828000008</v>
      </c>
      <c r="O12" s="22">
        <f t="shared" si="0"/>
        <v>-2522.0609336799998</v>
      </c>
      <c r="P12" s="22">
        <f t="shared" si="0"/>
        <v>-2695.5658238400001</v>
      </c>
      <c r="Q12" s="22">
        <f t="shared" si="0"/>
        <v>-2293.9865107299993</v>
      </c>
      <c r="R12" s="22">
        <f t="shared" si="0"/>
        <v>-2296.0235445699996</v>
      </c>
      <c r="S12" s="22">
        <f t="shared" si="0"/>
        <v>-2292.2401548000003</v>
      </c>
      <c r="T12" s="22">
        <f t="shared" si="0"/>
        <v>-2439.6743862800008</v>
      </c>
      <c r="U12" s="22">
        <f t="shared" si="0"/>
        <v>-2382.3278960899997</v>
      </c>
      <c r="V12" s="22">
        <f t="shared" si="0"/>
        <v>-2385.1798502900006</v>
      </c>
      <c r="W12" s="22">
        <f t="shared" si="0"/>
        <v>-2545.7926211999998</v>
      </c>
      <c r="X12" s="22">
        <f t="shared" si="0"/>
        <v>-2624.9387587000001</v>
      </c>
      <c r="Y12" s="22">
        <f t="shared" si="0"/>
        <v>-2717.1010724000007</v>
      </c>
      <c r="Z12" s="22">
        <f t="shared" si="0"/>
        <v>-2715.5654977999993</v>
      </c>
      <c r="AA12" s="22">
        <f t="shared" si="0"/>
        <v>-2450.0350288</v>
      </c>
      <c r="AB12" s="22">
        <f t="shared" si="0"/>
        <v>-2591.0137048000001</v>
      </c>
      <c r="AC12" s="22">
        <f t="shared" si="0"/>
        <v>-2296.0884218666665</v>
      </c>
      <c r="AD12" s="22">
        <f t="shared" si="0"/>
        <v>-2313.7787751666674</v>
      </c>
      <c r="AE12" s="22">
        <f t="shared" si="0"/>
        <v>-2241.9423490666677</v>
      </c>
      <c r="AF12" s="22">
        <f t="shared" si="0"/>
        <v>-2345.6930616666664</v>
      </c>
      <c r="AG12" s="22">
        <f t="shared" si="0"/>
        <v>-2356.2991815666669</v>
      </c>
      <c r="AH12" s="22">
        <f t="shared" si="0"/>
        <v>-2362.1117324666666</v>
      </c>
      <c r="AI12" s="22">
        <f t="shared" si="0"/>
        <v>-2501.5458013666666</v>
      </c>
      <c r="AJ12" s="22">
        <f t="shared" si="0"/>
        <v>-2672.6713020666666</v>
      </c>
      <c r="AK12" s="22">
        <f t="shared" si="0"/>
        <v>-2765.0521840666661</v>
      </c>
      <c r="AL12" s="22">
        <f t="shared" si="0"/>
        <v>-2775.0084739666668</v>
      </c>
      <c r="AM12" s="22">
        <f t="shared" si="0"/>
        <v>-2580.8980833666674</v>
      </c>
      <c r="AN12" s="22">
        <f t="shared" si="0"/>
        <v>-2635.2899537666663</v>
      </c>
      <c r="AO12" s="22">
        <f t="shared" si="0"/>
        <v>-2396.2950525666665</v>
      </c>
      <c r="AP12" s="22">
        <f t="shared" si="0"/>
        <v>-2298.4049161666667</v>
      </c>
      <c r="AQ12" s="22">
        <f t="shared" si="0"/>
        <v>-2232.5206394666657</v>
      </c>
      <c r="AR12" s="22">
        <f t="shared" si="0"/>
        <v>-2360.8768440666668</v>
      </c>
      <c r="AS12" s="22">
        <f t="shared" si="0"/>
        <v>-2322.6235308666674</v>
      </c>
      <c r="AT12" s="22">
        <f t="shared" si="0"/>
        <v>-2354.9556015666667</v>
      </c>
      <c r="AU12" s="22">
        <f t="shared" si="0"/>
        <v>-2577.7185433666673</v>
      </c>
      <c r="AV12" s="22">
        <f t="shared" si="0"/>
        <v>-2643.0034724666666</v>
      </c>
      <c r="AW12" s="22">
        <f t="shared" si="0"/>
        <v>-2819.6505283666665</v>
      </c>
      <c r="AX12" s="22">
        <f t="shared" si="0"/>
        <v>-2870.378291566667</v>
      </c>
      <c r="AY12" s="22">
        <f t="shared" si="0"/>
        <v>-2526.4879560666664</v>
      </c>
      <c r="AZ12" s="22">
        <f t="shared" si="0"/>
        <v>-2566.6869801666662</v>
      </c>
      <c r="BA12" s="22">
        <f t="shared" si="0"/>
        <v>-2281.9266435333329</v>
      </c>
      <c r="BB12" s="22">
        <f t="shared" si="0"/>
        <v>-2237.1177240139791</v>
      </c>
      <c r="BC12" s="22">
        <f t="shared" si="0"/>
        <v>-2205.9669939333335</v>
      </c>
      <c r="BD12" s="22">
        <f t="shared" si="0"/>
        <v>-2295.5632318268822</v>
      </c>
      <c r="BE12" s="22">
        <f t="shared" si="0"/>
        <v>-2285.7897432333334</v>
      </c>
      <c r="BF12" s="22">
        <f t="shared" si="0"/>
        <v>-2284.8436993333335</v>
      </c>
      <c r="BG12" s="22">
        <f t="shared" si="0"/>
        <v>-2451.7176223268821</v>
      </c>
      <c r="BH12" s="22">
        <f t="shared" si="0"/>
        <v>-2518.713582233333</v>
      </c>
      <c r="BI12" s="22">
        <f t="shared" si="0"/>
        <v>-2737.2046519107525</v>
      </c>
      <c r="BJ12" s="22">
        <f t="shared" si="0"/>
        <v>-2843.3788329333329</v>
      </c>
      <c r="BK12" s="22">
        <f t="shared" si="0"/>
        <v>-2532.118346133333</v>
      </c>
      <c r="BL12" s="22">
        <f t="shared" si="0"/>
        <v>-2616.524180233333</v>
      </c>
      <c r="BM12" s="22">
        <f t="shared" si="0"/>
        <v>-2336.610779933334</v>
      </c>
      <c r="BN12" s="22">
        <f t="shared" si="0"/>
        <v>-2312.6918517333297</v>
      </c>
      <c r="BO12" s="22">
        <f t="shared" si="0"/>
        <v>-2240.6804810333324</v>
      </c>
      <c r="BP12" s="22">
        <f t="shared" si="0"/>
        <v>-2334.8902242333379</v>
      </c>
      <c r="BQ12" s="22">
        <f t="shared" si="0"/>
        <v>-2274.4701214333318</v>
      </c>
      <c r="BR12" s="22">
        <f t="shared" ref="BR12:CZ12" si="1">SUM(BR9,BR14)</f>
        <v>-2281.4876246333374</v>
      </c>
      <c r="BS12" s="22">
        <f t="shared" si="1"/>
        <v>-2440.5147255333327</v>
      </c>
      <c r="BT12" s="22">
        <f t="shared" si="1"/>
        <v>-2653.0714701333332</v>
      </c>
      <c r="BU12" s="22">
        <f t="shared" si="1"/>
        <v>-2891.4755296333324</v>
      </c>
      <c r="BV12" s="22">
        <f t="shared" si="1"/>
        <v>-2749.4860793333341</v>
      </c>
      <c r="BW12" s="22">
        <f t="shared" si="1"/>
        <v>-2413.280900433333</v>
      </c>
      <c r="BX12" s="22">
        <f t="shared" si="1"/>
        <v>-2591.4452770333337</v>
      </c>
      <c r="BY12" s="22">
        <f t="shared" si="1"/>
        <v>-2221.7837251999995</v>
      </c>
      <c r="BZ12" s="22">
        <f t="shared" si="1"/>
        <v>-2263.0939799000021</v>
      </c>
      <c r="CA12" s="22">
        <f t="shared" si="1"/>
        <v>-2227.1521049000003</v>
      </c>
      <c r="CB12" s="22">
        <f t="shared" si="1"/>
        <v>-2269.7148621999995</v>
      </c>
      <c r="CC12" s="22">
        <f t="shared" si="1"/>
        <v>-2270.1004939999975</v>
      </c>
      <c r="CD12" s="22">
        <f t="shared" si="1"/>
        <v>-2238.9691296000019</v>
      </c>
      <c r="CE12" s="22">
        <f t="shared" si="1"/>
        <v>-2361.319487100001</v>
      </c>
      <c r="CF12" s="22">
        <f t="shared" si="1"/>
        <v>-2069.9642345999991</v>
      </c>
      <c r="CG12" s="22">
        <f t="shared" si="1"/>
        <v>-2573.1787247000016</v>
      </c>
      <c r="CH12" s="22">
        <f t="shared" si="1"/>
        <v>-2597.2340069999991</v>
      </c>
      <c r="CI12" s="22">
        <f t="shared" si="1"/>
        <v>-2511.1400506999998</v>
      </c>
      <c r="CJ12" s="22">
        <f t="shared" si="1"/>
        <v>-2469.4542389999979</v>
      </c>
      <c r="CK12" s="22">
        <f t="shared" si="1"/>
        <v>-2239.2232915000022</v>
      </c>
      <c r="CL12" s="22">
        <f t="shared" si="1"/>
        <v>-2307.6423740999999</v>
      </c>
      <c r="CM12" s="22">
        <f t="shared" si="1"/>
        <v>-2171.3060522999999</v>
      </c>
      <c r="CN12" s="22">
        <f t="shared" si="1"/>
        <v>-2276.1079788999991</v>
      </c>
      <c r="CO12" s="22">
        <f t="shared" si="1"/>
        <v>-2302.573668</v>
      </c>
      <c r="CP12" s="22">
        <f t="shared" si="1"/>
        <v>-2229.2318197000009</v>
      </c>
      <c r="CQ12" s="22">
        <f t="shared" si="1"/>
        <v>-2419.0263130999974</v>
      </c>
      <c r="CR12" s="22">
        <f t="shared" si="1"/>
        <v>-2497.0657649999994</v>
      </c>
      <c r="CS12" s="22">
        <f t="shared" si="1"/>
        <v>-2591.5589344000009</v>
      </c>
      <c r="CT12" s="22">
        <f t="shared" si="1"/>
        <v>-2699.9298380999994</v>
      </c>
      <c r="CU12" s="22">
        <f t="shared" si="1"/>
        <v>-2424.8914772999988</v>
      </c>
      <c r="CV12" s="22">
        <f t="shared" si="1"/>
        <v>-2595.7693373000011</v>
      </c>
      <c r="CW12" s="22">
        <f t="shared" si="1"/>
        <v>0</v>
      </c>
      <c r="CX12" s="22">
        <f t="shared" si="1"/>
        <v>0</v>
      </c>
      <c r="CY12" s="22">
        <f t="shared" si="1"/>
        <v>0</v>
      </c>
      <c r="CZ12" s="22">
        <f t="shared" si="1"/>
        <v>0</v>
      </c>
    </row>
    <row r="13" spans="4:104">
      <c r="D13" s="21" t="s">
        <v>121</v>
      </c>
      <c r="E13" s="26">
        <f>'Revised App C - restatement'!C13-'Orig. App C - restatement'!C13</f>
        <v>2496.1404579999999</v>
      </c>
      <c r="F13" s="26">
        <f>'Revised App C - restatement'!D13-'Orig. App C - restatement'!D13</f>
        <v>2479.7399999999998</v>
      </c>
      <c r="G13" s="26">
        <f>'Revised App C - restatement'!E13-'Orig. App C - restatement'!E13</f>
        <v>2427.62</v>
      </c>
      <c r="H13" s="26">
        <f>'Revised App C - restatement'!F13-'Orig. App C - restatement'!F13</f>
        <v>2452.0200000000004</v>
      </c>
      <c r="I13" s="26">
        <f>'Revised App C - restatement'!G13-'Orig. App C - restatement'!G13</f>
        <v>2427.2400000000002</v>
      </c>
      <c r="J13" s="26">
        <f>'Revised App C - restatement'!H13-'Orig. App C - restatement'!H13</f>
        <v>2442.5600000000009</v>
      </c>
      <c r="K13" s="26">
        <f>'Revised App C - restatement'!I13-'Orig. App C - restatement'!I13</f>
        <v>2557.77</v>
      </c>
      <c r="L13" s="26">
        <f>'Revised App C - restatement'!J13-'Orig. App C - restatement'!J13</f>
        <v>2747.76</v>
      </c>
      <c r="M13" s="26">
        <f>'Revised App C - restatement'!K13-'Orig. App C - restatement'!K13</f>
        <v>2896.1673879999998</v>
      </c>
      <c r="N13" s="26">
        <f>'Revised App C - restatement'!L13-'Orig. App C - restatement'!L13</f>
        <v>2956.6855459000008</v>
      </c>
      <c r="O13" s="26">
        <f>'Revised App C - restatement'!M13-'Orig. App C - restatement'!M13</f>
        <v>2706.5592998999996</v>
      </c>
      <c r="P13" s="26">
        <f>'Revised App C - restatement'!N13-'Orig. App C - restatement'!N13</f>
        <v>2929.3585900999997</v>
      </c>
      <c r="Q13" s="26">
        <f>'Revised App C - restatement'!O13-'Orig. App C - restatement'!O13</f>
        <v>2490.6117636999998</v>
      </c>
      <c r="R13" s="26">
        <f>'Revised App C - restatement'!P13-'Orig. App C - restatement'!P13</f>
        <v>2504.5424098999997</v>
      </c>
      <c r="S13" s="26">
        <f>'Revised App C - restatement'!Q13-'Orig. App C - restatement'!Q13</f>
        <v>2446.1587911000001</v>
      </c>
      <c r="T13" s="26">
        <f>'Revised App C - restatement'!R13-'Orig. App C - restatement'!R13</f>
        <v>2602.6938826999999</v>
      </c>
      <c r="U13" s="26">
        <f>'Revised App C - restatement'!S13-'Orig. App C - restatement'!S13</f>
        <v>2453.0565680999998</v>
      </c>
      <c r="V13" s="26">
        <f>'Revised App C - restatement'!T13-'Orig. App C - restatement'!T13</f>
        <v>2478.6368993000001</v>
      </c>
      <c r="W13" s="26">
        <f>'Revised App C - restatement'!U13-'Orig. App C - restatement'!U13</f>
        <v>2595.3233792000001</v>
      </c>
      <c r="X13" s="26">
        <f>'Revised App C - restatement'!V13-'Orig. App C - restatement'!V13</f>
        <v>2713.5047996000003</v>
      </c>
      <c r="Y13" s="26">
        <f>'Revised App C - restatement'!W13-'Orig. App C - restatement'!W13</f>
        <v>2796.0476557000006</v>
      </c>
      <c r="Z13" s="26">
        <f>'Revised App C - restatement'!X13-'Orig. App C - restatement'!X13</f>
        <v>2877.7264047000003</v>
      </c>
      <c r="AA13" s="26">
        <f>'Revised App C - restatement'!Y13-'Orig. App C - restatement'!Y13</f>
        <v>2594.4296397000003</v>
      </c>
      <c r="AB13" s="26">
        <f>'Revised App C - restatement'!Z13-'Orig. App C - restatement'!Z13</f>
        <v>2760.2209137999998</v>
      </c>
      <c r="AC13" s="26">
        <f>'Revised App C - restatement'!AA13-'Orig. App C - restatement'!AA13</f>
        <v>2425.3675551666674</v>
      </c>
      <c r="AD13" s="26">
        <f>'Revised App C - restatement'!AB13-'Orig. App C - restatement'!AB13</f>
        <v>2514.8262651666664</v>
      </c>
      <c r="AE13" s="26">
        <f>'Revised App C - restatement'!AC13-'Orig. App C - restatement'!AC13</f>
        <v>2427.269359566666</v>
      </c>
      <c r="AF13" s="26">
        <f>'Revised App C - restatement'!AD13-'Orig. App C - restatement'!AD13</f>
        <v>2497.6806562666666</v>
      </c>
      <c r="AG13" s="26">
        <f>'Revised App C - restatement'!AE13-'Orig. App C - restatement'!AE13</f>
        <v>2470.0259071666665</v>
      </c>
      <c r="AH13" s="26">
        <f>'Revised App C - restatement'!AF13-'Orig. App C - restatement'!AF13</f>
        <v>2435.4911932666669</v>
      </c>
      <c r="AI13" s="26">
        <f>'Revised App C - restatement'!AG13-'Orig. App C - restatement'!AG13</f>
        <v>2662.8881736666672</v>
      </c>
      <c r="AJ13" s="26">
        <f>'Revised App C - restatement'!AH13-'Orig. App C - restatement'!AH13</f>
        <v>2760.1173263666669</v>
      </c>
      <c r="AK13" s="26">
        <f>'Revised App C - restatement'!AI13-'Orig. App C - restatement'!AI13</f>
        <v>2857.7512746666666</v>
      </c>
      <c r="AL13" s="26">
        <f>'Revised App C - restatement'!AJ13-'Orig. App C - restatement'!AJ13</f>
        <v>2905.0746808666668</v>
      </c>
      <c r="AM13" s="26">
        <f>'Revised App C - restatement'!AK13-'Orig. App C - restatement'!AK13</f>
        <v>2712.0836846666666</v>
      </c>
      <c r="AN13" s="26">
        <f>'Revised App C - restatement'!AL13-'Orig. App C - restatement'!AL13</f>
        <v>2798.178834566666</v>
      </c>
      <c r="AO13" s="26">
        <f>'Revised App C - restatement'!AM13-'Orig. App C - restatement'!AM13</f>
        <v>2614.9770585666661</v>
      </c>
      <c r="AP13" s="26">
        <f>'Revised App C - restatement'!AN13-'Orig. App C - restatement'!AN13</f>
        <v>2529.876206266666</v>
      </c>
      <c r="AQ13" s="26">
        <f>'Revised App C - restatement'!AO13-'Orig. App C - restatement'!AO13</f>
        <v>2431.5864533666668</v>
      </c>
      <c r="AR13" s="26">
        <f>'Revised App C - restatement'!AP13-'Orig. App C - restatement'!AP13</f>
        <v>2545.0791763666662</v>
      </c>
      <c r="AS13" s="26">
        <f>'Revised App C - restatement'!AQ13-'Orig. App C - restatement'!AQ13</f>
        <v>2458.6157024666668</v>
      </c>
      <c r="AT13" s="26">
        <f>'Revised App C - restatement'!AR13-'Orig. App C - restatement'!AR13</f>
        <v>2453.9393141666669</v>
      </c>
      <c r="AU13" s="26">
        <f>'Revised App C - restatement'!AS13-'Orig. App C - restatement'!AS13</f>
        <v>2671.6602808666667</v>
      </c>
      <c r="AV13" s="26">
        <f>'Revised App C - restatement'!AT13-'Orig. App C - restatement'!AT13</f>
        <v>2737.2886284666665</v>
      </c>
      <c r="AW13" s="26">
        <f>'Revised App C - restatement'!AU13-'Orig. App C - restatement'!AU13</f>
        <v>2887.611038966666</v>
      </c>
      <c r="AX13" s="26">
        <f>'Revised App C - restatement'!AV13-'Orig. App C - restatement'!AV13</f>
        <v>3003.2043035666666</v>
      </c>
      <c r="AY13" s="26">
        <f>'Revised App C - restatement'!AW13-'Orig. App C - restatement'!AW13</f>
        <v>2667.8630037666671</v>
      </c>
      <c r="AZ13" s="26">
        <f>'Revised App C - restatement'!AX13-'Orig. App C - restatement'!AX13</f>
        <v>2733.9730503666665</v>
      </c>
      <c r="BA13" s="26">
        <f>'Revised App C - restatement'!AY13-'Orig. App C - restatement'!AY13</f>
        <v>2441.9834929333329</v>
      </c>
      <c r="BB13" s="26">
        <f>'Revised App C - restatement'!AZ13-'Orig. App C - restatement'!AZ13</f>
        <v>2449.0989750139788</v>
      </c>
      <c r="BC13" s="26">
        <f>'Revised App C - restatement'!BA13-'Orig. App C - restatement'!BA13</f>
        <v>2414.5507428333326</v>
      </c>
      <c r="BD13" s="26">
        <f>'Revised App C - restatement'!BB13-'Orig. App C - restatement'!BB13</f>
        <v>2475.0517545268822</v>
      </c>
      <c r="BE13" s="26">
        <f>'Revised App C - restatement'!BC13-'Orig. App C - restatement'!BC13</f>
        <v>2423.9901351333333</v>
      </c>
      <c r="BF13" s="26">
        <f>'Revised App C - restatement'!BD13-'Orig. App C - restatement'!BD13</f>
        <v>2404.6159627333332</v>
      </c>
      <c r="BG13" s="26">
        <f>'Revised App C - restatement'!BE13-'Orig. App C - restatement'!BE13</f>
        <v>2573.078628426882</v>
      </c>
      <c r="BH13" s="26">
        <f>'Revised App C - restatement'!BF13-'Orig. App C - restatement'!BF13</f>
        <v>2633.4292681333336</v>
      </c>
      <c r="BI13" s="26">
        <f>'Revised App C - restatement'!BG13-'Orig. App C - restatement'!BG13</f>
        <v>2855.7290256107522</v>
      </c>
      <c r="BJ13" s="26">
        <f>'Revised App C - restatement'!BH13-'Orig. App C - restatement'!BH13</f>
        <v>3022.4313836333336</v>
      </c>
      <c r="BK13" s="26">
        <f>'Revised App C - restatement'!BI13-'Orig. App C - restatement'!BI13</f>
        <v>2694.2242472333332</v>
      </c>
      <c r="BL13" s="26">
        <f>'Revised App C - restatement'!BJ13-'Orig. App C - restatement'!BJ13</f>
        <v>2794.9046744333327</v>
      </c>
      <c r="BM13" s="26">
        <f>'Revised App C - restatement'!BK13-'Orig. App C - restatement'!BK13</f>
        <v>2452.1638747333327</v>
      </c>
      <c r="BN13" s="26">
        <f>'Revised App C - restatement'!BL13-'Orig. App C - restatement'!BL13</f>
        <v>2487.1483138333333</v>
      </c>
      <c r="BO13" s="26">
        <f>'Revised App C - restatement'!BM13-'Orig. App C - restatement'!BM13</f>
        <v>2411.9306955333332</v>
      </c>
      <c r="BP13" s="26">
        <f>'Revised App C - restatement'!BN13-'Orig. App C - restatement'!BN13</f>
        <v>2503.8597768333339</v>
      </c>
      <c r="BQ13" s="26">
        <f>'Revised App C - restatement'!BO13-'Orig. App C - restatement'!BO13</f>
        <v>2401.7650823333333</v>
      </c>
      <c r="BR13" s="26">
        <f>'Revised App C - restatement'!BP13-'Orig. App C - restatement'!BP13</f>
        <v>2405.8561691333334</v>
      </c>
      <c r="BS13" s="26">
        <f>'Revised App C - restatement'!BQ13-'Orig. App C - restatement'!BQ13</f>
        <v>2592.5517012333335</v>
      </c>
      <c r="BT13" s="26">
        <f>'Revised App C - restatement'!BR13-'Orig. App C - restatement'!BR13</f>
        <v>2768.1429347333333</v>
      </c>
      <c r="BU13" s="26">
        <f>'Revised App C - restatement'!BS13-'Orig. App C - restatement'!BS13</f>
        <v>3063.9394624333345</v>
      </c>
      <c r="BV13" s="26">
        <f>'Revised App C - restatement'!BT13-'Orig. App C - restatement'!BT13</f>
        <v>2933.8187295333332</v>
      </c>
      <c r="BW13" s="26">
        <f>'Revised App C - restatement'!BU13-'Orig. App C - restatement'!BU13</f>
        <v>2580.7792839333333</v>
      </c>
      <c r="BX13" s="26">
        <f>'Revised App C - restatement'!BV13-'Orig. App C - restatement'!BV13</f>
        <v>2774.8744650333329</v>
      </c>
      <c r="BY13" s="26">
        <f>'Revised App C - restatement'!BW13-'Orig. App C - restatement'!BW13</f>
        <v>2361.1147352000003</v>
      </c>
      <c r="BZ13" s="26">
        <f>'Revised App C - restatement'!BX13-'Orig. App C - restatement'!BX13</f>
        <v>2419.4321868000006</v>
      </c>
      <c r="CA13" s="26">
        <f>'Revised App C - restatement'!BY13-'Orig. App C - restatement'!BY13</f>
        <v>2384.8030993999996</v>
      </c>
      <c r="CB13" s="26">
        <f>'Revised App C - restatement'!BZ13-'Orig. App C - restatement'!BZ13</f>
        <v>2413.6447187999997</v>
      </c>
      <c r="CC13" s="26">
        <f>'Revised App C - restatement'!CA13-'Orig. App C - restatement'!CA13</f>
        <v>2400.7309698999998</v>
      </c>
      <c r="CD13" s="26">
        <f>'Revised App C - restatement'!CB13-'Orig. App C - restatement'!CB13</f>
        <v>2389.9856150999999</v>
      </c>
      <c r="CE13" s="26">
        <f>'Revised App C - restatement'!CC13-'Orig. App C - restatement'!CC13</f>
        <v>2513.0320287000004</v>
      </c>
      <c r="CF13" s="26">
        <f>'Revised App C - restatement'!CD13-'Orig. App C - restatement'!CD13</f>
        <v>2584.4869948999999</v>
      </c>
      <c r="CG13" s="26">
        <f>'Revised App C - restatement'!CE13-'Orig. App C - restatement'!CE13</f>
        <v>2753.2340993999996</v>
      </c>
      <c r="CH13" s="26">
        <f>'Revised App C - restatement'!CF13-'Orig. App C - restatement'!CF13</f>
        <v>2808.6158780000005</v>
      </c>
      <c r="CI13" s="26">
        <f>'Revised App C - restatement'!CG13-'Orig. App C - restatement'!CG13</f>
        <v>2732.3372727999995</v>
      </c>
      <c r="CJ13" s="26">
        <f>'Revised App C - restatement'!CH13-'Orig. App C - restatement'!CH13</f>
        <v>2618.0294966000006</v>
      </c>
      <c r="CK13" s="26">
        <f>'Revised App C - restatement'!CI13-'Orig. App C - restatement'!CI13</f>
        <v>2450.6568294000003</v>
      </c>
      <c r="CL13" s="26">
        <f>'Revised App C - restatement'!CJ13-'Orig. App C - restatement'!CJ13</f>
        <v>2524.3591420999996</v>
      </c>
      <c r="CM13" s="26">
        <f>'Revised App C - restatement'!CK13-'Orig. App C - restatement'!CK13</f>
        <v>2336.7191199000008</v>
      </c>
      <c r="CN13" s="26">
        <f>'Revised App C - restatement'!CL13-'Orig. App C - restatement'!CL13</f>
        <v>2441.1922184</v>
      </c>
      <c r="CO13" s="26">
        <f>'Revised App C - restatement'!CM13-'Orig. App C - restatement'!CM13</f>
        <v>2443.569418600001</v>
      </c>
      <c r="CP13" s="26">
        <f>'Revised App C - restatement'!CN13-'Orig. App C - restatement'!CN13</f>
        <v>2359.8461986999996</v>
      </c>
      <c r="CQ13" s="26">
        <f>'Revised App C - restatement'!CO13-'Orig. App C - restatement'!CO13</f>
        <v>2579.7446687000006</v>
      </c>
      <c r="CR13" s="26">
        <f>'Revised App C - restatement'!CP13-'Orig. App C - restatement'!CP13</f>
        <v>2659.3229786999996</v>
      </c>
      <c r="CS13" s="26">
        <f>'Revised App C - restatement'!CQ13-'Orig. App C - restatement'!CQ13</f>
        <v>2789.7204258000002</v>
      </c>
      <c r="CT13" s="26">
        <f>'Revised App C - restatement'!CR13-'Orig. App C - restatement'!CR13</f>
        <v>2924.7910625</v>
      </c>
      <c r="CU13" s="26">
        <f>'Revised App C - restatement'!CS13-'Orig. App C - restatement'!CS13</f>
        <v>2659.9193050999997</v>
      </c>
      <c r="CV13" s="26">
        <f>'Revised App C - restatement'!CT13-'Orig. App C - restatement'!CT13</f>
        <v>2870.0053422000001</v>
      </c>
      <c r="CW13" s="26">
        <f>'Revised App C - restatement'!CU13-'Orig. App C - restatement'!CU13</f>
        <v>0</v>
      </c>
      <c r="CX13" s="26">
        <f>'Revised App C - restatement'!CV13-'Orig. App C - restatement'!CV13</f>
        <v>0</v>
      </c>
      <c r="CY13" s="26">
        <f>'Revised App C - restatement'!CW13-'Orig. App C - restatement'!CW13</f>
        <v>0</v>
      </c>
      <c r="CZ13" s="26">
        <f>'Revised App C - restatement'!CX13-'Orig. App C - restatement'!CX13</f>
        <v>0</v>
      </c>
    </row>
    <row r="14" spans="4:104">
      <c r="D14" s="21" t="s">
        <v>25</v>
      </c>
      <c r="E14" s="26">
        <f>'Orig. App C - restatement'!C14-'Revised App C - restatement'!C14</f>
        <v>-1249.7113548200005</v>
      </c>
      <c r="F14" s="26">
        <f>'Orig. App C - restatement'!D14-'Revised App C - restatement'!D14</f>
        <v>-1313.6120462399999</v>
      </c>
      <c r="G14" s="26">
        <f>'Orig. App C - restatement'!E14-'Revised App C - restatement'!E14</f>
        <v>-1316.8182079299991</v>
      </c>
      <c r="H14" s="26">
        <f>'Orig. App C - restatement'!F14-'Revised App C - restatement'!F14</f>
        <v>-1331.2350985999994</v>
      </c>
      <c r="I14" s="26">
        <f>'Orig. App C - restatement'!G14-'Revised App C - restatement'!G14</f>
        <v>-1348.5541773500001</v>
      </c>
      <c r="J14" s="26">
        <f>'Orig. App C - restatement'!H14-'Revised App C - restatement'!H14</f>
        <v>-1331.701476389999</v>
      </c>
      <c r="K14" s="26">
        <f>'Orig. App C - restatement'!I14-'Revised App C - restatement'!I14</f>
        <v>-1321.5815342399994</v>
      </c>
      <c r="L14" s="26">
        <f>'Orig. App C - restatement'!J14-'Revised App C - restatement'!J14</f>
        <v>-1301.099814129999</v>
      </c>
      <c r="M14" s="26">
        <f>'Orig. App C - restatement'!K14-'Revised App C - restatement'!K14</f>
        <v>-1318.3006856400004</v>
      </c>
      <c r="N14" s="26">
        <f>'Orig. App C - restatement'!L14-'Revised App C - restatement'!L14</f>
        <v>-1368.1859808000008</v>
      </c>
      <c r="O14" s="26">
        <f>'Orig. App C - restatement'!M14-'Revised App C - restatement'!M14</f>
        <v>-1242.4919716800002</v>
      </c>
      <c r="P14" s="26">
        <f>'Orig. App C - restatement'!N14-'Revised App C - restatement'!N14</f>
        <v>-1378.3822498399998</v>
      </c>
      <c r="Q14" s="26">
        <f>'Orig. App C - restatement'!O14-'Revised App C - restatement'!O14</f>
        <v>-1257.3330637299996</v>
      </c>
      <c r="R14" s="26">
        <f>'Orig. App C - restatement'!P14-'Revised App C - restatement'!P14</f>
        <v>-1327.6751135699997</v>
      </c>
      <c r="S14" s="26">
        <f>'Orig. App C - restatement'!Q14-'Revised App C - restatement'!Q14</f>
        <v>-1352.9745718000001</v>
      </c>
      <c r="T14" s="26">
        <f>'Orig. App C - restatement'!R14-'Revised App C - restatement'!R14</f>
        <v>-1459.7609512800007</v>
      </c>
      <c r="U14" s="26">
        <f>'Orig. App C - restatement'!S14-'Revised App C - restatement'!S14</f>
        <v>-1360.8344990899998</v>
      </c>
      <c r="V14" s="26">
        <f>'Orig. App C - restatement'!T14-'Revised App C - restatement'!T14</f>
        <v>-1360.2872862900006</v>
      </c>
      <c r="W14" s="26">
        <f>'Orig. App C - restatement'!U14-'Revised App C - restatement'!U14</f>
        <v>-1354.8693481999999</v>
      </c>
      <c r="X14" s="26">
        <f>'Orig. App C - restatement'!V14-'Revised App C - restatement'!V14</f>
        <v>-1323.5916987000001</v>
      </c>
      <c r="Y14" s="26">
        <f>'Orig. App C - restatement'!W14-'Revised App C - restatement'!W14</f>
        <v>-1312.5421994000005</v>
      </c>
      <c r="Z14" s="26">
        <f>'Orig. App C - restatement'!X14-'Revised App C - restatement'!X14</f>
        <v>-1350.8509357999997</v>
      </c>
      <c r="AA14" s="26">
        <f>'Orig. App C - restatement'!Y14-'Revised App C - restatement'!Y14</f>
        <v>-1237.2537768</v>
      </c>
      <c r="AB14" s="26">
        <f>'Orig. App C - restatement'!Z14-'Revised App C - restatement'!Z14</f>
        <v>-1360.9123808000002</v>
      </c>
      <c r="AC14" s="26">
        <f>'Orig. App C - restatement'!AA14-'Revised App C - restatement'!AA14</f>
        <v>-1281.2843958666667</v>
      </c>
      <c r="AD14" s="26">
        <f>'Orig. App C - restatement'!AB14-'Revised App C - restatement'!AB14</f>
        <v>-1338.4419791666674</v>
      </c>
      <c r="AE14" s="26">
        <f>'Orig. App C - restatement'!AC14-'Revised App C - restatement'!AC14</f>
        <v>-1329.3029060666674</v>
      </c>
      <c r="AF14" s="26">
        <f>'Orig. App C - restatement'!AD14-'Revised App C - restatement'!AD14</f>
        <v>-1380.7144436666665</v>
      </c>
      <c r="AG14" s="26">
        <f>'Orig. App C - restatement'!AE14-'Revised App C - restatement'!AE14</f>
        <v>-1379.5755435666667</v>
      </c>
      <c r="AH14" s="26">
        <f>'Orig. App C - restatement'!AF14-'Revised App C - restatement'!AF14</f>
        <v>-1339.2331934666665</v>
      </c>
      <c r="AI14" s="26">
        <f>'Orig. App C - restatement'!AG14-'Revised App C - restatement'!AG14</f>
        <v>-1325.6611993666663</v>
      </c>
      <c r="AJ14" s="26">
        <f>'Orig. App C - restatement'!AH14-'Revised App C - restatement'!AH14</f>
        <v>-1338.3591560666671</v>
      </c>
      <c r="AK14" s="26">
        <f>'Orig. App C - restatement'!AI14-'Revised App C - restatement'!AI14</f>
        <v>-1335.8440360666666</v>
      </c>
      <c r="AL14" s="26">
        <f>'Orig. App C - restatement'!AJ14-'Revised App C - restatement'!AJ14</f>
        <v>-1383.0758779666667</v>
      </c>
      <c r="AM14" s="26">
        <f>'Orig. App C - restatement'!AK14-'Revised App C - restatement'!AK14</f>
        <v>-1305.6615463666672</v>
      </c>
      <c r="AN14" s="26">
        <f>'Orig. App C - restatement'!AL14-'Revised App C - restatement'!AL14</f>
        <v>-1354.5940107666663</v>
      </c>
      <c r="AO14" s="26">
        <f>'Orig. App C - restatement'!AM14-'Revised App C - restatement'!AM14</f>
        <v>-1328.0577325666663</v>
      </c>
      <c r="AP14" s="26">
        <f>'Orig. App C - restatement'!AN14-'Revised App C - restatement'!AN14</f>
        <v>-1356.0533741666666</v>
      </c>
      <c r="AQ14" s="26">
        <f>'Orig. App C - restatement'!AO14-'Revised App C - restatement'!AO14</f>
        <v>-1331.1561714666659</v>
      </c>
      <c r="AR14" s="26">
        <f>'Orig. App C - restatement'!AP14-'Revised App C - restatement'!AP14</f>
        <v>-1409.1983990666668</v>
      </c>
      <c r="AS14" s="26">
        <f>'Orig. App C - restatement'!AQ14-'Revised App C - restatement'!AQ14</f>
        <v>-1358.8143398666673</v>
      </c>
      <c r="AT14" s="26">
        <f>'Orig. App C - restatement'!AR14-'Revised App C - restatement'!AR14</f>
        <v>-1315.0676535666669</v>
      </c>
      <c r="AU14" s="26">
        <f>'Orig. App C - restatement'!AS14-'Revised App C - restatement'!AS14</f>
        <v>-1370.8660523666672</v>
      </c>
      <c r="AV14" s="26">
        <f>'Orig. App C - restatement'!AT14-'Revised App C - restatement'!AT14</f>
        <v>-1308.1794394666665</v>
      </c>
      <c r="AW14" s="26">
        <f>'Orig. App C - restatement'!AU14-'Revised App C - restatement'!AU14</f>
        <v>-1347.4815263666665</v>
      </c>
      <c r="AX14" s="26">
        <f>'Orig. App C - restatement'!AV14-'Revised App C - restatement'!AV14</f>
        <v>-1387.0576085666669</v>
      </c>
      <c r="AY14" s="26">
        <f>'Orig. App C - restatement'!AW14-'Revised App C - restatement'!AW14</f>
        <v>-1259.6654740666663</v>
      </c>
      <c r="AZ14" s="26">
        <f>'Orig. App C - restatement'!AX14-'Revised App C - restatement'!AX14</f>
        <v>-1360.4599311666661</v>
      </c>
      <c r="BA14" s="26">
        <f>'Orig. App C - restatement'!AY14-'Revised App C - restatement'!AY14</f>
        <v>-1280.2903405333332</v>
      </c>
      <c r="BB14" s="26">
        <f>'Orig. App C - restatement'!AZ14-'Revised App C - restatement'!AZ14</f>
        <v>-1314.1114610139791</v>
      </c>
      <c r="BC14" s="26">
        <f>'Orig. App C - restatement'!BA14-'Revised App C - restatement'!BA14</f>
        <v>-1331.7166609333335</v>
      </c>
      <c r="BD14" s="26">
        <f>'Orig. App C - restatement'!BB14-'Revised App C - restatement'!BB14</f>
        <v>-1382.1336538268822</v>
      </c>
      <c r="BE14" s="26">
        <f>'Orig. App C - restatement'!BC14-'Revised App C - restatement'!BC14</f>
        <v>-1357.7477212333333</v>
      </c>
      <c r="BF14" s="26">
        <f>'Orig. App C - restatement'!BD14-'Revised App C - restatement'!BD14</f>
        <v>-1309.0359253333334</v>
      </c>
      <c r="BG14" s="26">
        <f>'Orig. App C - restatement'!BE14-'Revised App C - restatement'!BE14</f>
        <v>-1334.148963326882</v>
      </c>
      <c r="BH14" s="26">
        <f>'Orig. App C - restatement'!BF14-'Revised App C - restatement'!BF14</f>
        <v>-1297.6882012333335</v>
      </c>
      <c r="BI14" s="26">
        <f>'Orig. App C - restatement'!BG14-'Revised App C - restatement'!BG14</f>
        <v>-1329.3753279107527</v>
      </c>
      <c r="BJ14" s="26">
        <f>'Orig. App C - restatement'!BH14-'Revised App C - restatement'!BH14</f>
        <v>-1370.4051439333332</v>
      </c>
      <c r="BK14" s="26">
        <f>'Orig. App C - restatement'!BI14-'Revised App C - restatement'!BI14</f>
        <v>-1253.838141133333</v>
      </c>
      <c r="BL14" s="26">
        <f>'Orig. App C - restatement'!BJ14-'Revised App C - restatement'!BJ14</f>
        <v>-1366.7184082333333</v>
      </c>
      <c r="BM14" s="26">
        <f>'Orig. App C - restatement'!BK14-'Revised App C - restatement'!BK14</f>
        <v>-1277.6868129333338</v>
      </c>
      <c r="BN14" s="26">
        <f>'Orig. App C - restatement'!BL14-'Revised App C - restatement'!BL14</f>
        <v>-1316.95359073333</v>
      </c>
      <c r="BO14" s="26">
        <f>'Orig. App C - restatement'!BM14-'Revised App C - restatement'!BM14</f>
        <v>-1339.4802830333322</v>
      </c>
      <c r="BP14" s="26">
        <f>'Orig. App C - restatement'!BN14-'Revised App C - restatement'!BN14</f>
        <v>-1412.0108072333378</v>
      </c>
      <c r="BQ14" s="26">
        <f>'Orig. App C - restatement'!BO14-'Revised App C - restatement'!BO14</f>
        <v>-1341.659090433332</v>
      </c>
      <c r="BR14" s="26">
        <f>'Orig. App C - restatement'!BP14-'Revised App C - restatement'!BP14</f>
        <v>-1301.5714476333374</v>
      </c>
      <c r="BS14" s="26">
        <f>'Orig. App C - restatement'!BQ14-'Revised App C - restatement'!BQ14</f>
        <v>-1327.7555915333328</v>
      </c>
      <c r="BT14" s="26">
        <f>'Orig. App C - restatement'!BR14-'Revised App C - restatement'!BR14</f>
        <v>-1335.9920401333336</v>
      </c>
      <c r="BU14" s="26">
        <f>'Orig. App C - restatement'!BS14-'Revised App C - restatement'!BS14</f>
        <v>-1386.9026586333327</v>
      </c>
      <c r="BV14" s="26">
        <f>'Orig. App C - restatement'!BT14-'Revised App C - restatement'!BT14</f>
        <v>-1369.6119883333345</v>
      </c>
      <c r="BW14" s="26">
        <f>'Orig. App C - restatement'!BU14-'Revised App C - restatement'!BU14</f>
        <v>-1242.2690944333333</v>
      </c>
      <c r="BX14" s="26">
        <f>'Orig. App C - restatement'!BV14-'Revised App C - restatement'!BV14</f>
        <v>-1367.1613130333335</v>
      </c>
      <c r="BY14" s="26">
        <f>'Orig. App C - restatement'!BW14-'Revised App C - restatement'!BW14</f>
        <v>-1250.7099661999994</v>
      </c>
      <c r="BZ14" s="26">
        <f>'Orig. App C - restatement'!BX14-'Revised App C - restatement'!BX14</f>
        <v>-1305.4302419000021</v>
      </c>
      <c r="CA14" s="26">
        <f>'Orig. App C - restatement'!BY14-'Revised App C - restatement'!BY14</f>
        <v>-1311.2285419</v>
      </c>
      <c r="CB14" s="26">
        <f>'Orig. App C - restatement'!BZ14-'Revised App C - restatement'!BZ14</f>
        <v>-1335.3711331999996</v>
      </c>
      <c r="CC14" s="26">
        <f>'Orig. App C - restatement'!CA14-'Revised App C - restatement'!CA14</f>
        <v>-1334.3510389999976</v>
      </c>
      <c r="CD14" s="26">
        <f>'Orig. App C - restatement'!CB14-'Revised App C - restatement'!CB14</f>
        <v>-1302.5858786000017</v>
      </c>
      <c r="CE14" s="26">
        <f>'Orig. App C - restatement'!CC14-'Revised App C - restatement'!CC14</f>
        <v>-1313.8869501000008</v>
      </c>
      <c r="CF14" s="26">
        <f>'Orig. App C - restatement'!CD14-'Revised App C - restatement'!CD14</f>
        <v>-932.94189759999949</v>
      </c>
      <c r="CG14" s="26">
        <f>'Orig. App C - restatement'!CE14-'Revised App C - restatement'!CE14</f>
        <v>-1309.3135157000017</v>
      </c>
      <c r="CH14" s="26">
        <f>'Orig. App C - restatement'!CF14-'Revised App C - restatement'!CF14</f>
        <v>-1335.0144949999992</v>
      </c>
      <c r="CI14" s="26">
        <f>'Orig. App C - restatement'!CG14-'Revised App C - restatement'!CG14</f>
        <v>-1285.8937047000002</v>
      </c>
      <c r="CJ14" s="26">
        <f>'Orig. App C - restatement'!CH14-'Revised App C - restatement'!CH14</f>
        <v>-1317.9409049999979</v>
      </c>
      <c r="CK14" s="26">
        <f>'Orig. App C - restatement'!CI14-'Revised App C - restatement'!CI14</f>
        <v>-1229.0806635000022</v>
      </c>
      <c r="CL14" s="26">
        <f>'Orig. App C - restatement'!CJ14-'Revised App C - restatement'!CJ14</f>
        <v>-1332.3449110999998</v>
      </c>
      <c r="CM14" s="26">
        <f>'Orig. App C - restatement'!CK14-'Revised App C - restatement'!CK14</f>
        <v>-1258.7024603000002</v>
      </c>
      <c r="CN14" s="26">
        <f>'Orig. App C - restatement'!CL14-'Revised App C - restatement'!CL14</f>
        <v>-1338.7997218999992</v>
      </c>
      <c r="CO14" s="26">
        <f>'Orig. App C - restatement'!CM14-'Revised App C - restatement'!CM14</f>
        <v>-1365.3413839999998</v>
      </c>
      <c r="CP14" s="26">
        <f>'Orig. App C - restatement'!CN14-'Revised App C - restatement'!CN14</f>
        <v>-1272.1210087000011</v>
      </c>
      <c r="CQ14" s="26">
        <f>'Orig. App C - restatement'!CO14-'Revised App C - restatement'!CO14</f>
        <v>-1308.5293320999974</v>
      </c>
      <c r="CR14" s="26">
        <f>'Orig. App C - restatement'!CP14-'Revised App C - restatement'!CP14</f>
        <v>-1281.8090209999989</v>
      </c>
      <c r="CS14" s="26">
        <f>'Orig. App C - restatement'!CQ14-'Revised App C - restatement'!CQ14</f>
        <v>-1287.3361364000009</v>
      </c>
      <c r="CT14" s="26">
        <f>'Orig. App C - restatement'!CR14-'Revised App C - restatement'!CR14</f>
        <v>-1346.0382790999995</v>
      </c>
      <c r="CU14" s="26">
        <f>'Orig. App C - restatement'!CS14-'Revised App C - restatement'!CS14</f>
        <v>-1227.4948462999985</v>
      </c>
      <c r="CV14" s="26">
        <f>'Orig. App C - restatement'!CT14-'Revised App C - restatement'!CT14</f>
        <v>-1325.1253153000014</v>
      </c>
      <c r="CW14" s="26">
        <f>'Orig. App C - restatement'!CU14-'Revised App C - restatement'!CU14</f>
        <v>0</v>
      </c>
      <c r="CX14" s="26">
        <f>'Orig. App C - restatement'!CV14-'Revised App C - restatement'!CV14</f>
        <v>0</v>
      </c>
      <c r="CY14" s="26">
        <f>'Orig. App C - restatement'!CW14-'Revised App C - restatement'!CW14</f>
        <v>0</v>
      </c>
      <c r="CZ14" s="26">
        <f>'Orig. App C - restatement'!CX14-'Revised App C - restatement'!CX14</f>
        <v>0</v>
      </c>
    </row>
    <row r="16" spans="4:104">
      <c r="D16" s="11"/>
    </row>
    <row r="17" spans="1:90" ht="41.25" customHeight="1">
      <c r="D17" s="154" t="s">
        <v>122</v>
      </c>
      <c r="E17" s="161" t="s">
        <v>110</v>
      </c>
      <c r="F17" s="161"/>
      <c r="G17" s="155" t="s">
        <v>29</v>
      </c>
      <c r="H17" s="156"/>
      <c r="I17" s="156"/>
      <c r="J17" s="156"/>
      <c r="K17" s="156"/>
      <c r="L17" s="156"/>
      <c r="M17" s="156"/>
      <c r="N17" s="156"/>
      <c r="O17" s="156"/>
      <c r="P17" s="156"/>
      <c r="Q17" s="157"/>
    </row>
    <row r="18" spans="1:90" ht="25.5" customHeight="1">
      <c r="A18" s="25" t="s">
        <v>30</v>
      </c>
      <c r="B18" s="25" t="s">
        <v>31</v>
      </c>
      <c r="D18" s="154"/>
      <c r="E18" s="29" t="s">
        <v>32</v>
      </c>
      <c r="F18" s="29" t="s">
        <v>33</v>
      </c>
      <c r="G18" s="158"/>
      <c r="H18" s="159"/>
      <c r="I18" s="159"/>
      <c r="J18" s="159"/>
      <c r="K18" s="159"/>
      <c r="L18" s="159"/>
      <c r="M18" s="159"/>
      <c r="N18" s="159"/>
      <c r="O18" s="159"/>
      <c r="P18" s="159"/>
      <c r="Q18" s="160"/>
      <c r="CL18" s="27"/>
    </row>
    <row r="19" spans="1:90">
      <c r="A19" s="25">
        <v>1</v>
      </c>
      <c r="B19" s="25">
        <v>12</v>
      </c>
      <c r="D19" s="28" t="s">
        <v>9</v>
      </c>
      <c r="E19" s="28">
        <f t="shared" ref="E19:E27" ca="1" si="2">SUM(OFFSET(Entry_Anchor,0,A19,1,B19))</f>
        <v>31519.621281900003</v>
      </c>
      <c r="F19" s="28">
        <f t="shared" ref="F19:F27" ca="1" si="3">SUM(OFFSET(NHH_Exit_Anchor,0,A19,1,B19),OFFSET(HH_Exit_Anchor,0,A19,1,B19))</f>
        <v>-29776.228361659996</v>
      </c>
      <c r="G19" s="153" t="s">
        <v>133</v>
      </c>
      <c r="H19" s="153"/>
      <c r="I19" s="153"/>
      <c r="J19" s="153"/>
      <c r="K19" s="153"/>
      <c r="L19" s="153"/>
      <c r="M19" s="153"/>
      <c r="N19" s="153"/>
      <c r="O19" s="153"/>
      <c r="P19" s="153"/>
      <c r="Q19" s="153"/>
    </row>
    <row r="20" spans="1:90">
      <c r="A20" s="25">
        <f>A19+12</f>
        <v>13</v>
      </c>
      <c r="B20" s="25">
        <v>12</v>
      </c>
      <c r="D20" s="28" t="s">
        <v>10</v>
      </c>
      <c r="E20" s="28">
        <f t="shared" ca="1" si="2"/>
        <v>31312.953107499998</v>
      </c>
      <c r="F20" s="28">
        <f t="shared" ca="1" si="3"/>
        <v>-29733.879026460007</v>
      </c>
      <c r="G20" s="153"/>
      <c r="H20" s="153"/>
      <c r="I20" s="153"/>
      <c r="J20" s="153"/>
      <c r="K20" s="153"/>
      <c r="L20" s="153"/>
      <c r="M20" s="153"/>
      <c r="N20" s="153"/>
      <c r="O20" s="153"/>
      <c r="P20" s="153"/>
      <c r="Q20" s="153"/>
    </row>
    <row r="21" spans="1:90">
      <c r="A21" s="25">
        <f t="shared" ref="A21:A27" si="4">A20+12</f>
        <v>25</v>
      </c>
      <c r="B21" s="25">
        <v>12</v>
      </c>
      <c r="D21" s="28" t="s">
        <v>11</v>
      </c>
      <c r="E21" s="28">
        <f t="shared" ca="1" si="2"/>
        <v>31466.754911399999</v>
      </c>
      <c r="F21" s="28">
        <f t="shared" ca="1" si="3"/>
        <v>-29846.379320400007</v>
      </c>
      <c r="G21" s="153"/>
      <c r="H21" s="153"/>
      <c r="I21" s="153"/>
      <c r="J21" s="153"/>
      <c r="K21" s="153"/>
      <c r="L21" s="153"/>
      <c r="M21" s="153"/>
      <c r="N21" s="153"/>
      <c r="O21" s="153"/>
      <c r="P21" s="153"/>
      <c r="Q21" s="153"/>
    </row>
    <row r="22" spans="1:90">
      <c r="A22" s="25">
        <f t="shared" si="4"/>
        <v>37</v>
      </c>
      <c r="B22" s="25">
        <v>12</v>
      </c>
      <c r="D22" s="28" t="s">
        <v>12</v>
      </c>
      <c r="E22" s="28">
        <f t="shared" ca="1" si="2"/>
        <v>31735.674217199994</v>
      </c>
      <c r="F22" s="28">
        <f t="shared" ca="1" si="3"/>
        <v>-29969.602356700001</v>
      </c>
      <c r="G22" s="153"/>
      <c r="H22" s="153"/>
      <c r="I22" s="153"/>
      <c r="J22" s="153"/>
      <c r="K22" s="153"/>
      <c r="L22" s="153"/>
      <c r="M22" s="153"/>
      <c r="N22" s="153"/>
      <c r="O22" s="153"/>
      <c r="P22" s="153"/>
      <c r="Q22" s="153"/>
    </row>
    <row r="23" spans="1:90">
      <c r="A23" s="25">
        <f t="shared" si="4"/>
        <v>49</v>
      </c>
      <c r="B23" s="25">
        <v>12</v>
      </c>
      <c r="D23" s="28" t="s">
        <v>13</v>
      </c>
      <c r="E23" s="28">
        <f t="shared" ca="1" si="2"/>
        <v>31183.088290645159</v>
      </c>
      <c r="F23" s="28">
        <f t="shared" ca="1" si="3"/>
        <v>-29290.865251645158</v>
      </c>
      <c r="G23" s="153"/>
      <c r="H23" s="153"/>
      <c r="I23" s="153"/>
      <c r="J23" s="153"/>
      <c r="K23" s="153"/>
      <c r="L23" s="153"/>
      <c r="M23" s="153"/>
      <c r="N23" s="153"/>
      <c r="O23" s="153"/>
      <c r="P23" s="153"/>
      <c r="Q23" s="153"/>
    </row>
    <row r="24" spans="1:90">
      <c r="A24" s="25">
        <f t="shared" si="4"/>
        <v>61</v>
      </c>
      <c r="B24" s="25">
        <v>12</v>
      </c>
      <c r="D24" s="28" t="s">
        <v>51</v>
      </c>
      <c r="E24" s="28">
        <f t="shared" ca="1" si="2"/>
        <v>31376.830489300002</v>
      </c>
      <c r="F24" s="28">
        <f t="shared" ca="1" si="3"/>
        <v>-29520.105065100004</v>
      </c>
      <c r="G24" s="153"/>
      <c r="H24" s="153"/>
      <c r="I24" s="153"/>
      <c r="J24" s="153"/>
      <c r="K24" s="153"/>
      <c r="L24" s="153"/>
      <c r="M24" s="153"/>
      <c r="N24" s="153"/>
      <c r="O24" s="153"/>
      <c r="P24" s="153"/>
      <c r="Q24" s="153"/>
    </row>
    <row r="25" spans="1:90">
      <c r="A25" s="25">
        <f t="shared" si="4"/>
        <v>73</v>
      </c>
      <c r="B25" s="25">
        <v>12</v>
      </c>
      <c r="D25" s="28" t="s">
        <v>52</v>
      </c>
      <c r="E25" s="28">
        <f t="shared" ca="1" si="2"/>
        <v>30379.4470956</v>
      </c>
      <c r="F25" s="28">
        <f t="shared" ca="1" si="3"/>
        <v>-28073.105038900001</v>
      </c>
      <c r="G25" s="153"/>
      <c r="H25" s="153"/>
      <c r="I25" s="153"/>
      <c r="J25" s="153"/>
      <c r="K25" s="153"/>
      <c r="L25" s="153"/>
      <c r="M25" s="153"/>
      <c r="N25" s="153"/>
      <c r="O25" s="153"/>
      <c r="P25" s="153"/>
      <c r="Q25" s="153"/>
    </row>
    <row r="26" spans="1:90">
      <c r="A26" s="25">
        <f t="shared" si="4"/>
        <v>85</v>
      </c>
      <c r="B26" s="25">
        <v>12</v>
      </c>
      <c r="D26" s="28" t="s">
        <v>53</v>
      </c>
      <c r="E26" s="28">
        <f t="shared" ca="1" si="2"/>
        <v>31039.846710099999</v>
      </c>
      <c r="F26" s="28">
        <f t="shared" ca="1" si="3"/>
        <v>-28754.326849699995</v>
      </c>
      <c r="G26" s="153"/>
      <c r="H26" s="153"/>
      <c r="I26" s="153"/>
      <c r="J26" s="153"/>
      <c r="K26" s="153"/>
      <c r="L26" s="153"/>
      <c r="M26" s="153"/>
      <c r="N26" s="153"/>
      <c r="O26" s="153"/>
      <c r="P26" s="153"/>
      <c r="Q26" s="153"/>
    </row>
    <row r="27" spans="1:90">
      <c r="A27" s="25">
        <f t="shared" si="4"/>
        <v>97</v>
      </c>
      <c r="B27" s="25">
        <v>4</v>
      </c>
      <c r="D27" s="28" t="s">
        <v>28</v>
      </c>
      <c r="E27" s="28">
        <f t="shared" ca="1" si="2"/>
        <v>0</v>
      </c>
      <c r="F27" s="28">
        <f t="shared" ca="1" si="3"/>
        <v>0</v>
      </c>
      <c r="G27" s="153"/>
      <c r="H27" s="153"/>
      <c r="I27" s="153"/>
      <c r="J27" s="153"/>
      <c r="K27" s="153"/>
      <c r="L27" s="153"/>
      <c r="M27" s="153"/>
      <c r="N27" s="153"/>
      <c r="O27" s="153"/>
      <c r="P27" s="153"/>
      <c r="Q27" s="153"/>
    </row>
    <row r="29" spans="1:90">
      <c r="D29" s="123" t="s">
        <v>109</v>
      </c>
    </row>
    <row r="30" spans="1:90">
      <c r="D30" s="123" t="s">
        <v>99</v>
      </c>
    </row>
  </sheetData>
  <sheetProtection sheet="1" objects="1" scenarios="1"/>
  <mergeCells count="12">
    <mergeCell ref="G27:Q27"/>
    <mergeCell ref="D17:D18"/>
    <mergeCell ref="E17:F17"/>
    <mergeCell ref="G17:Q18"/>
    <mergeCell ref="G19:Q19"/>
    <mergeCell ref="G20:Q20"/>
    <mergeCell ref="G21:Q21"/>
    <mergeCell ref="G22:Q22"/>
    <mergeCell ref="G23:Q23"/>
    <mergeCell ref="G24:Q24"/>
    <mergeCell ref="G25:Q25"/>
    <mergeCell ref="G26:Q26"/>
  </mergeCells>
  <conditionalFormatting sqref="E3:CZ9 E13:CZ14">
    <cfRule type="cellIs" dxfId="23" priority="1" operator="lessThan">
      <formula>0</formula>
    </cfRule>
    <cfRule type="cellIs" dxfId="22" priority="2" operator="greaterThan">
      <formula>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2013-09-26T11:40:22+00:00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1A8BBD6-9823-477B-9D5B-7937936FD5CD}"/>
</file>

<file path=customXml/itemProps2.xml><?xml version="1.0" encoding="utf-8"?>
<ds:datastoreItem xmlns:ds="http://schemas.openxmlformats.org/officeDocument/2006/customXml" ds:itemID="{D1C19654-1347-4FAA-9B2E-D9C99515813C}"/>
</file>

<file path=customXml/itemProps3.xml><?xml version="1.0" encoding="utf-8"?>
<ds:datastoreItem xmlns:ds="http://schemas.openxmlformats.org/officeDocument/2006/customXml" ds:itemID="{6590163B-055D-4B52-9F77-2B0C70E3436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8</vt:i4>
      </vt:variant>
    </vt:vector>
  </HeadingPairs>
  <TitlesOfParts>
    <vt:vector size="20" baseType="lpstr">
      <vt:lpstr>Notes</vt:lpstr>
      <vt:lpstr>Close out - all DNOs</vt:lpstr>
      <vt:lpstr>Revised fully-reconciled - all</vt:lpstr>
      <vt:lpstr>Orig. fully-reconciled - all</vt:lpstr>
      <vt:lpstr>Fully-reconciled delta</vt:lpstr>
      <vt:lpstr>Annual incentive - all</vt:lpstr>
      <vt:lpstr>Revised App C - restatement</vt:lpstr>
      <vt:lpstr>Orig. App C - restatement</vt:lpstr>
      <vt:lpstr>App C delta</vt:lpstr>
      <vt:lpstr>Statistical analysis</vt:lpstr>
      <vt:lpstr>SF mapping</vt:lpstr>
      <vt:lpstr>Sheet1</vt:lpstr>
      <vt:lpstr>'App C delta'!Entry_Anchor</vt:lpstr>
      <vt:lpstr>Entry_Anchor</vt:lpstr>
      <vt:lpstr>'App C delta'!HH_Exit_Anchor</vt:lpstr>
      <vt:lpstr>HH_Exit_Anchor</vt:lpstr>
      <vt:lpstr>'App C delta'!NHH_Exit_Anchor</vt:lpstr>
      <vt:lpstr>NHH_Exit_Anchor</vt:lpstr>
      <vt:lpstr>'Annual incentive - all'!Print_Area</vt:lpstr>
      <vt:lpstr>'Statistical analysis'!Print_Area</vt:lpstr>
    </vt:vector>
  </TitlesOfParts>
  <Company>IT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keywords/>
  <cp:lastModifiedBy>Tim Aldridge</cp:lastModifiedBy>
  <cp:lastPrinted>2013-08-02T10:04:24Z</cp:lastPrinted>
  <dcterms:created xsi:type="dcterms:W3CDTF">2013-06-13T19:10:54Z</dcterms:created>
  <dcterms:modified xsi:type="dcterms:W3CDTF">2013-09-26T11:40:22Z</dcterms:modified>
  <cp:contentType>Procedure</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-Main Document</vt:lpwstr>
  </property>
  <property fmtid="{D5CDD505-2E9C-101B-9397-08002B2CF9AE}" pid="5" name="Organisation">
    <vt:lpwstr>Choose an Organisation</vt:lpwstr>
  </property>
</Properties>
</file>